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nderacz.sharepoint.com/Sdilene dokumenty/02_2_Výběrová řízení 2021-2027/Rámcové smlouvy/25012_Město Boskovice-2025/25012_4_Zámecký park/04_Vysvětlení ZD, prohlídka míst plnění/Vysvětlení ZD/"/>
    </mc:Choice>
  </mc:AlternateContent>
  <xr:revisionPtr revIDLastSave="0" documentId="8_{F10BAE3B-7168-4E38-A159-D3E2943FC314}" xr6:coauthVersionLast="47" xr6:coauthVersionMax="47" xr10:uidLastSave="{00000000-0000-0000-0000-000000000000}"/>
  <bookViews>
    <workbookView xWindow="-108" yWindow="-108" windowWidth="23256" windowHeight="13896" activeTab="4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00 0 Naklady" sheetId="12" r:id="rId4"/>
    <sheet name="SO 01 B1 Pol" sheetId="13" r:id="rId5"/>
    <sheet name="SO 01 B1.1  Pol" sheetId="14" r:id="rId6"/>
    <sheet name="SO 01 B2 Pol" sheetId="15" r:id="rId7"/>
    <sheet name="SO 01 B3 Pol" sheetId="16" r:id="rId8"/>
    <sheet name="SO 01 B4 Pol" sheetId="17" r:id="rId9"/>
    <sheet name="SO 01 B5 Pol" sheetId="18" r:id="rId10"/>
    <sheet name="SO 01 B6 Pol" sheetId="19" r:id="rId11"/>
    <sheet name="SO 01 B7 Pol" sheetId="20" r:id="rId12"/>
    <sheet name="SO 01 D.1 Pol" sheetId="21" r:id="rId13"/>
    <sheet name="SO 02 1-1 Pol" sheetId="22" r:id="rId14"/>
    <sheet name="SO 02 1-2 Pol" sheetId="23" r:id="rId15"/>
    <sheet name="SO 02 1-3 Pol" sheetId="24" r:id="rId16"/>
    <sheet name="SO 03  kamen.výrobky Pol" sheetId="25" r:id="rId17"/>
    <sheet name="SO 03  mobiliář Pol" sheetId="26" r:id="rId18"/>
    <sheet name="SO 03  zámeč.výrobky Pol" sheetId="27" r:id="rId19"/>
    <sheet name="SO 03 D 01  Pol" sheetId="28" r:id="rId20"/>
    <sheet name="SO 03 ST  1 Pol" sheetId="29" r:id="rId21"/>
    <sheet name="SO 03 ST  2 Pol" sheetId="30" r:id="rId22"/>
    <sheet name="SO 03 ST  3 Pol" sheetId="31" r:id="rId23"/>
    <sheet name="SO 03 ST  4  Pol" sheetId="32" r:id="rId24"/>
    <sheet name="SO 03 ST  5 Pol" sheetId="33" r:id="rId25"/>
    <sheet name="SO 03 ST  6 Pol" sheetId="34" r:id="rId26"/>
    <sheet name="SO 03 ST  8 Pol" sheetId="35" r:id="rId27"/>
    <sheet name="SO 03 ST  9 Pol" sheetId="36" r:id="rId28"/>
    <sheet name="SO 03 ST 10 Pol" sheetId="37" r:id="rId29"/>
    <sheet name="SO 03 ST 11  Pol" sheetId="38" r:id="rId30"/>
    <sheet name="SO 05.1 1a Pol" sheetId="39" r:id="rId31"/>
    <sheet name="SO 05.2 1a Pol" sheetId="40" r:id="rId32"/>
    <sheet name="SO 06 1a Pol" sheetId="41" r:id="rId33"/>
    <sheet name="SO 07 1a Pol" sheetId="42" r:id="rId34"/>
    <sheet name="SO 08 1a Pol" sheetId="43" r:id="rId35"/>
    <sheet name="SO 08 2a Pol" sheetId="44" r:id="rId36"/>
    <sheet name="SO 08 3a Pol" sheetId="45" r:id="rId37"/>
    <sheet name="SO 09 1a Pol" sheetId="46" r:id="rId38"/>
  </sheets>
  <externalReferences>
    <externalReference r:id="rId39"/>
  </externalReferences>
  <definedNames>
    <definedName name="CelkemDPHVypocet" localSheetId="1">Stavba!$H$86</definedName>
    <definedName name="CenaCelkem">Stavba!$G$29</definedName>
    <definedName name="CenaCelkemBezDPH">Stavba!$G$28</definedName>
    <definedName name="CenaCelkemVypocet" localSheetId="1">Stavba!$I$86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 0 Naklady'!$1:$7</definedName>
    <definedName name="_xlnm.Print_Titles" localSheetId="4">'SO 01 B1 Pol'!$1:$7</definedName>
    <definedName name="_xlnm.Print_Titles" localSheetId="5">'SO 01 B1.1  Pol'!$1:$7</definedName>
    <definedName name="_xlnm.Print_Titles" localSheetId="6">'SO 01 B2 Pol'!$1:$7</definedName>
    <definedName name="_xlnm.Print_Titles" localSheetId="7">'SO 01 B3 Pol'!$1:$7</definedName>
    <definedName name="_xlnm.Print_Titles" localSheetId="8">'SO 01 B4 Pol'!$1:$7</definedName>
    <definedName name="_xlnm.Print_Titles" localSheetId="9">'SO 01 B5 Pol'!$1:$7</definedName>
    <definedName name="_xlnm.Print_Titles" localSheetId="10">'SO 01 B6 Pol'!$1:$7</definedName>
    <definedName name="_xlnm.Print_Titles" localSheetId="11">'SO 01 B7 Pol'!$1:$7</definedName>
    <definedName name="_xlnm.Print_Titles" localSheetId="12">'SO 01 D.1 Pol'!$1:$7</definedName>
    <definedName name="_xlnm.Print_Titles" localSheetId="13">'SO 02 1-1 Pol'!$1:$7</definedName>
    <definedName name="_xlnm.Print_Titles" localSheetId="14">'SO 02 1-2 Pol'!$1:$7</definedName>
    <definedName name="_xlnm.Print_Titles" localSheetId="15">'SO 02 1-3 Pol'!$1:$7</definedName>
    <definedName name="_xlnm.Print_Titles" localSheetId="16">'SO 03  kamen.výrobky Pol'!$1:$7</definedName>
    <definedName name="_xlnm.Print_Titles" localSheetId="17">'SO 03  mobiliář Pol'!$1:$7</definedName>
    <definedName name="_xlnm.Print_Titles" localSheetId="18">'SO 03  zámeč.výrobky Pol'!$1:$7</definedName>
    <definedName name="_xlnm.Print_Titles" localSheetId="19">'SO 03 D 01  Pol'!$1:$7</definedName>
    <definedName name="_xlnm.Print_Titles" localSheetId="20">'SO 03 ST  1 Pol'!$1:$7</definedName>
    <definedName name="_xlnm.Print_Titles" localSheetId="21">'SO 03 ST  2 Pol'!$1:$7</definedName>
    <definedName name="_xlnm.Print_Titles" localSheetId="22">'SO 03 ST  3 Pol'!$1:$7</definedName>
    <definedName name="_xlnm.Print_Titles" localSheetId="23">'SO 03 ST  4  Pol'!$1:$7</definedName>
    <definedName name="_xlnm.Print_Titles" localSheetId="24">'SO 03 ST  5 Pol'!$1:$7</definedName>
    <definedName name="_xlnm.Print_Titles" localSheetId="25">'SO 03 ST  6 Pol'!$1:$7</definedName>
    <definedName name="_xlnm.Print_Titles" localSheetId="26">'SO 03 ST  8 Pol'!$1:$7</definedName>
    <definedName name="_xlnm.Print_Titles" localSheetId="27">'SO 03 ST  9 Pol'!$1:$7</definedName>
    <definedName name="_xlnm.Print_Titles" localSheetId="28">'SO 03 ST 10 Pol'!$1:$7</definedName>
    <definedName name="_xlnm.Print_Titles" localSheetId="29">'SO 03 ST 11  Pol'!$1:$7</definedName>
    <definedName name="_xlnm.Print_Titles" localSheetId="30">'SO 05.1 1a Pol'!$1:$7</definedName>
    <definedName name="_xlnm.Print_Titles" localSheetId="31">'SO 05.2 1a Pol'!$1:$7</definedName>
    <definedName name="_xlnm.Print_Titles" localSheetId="32">'SO 06 1a Pol'!$1:$7</definedName>
    <definedName name="_xlnm.Print_Titles" localSheetId="33">'SO 07 1a Pol'!$1:$7</definedName>
    <definedName name="_xlnm.Print_Titles" localSheetId="34">'SO 08 1a Pol'!$1:$7</definedName>
    <definedName name="_xlnm.Print_Titles" localSheetId="35">'SO 08 2a Pol'!$1:$7</definedName>
    <definedName name="_xlnm.Print_Titles" localSheetId="36">'SO 08 3a Pol'!$1:$7</definedName>
    <definedName name="_xlnm.Print_Titles" localSheetId="37">'SO 09 1a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 0 Naklady'!$A$1:$Y$39</definedName>
    <definedName name="_xlnm.Print_Area" localSheetId="4">'SO 01 B1 Pol'!$A$1:$Y$41</definedName>
    <definedName name="_xlnm.Print_Area" localSheetId="5">'SO 01 B1.1  Pol'!$A$1:$Y$58</definedName>
    <definedName name="_xlnm.Print_Area" localSheetId="6">'SO 01 B2 Pol'!$A$1:$Y$74</definedName>
    <definedName name="_xlnm.Print_Area" localSheetId="7">'SO 01 B3 Pol'!$A$1:$Y$38</definedName>
    <definedName name="_xlnm.Print_Area" localSheetId="8">'SO 01 B4 Pol'!$A$1:$Y$65</definedName>
    <definedName name="_xlnm.Print_Area" localSheetId="9">'SO 01 B5 Pol'!$A$1:$Y$43</definedName>
    <definedName name="_xlnm.Print_Area" localSheetId="10">'SO 01 B6 Pol'!$A$1:$Y$41</definedName>
    <definedName name="_xlnm.Print_Area" localSheetId="11">'SO 01 B7 Pol'!$A$1:$Y$42</definedName>
    <definedName name="_xlnm.Print_Area" localSheetId="12">'SO 01 D.1 Pol'!$A$1:$Y$190</definedName>
    <definedName name="_xlnm.Print_Area" localSheetId="13">'SO 02 1-1 Pol'!$A$1:$Y$82</definedName>
    <definedName name="_xlnm.Print_Area" localSheetId="14">'SO 02 1-2 Pol'!$A$1:$Y$85</definedName>
    <definedName name="_xlnm.Print_Area" localSheetId="15">'SO 02 1-3 Pol'!$A$1:$Y$37</definedName>
    <definedName name="_xlnm.Print_Area" localSheetId="16">'SO 03  kamen.výrobky Pol'!$A$1:$Y$27</definedName>
    <definedName name="_xlnm.Print_Area" localSheetId="17">'SO 03  mobiliář Pol'!$A$1:$Y$40</definedName>
    <definedName name="_xlnm.Print_Area" localSheetId="18">'SO 03  zámeč.výrobky Pol'!$A$1:$Y$25</definedName>
    <definedName name="_xlnm.Print_Area" localSheetId="19">'SO 03 D 01  Pol'!$A$1:$Y$33</definedName>
    <definedName name="_xlnm.Print_Area" localSheetId="20">'SO 03 ST  1 Pol'!$A$1:$Y$54</definedName>
    <definedName name="_xlnm.Print_Area" localSheetId="21">'SO 03 ST  2 Pol'!$A$1:$Y$311</definedName>
    <definedName name="_xlnm.Print_Area" localSheetId="22">'SO 03 ST  3 Pol'!$A$1:$Y$67</definedName>
    <definedName name="_xlnm.Print_Area" localSheetId="23">'SO 03 ST  4  Pol'!$A$1:$Y$69</definedName>
    <definedName name="_xlnm.Print_Area" localSheetId="24">'SO 03 ST  5 Pol'!$A$1:$Y$63</definedName>
    <definedName name="_xlnm.Print_Area" localSheetId="25">'SO 03 ST  6 Pol'!$A$1:$Y$63</definedName>
    <definedName name="_xlnm.Print_Area" localSheetId="26">'SO 03 ST  8 Pol'!$A$1:$Y$57</definedName>
    <definedName name="_xlnm.Print_Area" localSheetId="27">'SO 03 ST  9 Pol'!$A$1:$Y$72</definedName>
    <definedName name="_xlnm.Print_Area" localSheetId="28">'SO 03 ST 10 Pol'!$A$1:$Y$76</definedName>
    <definedName name="_xlnm.Print_Area" localSheetId="29">'SO 03 ST 11  Pol'!$A$1:$Y$48</definedName>
    <definedName name="_xlnm.Print_Area" localSheetId="30">'SO 05.1 1a Pol'!$A$1:$Y$401</definedName>
    <definedName name="_xlnm.Print_Area" localSheetId="31">'SO 05.2 1a Pol'!$A$1:$Y$339</definedName>
    <definedName name="_xlnm.Print_Area" localSheetId="32">'SO 06 1a Pol'!$A$1:$Y$57</definedName>
    <definedName name="_xlnm.Print_Area" localSheetId="33">'SO 07 1a Pol'!$A$1:$Y$83</definedName>
    <definedName name="_xlnm.Print_Area" localSheetId="34">'SO 08 1a Pol'!$A$1:$Y$40</definedName>
    <definedName name="_xlnm.Print_Area" localSheetId="35">'SO 08 2a Pol'!$A$1:$Y$51</definedName>
    <definedName name="_xlnm.Print_Area" localSheetId="36">'SO 08 3a Pol'!$A$1:$Y$70</definedName>
    <definedName name="_xlnm.Print_Area" localSheetId="37">'SO 09 1a Pol'!$A$1:$Y$470</definedName>
    <definedName name="_xlnm.Print_Area" localSheetId="1">Stavba!$A$1:$J$207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Stavba!$F$86</definedName>
    <definedName name="ZakladDPHZakl">Stavba!$G$25</definedName>
    <definedName name="ZakladDPHZaklVypocet" localSheetId="1">Stavba!$G$86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0" i="46" l="1"/>
  <c r="G9" i="46"/>
  <c r="G8" i="46" s="1"/>
  <c r="I9" i="46"/>
  <c r="I8" i="46" s="1"/>
  <c r="K9" i="46"/>
  <c r="K8" i="46" s="1"/>
  <c r="O9" i="46"/>
  <c r="O8" i="46" s="1"/>
  <c r="Q9" i="46"/>
  <c r="Q8" i="46" s="1"/>
  <c r="V9" i="46"/>
  <c r="V8" i="46" s="1"/>
  <c r="G13" i="46"/>
  <c r="I13" i="46"/>
  <c r="K13" i="46"/>
  <c r="M13" i="46"/>
  <c r="O13" i="46"/>
  <c r="Q13" i="46"/>
  <c r="V13" i="46"/>
  <c r="G14" i="46"/>
  <c r="I14" i="46"/>
  <c r="K14" i="46"/>
  <c r="M14" i="46"/>
  <c r="O14" i="46"/>
  <c r="Q14" i="46"/>
  <c r="V14" i="46"/>
  <c r="G15" i="46"/>
  <c r="M15" i="46" s="1"/>
  <c r="I15" i="46"/>
  <c r="K15" i="46"/>
  <c r="O15" i="46"/>
  <c r="Q15" i="46"/>
  <c r="V15" i="46"/>
  <c r="G16" i="46"/>
  <c r="I16" i="46"/>
  <c r="K16" i="46"/>
  <c r="O16" i="46"/>
  <c r="Q16" i="46"/>
  <c r="V16" i="46"/>
  <c r="G17" i="46"/>
  <c r="M17" i="46" s="1"/>
  <c r="I17" i="46"/>
  <c r="K17" i="46"/>
  <c r="O17" i="46"/>
  <c r="Q17" i="46"/>
  <c r="V17" i="46"/>
  <c r="G18" i="46"/>
  <c r="M18" i="46" s="1"/>
  <c r="I18" i="46"/>
  <c r="K18" i="46"/>
  <c r="O18" i="46"/>
  <c r="Q18" i="46"/>
  <c r="V18" i="46"/>
  <c r="G19" i="46"/>
  <c r="M19" i="46" s="1"/>
  <c r="I19" i="46"/>
  <c r="K19" i="46"/>
  <c r="O19" i="46"/>
  <c r="Q19" i="46"/>
  <c r="V19" i="46"/>
  <c r="G20" i="46"/>
  <c r="I20" i="46"/>
  <c r="K20" i="46"/>
  <c r="M20" i="46"/>
  <c r="O20" i="46"/>
  <c r="Q20" i="46"/>
  <c r="V20" i="46"/>
  <c r="G21" i="46"/>
  <c r="M21" i="46" s="1"/>
  <c r="I21" i="46"/>
  <c r="K21" i="46"/>
  <c r="O21" i="46"/>
  <c r="Q21" i="46"/>
  <c r="V21" i="46"/>
  <c r="G22" i="46"/>
  <c r="M22" i="46" s="1"/>
  <c r="I22" i="46"/>
  <c r="K22" i="46"/>
  <c r="O22" i="46"/>
  <c r="Q22" i="46"/>
  <c r="V22" i="46"/>
  <c r="G23" i="46"/>
  <c r="I23" i="46"/>
  <c r="K23" i="46"/>
  <c r="M23" i="46"/>
  <c r="O23" i="46"/>
  <c r="Q23" i="46"/>
  <c r="V23" i="46"/>
  <c r="G24" i="46"/>
  <c r="M24" i="46" s="1"/>
  <c r="I24" i="46"/>
  <c r="K24" i="46"/>
  <c r="O24" i="46"/>
  <c r="Q24" i="46"/>
  <c r="V24" i="46"/>
  <c r="G25" i="46"/>
  <c r="M25" i="46" s="1"/>
  <c r="I25" i="46"/>
  <c r="K25" i="46"/>
  <c r="O25" i="46"/>
  <c r="Q25" i="46"/>
  <c r="V25" i="46"/>
  <c r="G26" i="46"/>
  <c r="M26" i="46" s="1"/>
  <c r="I26" i="46"/>
  <c r="K26" i="46"/>
  <c r="O26" i="46"/>
  <c r="Q26" i="46"/>
  <c r="V26" i="46"/>
  <c r="G27" i="46"/>
  <c r="I27" i="46"/>
  <c r="K27" i="46"/>
  <c r="M27" i="46"/>
  <c r="O27" i="46"/>
  <c r="Q27" i="46"/>
  <c r="V27" i="46"/>
  <c r="G28" i="46"/>
  <c r="M28" i="46" s="1"/>
  <c r="I28" i="46"/>
  <c r="K28" i="46"/>
  <c r="O28" i="46"/>
  <c r="Q28" i="46"/>
  <c r="V28" i="46"/>
  <c r="G29" i="46"/>
  <c r="I29" i="46"/>
  <c r="K29" i="46"/>
  <c r="M29" i="46"/>
  <c r="O29" i="46"/>
  <c r="Q29" i="46"/>
  <c r="V29" i="46"/>
  <c r="G30" i="46"/>
  <c r="I30" i="46"/>
  <c r="K30" i="46"/>
  <c r="M30" i="46"/>
  <c r="O30" i="46"/>
  <c r="Q30" i="46"/>
  <c r="V30" i="46"/>
  <c r="G31" i="46"/>
  <c r="M31" i="46" s="1"/>
  <c r="I31" i="46"/>
  <c r="K31" i="46"/>
  <c r="O31" i="46"/>
  <c r="Q31" i="46"/>
  <c r="V31" i="46"/>
  <c r="G32" i="46"/>
  <c r="M32" i="46" s="1"/>
  <c r="I32" i="46"/>
  <c r="K32" i="46"/>
  <c r="O32" i="46"/>
  <c r="Q32" i="46"/>
  <c r="V32" i="46"/>
  <c r="G33" i="46"/>
  <c r="I33" i="46"/>
  <c r="K33" i="46"/>
  <c r="M33" i="46"/>
  <c r="O33" i="46"/>
  <c r="Q33" i="46"/>
  <c r="V33" i="46"/>
  <c r="G34" i="46"/>
  <c r="I34" i="46"/>
  <c r="K34" i="46"/>
  <c r="M34" i="46"/>
  <c r="O34" i="46"/>
  <c r="Q34" i="46"/>
  <c r="V34" i="46"/>
  <c r="G35" i="46"/>
  <c r="I35" i="46"/>
  <c r="K35" i="46"/>
  <c r="M35" i="46"/>
  <c r="O35" i="46"/>
  <c r="Q35" i="46"/>
  <c r="V35" i="46"/>
  <c r="G36" i="46"/>
  <c r="M36" i="46" s="1"/>
  <c r="I36" i="46"/>
  <c r="K36" i="46"/>
  <c r="O36" i="46"/>
  <c r="Q36" i="46"/>
  <c r="V36" i="46"/>
  <c r="G37" i="46"/>
  <c r="M37" i="46" s="1"/>
  <c r="I37" i="46"/>
  <c r="K37" i="46"/>
  <c r="O37" i="46"/>
  <c r="Q37" i="46"/>
  <c r="V37" i="46"/>
  <c r="G38" i="46"/>
  <c r="M38" i="46" s="1"/>
  <c r="I38" i="46"/>
  <c r="K38" i="46"/>
  <c r="O38" i="46"/>
  <c r="Q38" i="46"/>
  <c r="V38" i="46"/>
  <c r="G39" i="46"/>
  <c r="M39" i="46" s="1"/>
  <c r="I39" i="46"/>
  <c r="K39" i="46"/>
  <c r="O39" i="46"/>
  <c r="Q39" i="46"/>
  <c r="V39" i="46"/>
  <c r="G40" i="46"/>
  <c r="I40" i="46"/>
  <c r="K40" i="46"/>
  <c r="M40" i="46"/>
  <c r="O40" i="46"/>
  <c r="Q40" i="46"/>
  <c r="V40" i="46"/>
  <c r="G42" i="46"/>
  <c r="I42" i="46"/>
  <c r="K42" i="46"/>
  <c r="K41" i="46" s="1"/>
  <c r="M42" i="46"/>
  <c r="O42" i="46"/>
  <c r="Q42" i="46"/>
  <c r="V42" i="46"/>
  <c r="G43" i="46"/>
  <c r="I43" i="46"/>
  <c r="K43" i="46"/>
  <c r="M43" i="46"/>
  <c r="O43" i="46"/>
  <c r="Q43" i="46"/>
  <c r="V43" i="46"/>
  <c r="G44" i="46"/>
  <c r="M44" i="46" s="1"/>
  <c r="I44" i="46"/>
  <c r="K44" i="46"/>
  <c r="O44" i="46"/>
  <c r="Q44" i="46"/>
  <c r="V44" i="46"/>
  <c r="G45" i="46"/>
  <c r="M45" i="46" s="1"/>
  <c r="I45" i="46"/>
  <c r="K45" i="46"/>
  <c r="O45" i="46"/>
  <c r="Q45" i="46"/>
  <c r="V45" i="46"/>
  <c r="G46" i="46"/>
  <c r="M46" i="46" s="1"/>
  <c r="I46" i="46"/>
  <c r="K46" i="46"/>
  <c r="O46" i="46"/>
  <c r="Q46" i="46"/>
  <c r="V46" i="46"/>
  <c r="G47" i="46"/>
  <c r="I47" i="46"/>
  <c r="K47" i="46"/>
  <c r="M47" i="46"/>
  <c r="O47" i="46"/>
  <c r="Q47" i="46"/>
  <c r="V47" i="46"/>
  <c r="G48" i="46"/>
  <c r="M48" i="46" s="1"/>
  <c r="I48" i="46"/>
  <c r="K48" i="46"/>
  <c r="O48" i="46"/>
  <c r="Q48" i="46"/>
  <c r="V48" i="46"/>
  <c r="G49" i="46"/>
  <c r="I49" i="46"/>
  <c r="K49" i="46"/>
  <c r="M49" i="46"/>
  <c r="O49" i="46"/>
  <c r="Q49" i="46"/>
  <c r="V49" i="46"/>
  <c r="G50" i="46"/>
  <c r="M50" i="46" s="1"/>
  <c r="I50" i="46"/>
  <c r="K50" i="46"/>
  <c r="O50" i="46"/>
  <c r="Q50" i="46"/>
  <c r="V50" i="46"/>
  <c r="G51" i="46"/>
  <c r="M51" i="46" s="1"/>
  <c r="I51" i="46"/>
  <c r="K51" i="46"/>
  <c r="O51" i="46"/>
  <c r="Q51" i="46"/>
  <c r="V51" i="46"/>
  <c r="G53" i="46"/>
  <c r="M53" i="46" s="1"/>
  <c r="I53" i="46"/>
  <c r="K53" i="46"/>
  <c r="O53" i="46"/>
  <c r="Q53" i="46"/>
  <c r="V53" i="46"/>
  <c r="G54" i="46"/>
  <c r="M54" i="46" s="1"/>
  <c r="I54" i="46"/>
  <c r="K54" i="46"/>
  <c r="O54" i="46"/>
  <c r="Q54" i="46"/>
  <c r="V54" i="46"/>
  <c r="G55" i="46"/>
  <c r="I55" i="46"/>
  <c r="K55" i="46"/>
  <c r="M55" i="46"/>
  <c r="O55" i="46"/>
  <c r="Q55" i="46"/>
  <c r="V55" i="46"/>
  <c r="G56" i="46"/>
  <c r="M56" i="46" s="1"/>
  <c r="I56" i="46"/>
  <c r="K56" i="46"/>
  <c r="O56" i="46"/>
  <c r="Q56" i="46"/>
  <c r="V56" i="46"/>
  <c r="G57" i="46"/>
  <c r="I57" i="46"/>
  <c r="K57" i="46"/>
  <c r="M57" i="46"/>
  <c r="O57" i="46"/>
  <c r="Q57" i="46"/>
  <c r="V57" i="46"/>
  <c r="G58" i="46"/>
  <c r="I58" i="46"/>
  <c r="K58" i="46"/>
  <c r="M58" i="46"/>
  <c r="O58" i="46"/>
  <c r="Q58" i="46"/>
  <c r="V58" i="46"/>
  <c r="G59" i="46"/>
  <c r="M59" i="46" s="1"/>
  <c r="I59" i="46"/>
  <c r="K59" i="46"/>
  <c r="O59" i="46"/>
  <c r="Q59" i="46"/>
  <c r="V59" i="46"/>
  <c r="G60" i="46"/>
  <c r="M60" i="46" s="1"/>
  <c r="I60" i="46"/>
  <c r="K60" i="46"/>
  <c r="O60" i="46"/>
  <c r="Q60" i="46"/>
  <c r="V60" i="46"/>
  <c r="G61" i="46"/>
  <c r="M61" i="46" s="1"/>
  <c r="I61" i="46"/>
  <c r="K61" i="46"/>
  <c r="O61" i="46"/>
  <c r="Q61" i="46"/>
  <c r="V61" i="46"/>
  <c r="G62" i="46"/>
  <c r="I62" i="46"/>
  <c r="K62" i="46"/>
  <c r="M62" i="46"/>
  <c r="O62" i="46"/>
  <c r="Q62" i="46"/>
  <c r="V62" i="46"/>
  <c r="G63" i="46"/>
  <c r="M63" i="46" s="1"/>
  <c r="I63" i="46"/>
  <c r="K63" i="46"/>
  <c r="O63" i="46"/>
  <c r="Q63" i="46"/>
  <c r="V63" i="46"/>
  <c r="G64" i="46"/>
  <c r="I64" i="46"/>
  <c r="K64" i="46"/>
  <c r="M64" i="46"/>
  <c r="O64" i="46"/>
  <c r="Q64" i="46"/>
  <c r="V64" i="46"/>
  <c r="G65" i="46"/>
  <c r="I65" i="46"/>
  <c r="K65" i="46"/>
  <c r="M65" i="46"/>
  <c r="O65" i="46"/>
  <c r="Q65" i="46"/>
  <c r="V65" i="46"/>
  <c r="G66" i="46"/>
  <c r="M66" i="46" s="1"/>
  <c r="I66" i="46"/>
  <c r="K66" i="46"/>
  <c r="O66" i="46"/>
  <c r="Q66" i="46"/>
  <c r="V66" i="46"/>
  <c r="G67" i="46"/>
  <c r="I67" i="46"/>
  <c r="K67" i="46"/>
  <c r="M67" i="46"/>
  <c r="O67" i="46"/>
  <c r="Q67" i="46"/>
  <c r="V67" i="46"/>
  <c r="G68" i="46"/>
  <c r="M68" i="46" s="1"/>
  <c r="I68" i="46"/>
  <c r="K68" i="46"/>
  <c r="O68" i="46"/>
  <c r="Q68" i="46"/>
  <c r="V68" i="46"/>
  <c r="G69" i="46"/>
  <c r="M69" i="46" s="1"/>
  <c r="I69" i="46"/>
  <c r="K69" i="46"/>
  <c r="O69" i="46"/>
  <c r="Q69" i="46"/>
  <c r="V69" i="46"/>
  <c r="G70" i="46"/>
  <c r="I70" i="46"/>
  <c r="K70" i="46"/>
  <c r="M70" i="46"/>
  <c r="O70" i="46"/>
  <c r="Q70" i="46"/>
  <c r="V70" i="46"/>
  <c r="G71" i="46"/>
  <c r="I71" i="46"/>
  <c r="K71" i="46"/>
  <c r="M71" i="46"/>
  <c r="O71" i="46"/>
  <c r="Q71" i="46"/>
  <c r="V71" i="46"/>
  <c r="G72" i="46"/>
  <c r="I72" i="46"/>
  <c r="K72" i="46"/>
  <c r="M72" i="46"/>
  <c r="O72" i="46"/>
  <c r="Q72" i="46"/>
  <c r="V72" i="46"/>
  <c r="G73" i="46"/>
  <c r="M73" i="46" s="1"/>
  <c r="I73" i="46"/>
  <c r="K73" i="46"/>
  <c r="O73" i="46"/>
  <c r="Q73" i="46"/>
  <c r="V73" i="46"/>
  <c r="G74" i="46"/>
  <c r="M74" i="46" s="1"/>
  <c r="I74" i="46"/>
  <c r="K74" i="46"/>
  <c r="O74" i="46"/>
  <c r="Q74" i="46"/>
  <c r="V74" i="46"/>
  <c r="G75" i="46"/>
  <c r="M75" i="46" s="1"/>
  <c r="I75" i="46"/>
  <c r="K75" i="46"/>
  <c r="O75" i="46"/>
  <c r="Q75" i="46"/>
  <c r="V75" i="46"/>
  <c r="G76" i="46"/>
  <c r="I76" i="46"/>
  <c r="K76" i="46"/>
  <c r="M76" i="46"/>
  <c r="O76" i="46"/>
  <c r="Q76" i="46"/>
  <c r="V76" i="46"/>
  <c r="G77" i="46"/>
  <c r="M77" i="46" s="1"/>
  <c r="I77" i="46"/>
  <c r="K77" i="46"/>
  <c r="O77" i="46"/>
  <c r="Q77" i="46"/>
  <c r="V77" i="46"/>
  <c r="G78" i="46"/>
  <c r="I78" i="46"/>
  <c r="K78" i="46"/>
  <c r="M78" i="46"/>
  <c r="O78" i="46"/>
  <c r="Q78" i="46"/>
  <c r="V78" i="46"/>
  <c r="G80" i="46"/>
  <c r="I80" i="46"/>
  <c r="K80" i="46"/>
  <c r="M80" i="46"/>
  <c r="O80" i="46"/>
  <c r="Q80" i="46"/>
  <c r="V80" i="46"/>
  <c r="G81" i="46"/>
  <c r="M81" i="46" s="1"/>
  <c r="I81" i="46"/>
  <c r="K81" i="46"/>
  <c r="O81" i="46"/>
  <c r="Q81" i="46"/>
  <c r="V81" i="46"/>
  <c r="G82" i="46"/>
  <c r="M82" i="46" s="1"/>
  <c r="I82" i="46"/>
  <c r="K82" i="46"/>
  <c r="O82" i="46"/>
  <c r="Q82" i="46"/>
  <c r="V82" i="46"/>
  <c r="G83" i="46"/>
  <c r="M83" i="46" s="1"/>
  <c r="I83" i="46"/>
  <c r="K83" i="46"/>
  <c r="O83" i="46"/>
  <c r="Q83" i="46"/>
  <c r="V83" i="46"/>
  <c r="G84" i="46"/>
  <c r="I84" i="46"/>
  <c r="K84" i="46"/>
  <c r="M84" i="46"/>
  <c r="O84" i="46"/>
  <c r="Q84" i="46"/>
  <c r="V84" i="46"/>
  <c r="G85" i="46"/>
  <c r="M85" i="46" s="1"/>
  <c r="I85" i="46"/>
  <c r="K85" i="46"/>
  <c r="O85" i="46"/>
  <c r="Q85" i="46"/>
  <c r="V85" i="46"/>
  <c r="G86" i="46"/>
  <c r="I86" i="46"/>
  <c r="K86" i="46"/>
  <c r="M86" i="46"/>
  <c r="O86" i="46"/>
  <c r="Q86" i="46"/>
  <c r="V86" i="46"/>
  <c r="G87" i="46"/>
  <c r="I87" i="46"/>
  <c r="K87" i="46"/>
  <c r="M87" i="46"/>
  <c r="O87" i="46"/>
  <c r="Q87" i="46"/>
  <c r="V87" i="46"/>
  <c r="G88" i="46"/>
  <c r="M88" i="46" s="1"/>
  <c r="I88" i="46"/>
  <c r="K88" i="46"/>
  <c r="O88" i="46"/>
  <c r="Q88" i="46"/>
  <c r="V88" i="46"/>
  <c r="G89" i="46"/>
  <c r="M89" i="46" s="1"/>
  <c r="I89" i="46"/>
  <c r="K89" i="46"/>
  <c r="O89" i="46"/>
  <c r="Q89" i="46"/>
  <c r="V89" i="46"/>
  <c r="G90" i="46"/>
  <c r="M90" i="46" s="1"/>
  <c r="I90" i="46"/>
  <c r="K90" i="46"/>
  <c r="O90" i="46"/>
  <c r="Q90" i="46"/>
  <c r="V90" i="46"/>
  <c r="G91" i="46"/>
  <c r="M91" i="46" s="1"/>
  <c r="I91" i="46"/>
  <c r="K91" i="46"/>
  <c r="O91" i="46"/>
  <c r="Q91" i="46"/>
  <c r="V91" i="46"/>
  <c r="G92" i="46"/>
  <c r="I92" i="46"/>
  <c r="K92" i="46"/>
  <c r="M92" i="46"/>
  <c r="O92" i="46"/>
  <c r="Q92" i="46"/>
  <c r="V92" i="46"/>
  <c r="G93" i="46"/>
  <c r="I93" i="46"/>
  <c r="K93" i="46"/>
  <c r="M93" i="46"/>
  <c r="O93" i="46"/>
  <c r="Q93" i="46"/>
  <c r="V93" i="46"/>
  <c r="G94" i="46"/>
  <c r="I94" i="46"/>
  <c r="K94" i="46"/>
  <c r="M94" i="46"/>
  <c r="O94" i="46"/>
  <c r="Q94" i="46"/>
  <c r="V94" i="46"/>
  <c r="G95" i="46"/>
  <c r="M95" i="46" s="1"/>
  <c r="I95" i="46"/>
  <c r="K95" i="46"/>
  <c r="O95" i="46"/>
  <c r="Q95" i="46"/>
  <c r="V95" i="46"/>
  <c r="G96" i="46"/>
  <c r="M96" i="46" s="1"/>
  <c r="I96" i="46"/>
  <c r="K96" i="46"/>
  <c r="O96" i="46"/>
  <c r="Q96" i="46"/>
  <c r="V96" i="46"/>
  <c r="G97" i="46"/>
  <c r="M97" i="46" s="1"/>
  <c r="I97" i="46"/>
  <c r="K97" i="46"/>
  <c r="O97" i="46"/>
  <c r="Q97" i="46"/>
  <c r="V97" i="46"/>
  <c r="G99" i="46"/>
  <c r="I99" i="46"/>
  <c r="K99" i="46"/>
  <c r="M99" i="46"/>
  <c r="O99" i="46"/>
  <c r="Q99" i="46"/>
  <c r="V99" i="46"/>
  <c r="G100" i="46"/>
  <c r="M100" i="46" s="1"/>
  <c r="I100" i="46"/>
  <c r="K100" i="46"/>
  <c r="O100" i="46"/>
  <c r="Q100" i="46"/>
  <c r="V100" i="46"/>
  <c r="G101" i="46"/>
  <c r="I101" i="46"/>
  <c r="K101" i="46"/>
  <c r="M101" i="46"/>
  <c r="O101" i="46"/>
  <c r="Q101" i="46"/>
  <c r="V101" i="46"/>
  <c r="G102" i="46"/>
  <c r="M102" i="46" s="1"/>
  <c r="I102" i="46"/>
  <c r="K102" i="46"/>
  <c r="O102" i="46"/>
  <c r="Q102" i="46"/>
  <c r="V102" i="46"/>
  <c r="G103" i="46"/>
  <c r="M103" i="46" s="1"/>
  <c r="I103" i="46"/>
  <c r="K103" i="46"/>
  <c r="O103" i="46"/>
  <c r="Q103" i="46"/>
  <c r="V103" i="46"/>
  <c r="G104" i="46"/>
  <c r="M104" i="46" s="1"/>
  <c r="I104" i="46"/>
  <c r="K104" i="46"/>
  <c r="O104" i="46"/>
  <c r="Q104" i="46"/>
  <c r="V104" i="46"/>
  <c r="G105" i="46"/>
  <c r="M105" i="46" s="1"/>
  <c r="I105" i="46"/>
  <c r="K105" i="46"/>
  <c r="O105" i="46"/>
  <c r="Q105" i="46"/>
  <c r="V105" i="46"/>
  <c r="G106" i="46"/>
  <c r="I106" i="46"/>
  <c r="K106" i="46"/>
  <c r="M106" i="46"/>
  <c r="O106" i="46"/>
  <c r="Q106" i="46"/>
  <c r="V106" i="46"/>
  <c r="G107" i="46"/>
  <c r="M107" i="46" s="1"/>
  <c r="I107" i="46"/>
  <c r="K107" i="46"/>
  <c r="O107" i="46"/>
  <c r="Q107" i="46"/>
  <c r="V107" i="46"/>
  <c r="G108" i="46"/>
  <c r="I108" i="46"/>
  <c r="K108" i="46"/>
  <c r="M108" i="46"/>
  <c r="O108" i="46"/>
  <c r="Q108" i="46"/>
  <c r="V108" i="46"/>
  <c r="G109" i="46"/>
  <c r="I109" i="46"/>
  <c r="K109" i="46"/>
  <c r="M109" i="46"/>
  <c r="O109" i="46"/>
  <c r="Q109" i="46"/>
  <c r="V109" i="46"/>
  <c r="G110" i="46"/>
  <c r="M110" i="46" s="1"/>
  <c r="I110" i="46"/>
  <c r="K110" i="46"/>
  <c r="O110" i="46"/>
  <c r="Q110" i="46"/>
  <c r="V110" i="46"/>
  <c r="G112" i="46"/>
  <c r="M112" i="46" s="1"/>
  <c r="I112" i="46"/>
  <c r="K112" i="46"/>
  <c r="O112" i="46"/>
  <c r="Q112" i="46"/>
  <c r="V112" i="46"/>
  <c r="G114" i="46"/>
  <c r="M114" i="46" s="1"/>
  <c r="I114" i="46"/>
  <c r="K114" i="46"/>
  <c r="O114" i="46"/>
  <c r="Q114" i="46"/>
  <c r="V114" i="46"/>
  <c r="G115" i="46"/>
  <c r="M115" i="46" s="1"/>
  <c r="I115" i="46"/>
  <c r="K115" i="46"/>
  <c r="O115" i="46"/>
  <c r="Q115" i="46"/>
  <c r="V115" i="46"/>
  <c r="G117" i="46"/>
  <c r="I117" i="46"/>
  <c r="K117" i="46"/>
  <c r="M117" i="46"/>
  <c r="O117" i="46"/>
  <c r="Q117" i="46"/>
  <c r="V117" i="46"/>
  <c r="G118" i="46"/>
  <c r="I118" i="46"/>
  <c r="K118" i="46"/>
  <c r="M118" i="46"/>
  <c r="O118" i="46"/>
  <c r="Q118" i="46"/>
  <c r="V118" i="46"/>
  <c r="G119" i="46"/>
  <c r="I119" i="46"/>
  <c r="K119" i="46"/>
  <c r="M119" i="46"/>
  <c r="O119" i="46"/>
  <c r="Q119" i="46"/>
  <c r="V119" i="46"/>
  <c r="G120" i="46"/>
  <c r="M120" i="46" s="1"/>
  <c r="I120" i="46"/>
  <c r="K120" i="46"/>
  <c r="O120" i="46"/>
  <c r="Q120" i="46"/>
  <c r="V120" i="46"/>
  <c r="G121" i="46"/>
  <c r="M121" i="46" s="1"/>
  <c r="I121" i="46"/>
  <c r="K121" i="46"/>
  <c r="O121" i="46"/>
  <c r="Q121" i="46"/>
  <c r="V121" i="46"/>
  <c r="G122" i="46"/>
  <c r="M122" i="46" s="1"/>
  <c r="I122" i="46"/>
  <c r="K122" i="46"/>
  <c r="O122" i="46"/>
  <c r="Q122" i="46"/>
  <c r="V122" i="46"/>
  <c r="G123" i="46"/>
  <c r="I123" i="46"/>
  <c r="K123" i="46"/>
  <c r="M123" i="46"/>
  <c r="O123" i="46"/>
  <c r="Q123" i="46"/>
  <c r="V123" i="46"/>
  <c r="G124" i="46"/>
  <c r="M124" i="46" s="1"/>
  <c r="I124" i="46"/>
  <c r="K124" i="46"/>
  <c r="O124" i="46"/>
  <c r="Q124" i="46"/>
  <c r="V124" i="46"/>
  <c r="G125" i="46"/>
  <c r="I125" i="46"/>
  <c r="K125" i="46"/>
  <c r="M125" i="46"/>
  <c r="O125" i="46"/>
  <c r="Q125" i="46"/>
  <c r="V125" i="46"/>
  <c r="G127" i="46"/>
  <c r="M127" i="46" s="1"/>
  <c r="I127" i="46"/>
  <c r="K127" i="46"/>
  <c r="O127" i="46"/>
  <c r="Q127" i="46"/>
  <c r="V127" i="46"/>
  <c r="G128" i="46"/>
  <c r="M128" i="46" s="1"/>
  <c r="I128" i="46"/>
  <c r="K128" i="46"/>
  <c r="O128" i="46"/>
  <c r="Q128" i="46"/>
  <c r="V128" i="46"/>
  <c r="G129" i="46"/>
  <c r="M129" i="46" s="1"/>
  <c r="I129" i="46"/>
  <c r="K129" i="46"/>
  <c r="O129" i="46"/>
  <c r="Q129" i="46"/>
  <c r="V129" i="46"/>
  <c r="G130" i="46"/>
  <c r="M130" i="46" s="1"/>
  <c r="I130" i="46"/>
  <c r="K130" i="46"/>
  <c r="O130" i="46"/>
  <c r="Q130" i="46"/>
  <c r="V130" i="46"/>
  <c r="G131" i="46"/>
  <c r="I131" i="46"/>
  <c r="K131" i="46"/>
  <c r="M131" i="46"/>
  <c r="O131" i="46"/>
  <c r="Q131" i="46"/>
  <c r="V131" i="46"/>
  <c r="G132" i="46"/>
  <c r="M132" i="46" s="1"/>
  <c r="I132" i="46"/>
  <c r="K132" i="46"/>
  <c r="O132" i="46"/>
  <c r="Q132" i="46"/>
  <c r="V132" i="46"/>
  <c r="G134" i="46"/>
  <c r="M134" i="46" s="1"/>
  <c r="I134" i="46"/>
  <c r="K134" i="46"/>
  <c r="O134" i="46"/>
  <c r="Q134" i="46"/>
  <c r="V134" i="46"/>
  <c r="G135" i="46"/>
  <c r="I135" i="46"/>
  <c r="K135" i="46"/>
  <c r="M135" i="46"/>
  <c r="O135" i="46"/>
  <c r="Q135" i="46"/>
  <c r="V135" i="46"/>
  <c r="G136" i="46"/>
  <c r="M136" i="46" s="1"/>
  <c r="I136" i="46"/>
  <c r="K136" i="46"/>
  <c r="O136" i="46"/>
  <c r="Q136" i="46"/>
  <c r="V136" i="46"/>
  <c r="G137" i="46"/>
  <c r="M137" i="46" s="1"/>
  <c r="I137" i="46"/>
  <c r="K137" i="46"/>
  <c r="O137" i="46"/>
  <c r="Q137" i="46"/>
  <c r="V137" i="46"/>
  <c r="G138" i="46"/>
  <c r="M138" i="46" s="1"/>
  <c r="I138" i="46"/>
  <c r="K138" i="46"/>
  <c r="O138" i="46"/>
  <c r="Q138" i="46"/>
  <c r="V138" i="46"/>
  <c r="G139" i="46"/>
  <c r="M139" i="46" s="1"/>
  <c r="I139" i="46"/>
  <c r="K139" i="46"/>
  <c r="O139" i="46"/>
  <c r="Q139" i="46"/>
  <c r="V139" i="46"/>
  <c r="G140" i="46"/>
  <c r="I140" i="46"/>
  <c r="K140" i="46"/>
  <c r="M140" i="46"/>
  <c r="O140" i="46"/>
  <c r="Q140" i="46"/>
  <c r="V140" i="46"/>
  <c r="G141" i="46"/>
  <c r="I141" i="46"/>
  <c r="K141" i="46"/>
  <c r="M141" i="46"/>
  <c r="O141" i="46"/>
  <c r="Q141" i="46"/>
  <c r="V141" i="46"/>
  <c r="G142" i="46"/>
  <c r="I142" i="46"/>
  <c r="K142" i="46"/>
  <c r="M142" i="46"/>
  <c r="O142" i="46"/>
  <c r="Q142" i="46"/>
  <c r="V142" i="46"/>
  <c r="G143" i="46"/>
  <c r="M143" i="46" s="1"/>
  <c r="I143" i="46"/>
  <c r="K143" i="46"/>
  <c r="O143" i="46"/>
  <c r="Q143" i="46"/>
  <c r="V143" i="46"/>
  <c r="G144" i="46"/>
  <c r="M144" i="46" s="1"/>
  <c r="I144" i="46"/>
  <c r="K144" i="46"/>
  <c r="O144" i="46"/>
  <c r="Q144" i="46"/>
  <c r="V144" i="46"/>
  <c r="G145" i="46"/>
  <c r="M145" i="46" s="1"/>
  <c r="I145" i="46"/>
  <c r="K145" i="46"/>
  <c r="O145" i="46"/>
  <c r="Q145" i="46"/>
  <c r="V145" i="46"/>
  <c r="G146" i="46"/>
  <c r="I146" i="46"/>
  <c r="K146" i="46"/>
  <c r="M146" i="46"/>
  <c r="O146" i="46"/>
  <c r="Q146" i="46"/>
  <c r="V146" i="46"/>
  <c r="G147" i="46"/>
  <c r="M147" i="46" s="1"/>
  <c r="I147" i="46"/>
  <c r="K147" i="46"/>
  <c r="O147" i="46"/>
  <c r="Q147" i="46"/>
  <c r="V147" i="46"/>
  <c r="G149" i="46"/>
  <c r="I149" i="46"/>
  <c r="K149" i="46"/>
  <c r="M149" i="46"/>
  <c r="O149" i="46"/>
  <c r="Q149" i="46"/>
  <c r="V149" i="46"/>
  <c r="G150" i="46"/>
  <c r="M150" i="46" s="1"/>
  <c r="I150" i="46"/>
  <c r="K150" i="46"/>
  <c r="O150" i="46"/>
  <c r="Q150" i="46"/>
  <c r="V150" i="46"/>
  <c r="G151" i="46"/>
  <c r="M151" i="46" s="1"/>
  <c r="I151" i="46"/>
  <c r="K151" i="46"/>
  <c r="O151" i="46"/>
  <c r="Q151" i="46"/>
  <c r="V151" i="46"/>
  <c r="G152" i="46"/>
  <c r="M152" i="46" s="1"/>
  <c r="I152" i="46"/>
  <c r="K152" i="46"/>
  <c r="O152" i="46"/>
  <c r="Q152" i="46"/>
  <c r="V152" i="46"/>
  <c r="G153" i="46"/>
  <c r="M153" i="46" s="1"/>
  <c r="I153" i="46"/>
  <c r="K153" i="46"/>
  <c r="O153" i="46"/>
  <c r="Q153" i="46"/>
  <c r="V153" i="46"/>
  <c r="G154" i="46"/>
  <c r="I154" i="46"/>
  <c r="K154" i="46"/>
  <c r="M154" i="46"/>
  <c r="O154" i="46"/>
  <c r="Q154" i="46"/>
  <c r="V154" i="46"/>
  <c r="G155" i="46"/>
  <c r="M155" i="46" s="1"/>
  <c r="I155" i="46"/>
  <c r="K155" i="46"/>
  <c r="O155" i="46"/>
  <c r="Q155" i="46"/>
  <c r="V155" i="46"/>
  <c r="G156" i="46"/>
  <c r="M156" i="46" s="1"/>
  <c r="I156" i="46"/>
  <c r="K156" i="46"/>
  <c r="O156" i="46"/>
  <c r="Q156" i="46"/>
  <c r="V156" i="46"/>
  <c r="G157" i="46"/>
  <c r="I157" i="46"/>
  <c r="K157" i="46"/>
  <c r="M157" i="46"/>
  <c r="O157" i="46"/>
  <c r="Q157" i="46"/>
  <c r="V157" i="46"/>
  <c r="G158" i="46"/>
  <c r="M158" i="46" s="1"/>
  <c r="I158" i="46"/>
  <c r="K158" i="46"/>
  <c r="O158" i="46"/>
  <c r="Q158" i="46"/>
  <c r="V158" i="46"/>
  <c r="G159" i="46"/>
  <c r="M159" i="46" s="1"/>
  <c r="I159" i="46"/>
  <c r="K159" i="46"/>
  <c r="O159" i="46"/>
  <c r="Q159" i="46"/>
  <c r="V159" i="46"/>
  <c r="G160" i="46"/>
  <c r="M160" i="46" s="1"/>
  <c r="I160" i="46"/>
  <c r="K160" i="46"/>
  <c r="O160" i="46"/>
  <c r="Q160" i="46"/>
  <c r="V160" i="46"/>
  <c r="G161" i="46"/>
  <c r="M161" i="46" s="1"/>
  <c r="I161" i="46"/>
  <c r="K161" i="46"/>
  <c r="O161" i="46"/>
  <c r="Q161" i="46"/>
  <c r="V161" i="46"/>
  <c r="G162" i="46"/>
  <c r="I162" i="46"/>
  <c r="K162" i="46"/>
  <c r="M162" i="46"/>
  <c r="O162" i="46"/>
  <c r="Q162" i="46"/>
  <c r="V162" i="46"/>
  <c r="G163" i="46"/>
  <c r="I163" i="46"/>
  <c r="K163" i="46"/>
  <c r="M163" i="46"/>
  <c r="O163" i="46"/>
  <c r="Q163" i="46"/>
  <c r="V163" i="46"/>
  <c r="G164" i="46"/>
  <c r="I164" i="46"/>
  <c r="K164" i="46"/>
  <c r="M164" i="46"/>
  <c r="O164" i="46"/>
  <c r="Q164" i="46"/>
  <c r="V164" i="46"/>
  <c r="G165" i="46"/>
  <c r="M165" i="46" s="1"/>
  <c r="I165" i="46"/>
  <c r="K165" i="46"/>
  <c r="O165" i="46"/>
  <c r="Q165" i="46"/>
  <c r="V165" i="46"/>
  <c r="G166" i="46"/>
  <c r="M166" i="46" s="1"/>
  <c r="I166" i="46"/>
  <c r="K166" i="46"/>
  <c r="O166" i="46"/>
  <c r="Q166" i="46"/>
  <c r="V166" i="46"/>
  <c r="G167" i="46"/>
  <c r="M167" i="46" s="1"/>
  <c r="I167" i="46"/>
  <c r="K167" i="46"/>
  <c r="O167" i="46"/>
  <c r="Q167" i="46"/>
  <c r="V167" i="46"/>
  <c r="G168" i="46"/>
  <c r="M168" i="46" s="1"/>
  <c r="I168" i="46"/>
  <c r="K168" i="46"/>
  <c r="O168" i="46"/>
  <c r="Q168" i="46"/>
  <c r="V168" i="46"/>
  <c r="G169" i="46"/>
  <c r="I169" i="46"/>
  <c r="K169" i="46"/>
  <c r="M169" i="46"/>
  <c r="O169" i="46"/>
  <c r="Q169" i="46"/>
  <c r="V169" i="46"/>
  <c r="G170" i="46"/>
  <c r="I170" i="46"/>
  <c r="K170" i="46"/>
  <c r="M170" i="46"/>
  <c r="O170" i="46"/>
  <c r="Q170" i="46"/>
  <c r="V170" i="46"/>
  <c r="G171" i="46"/>
  <c r="I171" i="46"/>
  <c r="K171" i="46"/>
  <c r="M171" i="46"/>
  <c r="O171" i="46"/>
  <c r="Q171" i="46"/>
  <c r="V171" i="46"/>
  <c r="G172" i="46"/>
  <c r="M172" i="46" s="1"/>
  <c r="I172" i="46"/>
  <c r="K172" i="46"/>
  <c r="O172" i="46"/>
  <c r="Q172" i="46"/>
  <c r="V172" i="46"/>
  <c r="G173" i="46"/>
  <c r="M173" i="46" s="1"/>
  <c r="I173" i="46"/>
  <c r="K173" i="46"/>
  <c r="O173" i="46"/>
  <c r="Q173" i="46"/>
  <c r="V173" i="46"/>
  <c r="G174" i="46"/>
  <c r="M174" i="46" s="1"/>
  <c r="I174" i="46"/>
  <c r="K174" i="46"/>
  <c r="O174" i="46"/>
  <c r="Q174" i="46"/>
  <c r="V174" i="46"/>
  <c r="G175" i="46"/>
  <c r="M175" i="46" s="1"/>
  <c r="I175" i="46"/>
  <c r="K175" i="46"/>
  <c r="O175" i="46"/>
  <c r="Q175" i="46"/>
  <c r="V175" i="46"/>
  <c r="G176" i="46"/>
  <c r="I176" i="46"/>
  <c r="K176" i="46"/>
  <c r="M176" i="46"/>
  <c r="O176" i="46"/>
  <c r="Q176" i="46"/>
  <c r="V176" i="46"/>
  <c r="G177" i="46"/>
  <c r="I177" i="46"/>
  <c r="K177" i="46"/>
  <c r="M177" i="46"/>
  <c r="O177" i="46"/>
  <c r="Q177" i="46"/>
  <c r="V177" i="46"/>
  <c r="G178" i="46"/>
  <c r="M178" i="46" s="1"/>
  <c r="I178" i="46"/>
  <c r="K178" i="46"/>
  <c r="O178" i="46"/>
  <c r="Q178" i="46"/>
  <c r="V178" i="46"/>
  <c r="G179" i="46"/>
  <c r="I179" i="46"/>
  <c r="K179" i="46"/>
  <c r="M179" i="46"/>
  <c r="O179" i="46"/>
  <c r="Q179" i="46"/>
  <c r="V179" i="46"/>
  <c r="G180" i="46"/>
  <c r="M180" i="46" s="1"/>
  <c r="I180" i="46"/>
  <c r="K180" i="46"/>
  <c r="O180" i="46"/>
  <c r="Q180" i="46"/>
  <c r="V180" i="46"/>
  <c r="G181" i="46"/>
  <c r="M181" i="46" s="1"/>
  <c r="I181" i="46"/>
  <c r="K181" i="46"/>
  <c r="O181" i="46"/>
  <c r="Q181" i="46"/>
  <c r="V181" i="46"/>
  <c r="G182" i="46"/>
  <c r="M182" i="46" s="1"/>
  <c r="I182" i="46"/>
  <c r="K182" i="46"/>
  <c r="O182" i="46"/>
  <c r="Q182" i="46"/>
  <c r="V182" i="46"/>
  <c r="G183" i="46"/>
  <c r="M183" i="46" s="1"/>
  <c r="I183" i="46"/>
  <c r="K183" i="46"/>
  <c r="O183" i="46"/>
  <c r="Q183" i="46"/>
  <c r="V183" i="46"/>
  <c r="G184" i="46"/>
  <c r="M184" i="46" s="1"/>
  <c r="I184" i="46"/>
  <c r="K184" i="46"/>
  <c r="O184" i="46"/>
  <c r="Q184" i="46"/>
  <c r="V184" i="46"/>
  <c r="G185" i="46"/>
  <c r="I185" i="46"/>
  <c r="K185" i="46"/>
  <c r="M185" i="46"/>
  <c r="O185" i="46"/>
  <c r="Q185" i="46"/>
  <c r="V185" i="46"/>
  <c r="G186" i="46"/>
  <c r="I186" i="46"/>
  <c r="K186" i="46"/>
  <c r="M186" i="46"/>
  <c r="O186" i="46"/>
  <c r="Q186" i="46"/>
  <c r="V186" i="46"/>
  <c r="G187" i="46"/>
  <c r="M187" i="46" s="1"/>
  <c r="I187" i="46"/>
  <c r="K187" i="46"/>
  <c r="O187" i="46"/>
  <c r="Q187" i="46"/>
  <c r="V187" i="46"/>
  <c r="G188" i="46"/>
  <c r="I188" i="46"/>
  <c r="K188" i="46"/>
  <c r="M188" i="46"/>
  <c r="O188" i="46"/>
  <c r="Q188" i="46"/>
  <c r="V188" i="46"/>
  <c r="G189" i="46"/>
  <c r="M189" i="46" s="1"/>
  <c r="I189" i="46"/>
  <c r="K189" i="46"/>
  <c r="O189" i="46"/>
  <c r="Q189" i="46"/>
  <c r="V189" i="46"/>
  <c r="G190" i="46"/>
  <c r="M190" i="46" s="1"/>
  <c r="I190" i="46"/>
  <c r="K190" i="46"/>
  <c r="O190" i="46"/>
  <c r="Q190" i="46"/>
  <c r="V190" i="46"/>
  <c r="G191" i="46"/>
  <c r="M191" i="46" s="1"/>
  <c r="I191" i="46"/>
  <c r="K191" i="46"/>
  <c r="O191" i="46"/>
  <c r="Q191" i="46"/>
  <c r="V191" i="46"/>
  <c r="G192" i="46"/>
  <c r="I192" i="46"/>
  <c r="K192" i="46"/>
  <c r="M192" i="46"/>
  <c r="O192" i="46"/>
  <c r="Q192" i="46"/>
  <c r="V192" i="46"/>
  <c r="G193" i="46"/>
  <c r="I193" i="46"/>
  <c r="K193" i="46"/>
  <c r="M193" i="46"/>
  <c r="O193" i="46"/>
  <c r="Q193" i="46"/>
  <c r="V193" i="46"/>
  <c r="G194" i="46"/>
  <c r="I194" i="46"/>
  <c r="K194" i="46"/>
  <c r="M194" i="46"/>
  <c r="O194" i="46"/>
  <c r="Q194" i="46"/>
  <c r="V194" i="46"/>
  <c r="G195" i="46"/>
  <c r="M195" i="46" s="1"/>
  <c r="I195" i="46"/>
  <c r="K195" i="46"/>
  <c r="O195" i="46"/>
  <c r="Q195" i="46"/>
  <c r="V195" i="46"/>
  <c r="G196" i="46"/>
  <c r="M196" i="46" s="1"/>
  <c r="I196" i="46"/>
  <c r="K196" i="46"/>
  <c r="O196" i="46"/>
  <c r="Q196" i="46"/>
  <c r="V196" i="46"/>
  <c r="G197" i="46"/>
  <c r="M197" i="46" s="1"/>
  <c r="I197" i="46"/>
  <c r="K197" i="46"/>
  <c r="O197" i="46"/>
  <c r="Q197" i="46"/>
  <c r="V197" i="46"/>
  <c r="G198" i="46"/>
  <c r="M198" i="46" s="1"/>
  <c r="I198" i="46"/>
  <c r="K198" i="46"/>
  <c r="O198" i="46"/>
  <c r="Q198" i="46"/>
  <c r="V198" i="46"/>
  <c r="G199" i="46"/>
  <c r="I199" i="46"/>
  <c r="K199" i="46"/>
  <c r="M199" i="46"/>
  <c r="O199" i="46"/>
  <c r="Q199" i="46"/>
  <c r="V199" i="46"/>
  <c r="G200" i="46"/>
  <c r="M200" i="46" s="1"/>
  <c r="I200" i="46"/>
  <c r="K200" i="46"/>
  <c r="O200" i="46"/>
  <c r="Q200" i="46"/>
  <c r="V200" i="46"/>
  <c r="G201" i="46"/>
  <c r="M201" i="46" s="1"/>
  <c r="I201" i="46"/>
  <c r="K201" i="46"/>
  <c r="O201" i="46"/>
  <c r="Q201" i="46"/>
  <c r="V201" i="46"/>
  <c r="G202" i="46"/>
  <c r="I202" i="46"/>
  <c r="K202" i="46"/>
  <c r="M202" i="46"/>
  <c r="O202" i="46"/>
  <c r="Q202" i="46"/>
  <c r="V202" i="46"/>
  <c r="G203" i="46"/>
  <c r="M203" i="46" s="1"/>
  <c r="I203" i="46"/>
  <c r="K203" i="46"/>
  <c r="O203" i="46"/>
  <c r="Q203" i="46"/>
  <c r="V203" i="46"/>
  <c r="G204" i="46"/>
  <c r="M204" i="46" s="1"/>
  <c r="I204" i="46"/>
  <c r="K204" i="46"/>
  <c r="O204" i="46"/>
  <c r="Q204" i="46"/>
  <c r="V204" i="46"/>
  <c r="G205" i="46"/>
  <c r="M205" i="46" s="1"/>
  <c r="I205" i="46"/>
  <c r="K205" i="46"/>
  <c r="O205" i="46"/>
  <c r="Q205" i="46"/>
  <c r="V205" i="46"/>
  <c r="G206" i="46"/>
  <c r="M206" i="46" s="1"/>
  <c r="I206" i="46"/>
  <c r="K206" i="46"/>
  <c r="O206" i="46"/>
  <c r="Q206" i="46"/>
  <c r="V206" i="46"/>
  <c r="G207" i="46"/>
  <c r="I207" i="46"/>
  <c r="K207" i="46"/>
  <c r="M207" i="46"/>
  <c r="O207" i="46"/>
  <c r="Q207" i="46"/>
  <c r="V207" i="46"/>
  <c r="G208" i="46"/>
  <c r="M208" i="46" s="1"/>
  <c r="I208" i="46"/>
  <c r="K208" i="46"/>
  <c r="O208" i="46"/>
  <c r="Q208" i="46"/>
  <c r="V208" i="46"/>
  <c r="G209" i="46"/>
  <c r="I209" i="46"/>
  <c r="K209" i="46"/>
  <c r="M209" i="46"/>
  <c r="O209" i="46"/>
  <c r="Q209" i="46"/>
  <c r="V209" i="46"/>
  <c r="G210" i="46"/>
  <c r="M210" i="46" s="1"/>
  <c r="I210" i="46"/>
  <c r="K210" i="46"/>
  <c r="O210" i="46"/>
  <c r="Q210" i="46"/>
  <c r="V210" i="46"/>
  <c r="G211" i="46"/>
  <c r="M211" i="46" s="1"/>
  <c r="I211" i="46"/>
  <c r="K211" i="46"/>
  <c r="O211" i="46"/>
  <c r="Q211" i="46"/>
  <c r="V211" i="46"/>
  <c r="G212" i="46"/>
  <c r="M212" i="46" s="1"/>
  <c r="I212" i="46"/>
  <c r="K212" i="46"/>
  <c r="O212" i="46"/>
  <c r="Q212" i="46"/>
  <c r="V212" i="46"/>
  <c r="G213" i="46"/>
  <c r="I213" i="46"/>
  <c r="K213" i="46"/>
  <c r="M213" i="46"/>
  <c r="O213" i="46"/>
  <c r="Q213" i="46"/>
  <c r="V213" i="46"/>
  <c r="G214" i="46"/>
  <c r="I214" i="46"/>
  <c r="K214" i="46"/>
  <c r="M214" i="46"/>
  <c r="O214" i="46"/>
  <c r="Q214" i="46"/>
  <c r="V214" i="46"/>
  <c r="G215" i="46"/>
  <c r="I215" i="46"/>
  <c r="K215" i="46"/>
  <c r="M215" i="46"/>
  <c r="O215" i="46"/>
  <c r="Q215" i="46"/>
  <c r="V215" i="46"/>
  <c r="G216" i="46"/>
  <c r="M216" i="46" s="1"/>
  <c r="I216" i="46"/>
  <c r="K216" i="46"/>
  <c r="O216" i="46"/>
  <c r="Q216" i="46"/>
  <c r="V216" i="46"/>
  <c r="G217" i="46"/>
  <c r="M217" i="46" s="1"/>
  <c r="I217" i="46"/>
  <c r="K217" i="46"/>
  <c r="O217" i="46"/>
  <c r="Q217" i="46"/>
  <c r="V217" i="46"/>
  <c r="G218" i="46"/>
  <c r="M218" i="46" s="1"/>
  <c r="I218" i="46"/>
  <c r="K218" i="46"/>
  <c r="O218" i="46"/>
  <c r="Q218" i="46"/>
  <c r="V218" i="46"/>
  <c r="G219" i="46"/>
  <c r="M219" i="46" s="1"/>
  <c r="I219" i="46"/>
  <c r="K219" i="46"/>
  <c r="O219" i="46"/>
  <c r="Q219" i="46"/>
  <c r="V219" i="46"/>
  <c r="G220" i="46"/>
  <c r="I220" i="46"/>
  <c r="K220" i="46"/>
  <c r="M220" i="46"/>
  <c r="O220" i="46"/>
  <c r="Q220" i="46"/>
  <c r="V220" i="46"/>
  <c r="G221" i="46"/>
  <c r="I221" i="46"/>
  <c r="K221" i="46"/>
  <c r="M221" i="46"/>
  <c r="O221" i="46"/>
  <c r="Q221" i="46"/>
  <c r="V221" i="46"/>
  <c r="G222" i="46"/>
  <c r="M222" i="46" s="1"/>
  <c r="I222" i="46"/>
  <c r="K222" i="46"/>
  <c r="O222" i="46"/>
  <c r="Q222" i="46"/>
  <c r="V222" i="46"/>
  <c r="G223" i="46"/>
  <c r="I223" i="46"/>
  <c r="K223" i="46"/>
  <c r="M223" i="46"/>
  <c r="O223" i="46"/>
  <c r="Q223" i="46"/>
  <c r="V223" i="46"/>
  <c r="G225" i="46"/>
  <c r="I225" i="46"/>
  <c r="K225" i="46"/>
  <c r="O225" i="46"/>
  <c r="Q225" i="46"/>
  <c r="V225" i="46"/>
  <c r="G226" i="46"/>
  <c r="M226" i="46" s="1"/>
  <c r="I226" i="46"/>
  <c r="K226" i="46"/>
  <c r="O226" i="46"/>
  <c r="Q226" i="46"/>
  <c r="V226" i="46"/>
  <c r="G227" i="46"/>
  <c r="M227" i="46" s="1"/>
  <c r="I227" i="46"/>
  <c r="K227" i="46"/>
  <c r="O227" i="46"/>
  <c r="Q227" i="46"/>
  <c r="V227" i="46"/>
  <c r="G228" i="46"/>
  <c r="M228" i="46" s="1"/>
  <c r="I228" i="46"/>
  <c r="K228" i="46"/>
  <c r="O228" i="46"/>
  <c r="Q228" i="46"/>
  <c r="V228" i="46"/>
  <c r="G229" i="46"/>
  <c r="I229" i="46"/>
  <c r="K229" i="46"/>
  <c r="M229" i="46"/>
  <c r="O229" i="46"/>
  <c r="Q229" i="46"/>
  <c r="V229" i="46"/>
  <c r="G230" i="46"/>
  <c r="M230" i="46" s="1"/>
  <c r="I230" i="46"/>
  <c r="K230" i="46"/>
  <c r="O230" i="46"/>
  <c r="Q230" i="46"/>
  <c r="V230" i="46"/>
  <c r="G231" i="46"/>
  <c r="I231" i="46"/>
  <c r="K231" i="46"/>
  <c r="M231" i="46"/>
  <c r="O231" i="46"/>
  <c r="Q231" i="46"/>
  <c r="V231" i="46"/>
  <c r="G232" i="46"/>
  <c r="I232" i="46"/>
  <c r="K232" i="46"/>
  <c r="M232" i="46"/>
  <c r="O232" i="46"/>
  <c r="Q232" i="46"/>
  <c r="V232" i="46"/>
  <c r="G233" i="46"/>
  <c r="M233" i="46" s="1"/>
  <c r="I233" i="46"/>
  <c r="K233" i="46"/>
  <c r="O233" i="46"/>
  <c r="Q233" i="46"/>
  <c r="V233" i="46"/>
  <c r="G234" i="46"/>
  <c r="M234" i="46" s="1"/>
  <c r="I234" i="46"/>
  <c r="K234" i="46"/>
  <c r="O234" i="46"/>
  <c r="Q234" i="46"/>
  <c r="V234" i="46"/>
  <c r="G235" i="46"/>
  <c r="I235" i="46"/>
  <c r="K235" i="46"/>
  <c r="M235" i="46"/>
  <c r="O235" i="46"/>
  <c r="Q235" i="46"/>
  <c r="V235" i="46"/>
  <c r="G237" i="46"/>
  <c r="I237" i="46"/>
  <c r="K237" i="46"/>
  <c r="M237" i="46"/>
  <c r="O237" i="46"/>
  <c r="Q237" i="46"/>
  <c r="V237" i="46"/>
  <c r="G238" i="46"/>
  <c r="I238" i="46"/>
  <c r="K238" i="46"/>
  <c r="M238" i="46"/>
  <c r="O238" i="46"/>
  <c r="Q238" i="46"/>
  <c r="V238" i="46"/>
  <c r="G239" i="46"/>
  <c r="M239" i="46" s="1"/>
  <c r="I239" i="46"/>
  <c r="K239" i="46"/>
  <c r="O239" i="46"/>
  <c r="Q239" i="46"/>
  <c r="V239" i="46"/>
  <c r="G240" i="46"/>
  <c r="M240" i="46" s="1"/>
  <c r="I240" i="46"/>
  <c r="K240" i="46"/>
  <c r="O240" i="46"/>
  <c r="Q240" i="46"/>
  <c r="V240" i="46"/>
  <c r="G241" i="46"/>
  <c r="M241" i="46" s="1"/>
  <c r="I241" i="46"/>
  <c r="K241" i="46"/>
  <c r="O241" i="46"/>
  <c r="Q241" i="46"/>
  <c r="V241" i="46"/>
  <c r="G242" i="46"/>
  <c r="M242" i="46" s="1"/>
  <c r="I242" i="46"/>
  <c r="K242" i="46"/>
  <c r="O242" i="46"/>
  <c r="Q242" i="46"/>
  <c r="V242" i="46"/>
  <c r="G243" i="46"/>
  <c r="I243" i="46"/>
  <c r="K243" i="46"/>
  <c r="M243" i="46"/>
  <c r="O243" i="46"/>
  <c r="Q243" i="46"/>
  <c r="V243" i="46"/>
  <c r="G244" i="46"/>
  <c r="I244" i="46"/>
  <c r="K244" i="46"/>
  <c r="M244" i="46"/>
  <c r="O244" i="46"/>
  <c r="Q244" i="46"/>
  <c r="V244" i="46"/>
  <c r="G245" i="46"/>
  <c r="M245" i="46" s="1"/>
  <c r="I245" i="46"/>
  <c r="K245" i="46"/>
  <c r="O245" i="46"/>
  <c r="Q245" i="46"/>
  <c r="V245" i="46"/>
  <c r="G246" i="46"/>
  <c r="I246" i="46"/>
  <c r="K246" i="46"/>
  <c r="M246" i="46"/>
  <c r="O246" i="46"/>
  <c r="Q246" i="46"/>
  <c r="V246" i="46"/>
  <c r="G248" i="46"/>
  <c r="M248" i="46" s="1"/>
  <c r="I248" i="46"/>
  <c r="K248" i="46"/>
  <c r="O248" i="46"/>
  <c r="Q248" i="46"/>
  <c r="V248" i="46"/>
  <c r="G249" i="46"/>
  <c r="M249" i="46" s="1"/>
  <c r="I249" i="46"/>
  <c r="K249" i="46"/>
  <c r="O249" i="46"/>
  <c r="Q249" i="46"/>
  <c r="V249" i="46"/>
  <c r="G250" i="46"/>
  <c r="M250" i="46" s="1"/>
  <c r="I250" i="46"/>
  <c r="K250" i="46"/>
  <c r="O250" i="46"/>
  <c r="Q250" i="46"/>
  <c r="V250" i="46"/>
  <c r="G251" i="46"/>
  <c r="M251" i="46" s="1"/>
  <c r="I251" i="46"/>
  <c r="K251" i="46"/>
  <c r="O251" i="46"/>
  <c r="Q251" i="46"/>
  <c r="V251" i="46"/>
  <c r="G252" i="46"/>
  <c r="M252" i="46" s="1"/>
  <c r="I252" i="46"/>
  <c r="K252" i="46"/>
  <c r="O252" i="46"/>
  <c r="Q252" i="46"/>
  <c r="V252" i="46"/>
  <c r="G253" i="46"/>
  <c r="M253" i="46" s="1"/>
  <c r="I253" i="46"/>
  <c r="K253" i="46"/>
  <c r="O253" i="46"/>
  <c r="Q253" i="46"/>
  <c r="V253" i="46"/>
  <c r="G254" i="46"/>
  <c r="I254" i="46"/>
  <c r="K254" i="46"/>
  <c r="M254" i="46"/>
  <c r="O254" i="46"/>
  <c r="Q254" i="46"/>
  <c r="V254" i="46"/>
  <c r="G255" i="46"/>
  <c r="I255" i="46"/>
  <c r="K255" i="46"/>
  <c r="M255" i="46"/>
  <c r="O255" i="46"/>
  <c r="Q255" i="46"/>
  <c r="V255" i="46"/>
  <c r="G256" i="46"/>
  <c r="M256" i="46" s="1"/>
  <c r="I256" i="46"/>
  <c r="K256" i="46"/>
  <c r="O256" i="46"/>
  <c r="Q256" i="46"/>
  <c r="V256" i="46"/>
  <c r="G257" i="46"/>
  <c r="M257" i="46" s="1"/>
  <c r="I257" i="46"/>
  <c r="K257" i="46"/>
  <c r="O257" i="46"/>
  <c r="Q257" i="46"/>
  <c r="V257" i="46"/>
  <c r="G258" i="46"/>
  <c r="I258" i="46"/>
  <c r="K258" i="46"/>
  <c r="M258" i="46"/>
  <c r="O258" i="46"/>
  <c r="Q258" i="46"/>
  <c r="V258" i="46"/>
  <c r="G259" i="46"/>
  <c r="I259" i="46"/>
  <c r="K259" i="46"/>
  <c r="M259" i="46"/>
  <c r="O259" i="46"/>
  <c r="Q259" i="46"/>
  <c r="V259" i="46"/>
  <c r="G260" i="46"/>
  <c r="I260" i="46"/>
  <c r="K260" i="46"/>
  <c r="M260" i="46"/>
  <c r="O260" i="46"/>
  <c r="Q260" i="46"/>
  <c r="V260" i="46"/>
  <c r="G261" i="46"/>
  <c r="M261" i="46" s="1"/>
  <c r="I261" i="46"/>
  <c r="K261" i="46"/>
  <c r="O261" i="46"/>
  <c r="Q261" i="46"/>
  <c r="V261" i="46"/>
  <c r="G262" i="46"/>
  <c r="M262" i="46" s="1"/>
  <c r="I262" i="46"/>
  <c r="K262" i="46"/>
  <c r="O262" i="46"/>
  <c r="Q262" i="46"/>
  <c r="V262" i="46"/>
  <c r="G263" i="46"/>
  <c r="M263" i="46" s="1"/>
  <c r="I263" i="46"/>
  <c r="K263" i="46"/>
  <c r="O263" i="46"/>
  <c r="Q263" i="46"/>
  <c r="V263" i="46"/>
  <c r="G264" i="46"/>
  <c r="I264" i="46"/>
  <c r="K264" i="46"/>
  <c r="M264" i="46"/>
  <c r="O264" i="46"/>
  <c r="Q264" i="46"/>
  <c r="V264" i="46"/>
  <c r="G265" i="46"/>
  <c r="M265" i="46" s="1"/>
  <c r="I265" i="46"/>
  <c r="K265" i="46"/>
  <c r="O265" i="46"/>
  <c r="Q265" i="46"/>
  <c r="V265" i="46"/>
  <c r="G266" i="46"/>
  <c r="I266" i="46"/>
  <c r="K266" i="46"/>
  <c r="M266" i="46"/>
  <c r="O266" i="46"/>
  <c r="Q266" i="46"/>
  <c r="V266" i="46"/>
  <c r="G267" i="46"/>
  <c r="I267" i="46"/>
  <c r="K267" i="46"/>
  <c r="M267" i="46"/>
  <c r="O267" i="46"/>
  <c r="Q267" i="46"/>
  <c r="V267" i="46"/>
  <c r="G268" i="46"/>
  <c r="M268" i="46" s="1"/>
  <c r="I268" i="46"/>
  <c r="K268" i="46"/>
  <c r="O268" i="46"/>
  <c r="Q268" i="46"/>
  <c r="V268" i="46"/>
  <c r="G269" i="46"/>
  <c r="M269" i="46" s="1"/>
  <c r="I269" i="46"/>
  <c r="K269" i="46"/>
  <c r="O269" i="46"/>
  <c r="Q269" i="46"/>
  <c r="V269" i="46"/>
  <c r="G270" i="46"/>
  <c r="M270" i="46" s="1"/>
  <c r="I270" i="46"/>
  <c r="K270" i="46"/>
  <c r="O270" i="46"/>
  <c r="Q270" i="46"/>
  <c r="V270" i="46"/>
  <c r="G271" i="46"/>
  <c r="M271" i="46" s="1"/>
  <c r="I271" i="46"/>
  <c r="K271" i="46"/>
  <c r="O271" i="46"/>
  <c r="Q271" i="46"/>
  <c r="V271" i="46"/>
  <c r="G272" i="46"/>
  <c r="M272" i="46" s="1"/>
  <c r="I272" i="46"/>
  <c r="K272" i="46"/>
  <c r="O272" i="46"/>
  <c r="Q272" i="46"/>
  <c r="V272" i="46"/>
  <c r="G273" i="46"/>
  <c r="I273" i="46"/>
  <c r="K273" i="46"/>
  <c r="M273" i="46"/>
  <c r="O273" i="46"/>
  <c r="Q273" i="46"/>
  <c r="V273" i="46"/>
  <c r="G274" i="46"/>
  <c r="M274" i="46" s="1"/>
  <c r="I274" i="46"/>
  <c r="K274" i="46"/>
  <c r="O274" i="46"/>
  <c r="Q274" i="46"/>
  <c r="V274" i="46"/>
  <c r="G275" i="46"/>
  <c r="I275" i="46"/>
  <c r="K275" i="46"/>
  <c r="M275" i="46"/>
  <c r="O275" i="46"/>
  <c r="Q275" i="46"/>
  <c r="V275" i="46"/>
  <c r="G276" i="46"/>
  <c r="M276" i="46" s="1"/>
  <c r="I276" i="46"/>
  <c r="K276" i="46"/>
  <c r="O276" i="46"/>
  <c r="Q276" i="46"/>
  <c r="V276" i="46"/>
  <c r="G277" i="46"/>
  <c r="M277" i="46" s="1"/>
  <c r="I277" i="46"/>
  <c r="K277" i="46"/>
  <c r="O277" i="46"/>
  <c r="Q277" i="46"/>
  <c r="V277" i="46"/>
  <c r="G278" i="46"/>
  <c r="M278" i="46" s="1"/>
  <c r="I278" i="46"/>
  <c r="K278" i="46"/>
  <c r="O278" i="46"/>
  <c r="Q278" i="46"/>
  <c r="V278" i="46"/>
  <c r="G279" i="46"/>
  <c r="I279" i="46"/>
  <c r="K279" i="46"/>
  <c r="M279" i="46"/>
  <c r="O279" i="46"/>
  <c r="Q279" i="46"/>
  <c r="V279" i="46"/>
  <c r="G280" i="46"/>
  <c r="I280" i="46"/>
  <c r="K280" i="46"/>
  <c r="M280" i="46"/>
  <c r="O280" i="46"/>
  <c r="Q280" i="46"/>
  <c r="V280" i="46"/>
  <c r="G281" i="46"/>
  <c r="I281" i="46"/>
  <c r="K281" i="46"/>
  <c r="M281" i="46"/>
  <c r="O281" i="46"/>
  <c r="Q281" i="46"/>
  <c r="V281" i="46"/>
  <c r="G282" i="46"/>
  <c r="M282" i="46" s="1"/>
  <c r="I282" i="46"/>
  <c r="K282" i="46"/>
  <c r="O282" i="46"/>
  <c r="Q282" i="46"/>
  <c r="V282" i="46"/>
  <c r="G283" i="46"/>
  <c r="M283" i="46" s="1"/>
  <c r="I283" i="46"/>
  <c r="K283" i="46"/>
  <c r="O283" i="46"/>
  <c r="Q283" i="46"/>
  <c r="V283" i="46"/>
  <c r="G284" i="46"/>
  <c r="M284" i="46" s="1"/>
  <c r="I284" i="46"/>
  <c r="K284" i="46"/>
  <c r="O284" i="46"/>
  <c r="Q284" i="46"/>
  <c r="V284" i="46"/>
  <c r="G285" i="46"/>
  <c r="M285" i="46" s="1"/>
  <c r="I285" i="46"/>
  <c r="K285" i="46"/>
  <c r="O285" i="46"/>
  <c r="Q285" i="46"/>
  <c r="V285" i="46"/>
  <c r="G286" i="46"/>
  <c r="M286" i="46" s="1"/>
  <c r="I286" i="46"/>
  <c r="K286" i="46"/>
  <c r="O286" i="46"/>
  <c r="Q286" i="46"/>
  <c r="V286" i="46"/>
  <c r="G287" i="46"/>
  <c r="M287" i="46" s="1"/>
  <c r="I287" i="46"/>
  <c r="K287" i="46"/>
  <c r="O287" i="46"/>
  <c r="Q287" i="46"/>
  <c r="V287" i="46"/>
  <c r="G288" i="46"/>
  <c r="I288" i="46"/>
  <c r="K288" i="46"/>
  <c r="M288" i="46"/>
  <c r="O288" i="46"/>
  <c r="Q288" i="46"/>
  <c r="V288" i="46"/>
  <c r="G289" i="46"/>
  <c r="M289" i="46" s="1"/>
  <c r="I289" i="46"/>
  <c r="K289" i="46"/>
  <c r="O289" i="46"/>
  <c r="Q289" i="46"/>
  <c r="V289" i="46"/>
  <c r="G290" i="46"/>
  <c r="M290" i="46" s="1"/>
  <c r="I290" i="46"/>
  <c r="K290" i="46"/>
  <c r="O290" i="46"/>
  <c r="Q290" i="46"/>
  <c r="V290" i="46"/>
  <c r="G291" i="46"/>
  <c r="M291" i="46" s="1"/>
  <c r="I291" i="46"/>
  <c r="K291" i="46"/>
  <c r="O291" i="46"/>
  <c r="Q291" i="46"/>
  <c r="V291" i="46"/>
  <c r="G293" i="46"/>
  <c r="I293" i="46"/>
  <c r="K293" i="46"/>
  <c r="O293" i="46"/>
  <c r="Q293" i="46"/>
  <c r="V293" i="46"/>
  <c r="V292" i="46" s="1"/>
  <c r="G294" i="46"/>
  <c r="I294" i="46"/>
  <c r="K294" i="46"/>
  <c r="M294" i="46"/>
  <c r="O294" i="46"/>
  <c r="Q294" i="46"/>
  <c r="V294" i="46"/>
  <c r="G295" i="46"/>
  <c r="I295" i="46"/>
  <c r="K295" i="46"/>
  <c r="M295" i="46"/>
  <c r="O295" i="46"/>
  <c r="Q295" i="46"/>
  <c r="V295" i="46"/>
  <c r="G296" i="46"/>
  <c r="M296" i="46" s="1"/>
  <c r="I296" i="46"/>
  <c r="K296" i="46"/>
  <c r="O296" i="46"/>
  <c r="Q296" i="46"/>
  <c r="V296" i="46"/>
  <c r="G297" i="46"/>
  <c r="I297" i="46"/>
  <c r="K297" i="46"/>
  <c r="M297" i="46"/>
  <c r="O297" i="46"/>
  <c r="Q297" i="46"/>
  <c r="V297" i="46"/>
  <c r="G299" i="46"/>
  <c r="M299" i="46" s="1"/>
  <c r="I299" i="46"/>
  <c r="K299" i="46"/>
  <c r="O299" i="46"/>
  <c r="Q299" i="46"/>
  <c r="V299" i="46"/>
  <c r="G300" i="46"/>
  <c r="M300" i="46" s="1"/>
  <c r="I300" i="46"/>
  <c r="K300" i="46"/>
  <c r="O300" i="46"/>
  <c r="Q300" i="46"/>
  <c r="V300" i="46"/>
  <c r="G302" i="46"/>
  <c r="M302" i="46" s="1"/>
  <c r="I302" i="46"/>
  <c r="K302" i="46"/>
  <c r="O302" i="46"/>
  <c r="Q302" i="46"/>
  <c r="V302" i="46"/>
  <c r="G303" i="46"/>
  <c r="M303" i="46" s="1"/>
  <c r="I303" i="46"/>
  <c r="K303" i="46"/>
  <c r="O303" i="46"/>
  <c r="Q303" i="46"/>
  <c r="V303" i="46"/>
  <c r="G304" i="46"/>
  <c r="I304" i="46"/>
  <c r="K304" i="46"/>
  <c r="M304" i="46"/>
  <c r="O304" i="46"/>
  <c r="Q304" i="46"/>
  <c r="V304" i="46"/>
  <c r="G305" i="46"/>
  <c r="M305" i="46" s="1"/>
  <c r="I305" i="46"/>
  <c r="K305" i="46"/>
  <c r="O305" i="46"/>
  <c r="Q305" i="46"/>
  <c r="V305" i="46"/>
  <c r="G306" i="46"/>
  <c r="I306" i="46"/>
  <c r="K306" i="46"/>
  <c r="M306" i="46"/>
  <c r="O306" i="46"/>
  <c r="Q306" i="46"/>
  <c r="V306" i="46"/>
  <c r="G307" i="46"/>
  <c r="M307" i="46" s="1"/>
  <c r="I307" i="46"/>
  <c r="K307" i="46"/>
  <c r="O307" i="46"/>
  <c r="Q307" i="46"/>
  <c r="V307" i="46"/>
  <c r="G309" i="46"/>
  <c r="M309" i="46" s="1"/>
  <c r="I309" i="46"/>
  <c r="K309" i="46"/>
  <c r="O309" i="46"/>
  <c r="Q309" i="46"/>
  <c r="V309" i="46"/>
  <c r="G311" i="46"/>
  <c r="M311" i="46" s="1"/>
  <c r="I311" i="46"/>
  <c r="K311" i="46"/>
  <c r="O311" i="46"/>
  <c r="Q311" i="46"/>
  <c r="V311" i="46"/>
  <c r="G313" i="46"/>
  <c r="I313" i="46"/>
  <c r="K313" i="46"/>
  <c r="M313" i="46"/>
  <c r="O313" i="46"/>
  <c r="Q313" i="46"/>
  <c r="V313" i="46"/>
  <c r="G315" i="46"/>
  <c r="M315" i="46" s="1"/>
  <c r="I315" i="46"/>
  <c r="K315" i="46"/>
  <c r="O315" i="46"/>
  <c r="Q315" i="46"/>
  <c r="V315" i="46"/>
  <c r="G316" i="46"/>
  <c r="M316" i="46" s="1"/>
  <c r="I316" i="46"/>
  <c r="K316" i="46"/>
  <c r="O316" i="46"/>
  <c r="Q316" i="46"/>
  <c r="V316" i="46"/>
  <c r="G317" i="46"/>
  <c r="I317" i="46"/>
  <c r="K317" i="46"/>
  <c r="M317" i="46"/>
  <c r="O317" i="46"/>
  <c r="Q317" i="46"/>
  <c r="V317" i="46"/>
  <c r="G318" i="46"/>
  <c r="M318" i="46" s="1"/>
  <c r="I318" i="46"/>
  <c r="K318" i="46"/>
  <c r="O318" i="46"/>
  <c r="Q318" i="46"/>
  <c r="V318" i="46"/>
  <c r="G319" i="46"/>
  <c r="M319" i="46" s="1"/>
  <c r="I319" i="46"/>
  <c r="K319" i="46"/>
  <c r="O319" i="46"/>
  <c r="Q319" i="46"/>
  <c r="V319" i="46"/>
  <c r="G320" i="46"/>
  <c r="M320" i="46" s="1"/>
  <c r="I320" i="46"/>
  <c r="K320" i="46"/>
  <c r="O320" i="46"/>
  <c r="Q320" i="46"/>
  <c r="V320" i="46"/>
  <c r="G322" i="46"/>
  <c r="M322" i="46" s="1"/>
  <c r="I322" i="46"/>
  <c r="K322" i="46"/>
  <c r="O322" i="46"/>
  <c r="Q322" i="46"/>
  <c r="V322" i="46"/>
  <c r="G324" i="46"/>
  <c r="M324" i="46" s="1"/>
  <c r="I324" i="46"/>
  <c r="K324" i="46"/>
  <c r="O324" i="46"/>
  <c r="Q324" i="46"/>
  <c r="V324" i="46"/>
  <c r="G325" i="46"/>
  <c r="I325" i="46"/>
  <c r="K325" i="46"/>
  <c r="M325" i="46"/>
  <c r="O325" i="46"/>
  <c r="Q325" i="46"/>
  <c r="V325" i="46"/>
  <c r="G327" i="46"/>
  <c r="I327" i="46"/>
  <c r="K327" i="46"/>
  <c r="M327" i="46"/>
  <c r="O327" i="46"/>
  <c r="Q327" i="46"/>
  <c r="V327" i="46"/>
  <c r="G328" i="46"/>
  <c r="I328" i="46"/>
  <c r="K328" i="46"/>
  <c r="M328" i="46"/>
  <c r="O328" i="46"/>
  <c r="Q328" i="46"/>
  <c r="V328" i="46"/>
  <c r="G329" i="46"/>
  <c r="M329" i="46" s="1"/>
  <c r="I329" i="46"/>
  <c r="K329" i="46"/>
  <c r="O329" i="46"/>
  <c r="Q329" i="46"/>
  <c r="V329" i="46"/>
  <c r="G330" i="46"/>
  <c r="M330" i="46" s="1"/>
  <c r="I330" i="46"/>
  <c r="K330" i="46"/>
  <c r="O330" i="46"/>
  <c r="Q330" i="46"/>
  <c r="V330" i="46"/>
  <c r="G331" i="46"/>
  <c r="M331" i="46" s="1"/>
  <c r="I331" i="46"/>
  <c r="K331" i="46"/>
  <c r="O331" i="46"/>
  <c r="Q331" i="46"/>
  <c r="V331" i="46"/>
  <c r="G332" i="46"/>
  <c r="I332" i="46"/>
  <c r="K332" i="46"/>
  <c r="M332" i="46"/>
  <c r="O332" i="46"/>
  <c r="Q332" i="46"/>
  <c r="V332" i="46"/>
  <c r="G333" i="46"/>
  <c r="M333" i="46" s="1"/>
  <c r="I333" i="46"/>
  <c r="K333" i="46"/>
  <c r="O333" i="46"/>
  <c r="Q333" i="46"/>
  <c r="V333" i="46"/>
  <c r="G334" i="46"/>
  <c r="I334" i="46"/>
  <c r="K334" i="46"/>
  <c r="M334" i="46"/>
  <c r="O334" i="46"/>
  <c r="Q334" i="46"/>
  <c r="V334" i="46"/>
  <c r="G335" i="46"/>
  <c r="I335" i="46"/>
  <c r="K335" i="46"/>
  <c r="M335" i="46"/>
  <c r="O335" i="46"/>
  <c r="Q335" i="46"/>
  <c r="V335" i="46"/>
  <c r="G336" i="46"/>
  <c r="M336" i="46" s="1"/>
  <c r="I336" i="46"/>
  <c r="K336" i="46"/>
  <c r="O336" i="46"/>
  <c r="Q336" i="46"/>
  <c r="V336" i="46"/>
  <c r="G337" i="46"/>
  <c r="M337" i="46" s="1"/>
  <c r="I337" i="46"/>
  <c r="K337" i="46"/>
  <c r="O337" i="46"/>
  <c r="Q337" i="46"/>
  <c r="V337" i="46"/>
  <c r="G338" i="46"/>
  <c r="I338" i="46"/>
  <c r="K338" i="46"/>
  <c r="M338" i="46"/>
  <c r="O338" i="46"/>
  <c r="Q338" i="46"/>
  <c r="V338" i="46"/>
  <c r="G339" i="46"/>
  <c r="I339" i="46"/>
  <c r="K339" i="46"/>
  <c r="M339" i="46"/>
  <c r="O339" i="46"/>
  <c r="Q339" i="46"/>
  <c r="V339" i="46"/>
  <c r="G340" i="46"/>
  <c r="M340" i="46" s="1"/>
  <c r="I340" i="46"/>
  <c r="K340" i="46"/>
  <c r="O340" i="46"/>
  <c r="Q340" i="46"/>
  <c r="V340" i="46"/>
  <c r="G341" i="46"/>
  <c r="I341" i="46"/>
  <c r="K341" i="46"/>
  <c r="M341" i="46"/>
  <c r="O341" i="46"/>
  <c r="Q341" i="46"/>
  <c r="V341" i="46"/>
  <c r="G342" i="46"/>
  <c r="M342" i="46" s="1"/>
  <c r="I342" i="46"/>
  <c r="K342" i="46"/>
  <c r="O342" i="46"/>
  <c r="Q342" i="46"/>
  <c r="V342" i="46"/>
  <c r="G343" i="46"/>
  <c r="M343" i="46" s="1"/>
  <c r="I343" i="46"/>
  <c r="K343" i="46"/>
  <c r="O343" i="46"/>
  <c r="Q343" i="46"/>
  <c r="V343" i="46"/>
  <c r="G344" i="46"/>
  <c r="M344" i="46" s="1"/>
  <c r="I344" i="46"/>
  <c r="K344" i="46"/>
  <c r="O344" i="46"/>
  <c r="Q344" i="46"/>
  <c r="V344" i="46"/>
  <c r="G345" i="46"/>
  <c r="M345" i="46" s="1"/>
  <c r="I345" i="46"/>
  <c r="K345" i="46"/>
  <c r="O345" i="46"/>
  <c r="Q345" i="46"/>
  <c r="V345" i="46"/>
  <c r="G346" i="46"/>
  <c r="M346" i="46" s="1"/>
  <c r="I346" i="46"/>
  <c r="K346" i="46"/>
  <c r="O346" i="46"/>
  <c r="Q346" i="46"/>
  <c r="V346" i="46"/>
  <c r="G347" i="46"/>
  <c r="I347" i="46"/>
  <c r="K347" i="46"/>
  <c r="M347" i="46"/>
  <c r="O347" i="46"/>
  <c r="Q347" i="46"/>
  <c r="V347" i="46"/>
  <c r="G348" i="46"/>
  <c r="I348" i="46"/>
  <c r="K348" i="46"/>
  <c r="M348" i="46"/>
  <c r="O348" i="46"/>
  <c r="Q348" i="46"/>
  <c r="V348" i="46"/>
  <c r="G349" i="46"/>
  <c r="I349" i="46"/>
  <c r="K349" i="46"/>
  <c r="M349" i="46"/>
  <c r="O349" i="46"/>
  <c r="Q349" i="46"/>
  <c r="V349" i="46"/>
  <c r="G350" i="46"/>
  <c r="M350" i="46" s="1"/>
  <c r="I350" i="46"/>
  <c r="K350" i="46"/>
  <c r="O350" i="46"/>
  <c r="Q350" i="46"/>
  <c r="V350" i="46"/>
  <c r="G351" i="46"/>
  <c r="M351" i="46" s="1"/>
  <c r="I351" i="46"/>
  <c r="K351" i="46"/>
  <c r="O351" i="46"/>
  <c r="Q351" i="46"/>
  <c r="V351" i="46"/>
  <c r="G352" i="46"/>
  <c r="M352" i="46" s="1"/>
  <c r="I352" i="46"/>
  <c r="K352" i="46"/>
  <c r="O352" i="46"/>
  <c r="Q352" i="46"/>
  <c r="V352" i="46"/>
  <c r="G353" i="46"/>
  <c r="M353" i="46" s="1"/>
  <c r="I353" i="46"/>
  <c r="K353" i="46"/>
  <c r="O353" i="46"/>
  <c r="Q353" i="46"/>
  <c r="V353" i="46"/>
  <c r="G354" i="46"/>
  <c r="M354" i="46" s="1"/>
  <c r="I354" i="46"/>
  <c r="K354" i="46"/>
  <c r="O354" i="46"/>
  <c r="Q354" i="46"/>
  <c r="V354" i="46"/>
  <c r="G355" i="46"/>
  <c r="I355" i="46"/>
  <c r="K355" i="46"/>
  <c r="M355" i="46"/>
  <c r="O355" i="46"/>
  <c r="Q355" i="46"/>
  <c r="V355" i="46"/>
  <c r="G356" i="46"/>
  <c r="I356" i="46"/>
  <c r="K356" i="46"/>
  <c r="M356" i="46"/>
  <c r="O356" i="46"/>
  <c r="Q356" i="46"/>
  <c r="V356" i="46"/>
  <c r="G357" i="46"/>
  <c r="M357" i="46" s="1"/>
  <c r="I357" i="46"/>
  <c r="K357" i="46"/>
  <c r="O357" i="46"/>
  <c r="Q357" i="46"/>
  <c r="V357" i="46"/>
  <c r="G358" i="46"/>
  <c r="M358" i="46" s="1"/>
  <c r="I358" i="46"/>
  <c r="K358" i="46"/>
  <c r="O358" i="46"/>
  <c r="Q358" i="46"/>
  <c r="V358" i="46"/>
  <c r="G359" i="46"/>
  <c r="I359" i="46"/>
  <c r="K359" i="46"/>
  <c r="M359" i="46"/>
  <c r="O359" i="46"/>
  <c r="Q359" i="46"/>
  <c r="V359" i="46"/>
  <c r="G360" i="46"/>
  <c r="I360" i="46"/>
  <c r="K360" i="46"/>
  <c r="M360" i="46"/>
  <c r="O360" i="46"/>
  <c r="Q360" i="46"/>
  <c r="V360" i="46"/>
  <c r="G361" i="46"/>
  <c r="I361" i="46"/>
  <c r="K361" i="46"/>
  <c r="M361" i="46"/>
  <c r="O361" i="46"/>
  <c r="Q361" i="46"/>
  <c r="V361" i="46"/>
  <c r="G362" i="46"/>
  <c r="M362" i="46" s="1"/>
  <c r="I362" i="46"/>
  <c r="K362" i="46"/>
  <c r="O362" i="46"/>
  <c r="Q362" i="46"/>
  <c r="V362" i="46"/>
  <c r="G363" i="46"/>
  <c r="I363" i="46"/>
  <c r="K363" i="46"/>
  <c r="M363" i="46"/>
  <c r="O363" i="46"/>
  <c r="Q363" i="46"/>
  <c r="V363" i="46"/>
  <c r="G364" i="46"/>
  <c r="M364" i="46" s="1"/>
  <c r="I364" i="46"/>
  <c r="K364" i="46"/>
  <c r="O364" i="46"/>
  <c r="Q364" i="46"/>
  <c r="V364" i="46"/>
  <c r="G365" i="46"/>
  <c r="M365" i="46" s="1"/>
  <c r="I365" i="46"/>
  <c r="K365" i="46"/>
  <c r="O365" i="46"/>
  <c r="Q365" i="46"/>
  <c r="V365" i="46"/>
  <c r="G366" i="46"/>
  <c r="M366" i="46" s="1"/>
  <c r="I366" i="46"/>
  <c r="K366" i="46"/>
  <c r="O366" i="46"/>
  <c r="Q366" i="46"/>
  <c r="V366" i="46"/>
  <c r="G367" i="46"/>
  <c r="I367" i="46"/>
  <c r="K367" i="46"/>
  <c r="M367" i="46"/>
  <c r="O367" i="46"/>
  <c r="Q367" i="46"/>
  <c r="V367" i="46"/>
  <c r="G368" i="46"/>
  <c r="M368" i="46" s="1"/>
  <c r="I368" i="46"/>
  <c r="K368" i="46"/>
  <c r="O368" i="46"/>
  <c r="Q368" i="46"/>
  <c r="V368" i="46"/>
  <c r="G369" i="46"/>
  <c r="I369" i="46"/>
  <c r="K369" i="46"/>
  <c r="M369" i="46"/>
  <c r="O369" i="46"/>
  <c r="Q369" i="46"/>
  <c r="V369" i="46"/>
  <c r="G370" i="46"/>
  <c r="I370" i="46"/>
  <c r="K370" i="46"/>
  <c r="M370" i="46"/>
  <c r="O370" i="46"/>
  <c r="Q370" i="46"/>
  <c r="V370" i="46"/>
  <c r="G371" i="46"/>
  <c r="M371" i="46" s="1"/>
  <c r="I371" i="46"/>
  <c r="K371" i="46"/>
  <c r="O371" i="46"/>
  <c r="Q371" i="46"/>
  <c r="V371" i="46"/>
  <c r="G372" i="46"/>
  <c r="M372" i="46" s="1"/>
  <c r="I372" i="46"/>
  <c r="K372" i="46"/>
  <c r="O372" i="46"/>
  <c r="Q372" i="46"/>
  <c r="V372" i="46"/>
  <c r="G373" i="46"/>
  <c r="M373" i="46" s="1"/>
  <c r="I373" i="46"/>
  <c r="K373" i="46"/>
  <c r="O373" i="46"/>
  <c r="Q373" i="46"/>
  <c r="V373" i="46"/>
  <c r="G374" i="46"/>
  <c r="I374" i="46"/>
  <c r="K374" i="46"/>
  <c r="M374" i="46"/>
  <c r="O374" i="46"/>
  <c r="Q374" i="46"/>
  <c r="V374" i="46"/>
  <c r="G375" i="46"/>
  <c r="M375" i="46" s="1"/>
  <c r="I375" i="46"/>
  <c r="K375" i="46"/>
  <c r="O375" i="46"/>
  <c r="Q375" i="46"/>
  <c r="V375" i="46"/>
  <c r="G376" i="46"/>
  <c r="I376" i="46"/>
  <c r="K376" i="46"/>
  <c r="M376" i="46"/>
  <c r="O376" i="46"/>
  <c r="Q376" i="46"/>
  <c r="V376" i="46"/>
  <c r="G377" i="46"/>
  <c r="M377" i="46" s="1"/>
  <c r="I377" i="46"/>
  <c r="K377" i="46"/>
  <c r="O377" i="46"/>
  <c r="Q377" i="46"/>
  <c r="V377" i="46"/>
  <c r="G378" i="46"/>
  <c r="M378" i="46" s="1"/>
  <c r="I378" i="46"/>
  <c r="K378" i="46"/>
  <c r="O378" i="46"/>
  <c r="Q378" i="46"/>
  <c r="V378" i="46"/>
  <c r="G379" i="46"/>
  <c r="M379" i="46" s="1"/>
  <c r="I379" i="46"/>
  <c r="K379" i="46"/>
  <c r="O379" i="46"/>
  <c r="Q379" i="46"/>
  <c r="V379" i="46"/>
  <c r="G380" i="46"/>
  <c r="I380" i="46"/>
  <c r="K380" i="46"/>
  <c r="M380" i="46"/>
  <c r="O380" i="46"/>
  <c r="Q380" i="46"/>
  <c r="V380" i="46"/>
  <c r="G381" i="46"/>
  <c r="I381" i="46"/>
  <c r="K381" i="46"/>
  <c r="M381" i="46"/>
  <c r="O381" i="46"/>
  <c r="Q381" i="46"/>
  <c r="V381" i="46"/>
  <c r="G382" i="46"/>
  <c r="I382" i="46"/>
  <c r="K382" i="46"/>
  <c r="M382" i="46"/>
  <c r="O382" i="46"/>
  <c r="Q382" i="46"/>
  <c r="V382" i="46"/>
  <c r="G383" i="46"/>
  <c r="M383" i="46" s="1"/>
  <c r="I383" i="46"/>
  <c r="K383" i="46"/>
  <c r="O383" i="46"/>
  <c r="Q383" i="46"/>
  <c r="V383" i="46"/>
  <c r="G384" i="46"/>
  <c r="M384" i="46" s="1"/>
  <c r="I384" i="46"/>
  <c r="K384" i="46"/>
  <c r="O384" i="46"/>
  <c r="Q384" i="46"/>
  <c r="V384" i="46"/>
  <c r="G385" i="46"/>
  <c r="M385" i="46" s="1"/>
  <c r="I385" i="46"/>
  <c r="K385" i="46"/>
  <c r="O385" i="46"/>
  <c r="Q385" i="46"/>
  <c r="V385" i="46"/>
  <c r="G386" i="46"/>
  <c r="M386" i="46" s="1"/>
  <c r="I386" i="46"/>
  <c r="K386" i="46"/>
  <c r="O386" i="46"/>
  <c r="Q386" i="46"/>
  <c r="V386" i="46"/>
  <c r="G387" i="46"/>
  <c r="M387" i="46" s="1"/>
  <c r="I387" i="46"/>
  <c r="K387" i="46"/>
  <c r="O387" i="46"/>
  <c r="Q387" i="46"/>
  <c r="V387" i="46"/>
  <c r="G388" i="46"/>
  <c r="I388" i="46"/>
  <c r="K388" i="46"/>
  <c r="M388" i="46"/>
  <c r="O388" i="46"/>
  <c r="Q388" i="46"/>
  <c r="V388" i="46"/>
  <c r="G389" i="46"/>
  <c r="M389" i="46" s="1"/>
  <c r="I389" i="46"/>
  <c r="K389" i="46"/>
  <c r="O389" i="46"/>
  <c r="Q389" i="46"/>
  <c r="V389" i="46"/>
  <c r="G390" i="46"/>
  <c r="M390" i="46" s="1"/>
  <c r="I390" i="46"/>
  <c r="K390" i="46"/>
  <c r="O390" i="46"/>
  <c r="Q390" i="46"/>
  <c r="V390" i="46"/>
  <c r="G391" i="46"/>
  <c r="I391" i="46"/>
  <c r="K391" i="46"/>
  <c r="M391" i="46"/>
  <c r="O391" i="46"/>
  <c r="Q391" i="46"/>
  <c r="V391" i="46"/>
  <c r="G392" i="46"/>
  <c r="M392" i="46" s="1"/>
  <c r="I392" i="46"/>
  <c r="K392" i="46"/>
  <c r="O392" i="46"/>
  <c r="Q392" i="46"/>
  <c r="V392" i="46"/>
  <c r="G393" i="46"/>
  <c r="M393" i="46" s="1"/>
  <c r="I393" i="46"/>
  <c r="K393" i="46"/>
  <c r="O393" i="46"/>
  <c r="Q393" i="46"/>
  <c r="V393" i="46"/>
  <c r="G394" i="46"/>
  <c r="M394" i="46" s="1"/>
  <c r="I394" i="46"/>
  <c r="K394" i="46"/>
  <c r="O394" i="46"/>
  <c r="Q394" i="46"/>
  <c r="V394" i="46"/>
  <c r="G395" i="46"/>
  <c r="I395" i="46"/>
  <c r="K395" i="46"/>
  <c r="M395" i="46"/>
  <c r="O395" i="46"/>
  <c r="Q395" i="46"/>
  <c r="V395" i="46"/>
  <c r="G396" i="46"/>
  <c r="M396" i="46" s="1"/>
  <c r="I396" i="46"/>
  <c r="K396" i="46"/>
  <c r="O396" i="46"/>
  <c r="Q396" i="46"/>
  <c r="V396" i="46"/>
  <c r="G397" i="46"/>
  <c r="I397" i="46"/>
  <c r="K397" i="46"/>
  <c r="M397" i="46"/>
  <c r="O397" i="46"/>
  <c r="Q397" i="46"/>
  <c r="V397" i="46"/>
  <c r="G398" i="46"/>
  <c r="M398" i="46" s="1"/>
  <c r="I398" i="46"/>
  <c r="K398" i="46"/>
  <c r="O398" i="46"/>
  <c r="Q398" i="46"/>
  <c r="V398" i="46"/>
  <c r="G399" i="46"/>
  <c r="M399" i="46" s="1"/>
  <c r="I399" i="46"/>
  <c r="K399" i="46"/>
  <c r="O399" i="46"/>
  <c r="Q399" i="46"/>
  <c r="V399" i="46"/>
  <c r="G400" i="46"/>
  <c r="M400" i="46" s="1"/>
  <c r="I400" i="46"/>
  <c r="K400" i="46"/>
  <c r="O400" i="46"/>
  <c r="Q400" i="46"/>
  <c r="V400" i="46"/>
  <c r="G401" i="46"/>
  <c r="I401" i="46"/>
  <c r="K401" i="46"/>
  <c r="M401" i="46"/>
  <c r="O401" i="46"/>
  <c r="Q401" i="46"/>
  <c r="V401" i="46"/>
  <c r="G402" i="46"/>
  <c r="I402" i="46"/>
  <c r="K402" i="46"/>
  <c r="M402" i="46"/>
  <c r="O402" i="46"/>
  <c r="Q402" i="46"/>
  <c r="V402" i="46"/>
  <c r="G404" i="46"/>
  <c r="I404" i="46"/>
  <c r="K404" i="46"/>
  <c r="M404" i="46"/>
  <c r="O404" i="46"/>
  <c r="Q404" i="46"/>
  <c r="V404" i="46"/>
  <c r="G405" i="46"/>
  <c r="M405" i="46" s="1"/>
  <c r="I405" i="46"/>
  <c r="K405" i="46"/>
  <c r="O405" i="46"/>
  <c r="Q405" i="46"/>
  <c r="V405" i="46"/>
  <c r="G406" i="46"/>
  <c r="M406" i="46" s="1"/>
  <c r="I406" i="46"/>
  <c r="K406" i="46"/>
  <c r="O406" i="46"/>
  <c r="Q406" i="46"/>
  <c r="V406" i="46"/>
  <c r="G407" i="46"/>
  <c r="M407" i="46" s="1"/>
  <c r="I407" i="46"/>
  <c r="K407" i="46"/>
  <c r="O407" i="46"/>
  <c r="Q407" i="46"/>
  <c r="V407" i="46"/>
  <c r="G408" i="46"/>
  <c r="M408" i="46" s="1"/>
  <c r="I408" i="46"/>
  <c r="K408" i="46"/>
  <c r="O408" i="46"/>
  <c r="Q408" i="46"/>
  <c r="V408" i="46"/>
  <c r="G410" i="46"/>
  <c r="I410" i="46"/>
  <c r="K410" i="46"/>
  <c r="M410" i="46"/>
  <c r="O410" i="46"/>
  <c r="Q410" i="46"/>
  <c r="V410" i="46"/>
  <c r="G411" i="46"/>
  <c r="I411" i="46"/>
  <c r="K411" i="46"/>
  <c r="M411" i="46"/>
  <c r="O411" i="46"/>
  <c r="Q411" i="46"/>
  <c r="V411" i="46"/>
  <c r="G412" i="46"/>
  <c r="M412" i="46" s="1"/>
  <c r="I412" i="46"/>
  <c r="I409" i="46" s="1"/>
  <c r="K412" i="46"/>
  <c r="O412" i="46"/>
  <c r="Q412" i="46"/>
  <c r="V412" i="46"/>
  <c r="G413" i="46"/>
  <c r="I413" i="46"/>
  <c r="K413" i="46"/>
  <c r="M413" i="46"/>
  <c r="O413" i="46"/>
  <c r="Q413" i="46"/>
  <c r="V413" i="46"/>
  <c r="G414" i="46"/>
  <c r="I414" i="46"/>
  <c r="K414" i="46"/>
  <c r="M414" i="46"/>
  <c r="O414" i="46"/>
  <c r="Q414" i="46"/>
  <c r="V414" i="46"/>
  <c r="G415" i="46"/>
  <c r="M415" i="46" s="1"/>
  <c r="I415" i="46"/>
  <c r="K415" i="46"/>
  <c r="O415" i="46"/>
  <c r="Q415" i="46"/>
  <c r="V415" i="46"/>
  <c r="G417" i="46"/>
  <c r="M417" i="46" s="1"/>
  <c r="I417" i="46"/>
  <c r="K417" i="46"/>
  <c r="O417" i="46"/>
  <c r="Q417" i="46"/>
  <c r="Q416" i="46" s="1"/>
  <c r="V417" i="46"/>
  <c r="G418" i="46"/>
  <c r="I418" i="46"/>
  <c r="K418" i="46"/>
  <c r="M418" i="46"/>
  <c r="O418" i="46"/>
  <c r="Q418" i="46"/>
  <c r="V418" i="46"/>
  <c r="G419" i="46"/>
  <c r="I419" i="46"/>
  <c r="K419" i="46"/>
  <c r="M419" i="46"/>
  <c r="O419" i="46"/>
  <c r="Q419" i="46"/>
  <c r="V419" i="46"/>
  <c r="G421" i="46"/>
  <c r="M421" i="46" s="1"/>
  <c r="I421" i="46"/>
  <c r="K421" i="46"/>
  <c r="O421" i="46"/>
  <c r="Q421" i="46"/>
  <c r="V421" i="46"/>
  <c r="G422" i="46"/>
  <c r="M422" i="46" s="1"/>
  <c r="I422" i="46"/>
  <c r="K422" i="46"/>
  <c r="O422" i="46"/>
  <c r="Q422" i="46"/>
  <c r="V422" i="46"/>
  <c r="G423" i="46"/>
  <c r="M423" i="46" s="1"/>
  <c r="I423" i="46"/>
  <c r="K423" i="46"/>
  <c r="O423" i="46"/>
  <c r="Q423" i="46"/>
  <c r="V423" i="46"/>
  <c r="G424" i="46"/>
  <c r="M424" i="46" s="1"/>
  <c r="I424" i="46"/>
  <c r="K424" i="46"/>
  <c r="O424" i="46"/>
  <c r="Q424" i="46"/>
  <c r="V424" i="46"/>
  <c r="G425" i="46"/>
  <c r="I425" i="46"/>
  <c r="K425" i="46"/>
  <c r="M425" i="46"/>
  <c r="O425" i="46"/>
  <c r="Q425" i="46"/>
  <c r="V425" i="46"/>
  <c r="G426" i="46"/>
  <c r="M426" i="46" s="1"/>
  <c r="I426" i="46"/>
  <c r="K426" i="46"/>
  <c r="O426" i="46"/>
  <c r="Q426" i="46"/>
  <c r="V426" i="46"/>
  <c r="G427" i="46"/>
  <c r="I427" i="46"/>
  <c r="K427" i="46"/>
  <c r="M427" i="46"/>
  <c r="O427" i="46"/>
  <c r="Q427" i="46"/>
  <c r="V427" i="46"/>
  <c r="G428" i="46"/>
  <c r="M428" i="46" s="1"/>
  <c r="I428" i="46"/>
  <c r="K428" i="46"/>
  <c r="O428" i="46"/>
  <c r="Q428" i="46"/>
  <c r="V428" i="46"/>
  <c r="G429" i="46"/>
  <c r="M429" i="46" s="1"/>
  <c r="I429" i="46"/>
  <c r="K429" i="46"/>
  <c r="O429" i="46"/>
  <c r="Q429" i="46"/>
  <c r="V429" i="46"/>
  <c r="G430" i="46"/>
  <c r="M430" i="46" s="1"/>
  <c r="I430" i="46"/>
  <c r="K430" i="46"/>
  <c r="O430" i="46"/>
  <c r="Q430" i="46"/>
  <c r="V430" i="46"/>
  <c r="G431" i="46"/>
  <c r="M431" i="46" s="1"/>
  <c r="I431" i="46"/>
  <c r="K431" i="46"/>
  <c r="O431" i="46"/>
  <c r="Q431" i="46"/>
  <c r="V431" i="46"/>
  <c r="G432" i="46"/>
  <c r="M432" i="46" s="1"/>
  <c r="I432" i="46"/>
  <c r="K432" i="46"/>
  <c r="O432" i="46"/>
  <c r="Q432" i="46"/>
  <c r="V432" i="46"/>
  <c r="G433" i="46"/>
  <c r="I433" i="46"/>
  <c r="K433" i="46"/>
  <c r="M433" i="46"/>
  <c r="O433" i="46"/>
  <c r="Q433" i="46"/>
  <c r="V433" i="46"/>
  <c r="G434" i="46"/>
  <c r="M434" i="46" s="1"/>
  <c r="I434" i="46"/>
  <c r="K434" i="46"/>
  <c r="O434" i="46"/>
  <c r="Q434" i="46"/>
  <c r="V434" i="46"/>
  <c r="G435" i="46"/>
  <c r="M435" i="46" s="1"/>
  <c r="I435" i="46"/>
  <c r="K435" i="46"/>
  <c r="O435" i="46"/>
  <c r="Q435" i="46"/>
  <c r="V435" i="46"/>
  <c r="G436" i="46"/>
  <c r="I436" i="46"/>
  <c r="K436" i="46"/>
  <c r="M436" i="46"/>
  <c r="O436" i="46"/>
  <c r="Q436" i="46"/>
  <c r="V436" i="46"/>
  <c r="G437" i="46"/>
  <c r="I437" i="46"/>
  <c r="K437" i="46"/>
  <c r="M437" i="46"/>
  <c r="O437" i="46"/>
  <c r="Q437" i="46"/>
  <c r="V437" i="46"/>
  <c r="G438" i="46"/>
  <c r="M438" i="46" s="1"/>
  <c r="I438" i="46"/>
  <c r="K438" i="46"/>
  <c r="O438" i="46"/>
  <c r="Q438" i="46"/>
  <c r="V438" i="46"/>
  <c r="G439" i="46"/>
  <c r="M439" i="46" s="1"/>
  <c r="I439" i="46"/>
  <c r="K439" i="46"/>
  <c r="O439" i="46"/>
  <c r="Q439" i="46"/>
  <c r="V439" i="46"/>
  <c r="G440" i="46"/>
  <c r="M440" i="46" s="1"/>
  <c r="I440" i="46"/>
  <c r="K440" i="46"/>
  <c r="O440" i="46"/>
  <c r="Q440" i="46"/>
  <c r="V440" i="46"/>
  <c r="G441" i="46"/>
  <c r="M441" i="46" s="1"/>
  <c r="I441" i="46"/>
  <c r="K441" i="46"/>
  <c r="O441" i="46"/>
  <c r="Q441" i="46"/>
  <c r="V441" i="46"/>
  <c r="G442" i="46"/>
  <c r="M442" i="46" s="1"/>
  <c r="I442" i="46"/>
  <c r="K442" i="46"/>
  <c r="O442" i="46"/>
  <c r="Q442" i="46"/>
  <c r="V442" i="46"/>
  <c r="G443" i="46"/>
  <c r="M443" i="46" s="1"/>
  <c r="I443" i="46"/>
  <c r="K443" i="46"/>
  <c r="O443" i="46"/>
  <c r="Q443" i="46"/>
  <c r="V443" i="46"/>
  <c r="G444" i="46"/>
  <c r="M444" i="46" s="1"/>
  <c r="I444" i="46"/>
  <c r="K444" i="46"/>
  <c r="O444" i="46"/>
  <c r="Q444" i="46"/>
  <c r="V444" i="46"/>
  <c r="G445" i="46"/>
  <c r="M445" i="46" s="1"/>
  <c r="I445" i="46"/>
  <c r="K445" i="46"/>
  <c r="O445" i="46"/>
  <c r="Q445" i="46"/>
  <c r="V445" i="46"/>
  <c r="G446" i="46"/>
  <c r="M446" i="46" s="1"/>
  <c r="I446" i="46"/>
  <c r="K446" i="46"/>
  <c r="O446" i="46"/>
  <c r="Q446" i="46"/>
  <c r="V446" i="46"/>
  <c r="G447" i="46"/>
  <c r="M447" i="46" s="1"/>
  <c r="I447" i="46"/>
  <c r="K447" i="46"/>
  <c r="O447" i="46"/>
  <c r="Q447" i="46"/>
  <c r="V447" i="46"/>
  <c r="G448" i="46"/>
  <c r="M448" i="46" s="1"/>
  <c r="I448" i="46"/>
  <c r="K448" i="46"/>
  <c r="O448" i="46"/>
  <c r="Q448" i="46"/>
  <c r="V448" i="46"/>
  <c r="G449" i="46"/>
  <c r="I449" i="46"/>
  <c r="K449" i="46"/>
  <c r="M449" i="46"/>
  <c r="O449" i="46"/>
  <c r="Q449" i="46"/>
  <c r="V449" i="46"/>
  <c r="G450" i="46"/>
  <c r="M450" i="46" s="1"/>
  <c r="I450" i="46"/>
  <c r="K450" i="46"/>
  <c r="O450" i="46"/>
  <c r="Q450" i="46"/>
  <c r="V450" i="46"/>
  <c r="G451" i="46"/>
  <c r="M451" i="46" s="1"/>
  <c r="I451" i="46"/>
  <c r="K451" i="46"/>
  <c r="O451" i="46"/>
  <c r="Q451" i="46"/>
  <c r="V451" i="46"/>
  <c r="G452" i="46"/>
  <c r="I452" i="46"/>
  <c r="K452" i="46"/>
  <c r="M452" i="46"/>
  <c r="O452" i="46"/>
  <c r="Q452" i="46"/>
  <c r="V452" i="46"/>
  <c r="G454" i="46"/>
  <c r="M454" i="46" s="1"/>
  <c r="I454" i="46"/>
  <c r="K454" i="46"/>
  <c r="O454" i="46"/>
  <c r="Q454" i="46"/>
  <c r="V454" i="46"/>
  <c r="G455" i="46"/>
  <c r="M455" i="46" s="1"/>
  <c r="I455" i="46"/>
  <c r="K455" i="46"/>
  <c r="O455" i="46"/>
  <c r="Q455" i="46"/>
  <c r="V455" i="46"/>
  <c r="G456" i="46"/>
  <c r="M456" i="46" s="1"/>
  <c r="I456" i="46"/>
  <c r="K456" i="46"/>
  <c r="O456" i="46"/>
  <c r="Q456" i="46"/>
  <c r="V456" i="46"/>
  <c r="G457" i="46"/>
  <c r="I457" i="46"/>
  <c r="K457" i="46"/>
  <c r="M457" i="46"/>
  <c r="O457" i="46"/>
  <c r="Q457" i="46"/>
  <c r="V457" i="46"/>
  <c r="G459" i="46"/>
  <c r="M459" i="46" s="1"/>
  <c r="I459" i="46"/>
  <c r="K459" i="46"/>
  <c r="O459" i="46"/>
  <c r="Q459" i="46"/>
  <c r="V459" i="46"/>
  <c r="G460" i="46"/>
  <c r="M460" i="46" s="1"/>
  <c r="I460" i="46"/>
  <c r="K460" i="46"/>
  <c r="O460" i="46"/>
  <c r="Q460" i="46"/>
  <c r="V460" i="46"/>
  <c r="G461" i="46"/>
  <c r="I461" i="46"/>
  <c r="K461" i="46"/>
  <c r="M461" i="46"/>
  <c r="O461" i="46"/>
  <c r="Q461" i="46"/>
  <c r="V461" i="46"/>
  <c r="G462" i="46"/>
  <c r="M462" i="46" s="1"/>
  <c r="I462" i="46"/>
  <c r="K462" i="46"/>
  <c r="O462" i="46"/>
  <c r="Q462" i="46"/>
  <c r="V462" i="46"/>
  <c r="G463" i="46"/>
  <c r="M463" i="46" s="1"/>
  <c r="I463" i="46"/>
  <c r="K463" i="46"/>
  <c r="O463" i="46"/>
  <c r="Q463" i="46"/>
  <c r="V463" i="46"/>
  <c r="G464" i="46"/>
  <c r="M464" i="46" s="1"/>
  <c r="I464" i="46"/>
  <c r="K464" i="46"/>
  <c r="O464" i="46"/>
  <c r="Q464" i="46"/>
  <c r="V464" i="46"/>
  <c r="G465" i="46"/>
  <c r="I465" i="46"/>
  <c r="K465" i="46"/>
  <c r="M465" i="46"/>
  <c r="O465" i="46"/>
  <c r="Q465" i="46"/>
  <c r="V465" i="46"/>
  <c r="G466" i="46"/>
  <c r="I466" i="46"/>
  <c r="K466" i="46"/>
  <c r="M466" i="46"/>
  <c r="O466" i="46"/>
  <c r="Q466" i="46"/>
  <c r="V466" i="46"/>
  <c r="G467" i="46"/>
  <c r="M467" i="46" s="1"/>
  <c r="I467" i="46"/>
  <c r="K467" i="46"/>
  <c r="O467" i="46"/>
  <c r="Q467" i="46"/>
  <c r="V467" i="46"/>
  <c r="G9" i="45"/>
  <c r="I9" i="45"/>
  <c r="K9" i="45"/>
  <c r="O9" i="45"/>
  <c r="Q9" i="45"/>
  <c r="V9" i="45"/>
  <c r="G10" i="45"/>
  <c r="M10" i="45" s="1"/>
  <c r="I10" i="45"/>
  <c r="K10" i="45"/>
  <c r="O10" i="45"/>
  <c r="Q10" i="45"/>
  <c r="V10" i="45"/>
  <c r="G11" i="45"/>
  <c r="M11" i="45" s="1"/>
  <c r="I11" i="45"/>
  <c r="K11" i="45"/>
  <c r="O11" i="45"/>
  <c r="Q11" i="45"/>
  <c r="V11" i="45"/>
  <c r="G12" i="45"/>
  <c r="I12" i="45"/>
  <c r="K12" i="45"/>
  <c r="M12" i="45"/>
  <c r="O12" i="45"/>
  <c r="Q12" i="45"/>
  <c r="V12" i="45"/>
  <c r="G13" i="45"/>
  <c r="M13" i="45" s="1"/>
  <c r="I13" i="45"/>
  <c r="K13" i="45"/>
  <c r="O13" i="45"/>
  <c r="Q13" i="45"/>
  <c r="V13" i="45"/>
  <c r="G14" i="45"/>
  <c r="M14" i="45" s="1"/>
  <c r="I14" i="45"/>
  <c r="K14" i="45"/>
  <c r="O14" i="45"/>
  <c r="Q14" i="45"/>
  <c r="V14" i="45"/>
  <c r="G15" i="45"/>
  <c r="M15" i="45" s="1"/>
  <c r="I15" i="45"/>
  <c r="K15" i="45"/>
  <c r="O15" i="45"/>
  <c r="Q15" i="45"/>
  <c r="V15" i="45"/>
  <c r="G16" i="45"/>
  <c r="M16" i="45" s="1"/>
  <c r="I16" i="45"/>
  <c r="K16" i="45"/>
  <c r="O16" i="45"/>
  <c r="Q16" i="45"/>
  <c r="V16" i="45"/>
  <c r="G17" i="45"/>
  <c r="M17" i="45" s="1"/>
  <c r="I17" i="45"/>
  <c r="K17" i="45"/>
  <c r="O17" i="45"/>
  <c r="Q17" i="45"/>
  <c r="V17" i="45"/>
  <c r="G18" i="45"/>
  <c r="M18" i="45" s="1"/>
  <c r="I18" i="45"/>
  <c r="K18" i="45"/>
  <c r="O18" i="45"/>
  <c r="Q18" i="45"/>
  <c r="V18" i="45"/>
  <c r="G19" i="45"/>
  <c r="M19" i="45" s="1"/>
  <c r="I19" i="45"/>
  <c r="K19" i="45"/>
  <c r="O19" i="45"/>
  <c r="Q19" i="45"/>
  <c r="V19" i="45"/>
  <c r="G20" i="45"/>
  <c r="I20" i="45"/>
  <c r="K20" i="45"/>
  <c r="M20" i="45"/>
  <c r="O20" i="45"/>
  <c r="Q20" i="45"/>
  <c r="V20" i="45"/>
  <c r="G22" i="45"/>
  <c r="I22" i="45"/>
  <c r="K22" i="45"/>
  <c r="M22" i="45"/>
  <c r="O22" i="45"/>
  <c r="Q22" i="45"/>
  <c r="V22" i="45"/>
  <c r="G23" i="45"/>
  <c r="M23" i="45" s="1"/>
  <c r="I23" i="45"/>
  <c r="K23" i="45"/>
  <c r="O23" i="45"/>
  <c r="Q23" i="45"/>
  <c r="V23" i="45"/>
  <c r="G24" i="45"/>
  <c r="M24" i="45" s="1"/>
  <c r="I24" i="45"/>
  <c r="K24" i="45"/>
  <c r="O24" i="45"/>
  <c r="Q24" i="45"/>
  <c r="V24" i="45"/>
  <c r="G25" i="45"/>
  <c r="I25" i="45"/>
  <c r="K25" i="45"/>
  <c r="M25" i="45"/>
  <c r="O25" i="45"/>
  <c r="Q25" i="45"/>
  <c r="V25" i="45"/>
  <c r="G26" i="45"/>
  <c r="I26" i="45"/>
  <c r="K26" i="45"/>
  <c r="M26" i="45"/>
  <c r="O26" i="45"/>
  <c r="Q26" i="45"/>
  <c r="V26" i="45"/>
  <c r="G27" i="45"/>
  <c r="I27" i="45"/>
  <c r="K27" i="45"/>
  <c r="M27" i="45"/>
  <c r="O27" i="45"/>
  <c r="Q27" i="45"/>
  <c r="V27" i="45"/>
  <c r="G28" i="45"/>
  <c r="M28" i="45" s="1"/>
  <c r="I28" i="45"/>
  <c r="K28" i="45"/>
  <c r="O28" i="45"/>
  <c r="Q28" i="45"/>
  <c r="V28" i="45"/>
  <c r="G29" i="45"/>
  <c r="I29" i="45"/>
  <c r="K29" i="45"/>
  <c r="M29" i="45"/>
  <c r="O29" i="45"/>
  <c r="Q29" i="45"/>
  <c r="V29" i="45"/>
  <c r="G30" i="45"/>
  <c r="M30" i="45" s="1"/>
  <c r="I30" i="45"/>
  <c r="K30" i="45"/>
  <c r="O30" i="45"/>
  <c r="Q30" i="45"/>
  <c r="V30" i="45"/>
  <c r="G31" i="45"/>
  <c r="M31" i="45" s="1"/>
  <c r="I31" i="45"/>
  <c r="K31" i="45"/>
  <c r="O31" i="45"/>
  <c r="Q31" i="45"/>
  <c r="V31" i="45"/>
  <c r="G32" i="45"/>
  <c r="M32" i="45" s="1"/>
  <c r="I32" i="45"/>
  <c r="K32" i="45"/>
  <c r="O32" i="45"/>
  <c r="Q32" i="45"/>
  <c r="V32" i="45"/>
  <c r="G33" i="45"/>
  <c r="M33" i="45" s="1"/>
  <c r="I33" i="45"/>
  <c r="K33" i="45"/>
  <c r="O33" i="45"/>
  <c r="Q33" i="45"/>
  <c r="V33" i="45"/>
  <c r="G34" i="45"/>
  <c r="M34" i="45" s="1"/>
  <c r="I34" i="45"/>
  <c r="K34" i="45"/>
  <c r="O34" i="45"/>
  <c r="Q34" i="45"/>
  <c r="V34" i="45"/>
  <c r="G35" i="45"/>
  <c r="M35" i="45" s="1"/>
  <c r="I35" i="45"/>
  <c r="K35" i="45"/>
  <c r="O35" i="45"/>
  <c r="Q35" i="45"/>
  <c r="V35" i="45"/>
  <c r="G36" i="45"/>
  <c r="M36" i="45" s="1"/>
  <c r="I36" i="45"/>
  <c r="K36" i="45"/>
  <c r="O36" i="45"/>
  <c r="Q36" i="45"/>
  <c r="V36" i="45"/>
  <c r="G37" i="45"/>
  <c r="M37" i="45" s="1"/>
  <c r="I37" i="45"/>
  <c r="K37" i="45"/>
  <c r="O37" i="45"/>
  <c r="Q37" i="45"/>
  <c r="V37" i="45"/>
  <c r="G38" i="45"/>
  <c r="M38" i="45" s="1"/>
  <c r="I38" i="45"/>
  <c r="K38" i="45"/>
  <c r="O38" i="45"/>
  <c r="Q38" i="45"/>
  <c r="V38" i="45"/>
  <c r="G39" i="45"/>
  <c r="M39" i="45" s="1"/>
  <c r="I39" i="45"/>
  <c r="K39" i="45"/>
  <c r="O39" i="45"/>
  <c r="Q39" i="45"/>
  <c r="V39" i="45"/>
  <c r="G40" i="45"/>
  <c r="M40" i="45" s="1"/>
  <c r="I40" i="45"/>
  <c r="K40" i="45"/>
  <c r="O40" i="45"/>
  <c r="Q40" i="45"/>
  <c r="V40" i="45"/>
  <c r="G41" i="45"/>
  <c r="M41" i="45" s="1"/>
  <c r="I41" i="45"/>
  <c r="K41" i="45"/>
  <c r="O41" i="45"/>
  <c r="Q41" i="45"/>
  <c r="V41" i="45"/>
  <c r="G42" i="45"/>
  <c r="I42" i="45"/>
  <c r="K42" i="45"/>
  <c r="M42" i="45"/>
  <c r="O42" i="45"/>
  <c r="Q42" i="45"/>
  <c r="V42" i="45"/>
  <c r="G43" i="45"/>
  <c r="I43" i="45"/>
  <c r="K43" i="45"/>
  <c r="M43" i="45"/>
  <c r="O43" i="45"/>
  <c r="Q43" i="45"/>
  <c r="V43" i="45"/>
  <c r="G44" i="45"/>
  <c r="M44" i="45" s="1"/>
  <c r="I44" i="45"/>
  <c r="K44" i="45"/>
  <c r="O44" i="45"/>
  <c r="Q44" i="45"/>
  <c r="V44" i="45"/>
  <c r="G45" i="45"/>
  <c r="M45" i="45" s="1"/>
  <c r="I45" i="45"/>
  <c r="K45" i="45"/>
  <c r="O45" i="45"/>
  <c r="Q45" i="45"/>
  <c r="V45" i="45"/>
  <c r="G46" i="45"/>
  <c r="I46" i="45"/>
  <c r="K46" i="45"/>
  <c r="M46" i="45"/>
  <c r="O46" i="45"/>
  <c r="Q46" i="45"/>
  <c r="V46" i="45"/>
  <c r="G47" i="45"/>
  <c r="I47" i="45"/>
  <c r="K47" i="45"/>
  <c r="M47" i="45"/>
  <c r="O47" i="45"/>
  <c r="Q47" i="45"/>
  <c r="V47" i="45"/>
  <c r="G48" i="45"/>
  <c r="I48" i="45"/>
  <c r="K48" i="45"/>
  <c r="M48" i="45"/>
  <c r="O48" i="45"/>
  <c r="Q48" i="45"/>
  <c r="V48" i="45"/>
  <c r="G49" i="45"/>
  <c r="M49" i="45" s="1"/>
  <c r="I49" i="45"/>
  <c r="K49" i="45"/>
  <c r="O49" i="45"/>
  <c r="Q49" i="45"/>
  <c r="V49" i="45"/>
  <c r="G50" i="45"/>
  <c r="I50" i="45"/>
  <c r="K50" i="45"/>
  <c r="M50" i="45"/>
  <c r="O50" i="45"/>
  <c r="Q50" i="45"/>
  <c r="V50" i="45"/>
  <c r="G51" i="45"/>
  <c r="M51" i="45" s="1"/>
  <c r="I51" i="45"/>
  <c r="K51" i="45"/>
  <c r="O51" i="45"/>
  <c r="Q51" i="45"/>
  <c r="V51" i="45"/>
  <c r="G52" i="45"/>
  <c r="M52" i="45" s="1"/>
  <c r="I52" i="45"/>
  <c r="K52" i="45"/>
  <c r="O52" i="45"/>
  <c r="Q52" i="45"/>
  <c r="V52" i="45"/>
  <c r="G53" i="45"/>
  <c r="M53" i="45" s="1"/>
  <c r="I53" i="45"/>
  <c r="K53" i="45"/>
  <c r="O53" i="45"/>
  <c r="Q53" i="45"/>
  <c r="V53" i="45"/>
  <c r="G54" i="45"/>
  <c r="I54" i="45"/>
  <c r="K54" i="45"/>
  <c r="M54" i="45"/>
  <c r="O54" i="45"/>
  <c r="Q54" i="45"/>
  <c r="V54" i="45"/>
  <c r="G55" i="45"/>
  <c r="M55" i="45" s="1"/>
  <c r="I55" i="45"/>
  <c r="K55" i="45"/>
  <c r="O55" i="45"/>
  <c r="Q55" i="45"/>
  <c r="V55" i="45"/>
  <c r="G56" i="45"/>
  <c r="M56" i="45" s="1"/>
  <c r="I56" i="45"/>
  <c r="K56" i="45"/>
  <c r="O56" i="45"/>
  <c r="Q56" i="45"/>
  <c r="V56" i="45"/>
  <c r="G57" i="45"/>
  <c r="I57" i="45"/>
  <c r="K57" i="45"/>
  <c r="M57" i="45"/>
  <c r="O57" i="45"/>
  <c r="Q57" i="45"/>
  <c r="V57" i="45"/>
  <c r="G58" i="45"/>
  <c r="M58" i="45" s="1"/>
  <c r="I58" i="45"/>
  <c r="K58" i="45"/>
  <c r="O58" i="45"/>
  <c r="Q58" i="45"/>
  <c r="V58" i="45"/>
  <c r="G59" i="45"/>
  <c r="M59" i="45" s="1"/>
  <c r="I59" i="45"/>
  <c r="K59" i="45"/>
  <c r="O59" i="45"/>
  <c r="Q59" i="45"/>
  <c r="V59" i="45"/>
  <c r="G60" i="45"/>
  <c r="I60" i="45"/>
  <c r="K60" i="45"/>
  <c r="M60" i="45"/>
  <c r="O60" i="45"/>
  <c r="Q60" i="45"/>
  <c r="V60" i="45"/>
  <c r="G61" i="45"/>
  <c r="M61" i="45" s="1"/>
  <c r="I61" i="45"/>
  <c r="K61" i="45"/>
  <c r="O61" i="45"/>
  <c r="Q61" i="45"/>
  <c r="V61" i="45"/>
  <c r="G62" i="45"/>
  <c r="M62" i="45" s="1"/>
  <c r="I62" i="45"/>
  <c r="K62" i="45"/>
  <c r="O62" i="45"/>
  <c r="Q62" i="45"/>
  <c r="V62" i="45"/>
  <c r="G63" i="45"/>
  <c r="I63" i="45"/>
  <c r="K63" i="45"/>
  <c r="M63" i="45"/>
  <c r="O63" i="45"/>
  <c r="Q63" i="45"/>
  <c r="V63" i="45"/>
  <c r="G64" i="45"/>
  <c r="I64" i="45"/>
  <c r="K64" i="45"/>
  <c r="M64" i="45"/>
  <c r="O64" i="45"/>
  <c r="Q64" i="45"/>
  <c r="V64" i="45"/>
  <c r="G65" i="45"/>
  <c r="M65" i="45" s="1"/>
  <c r="I65" i="45"/>
  <c r="K65" i="45"/>
  <c r="O65" i="45"/>
  <c r="Q65" i="45"/>
  <c r="V65" i="45"/>
  <c r="G66" i="45"/>
  <c r="M66" i="45" s="1"/>
  <c r="I66" i="45"/>
  <c r="K66" i="45"/>
  <c r="O66" i="45"/>
  <c r="Q66" i="45"/>
  <c r="V66" i="45"/>
  <c r="G67" i="45"/>
  <c r="I67" i="45"/>
  <c r="K67" i="45"/>
  <c r="M67" i="45"/>
  <c r="O67" i="45"/>
  <c r="Q67" i="45"/>
  <c r="V67" i="45"/>
  <c r="AE69" i="45"/>
  <c r="F83" i="1" s="1"/>
  <c r="G9" i="44"/>
  <c r="I9" i="44"/>
  <c r="K9" i="44"/>
  <c r="O9" i="44"/>
  <c r="Q9" i="44"/>
  <c r="V9" i="44"/>
  <c r="G10" i="44"/>
  <c r="I10" i="44"/>
  <c r="K10" i="44"/>
  <c r="M10" i="44"/>
  <c r="O10" i="44"/>
  <c r="Q10" i="44"/>
  <c r="V10" i="44"/>
  <c r="G11" i="44"/>
  <c r="M11" i="44" s="1"/>
  <c r="I11" i="44"/>
  <c r="K11" i="44"/>
  <c r="O11" i="44"/>
  <c r="Q11" i="44"/>
  <c r="V11" i="44"/>
  <c r="G12" i="44"/>
  <c r="M12" i="44" s="1"/>
  <c r="I12" i="44"/>
  <c r="K12" i="44"/>
  <c r="O12" i="44"/>
  <c r="Q12" i="44"/>
  <c r="V12" i="44"/>
  <c r="G13" i="44"/>
  <c r="I13" i="44"/>
  <c r="K13" i="44"/>
  <c r="M13" i="44"/>
  <c r="O13" i="44"/>
  <c r="Q13" i="44"/>
  <c r="V13" i="44"/>
  <c r="G14" i="44"/>
  <c r="M14" i="44" s="1"/>
  <c r="I14" i="44"/>
  <c r="K14" i="44"/>
  <c r="O14" i="44"/>
  <c r="Q14" i="44"/>
  <c r="V14" i="44"/>
  <c r="G15" i="44"/>
  <c r="M15" i="44" s="1"/>
  <c r="I15" i="44"/>
  <c r="K15" i="44"/>
  <c r="O15" i="44"/>
  <c r="Q15" i="44"/>
  <c r="V15" i="44"/>
  <c r="G16" i="44"/>
  <c r="I16" i="44"/>
  <c r="K16" i="44"/>
  <c r="M16" i="44"/>
  <c r="O16" i="44"/>
  <c r="Q16" i="44"/>
  <c r="V16" i="44"/>
  <c r="G17" i="44"/>
  <c r="M17" i="44" s="1"/>
  <c r="I17" i="44"/>
  <c r="K17" i="44"/>
  <c r="O17" i="44"/>
  <c r="Q17" i="44"/>
  <c r="V17" i="44"/>
  <c r="G18" i="44"/>
  <c r="M18" i="44" s="1"/>
  <c r="I18" i="44"/>
  <c r="K18" i="44"/>
  <c r="O18" i="44"/>
  <c r="Q18" i="44"/>
  <c r="V18" i="44"/>
  <c r="G19" i="44"/>
  <c r="I19" i="44"/>
  <c r="K19" i="44"/>
  <c r="M19" i="44"/>
  <c r="O19" i="44"/>
  <c r="Q19" i="44"/>
  <c r="V19" i="44"/>
  <c r="G20" i="44"/>
  <c r="M20" i="44" s="1"/>
  <c r="I20" i="44"/>
  <c r="K20" i="44"/>
  <c r="O20" i="44"/>
  <c r="Q20" i="44"/>
  <c r="V20" i="44"/>
  <c r="G21" i="44"/>
  <c r="M21" i="44" s="1"/>
  <c r="I21" i="44"/>
  <c r="K21" i="44"/>
  <c r="O21" i="44"/>
  <c r="Q21" i="44"/>
  <c r="V21" i="44"/>
  <c r="G22" i="44"/>
  <c r="M22" i="44" s="1"/>
  <c r="I22" i="44"/>
  <c r="K22" i="44"/>
  <c r="O22" i="44"/>
  <c r="Q22" i="44"/>
  <c r="V22" i="44"/>
  <c r="G23" i="44"/>
  <c r="I23" i="44"/>
  <c r="K23" i="44"/>
  <c r="M23" i="44"/>
  <c r="O23" i="44"/>
  <c r="Q23" i="44"/>
  <c r="V23" i="44"/>
  <c r="G24" i="44"/>
  <c r="I24" i="44"/>
  <c r="K24" i="44"/>
  <c r="M24" i="44"/>
  <c r="O24" i="44"/>
  <c r="Q24" i="44"/>
  <c r="V24" i="44"/>
  <c r="G25" i="44"/>
  <c r="M25" i="44" s="1"/>
  <c r="I25" i="44"/>
  <c r="K25" i="44"/>
  <c r="O25" i="44"/>
  <c r="Q25" i="44"/>
  <c r="V25" i="44"/>
  <c r="G26" i="44"/>
  <c r="M26" i="44" s="1"/>
  <c r="I26" i="44"/>
  <c r="K26" i="44"/>
  <c r="O26" i="44"/>
  <c r="Q26" i="44"/>
  <c r="V26" i="44"/>
  <c r="G27" i="44"/>
  <c r="I27" i="44"/>
  <c r="K27" i="44"/>
  <c r="M27" i="44"/>
  <c r="O27" i="44"/>
  <c r="Q27" i="44"/>
  <c r="V27" i="44"/>
  <c r="G28" i="44"/>
  <c r="I28" i="44"/>
  <c r="K28" i="44"/>
  <c r="M28" i="44"/>
  <c r="O28" i="44"/>
  <c r="Q28" i="44"/>
  <c r="V28" i="44"/>
  <c r="G30" i="44"/>
  <c r="M30" i="44" s="1"/>
  <c r="I30" i="44"/>
  <c r="K30" i="44"/>
  <c r="O30" i="44"/>
  <c r="Q30" i="44"/>
  <c r="V30" i="44"/>
  <c r="G31" i="44"/>
  <c r="M31" i="44" s="1"/>
  <c r="I31" i="44"/>
  <c r="K31" i="44"/>
  <c r="O31" i="44"/>
  <c r="Q31" i="44"/>
  <c r="V31" i="44"/>
  <c r="G32" i="44"/>
  <c r="M32" i="44" s="1"/>
  <c r="I32" i="44"/>
  <c r="K32" i="44"/>
  <c r="O32" i="44"/>
  <c r="Q32" i="44"/>
  <c r="V32" i="44"/>
  <c r="G33" i="44"/>
  <c r="M33" i="44" s="1"/>
  <c r="I33" i="44"/>
  <c r="K33" i="44"/>
  <c r="O33" i="44"/>
  <c r="Q33" i="44"/>
  <c r="V33" i="44"/>
  <c r="V29" i="44" s="1"/>
  <c r="G34" i="44"/>
  <c r="M34" i="44" s="1"/>
  <c r="I34" i="44"/>
  <c r="K34" i="44"/>
  <c r="O34" i="44"/>
  <c r="Q34" i="44"/>
  <c r="V34" i="44"/>
  <c r="G35" i="44"/>
  <c r="M35" i="44" s="1"/>
  <c r="I35" i="44"/>
  <c r="K35" i="44"/>
  <c r="O35" i="44"/>
  <c r="Q35" i="44"/>
  <c r="V35" i="44"/>
  <c r="G36" i="44"/>
  <c r="M36" i="44" s="1"/>
  <c r="I36" i="44"/>
  <c r="K36" i="44"/>
  <c r="O36" i="44"/>
  <c r="Q36" i="44"/>
  <c r="V36" i="44"/>
  <c r="G37" i="44"/>
  <c r="I37" i="44"/>
  <c r="K37" i="44"/>
  <c r="M37" i="44"/>
  <c r="O37" i="44"/>
  <c r="Q37" i="44"/>
  <c r="V37" i="44"/>
  <c r="G38" i="44"/>
  <c r="M38" i="44" s="1"/>
  <c r="I38" i="44"/>
  <c r="K38" i="44"/>
  <c r="O38" i="44"/>
  <c r="Q38" i="44"/>
  <c r="V38" i="44"/>
  <c r="G39" i="44"/>
  <c r="M39" i="44" s="1"/>
  <c r="I39" i="44"/>
  <c r="K39" i="44"/>
  <c r="O39" i="44"/>
  <c r="Q39" i="44"/>
  <c r="V39" i="44"/>
  <c r="G40" i="44"/>
  <c r="M40" i="44" s="1"/>
  <c r="I40" i="44"/>
  <c r="K40" i="44"/>
  <c r="O40" i="44"/>
  <c r="Q40" i="44"/>
  <c r="V40" i="44"/>
  <c r="G41" i="44"/>
  <c r="M41" i="44" s="1"/>
  <c r="I41" i="44"/>
  <c r="K41" i="44"/>
  <c r="O41" i="44"/>
  <c r="Q41" i="44"/>
  <c r="V41" i="44"/>
  <c r="G42" i="44"/>
  <c r="I42" i="44"/>
  <c r="K42" i="44"/>
  <c r="M42" i="44"/>
  <c r="O42" i="44"/>
  <c r="Q42" i="44"/>
  <c r="V42" i="44"/>
  <c r="G43" i="44"/>
  <c r="I43" i="44"/>
  <c r="K43" i="44"/>
  <c r="M43" i="44"/>
  <c r="O43" i="44"/>
  <c r="Q43" i="44"/>
  <c r="V43" i="44"/>
  <c r="G44" i="44"/>
  <c r="I44" i="44"/>
  <c r="K44" i="44"/>
  <c r="M44" i="44"/>
  <c r="O44" i="44"/>
  <c r="Q44" i="44"/>
  <c r="V44" i="44"/>
  <c r="G45" i="44"/>
  <c r="M45" i="44" s="1"/>
  <c r="I45" i="44"/>
  <c r="K45" i="44"/>
  <c r="O45" i="44"/>
  <c r="Q45" i="44"/>
  <c r="V45" i="44"/>
  <c r="G46" i="44"/>
  <c r="I46" i="44"/>
  <c r="K46" i="44"/>
  <c r="M46" i="44"/>
  <c r="O46" i="44"/>
  <c r="Q46" i="44"/>
  <c r="V46" i="44"/>
  <c r="G47" i="44"/>
  <c r="M47" i="44" s="1"/>
  <c r="I47" i="44"/>
  <c r="K47" i="44"/>
  <c r="O47" i="44"/>
  <c r="Q47" i="44"/>
  <c r="V47" i="44"/>
  <c r="G48" i="44"/>
  <c r="M48" i="44" s="1"/>
  <c r="I48" i="44"/>
  <c r="K48" i="44"/>
  <c r="O48" i="44"/>
  <c r="Q48" i="44"/>
  <c r="Q29" i="44" s="1"/>
  <c r="V48" i="44"/>
  <c r="AE50" i="44"/>
  <c r="F82" i="1" s="1"/>
  <c r="G9" i="43"/>
  <c r="M9" i="43" s="1"/>
  <c r="I9" i="43"/>
  <c r="K9" i="43"/>
  <c r="O9" i="43"/>
  <c r="Q9" i="43"/>
  <c r="V9" i="43"/>
  <c r="G10" i="43"/>
  <c r="I10" i="43"/>
  <c r="K10" i="43"/>
  <c r="O10" i="43"/>
  <c r="Q10" i="43"/>
  <c r="V10" i="43"/>
  <c r="G11" i="43"/>
  <c r="M11" i="43" s="1"/>
  <c r="I11" i="43"/>
  <c r="K11" i="43"/>
  <c r="O11" i="43"/>
  <c r="Q11" i="43"/>
  <c r="V11" i="43"/>
  <c r="G12" i="43"/>
  <c r="M12" i="43" s="1"/>
  <c r="I12" i="43"/>
  <c r="K12" i="43"/>
  <c r="O12" i="43"/>
  <c r="Q12" i="43"/>
  <c r="V12" i="43"/>
  <c r="G13" i="43"/>
  <c r="M13" i="43" s="1"/>
  <c r="I13" i="43"/>
  <c r="K13" i="43"/>
  <c r="O13" i="43"/>
  <c r="Q13" i="43"/>
  <c r="V13" i="43"/>
  <c r="G14" i="43"/>
  <c r="M14" i="43" s="1"/>
  <c r="I14" i="43"/>
  <c r="K14" i="43"/>
  <c r="O14" i="43"/>
  <c r="Q14" i="43"/>
  <c r="V14" i="43"/>
  <c r="G15" i="43"/>
  <c r="I15" i="43"/>
  <c r="K15" i="43"/>
  <c r="M15" i="43"/>
  <c r="O15" i="43"/>
  <c r="Q15" i="43"/>
  <c r="V15" i="43"/>
  <c r="G16" i="43"/>
  <c r="M16" i="43" s="1"/>
  <c r="I16" i="43"/>
  <c r="K16" i="43"/>
  <c r="O16" i="43"/>
  <c r="Q16" i="43"/>
  <c r="V16" i="43"/>
  <c r="G17" i="43"/>
  <c r="M17" i="43" s="1"/>
  <c r="I17" i="43"/>
  <c r="K17" i="43"/>
  <c r="O17" i="43"/>
  <c r="Q17" i="43"/>
  <c r="V17" i="43"/>
  <c r="G18" i="43"/>
  <c r="I18" i="43"/>
  <c r="K18" i="43"/>
  <c r="M18" i="43"/>
  <c r="O18" i="43"/>
  <c r="Q18" i="43"/>
  <c r="V18" i="43"/>
  <c r="G19" i="43"/>
  <c r="I19" i="43"/>
  <c r="K19" i="43"/>
  <c r="M19" i="43"/>
  <c r="O19" i="43"/>
  <c r="Q19" i="43"/>
  <c r="V19" i="43"/>
  <c r="G20" i="43"/>
  <c r="M20" i="43" s="1"/>
  <c r="I20" i="43"/>
  <c r="K20" i="43"/>
  <c r="O20" i="43"/>
  <c r="Q20" i="43"/>
  <c r="V20" i="43"/>
  <c r="G21" i="43"/>
  <c r="I21" i="43"/>
  <c r="K21" i="43"/>
  <c r="M21" i="43"/>
  <c r="O21" i="43"/>
  <c r="Q21" i="43"/>
  <c r="V21" i="43"/>
  <c r="G23" i="43"/>
  <c r="I23" i="43"/>
  <c r="K23" i="43"/>
  <c r="M23" i="43"/>
  <c r="O23" i="43"/>
  <c r="Q23" i="43"/>
  <c r="V23" i="43"/>
  <c r="G24" i="43"/>
  <c r="M24" i="43" s="1"/>
  <c r="I24" i="43"/>
  <c r="K24" i="43"/>
  <c r="O24" i="43"/>
  <c r="Q24" i="43"/>
  <c r="V24" i="43"/>
  <c r="G25" i="43"/>
  <c r="M25" i="43" s="1"/>
  <c r="I25" i="43"/>
  <c r="K25" i="43"/>
  <c r="O25" i="43"/>
  <c r="Q25" i="43"/>
  <c r="V25" i="43"/>
  <c r="G26" i="43"/>
  <c r="I26" i="43"/>
  <c r="K26" i="43"/>
  <c r="M26" i="43"/>
  <c r="O26" i="43"/>
  <c r="Q26" i="43"/>
  <c r="V26" i="43"/>
  <c r="G27" i="43"/>
  <c r="I27" i="43"/>
  <c r="K27" i="43"/>
  <c r="M27" i="43"/>
  <c r="O27" i="43"/>
  <c r="Q27" i="43"/>
  <c r="V27" i="43"/>
  <c r="G28" i="43"/>
  <c r="M28" i="43" s="1"/>
  <c r="I28" i="43"/>
  <c r="K28" i="43"/>
  <c r="O28" i="43"/>
  <c r="Q28" i="43"/>
  <c r="V28" i="43"/>
  <c r="G29" i="43"/>
  <c r="M29" i="43" s="1"/>
  <c r="I29" i="43"/>
  <c r="K29" i="43"/>
  <c r="O29" i="43"/>
  <c r="Q29" i="43"/>
  <c r="V29" i="43"/>
  <c r="G30" i="43"/>
  <c r="I30" i="43"/>
  <c r="K30" i="43"/>
  <c r="M30" i="43"/>
  <c r="O30" i="43"/>
  <c r="Q30" i="43"/>
  <c r="V30" i="43"/>
  <c r="G31" i="43"/>
  <c r="M31" i="43" s="1"/>
  <c r="I31" i="43"/>
  <c r="K31" i="43"/>
  <c r="O31" i="43"/>
  <c r="Q31" i="43"/>
  <c r="V31" i="43"/>
  <c r="G32" i="43"/>
  <c r="I32" i="43"/>
  <c r="K32" i="43"/>
  <c r="M32" i="43"/>
  <c r="O32" i="43"/>
  <c r="Q32" i="43"/>
  <c r="V32" i="43"/>
  <c r="G33" i="43"/>
  <c r="M33" i="43" s="1"/>
  <c r="I33" i="43"/>
  <c r="K33" i="43"/>
  <c r="O33" i="43"/>
  <c r="Q33" i="43"/>
  <c r="V33" i="43"/>
  <c r="G34" i="43"/>
  <c r="I34" i="43"/>
  <c r="K34" i="43"/>
  <c r="M34" i="43"/>
  <c r="O34" i="43"/>
  <c r="Q34" i="43"/>
  <c r="V34" i="43"/>
  <c r="G35" i="43"/>
  <c r="M35" i="43" s="1"/>
  <c r="I35" i="43"/>
  <c r="K35" i="43"/>
  <c r="O35" i="43"/>
  <c r="Q35" i="43"/>
  <c r="V35" i="43"/>
  <c r="G36" i="43"/>
  <c r="M36" i="43" s="1"/>
  <c r="I36" i="43"/>
  <c r="K36" i="43"/>
  <c r="O36" i="43"/>
  <c r="Q36" i="43"/>
  <c r="V36" i="43"/>
  <c r="G37" i="43"/>
  <c r="M37" i="43" s="1"/>
  <c r="I37" i="43"/>
  <c r="K37" i="43"/>
  <c r="O37" i="43"/>
  <c r="Q37" i="43"/>
  <c r="V37" i="43"/>
  <c r="AE39" i="43"/>
  <c r="G9" i="42"/>
  <c r="I9" i="42"/>
  <c r="I8" i="42" s="1"/>
  <c r="K9" i="42"/>
  <c r="K8" i="42" s="1"/>
  <c r="M9" i="42"/>
  <c r="O9" i="42"/>
  <c r="Q9" i="42"/>
  <c r="V9" i="42"/>
  <c r="G10" i="42"/>
  <c r="I10" i="42"/>
  <c r="K10" i="42"/>
  <c r="M10" i="42"/>
  <c r="O10" i="42"/>
  <c r="Q10" i="42"/>
  <c r="V10" i="42"/>
  <c r="G11" i="42"/>
  <c r="M11" i="42" s="1"/>
  <c r="I11" i="42"/>
  <c r="K11" i="42"/>
  <c r="O11" i="42"/>
  <c r="Q11" i="42"/>
  <c r="V11" i="42"/>
  <c r="G12" i="42"/>
  <c r="I12" i="42"/>
  <c r="K12" i="42"/>
  <c r="M12" i="42"/>
  <c r="O12" i="42"/>
  <c r="Q12" i="42"/>
  <c r="V12" i="42"/>
  <c r="G14" i="42"/>
  <c r="M14" i="42" s="1"/>
  <c r="M13" i="42" s="1"/>
  <c r="I14" i="42"/>
  <c r="I13" i="42" s="1"/>
  <c r="K14" i="42"/>
  <c r="K13" i="42" s="1"/>
  <c r="O14" i="42"/>
  <c r="O13" i="42" s="1"/>
  <c r="Q14" i="42"/>
  <c r="Q13" i="42" s="1"/>
  <c r="V14" i="42"/>
  <c r="V13" i="42" s="1"/>
  <c r="G16" i="42"/>
  <c r="I16" i="42"/>
  <c r="K16" i="42"/>
  <c r="O16" i="42"/>
  <c r="Q16" i="42"/>
  <c r="V16" i="42"/>
  <c r="G17" i="42"/>
  <c r="M17" i="42" s="1"/>
  <c r="I17" i="42"/>
  <c r="K17" i="42"/>
  <c r="O17" i="42"/>
  <c r="Q17" i="42"/>
  <c r="V17" i="42"/>
  <c r="G18" i="42"/>
  <c r="M18" i="42" s="1"/>
  <c r="I18" i="42"/>
  <c r="K18" i="42"/>
  <c r="O18" i="42"/>
  <c r="Q18" i="42"/>
  <c r="V18" i="42"/>
  <c r="G19" i="42"/>
  <c r="M19" i="42" s="1"/>
  <c r="I19" i="42"/>
  <c r="K19" i="42"/>
  <c r="O19" i="42"/>
  <c r="Q19" i="42"/>
  <c r="V19" i="42"/>
  <c r="G20" i="42"/>
  <c r="I20" i="42"/>
  <c r="K20" i="42"/>
  <c r="M20" i="42"/>
  <c r="O20" i="42"/>
  <c r="Q20" i="42"/>
  <c r="V20" i="42"/>
  <c r="G21" i="42"/>
  <c r="I21" i="42"/>
  <c r="K21" i="42"/>
  <c r="M21" i="42"/>
  <c r="O21" i="42"/>
  <c r="Q21" i="42"/>
  <c r="V21" i="42"/>
  <c r="G22" i="42"/>
  <c r="M22" i="42" s="1"/>
  <c r="I22" i="42"/>
  <c r="K22" i="42"/>
  <c r="O22" i="42"/>
  <c r="Q22" i="42"/>
  <c r="V22" i="42"/>
  <c r="G23" i="42"/>
  <c r="M23" i="42" s="1"/>
  <c r="I23" i="42"/>
  <c r="K23" i="42"/>
  <c r="O23" i="42"/>
  <c r="Q23" i="42"/>
  <c r="V23" i="42"/>
  <c r="G24" i="42"/>
  <c r="I24" i="42"/>
  <c r="K24" i="42"/>
  <c r="M24" i="42"/>
  <c r="O24" i="42"/>
  <c r="Q24" i="42"/>
  <c r="V24" i="42"/>
  <c r="G25" i="42"/>
  <c r="I25" i="42"/>
  <c r="K25" i="42"/>
  <c r="M25" i="42"/>
  <c r="O25" i="42"/>
  <c r="Q25" i="42"/>
  <c r="V25" i="42"/>
  <c r="G26" i="42"/>
  <c r="M26" i="42" s="1"/>
  <c r="I26" i="42"/>
  <c r="K26" i="42"/>
  <c r="O26" i="42"/>
  <c r="Q26" i="42"/>
  <c r="V26" i="42"/>
  <c r="G27" i="42"/>
  <c r="M27" i="42" s="1"/>
  <c r="I27" i="42"/>
  <c r="K27" i="42"/>
  <c r="O27" i="42"/>
  <c r="Q27" i="42"/>
  <c r="V27" i="42"/>
  <c r="G28" i="42"/>
  <c r="I28" i="42"/>
  <c r="K28" i="42"/>
  <c r="M28" i="42"/>
  <c r="O28" i="42"/>
  <c r="Q28" i="42"/>
  <c r="V28" i="42"/>
  <c r="G29" i="42"/>
  <c r="M29" i="42" s="1"/>
  <c r="I29" i="42"/>
  <c r="K29" i="42"/>
  <c r="O29" i="42"/>
  <c r="Q29" i="42"/>
  <c r="V29" i="42"/>
  <c r="G30" i="42"/>
  <c r="I30" i="42"/>
  <c r="K30" i="42"/>
  <c r="M30" i="42"/>
  <c r="O30" i="42"/>
  <c r="Q30" i="42"/>
  <c r="V30" i="42"/>
  <c r="G31" i="42"/>
  <c r="M31" i="42" s="1"/>
  <c r="I31" i="42"/>
  <c r="K31" i="42"/>
  <c r="O31" i="42"/>
  <c r="Q31" i="42"/>
  <c r="V31" i="42"/>
  <c r="G32" i="42"/>
  <c r="I32" i="42"/>
  <c r="K32" i="42"/>
  <c r="M32" i="42"/>
  <c r="O32" i="42"/>
  <c r="Q32" i="42"/>
  <c r="V32" i="42"/>
  <c r="G33" i="42"/>
  <c r="M33" i="42" s="1"/>
  <c r="I33" i="42"/>
  <c r="K33" i="42"/>
  <c r="O33" i="42"/>
  <c r="Q33" i="42"/>
  <c r="V33" i="42"/>
  <c r="G34" i="42"/>
  <c r="M34" i="42" s="1"/>
  <c r="I34" i="42"/>
  <c r="K34" i="42"/>
  <c r="O34" i="42"/>
  <c r="Q34" i="42"/>
  <c r="V34" i="42"/>
  <c r="G35" i="42"/>
  <c r="M35" i="42" s="1"/>
  <c r="I35" i="42"/>
  <c r="K35" i="42"/>
  <c r="O35" i="42"/>
  <c r="Q35" i="42"/>
  <c r="V35" i="42"/>
  <c r="G36" i="42"/>
  <c r="M36" i="42" s="1"/>
  <c r="I36" i="42"/>
  <c r="K36" i="42"/>
  <c r="O36" i="42"/>
  <c r="Q36" i="42"/>
  <c r="V36" i="42"/>
  <c r="G37" i="42"/>
  <c r="M37" i="42" s="1"/>
  <c r="I37" i="42"/>
  <c r="K37" i="42"/>
  <c r="O37" i="42"/>
  <c r="Q37" i="42"/>
  <c r="V37" i="42"/>
  <c r="G38" i="42"/>
  <c r="I38" i="42"/>
  <c r="K38" i="42"/>
  <c r="M38" i="42"/>
  <c r="O38" i="42"/>
  <c r="Q38" i="42"/>
  <c r="V38" i="42"/>
  <c r="G39" i="42"/>
  <c r="M39" i="42" s="1"/>
  <c r="I39" i="42"/>
  <c r="K39" i="42"/>
  <c r="O39" i="42"/>
  <c r="Q39" i="42"/>
  <c r="V39" i="42"/>
  <c r="G40" i="42"/>
  <c r="M40" i="42" s="1"/>
  <c r="I40" i="42"/>
  <c r="K40" i="42"/>
  <c r="O40" i="42"/>
  <c r="Q40" i="42"/>
  <c r="V40" i="42"/>
  <c r="G41" i="42"/>
  <c r="I41" i="42"/>
  <c r="K41" i="42"/>
  <c r="M41" i="42"/>
  <c r="O41" i="42"/>
  <c r="Q41" i="42"/>
  <c r="V41" i="42"/>
  <c r="G42" i="42"/>
  <c r="M42" i="42" s="1"/>
  <c r="I42" i="42"/>
  <c r="K42" i="42"/>
  <c r="O42" i="42"/>
  <c r="Q42" i="42"/>
  <c r="V42" i="42"/>
  <c r="G43" i="42"/>
  <c r="I43" i="42"/>
  <c r="K43" i="42"/>
  <c r="M43" i="42"/>
  <c r="O43" i="42"/>
  <c r="Q43" i="42"/>
  <c r="V43" i="42"/>
  <c r="G44" i="42"/>
  <c r="M44" i="42" s="1"/>
  <c r="I44" i="42"/>
  <c r="K44" i="42"/>
  <c r="O44" i="42"/>
  <c r="Q44" i="42"/>
  <c r="V44" i="42"/>
  <c r="G45" i="42"/>
  <c r="I45" i="42"/>
  <c r="K45" i="42"/>
  <c r="M45" i="42"/>
  <c r="O45" i="42"/>
  <c r="Q45" i="42"/>
  <c r="V45" i="42"/>
  <c r="G46" i="42"/>
  <c r="I46" i="42"/>
  <c r="K46" i="42"/>
  <c r="M46" i="42"/>
  <c r="O46" i="42"/>
  <c r="Q46" i="42"/>
  <c r="V46" i="42"/>
  <c r="G47" i="42"/>
  <c r="M47" i="42" s="1"/>
  <c r="I47" i="42"/>
  <c r="K47" i="42"/>
  <c r="O47" i="42"/>
  <c r="Q47" i="42"/>
  <c r="V47" i="42"/>
  <c r="G48" i="42"/>
  <c r="M48" i="42" s="1"/>
  <c r="I48" i="42"/>
  <c r="K48" i="42"/>
  <c r="O48" i="42"/>
  <c r="Q48" i="42"/>
  <c r="V48" i="42"/>
  <c r="G49" i="42"/>
  <c r="M49" i="42" s="1"/>
  <c r="I49" i="42"/>
  <c r="K49" i="42"/>
  <c r="O49" i="42"/>
  <c r="Q49" i="42"/>
  <c r="V49" i="42"/>
  <c r="G50" i="42"/>
  <c r="I50" i="42"/>
  <c r="K50" i="42"/>
  <c r="M50" i="42"/>
  <c r="O50" i="42"/>
  <c r="Q50" i="42"/>
  <c r="V50" i="42"/>
  <c r="G51" i="42"/>
  <c r="I51" i="42"/>
  <c r="K51" i="42"/>
  <c r="M51" i="42"/>
  <c r="O51" i="42"/>
  <c r="Q51" i="42"/>
  <c r="V51" i="42"/>
  <c r="G52" i="42"/>
  <c r="I52" i="42"/>
  <c r="K52" i="42"/>
  <c r="M52" i="42"/>
  <c r="O52" i="42"/>
  <c r="Q52" i="42"/>
  <c r="V52" i="42"/>
  <c r="G53" i="42"/>
  <c r="I53" i="42"/>
  <c r="K53" i="42"/>
  <c r="M53" i="42"/>
  <c r="O53" i="42"/>
  <c r="Q53" i="42"/>
  <c r="V53" i="42"/>
  <c r="G54" i="42"/>
  <c r="M54" i="42" s="1"/>
  <c r="I54" i="42"/>
  <c r="K54" i="42"/>
  <c r="O54" i="42"/>
  <c r="Q54" i="42"/>
  <c r="V54" i="42"/>
  <c r="G55" i="42"/>
  <c r="G56" i="42"/>
  <c r="I56" i="42"/>
  <c r="I55" i="42" s="1"/>
  <c r="K56" i="42"/>
  <c r="K55" i="42" s="1"/>
  <c r="M56" i="42"/>
  <c r="M55" i="42" s="1"/>
  <c r="O56" i="42"/>
  <c r="O55" i="42" s="1"/>
  <c r="Q56" i="42"/>
  <c r="Q55" i="42" s="1"/>
  <c r="V56" i="42"/>
  <c r="V55" i="42" s="1"/>
  <c r="G58" i="42"/>
  <c r="I58" i="42"/>
  <c r="K58" i="42"/>
  <c r="O58" i="42"/>
  <c r="Q58" i="42"/>
  <c r="V58" i="42"/>
  <c r="G59" i="42"/>
  <c r="I59" i="42"/>
  <c r="K59" i="42"/>
  <c r="M59" i="42"/>
  <c r="O59" i="42"/>
  <c r="Q59" i="42"/>
  <c r="V59" i="42"/>
  <c r="G60" i="42"/>
  <c r="I60" i="42"/>
  <c r="K60" i="42"/>
  <c r="M60" i="42"/>
  <c r="O60" i="42"/>
  <c r="Q60" i="42"/>
  <c r="V60" i="42"/>
  <c r="G61" i="42"/>
  <c r="M61" i="42" s="1"/>
  <c r="I61" i="42"/>
  <c r="K61" i="42"/>
  <c r="O61" i="42"/>
  <c r="Q61" i="42"/>
  <c r="V61" i="42"/>
  <c r="G62" i="42"/>
  <c r="I62" i="42"/>
  <c r="K62" i="42"/>
  <c r="M62" i="42"/>
  <c r="O62" i="42"/>
  <c r="Q62" i="42"/>
  <c r="V62" i="42"/>
  <c r="G63" i="42"/>
  <c r="M63" i="42" s="1"/>
  <c r="I63" i="42"/>
  <c r="K63" i="42"/>
  <c r="O63" i="42"/>
  <c r="Q63" i="42"/>
  <c r="V63" i="42"/>
  <c r="G64" i="42"/>
  <c r="I64" i="42"/>
  <c r="K64" i="42"/>
  <c r="M64" i="42"/>
  <c r="O64" i="42"/>
  <c r="Q64" i="42"/>
  <c r="V64" i="42"/>
  <c r="G65" i="42"/>
  <c r="M65" i="42" s="1"/>
  <c r="I65" i="42"/>
  <c r="K65" i="42"/>
  <c r="O65" i="42"/>
  <c r="Q65" i="42"/>
  <c r="V65" i="42"/>
  <c r="G66" i="42"/>
  <c r="I66" i="42"/>
  <c r="K66" i="42"/>
  <c r="M66" i="42"/>
  <c r="O66" i="42"/>
  <c r="Q66" i="42"/>
  <c r="V66" i="42"/>
  <c r="G67" i="42"/>
  <c r="I67" i="42"/>
  <c r="K67" i="42"/>
  <c r="M67" i="42"/>
  <c r="O67" i="42"/>
  <c r="Q67" i="42"/>
  <c r="V67" i="42"/>
  <c r="G68" i="42"/>
  <c r="I68" i="42"/>
  <c r="K68" i="42"/>
  <c r="M68" i="42"/>
  <c r="O68" i="42"/>
  <c r="Q68" i="42"/>
  <c r="V68" i="42"/>
  <c r="G69" i="42"/>
  <c r="M69" i="42" s="1"/>
  <c r="I69" i="42"/>
  <c r="K69" i="42"/>
  <c r="O69" i="42"/>
  <c r="Q69" i="42"/>
  <c r="V69" i="42"/>
  <c r="G70" i="42"/>
  <c r="M70" i="42" s="1"/>
  <c r="I70" i="42"/>
  <c r="K70" i="42"/>
  <c r="O70" i="42"/>
  <c r="Q70" i="42"/>
  <c r="V70" i="42"/>
  <c r="G71" i="42"/>
  <c r="I71" i="42"/>
  <c r="K71" i="42"/>
  <c r="M71" i="42"/>
  <c r="O71" i="42"/>
  <c r="Q71" i="42"/>
  <c r="V71" i="42"/>
  <c r="G72" i="42"/>
  <c r="M72" i="42" s="1"/>
  <c r="I72" i="42"/>
  <c r="K72" i="42"/>
  <c r="O72" i="42"/>
  <c r="Q72" i="42"/>
  <c r="V72" i="42"/>
  <c r="G73" i="42"/>
  <c r="I73" i="42"/>
  <c r="K73" i="42"/>
  <c r="M73" i="42"/>
  <c r="O73" i="42"/>
  <c r="Q73" i="42"/>
  <c r="V73" i="42"/>
  <c r="G74" i="42"/>
  <c r="I74" i="42"/>
  <c r="K74" i="42"/>
  <c r="M74" i="42"/>
  <c r="O74" i="42"/>
  <c r="Q74" i="42"/>
  <c r="V74" i="42"/>
  <c r="G75" i="42"/>
  <c r="I75" i="42"/>
  <c r="K75" i="42"/>
  <c r="M75" i="42"/>
  <c r="O75" i="42"/>
  <c r="Q75" i="42"/>
  <c r="V75" i="42"/>
  <c r="G76" i="42"/>
  <c r="I76" i="42"/>
  <c r="K76" i="42"/>
  <c r="M76" i="42"/>
  <c r="O76" i="42"/>
  <c r="Q76" i="42"/>
  <c r="V76" i="42"/>
  <c r="G77" i="42"/>
  <c r="M77" i="42" s="1"/>
  <c r="I77" i="42"/>
  <c r="K77" i="42"/>
  <c r="O77" i="42"/>
  <c r="Q77" i="42"/>
  <c r="V77" i="42"/>
  <c r="G78" i="42"/>
  <c r="I78" i="42"/>
  <c r="K78" i="42"/>
  <c r="M78" i="42"/>
  <c r="O78" i="42"/>
  <c r="Q78" i="42"/>
  <c r="V78" i="42"/>
  <c r="G79" i="42"/>
  <c r="M79" i="42" s="1"/>
  <c r="I79" i="42"/>
  <c r="K79" i="42"/>
  <c r="O79" i="42"/>
  <c r="Q79" i="42"/>
  <c r="V79" i="42"/>
  <c r="G80" i="42"/>
  <c r="M80" i="42" s="1"/>
  <c r="I80" i="42"/>
  <c r="K80" i="42"/>
  <c r="O80" i="42"/>
  <c r="Q80" i="42"/>
  <c r="V80" i="42"/>
  <c r="AE82" i="42"/>
  <c r="G9" i="41"/>
  <c r="I9" i="41"/>
  <c r="K9" i="41"/>
  <c r="O9" i="41"/>
  <c r="Q9" i="41"/>
  <c r="Q8" i="41" s="1"/>
  <c r="V9" i="41"/>
  <c r="G10" i="41"/>
  <c r="I10" i="41"/>
  <c r="K10" i="41"/>
  <c r="M10" i="41"/>
  <c r="O10" i="41"/>
  <c r="Q10" i="41"/>
  <c r="V10" i="41"/>
  <c r="G11" i="41"/>
  <c r="M11" i="41" s="1"/>
  <c r="I11" i="41"/>
  <c r="K11" i="41"/>
  <c r="O11" i="41"/>
  <c r="Q11" i="41"/>
  <c r="V11" i="41"/>
  <c r="G12" i="41"/>
  <c r="M12" i="41" s="1"/>
  <c r="I12" i="41"/>
  <c r="K12" i="41"/>
  <c r="O12" i="41"/>
  <c r="Q12" i="41"/>
  <c r="V12" i="41"/>
  <c r="Q13" i="41"/>
  <c r="G14" i="41"/>
  <c r="M14" i="41" s="1"/>
  <c r="M13" i="41" s="1"/>
  <c r="I14" i="41"/>
  <c r="I13" i="41" s="1"/>
  <c r="K14" i="41"/>
  <c r="K13" i="41" s="1"/>
  <c r="O14" i="41"/>
  <c r="O13" i="41" s="1"/>
  <c r="Q14" i="41"/>
  <c r="V14" i="41"/>
  <c r="V13" i="41" s="1"/>
  <c r="G16" i="41"/>
  <c r="I16" i="41"/>
  <c r="K16" i="41"/>
  <c r="O16" i="41"/>
  <c r="Q16" i="41"/>
  <c r="V16" i="41"/>
  <c r="G17" i="41"/>
  <c r="M17" i="41" s="1"/>
  <c r="I17" i="41"/>
  <c r="K17" i="41"/>
  <c r="O17" i="41"/>
  <c r="Q17" i="41"/>
  <c r="V17" i="41"/>
  <c r="G18" i="41"/>
  <c r="M18" i="41" s="1"/>
  <c r="I18" i="41"/>
  <c r="K18" i="41"/>
  <c r="O18" i="41"/>
  <c r="Q18" i="41"/>
  <c r="V18" i="41"/>
  <c r="G19" i="41"/>
  <c r="I19" i="41"/>
  <c r="K19" i="41"/>
  <c r="M19" i="41"/>
  <c r="O19" i="41"/>
  <c r="Q19" i="41"/>
  <c r="V19" i="41"/>
  <c r="G20" i="41"/>
  <c r="I20" i="41"/>
  <c r="K20" i="41"/>
  <c r="M20" i="41"/>
  <c r="O20" i="41"/>
  <c r="Q20" i="41"/>
  <c r="V20" i="41"/>
  <c r="G21" i="41"/>
  <c r="I21" i="41"/>
  <c r="K21" i="41"/>
  <c r="M21" i="41"/>
  <c r="O21" i="41"/>
  <c r="Q21" i="41"/>
  <c r="V21" i="41"/>
  <c r="G22" i="41"/>
  <c r="I22" i="41"/>
  <c r="K22" i="41"/>
  <c r="M22" i="41"/>
  <c r="O22" i="41"/>
  <c r="Q22" i="41"/>
  <c r="V22" i="41"/>
  <c r="G23" i="41"/>
  <c r="M23" i="41" s="1"/>
  <c r="I23" i="41"/>
  <c r="K23" i="41"/>
  <c r="O23" i="41"/>
  <c r="Q23" i="41"/>
  <c r="V23" i="41"/>
  <c r="G24" i="41"/>
  <c r="M24" i="41" s="1"/>
  <c r="I24" i="41"/>
  <c r="K24" i="41"/>
  <c r="O24" i="41"/>
  <c r="Q24" i="41"/>
  <c r="V24" i="41"/>
  <c r="G25" i="41"/>
  <c r="I25" i="41"/>
  <c r="K25" i="41"/>
  <c r="M25" i="41"/>
  <c r="O25" i="41"/>
  <c r="Q25" i="41"/>
  <c r="V25" i="41"/>
  <c r="G26" i="41"/>
  <c r="I26" i="41"/>
  <c r="K26" i="41"/>
  <c r="M26" i="41"/>
  <c r="O26" i="41"/>
  <c r="Q26" i="41"/>
  <c r="V26" i="41"/>
  <c r="G27" i="41"/>
  <c r="I27" i="41"/>
  <c r="K27" i="41"/>
  <c r="M27" i="41"/>
  <c r="O27" i="41"/>
  <c r="Q27" i="41"/>
  <c r="V27" i="41"/>
  <c r="G28" i="41"/>
  <c r="M28" i="41" s="1"/>
  <c r="I28" i="41"/>
  <c r="K28" i="41"/>
  <c r="O28" i="41"/>
  <c r="Q28" i="41"/>
  <c r="V28" i="41"/>
  <c r="G29" i="41"/>
  <c r="I29" i="41"/>
  <c r="K29" i="41"/>
  <c r="M29" i="41"/>
  <c r="O29" i="41"/>
  <c r="Q29" i="41"/>
  <c r="V29" i="41"/>
  <c r="G30" i="41"/>
  <c r="M30" i="41" s="1"/>
  <c r="I30" i="41"/>
  <c r="K30" i="41"/>
  <c r="O30" i="41"/>
  <c r="Q30" i="41"/>
  <c r="V30" i="41"/>
  <c r="G31" i="41"/>
  <c r="I31" i="41"/>
  <c r="K31" i="41"/>
  <c r="M31" i="41"/>
  <c r="O31" i="41"/>
  <c r="Q31" i="41"/>
  <c r="V31" i="41"/>
  <c r="G32" i="41"/>
  <c r="M32" i="41" s="1"/>
  <c r="I32" i="41"/>
  <c r="K32" i="41"/>
  <c r="O32" i="41"/>
  <c r="Q32" i="41"/>
  <c r="V32" i="41"/>
  <c r="G33" i="41"/>
  <c r="M33" i="41" s="1"/>
  <c r="I33" i="41"/>
  <c r="K33" i="41"/>
  <c r="O33" i="41"/>
  <c r="Q33" i="41"/>
  <c r="V33" i="41"/>
  <c r="G34" i="41"/>
  <c r="I34" i="41"/>
  <c r="K34" i="41"/>
  <c r="M34" i="41"/>
  <c r="O34" i="41"/>
  <c r="Q34" i="41"/>
  <c r="V34" i="41"/>
  <c r="G35" i="41"/>
  <c r="M35" i="41" s="1"/>
  <c r="I35" i="41"/>
  <c r="K35" i="41"/>
  <c r="O35" i="41"/>
  <c r="Q35" i="41"/>
  <c r="V35" i="41"/>
  <c r="G36" i="41"/>
  <c r="M36" i="41" s="1"/>
  <c r="I36" i="41"/>
  <c r="K36" i="41"/>
  <c r="O36" i="41"/>
  <c r="Q36" i="41"/>
  <c r="V36" i="41"/>
  <c r="G38" i="41"/>
  <c r="G37" i="41" s="1"/>
  <c r="I199" i="1" s="1"/>
  <c r="I38" i="41"/>
  <c r="I37" i="41" s="1"/>
  <c r="K38" i="41"/>
  <c r="K37" i="41" s="1"/>
  <c r="M38" i="41"/>
  <c r="M37" i="41" s="1"/>
  <c r="O38" i="41"/>
  <c r="O37" i="41" s="1"/>
  <c r="Q38" i="41"/>
  <c r="Q37" i="41" s="1"/>
  <c r="V38" i="41"/>
  <c r="V37" i="41" s="1"/>
  <c r="G40" i="41"/>
  <c r="I40" i="41"/>
  <c r="I39" i="41" s="1"/>
  <c r="K40" i="41"/>
  <c r="M40" i="41"/>
  <c r="O40" i="41"/>
  <c r="Q40" i="41"/>
  <c r="V40" i="41"/>
  <c r="G41" i="41"/>
  <c r="I41" i="41"/>
  <c r="K41" i="41"/>
  <c r="M41" i="41"/>
  <c r="O41" i="41"/>
  <c r="Q41" i="41"/>
  <c r="V41" i="41"/>
  <c r="G42" i="41"/>
  <c r="I42" i="41"/>
  <c r="K42" i="41"/>
  <c r="M42" i="41"/>
  <c r="O42" i="41"/>
  <c r="Q42" i="41"/>
  <c r="V42" i="41"/>
  <c r="G43" i="41"/>
  <c r="M43" i="41" s="1"/>
  <c r="I43" i="41"/>
  <c r="K43" i="41"/>
  <c r="O43" i="41"/>
  <c r="Q43" i="41"/>
  <c r="V43" i="41"/>
  <c r="G44" i="41"/>
  <c r="I44" i="41"/>
  <c r="K44" i="41"/>
  <c r="M44" i="41"/>
  <c r="O44" i="41"/>
  <c r="Q44" i="41"/>
  <c r="V44" i="41"/>
  <c r="G45" i="41"/>
  <c r="I45" i="41"/>
  <c r="K45" i="41"/>
  <c r="M45" i="41"/>
  <c r="O45" i="41"/>
  <c r="Q45" i="41"/>
  <c r="V45" i="41"/>
  <c r="G46" i="41"/>
  <c r="M46" i="41" s="1"/>
  <c r="I46" i="41"/>
  <c r="K46" i="41"/>
  <c r="O46" i="41"/>
  <c r="Q46" i="41"/>
  <c r="V46" i="41"/>
  <c r="G47" i="41"/>
  <c r="M47" i="41" s="1"/>
  <c r="I47" i="41"/>
  <c r="K47" i="41"/>
  <c r="O47" i="41"/>
  <c r="Q47" i="41"/>
  <c r="V47" i="41"/>
  <c r="G48" i="41"/>
  <c r="M48" i="41" s="1"/>
  <c r="I48" i="41"/>
  <c r="K48" i="41"/>
  <c r="O48" i="41"/>
  <c r="Q48" i="41"/>
  <c r="V48" i="41"/>
  <c r="G49" i="41"/>
  <c r="I49" i="41"/>
  <c r="K49" i="41"/>
  <c r="M49" i="41"/>
  <c r="O49" i="41"/>
  <c r="Q49" i="41"/>
  <c r="V49" i="41"/>
  <c r="G50" i="41"/>
  <c r="I50" i="41"/>
  <c r="K50" i="41"/>
  <c r="M50" i="41"/>
  <c r="O50" i="41"/>
  <c r="Q50" i="41"/>
  <c r="V50" i="41"/>
  <c r="G51" i="41"/>
  <c r="M51" i="41" s="1"/>
  <c r="I51" i="41"/>
  <c r="K51" i="41"/>
  <c r="O51" i="41"/>
  <c r="Q51" i="41"/>
  <c r="V51" i="41"/>
  <c r="G52" i="41"/>
  <c r="I52" i="41"/>
  <c r="K52" i="41"/>
  <c r="M52" i="41"/>
  <c r="O52" i="41"/>
  <c r="Q52" i="41"/>
  <c r="V52" i="41"/>
  <c r="G53" i="41"/>
  <c r="M53" i="41" s="1"/>
  <c r="I53" i="41"/>
  <c r="K53" i="41"/>
  <c r="O53" i="41"/>
  <c r="Q53" i="41"/>
  <c r="V53" i="41"/>
  <c r="G54" i="41"/>
  <c r="I54" i="41"/>
  <c r="K54" i="41"/>
  <c r="M54" i="41"/>
  <c r="O54" i="41"/>
  <c r="Q54" i="41"/>
  <c r="V54" i="41"/>
  <c r="AE56" i="41"/>
  <c r="G9" i="40"/>
  <c r="I9" i="40"/>
  <c r="K9" i="40"/>
  <c r="M9" i="40"/>
  <c r="O9" i="40"/>
  <c r="Q9" i="40"/>
  <c r="V9" i="40"/>
  <c r="G12" i="40"/>
  <c r="M12" i="40" s="1"/>
  <c r="I12" i="40"/>
  <c r="K12" i="40"/>
  <c r="O12" i="40"/>
  <c r="Q12" i="40"/>
  <c r="V12" i="40"/>
  <c r="G15" i="40"/>
  <c r="M15" i="40" s="1"/>
  <c r="I15" i="40"/>
  <c r="K15" i="40"/>
  <c r="O15" i="40"/>
  <c r="Q15" i="40"/>
  <c r="V15" i="40"/>
  <c r="G18" i="40"/>
  <c r="M18" i="40" s="1"/>
  <c r="I18" i="40"/>
  <c r="K18" i="40"/>
  <c r="O18" i="40"/>
  <c r="Q18" i="40"/>
  <c r="V18" i="40"/>
  <c r="G21" i="40"/>
  <c r="I21" i="40"/>
  <c r="K21" i="40"/>
  <c r="M21" i="40"/>
  <c r="O21" i="40"/>
  <c r="Q21" i="40"/>
  <c r="V21" i="40"/>
  <c r="G24" i="40"/>
  <c r="M24" i="40" s="1"/>
  <c r="I24" i="40"/>
  <c r="K24" i="40"/>
  <c r="O24" i="40"/>
  <c r="Q24" i="40"/>
  <c r="V24" i="40"/>
  <c r="G27" i="40"/>
  <c r="I27" i="40"/>
  <c r="K27" i="40"/>
  <c r="M27" i="40"/>
  <c r="O27" i="40"/>
  <c r="Q27" i="40"/>
  <c r="V27" i="40"/>
  <c r="G30" i="40"/>
  <c r="I30" i="40"/>
  <c r="K30" i="40"/>
  <c r="M30" i="40"/>
  <c r="O30" i="40"/>
  <c r="Q30" i="40"/>
  <c r="V30" i="40"/>
  <c r="G33" i="40"/>
  <c r="I33" i="40"/>
  <c r="K33" i="40"/>
  <c r="G34" i="40"/>
  <c r="M34" i="40" s="1"/>
  <c r="I34" i="40"/>
  <c r="K34" i="40"/>
  <c r="O34" i="40"/>
  <c r="Q34" i="40"/>
  <c r="Q33" i="40" s="1"/>
  <c r="V34" i="40"/>
  <c r="V33" i="40" s="1"/>
  <c r="G40" i="40"/>
  <c r="I40" i="40"/>
  <c r="K40" i="40"/>
  <c r="M40" i="40"/>
  <c r="O40" i="40"/>
  <c r="Q40" i="40"/>
  <c r="V40" i="40"/>
  <c r="G44" i="40"/>
  <c r="G43" i="40" s="1"/>
  <c r="I44" i="40"/>
  <c r="I43" i="40" s="1"/>
  <c r="K44" i="40"/>
  <c r="M44" i="40"/>
  <c r="O44" i="40"/>
  <c r="O43" i="40" s="1"/>
  <c r="Q44" i="40"/>
  <c r="V44" i="40"/>
  <c r="V43" i="40" s="1"/>
  <c r="G48" i="40"/>
  <c r="M48" i="40" s="1"/>
  <c r="I48" i="40"/>
  <c r="K48" i="40"/>
  <c r="O48" i="40"/>
  <c r="Q48" i="40"/>
  <c r="V48" i="40"/>
  <c r="G51" i="40"/>
  <c r="I51" i="40"/>
  <c r="K51" i="40"/>
  <c r="M51" i="40"/>
  <c r="O51" i="40"/>
  <c r="Q51" i="40"/>
  <c r="V51" i="40"/>
  <c r="G54" i="40"/>
  <c r="I54" i="40"/>
  <c r="K54" i="40"/>
  <c r="M54" i="40"/>
  <c r="O54" i="40"/>
  <c r="Q54" i="40"/>
  <c r="V54" i="40"/>
  <c r="G57" i="40"/>
  <c r="I57" i="40"/>
  <c r="K57" i="40"/>
  <c r="M57" i="40"/>
  <c r="O57" i="40"/>
  <c r="Q57" i="40"/>
  <c r="V57" i="40"/>
  <c r="G60" i="40"/>
  <c r="M60" i="40" s="1"/>
  <c r="I60" i="40"/>
  <c r="K60" i="40"/>
  <c r="O60" i="40"/>
  <c r="Q60" i="40"/>
  <c r="V60" i="40"/>
  <c r="G63" i="40"/>
  <c r="M63" i="40" s="1"/>
  <c r="I63" i="40"/>
  <c r="K63" i="40"/>
  <c r="O63" i="40"/>
  <c r="Q63" i="40"/>
  <c r="V63" i="40"/>
  <c r="G67" i="40"/>
  <c r="I67" i="40"/>
  <c r="K67" i="40"/>
  <c r="M67" i="40"/>
  <c r="O67" i="40"/>
  <c r="Q67" i="40"/>
  <c r="V67" i="40"/>
  <c r="V66" i="40" s="1"/>
  <c r="G70" i="40"/>
  <c r="M70" i="40" s="1"/>
  <c r="I70" i="40"/>
  <c r="K70" i="40"/>
  <c r="O70" i="40"/>
  <c r="Q70" i="40"/>
  <c r="V70" i="40"/>
  <c r="G73" i="40"/>
  <c r="I73" i="40"/>
  <c r="K73" i="40"/>
  <c r="M73" i="40"/>
  <c r="O73" i="40"/>
  <c r="Q73" i="40"/>
  <c r="V73" i="40"/>
  <c r="G76" i="40"/>
  <c r="I76" i="40"/>
  <c r="K76" i="40"/>
  <c r="M76" i="40"/>
  <c r="O76" i="40"/>
  <c r="Q76" i="40"/>
  <c r="V76" i="40"/>
  <c r="G80" i="40"/>
  <c r="I80" i="40"/>
  <c r="K80" i="40"/>
  <c r="O80" i="40"/>
  <c r="Q80" i="40"/>
  <c r="V80" i="40"/>
  <c r="G83" i="40"/>
  <c r="I83" i="40"/>
  <c r="K83" i="40"/>
  <c r="M83" i="40"/>
  <c r="O83" i="40"/>
  <c r="Q83" i="40"/>
  <c r="V83" i="40"/>
  <c r="G86" i="40"/>
  <c r="M86" i="40" s="1"/>
  <c r="I86" i="40"/>
  <c r="K86" i="40"/>
  <c r="O86" i="40"/>
  <c r="Q86" i="40"/>
  <c r="V86" i="40"/>
  <c r="G89" i="40"/>
  <c r="I89" i="40"/>
  <c r="K89" i="40"/>
  <c r="M89" i="40"/>
  <c r="O89" i="40"/>
  <c r="Q89" i="40"/>
  <c r="V89" i="40"/>
  <c r="G92" i="40"/>
  <c r="M92" i="40" s="1"/>
  <c r="I92" i="40"/>
  <c r="K92" i="40"/>
  <c r="O92" i="40"/>
  <c r="Q92" i="40"/>
  <c r="V92" i="40"/>
  <c r="G95" i="40"/>
  <c r="M95" i="40" s="1"/>
  <c r="I95" i="40"/>
  <c r="K95" i="40"/>
  <c r="O95" i="40"/>
  <c r="Q95" i="40"/>
  <c r="V95" i="40"/>
  <c r="G98" i="40"/>
  <c r="I98" i="40"/>
  <c r="K98" i="40"/>
  <c r="M98" i="40"/>
  <c r="O98" i="40"/>
  <c r="Q98" i="40"/>
  <c r="V98" i="40"/>
  <c r="G101" i="40"/>
  <c r="I101" i="40"/>
  <c r="K101" i="40"/>
  <c r="M101" i="40"/>
  <c r="O101" i="40"/>
  <c r="Q101" i="40"/>
  <c r="V101" i="40"/>
  <c r="G104" i="40"/>
  <c r="I104" i="40"/>
  <c r="K104" i="40"/>
  <c r="M104" i="40"/>
  <c r="O104" i="40"/>
  <c r="Q104" i="40"/>
  <c r="V104" i="40"/>
  <c r="G107" i="40"/>
  <c r="M107" i="40" s="1"/>
  <c r="I107" i="40"/>
  <c r="K107" i="40"/>
  <c r="O107" i="40"/>
  <c r="Q107" i="40"/>
  <c r="V107" i="40"/>
  <c r="G111" i="40"/>
  <c r="G110" i="40" s="1"/>
  <c r="I111" i="40"/>
  <c r="I110" i="40" s="1"/>
  <c r="K111" i="40"/>
  <c r="M111" i="40"/>
  <c r="M110" i="40" s="1"/>
  <c r="O111" i="40"/>
  <c r="O110" i="40" s="1"/>
  <c r="Q111" i="40"/>
  <c r="Q110" i="40" s="1"/>
  <c r="V111" i="40"/>
  <c r="G114" i="40"/>
  <c r="M114" i="40" s="1"/>
  <c r="I114" i="40"/>
  <c r="K114" i="40"/>
  <c r="O114" i="40"/>
  <c r="Q114" i="40"/>
  <c r="V114" i="40"/>
  <c r="V110" i="40" s="1"/>
  <c r="G118" i="40"/>
  <c r="I118" i="40"/>
  <c r="K118" i="40"/>
  <c r="K117" i="40" s="1"/>
  <c r="M118" i="40"/>
  <c r="O118" i="40"/>
  <c r="Q118" i="40"/>
  <c r="Q117" i="40" s="1"/>
  <c r="V118" i="40"/>
  <c r="G121" i="40"/>
  <c r="I121" i="40"/>
  <c r="K121" i="40"/>
  <c r="M121" i="40"/>
  <c r="O121" i="40"/>
  <c r="Q121" i="40"/>
  <c r="V121" i="40"/>
  <c r="G124" i="40"/>
  <c r="I124" i="40"/>
  <c r="K124" i="40"/>
  <c r="M124" i="40"/>
  <c r="O124" i="40"/>
  <c r="Q124" i="40"/>
  <c r="V124" i="40"/>
  <c r="G127" i="40"/>
  <c r="I127" i="40"/>
  <c r="K127" i="40"/>
  <c r="M127" i="40"/>
  <c r="O127" i="40"/>
  <c r="Q127" i="40"/>
  <c r="V127" i="40"/>
  <c r="V117" i="40" s="1"/>
  <c r="G131" i="40"/>
  <c r="I131" i="40"/>
  <c r="I130" i="40" s="1"/>
  <c r="K131" i="40"/>
  <c r="M131" i="40"/>
  <c r="O131" i="40"/>
  <c r="Q131" i="40"/>
  <c r="Q130" i="40" s="1"/>
  <c r="V131" i="40"/>
  <c r="G134" i="40"/>
  <c r="I134" i="40"/>
  <c r="K134" i="40"/>
  <c r="M134" i="40"/>
  <c r="O134" i="40"/>
  <c r="Q134" i="40"/>
  <c r="V134" i="40"/>
  <c r="G137" i="40"/>
  <c r="I165" i="1" s="1"/>
  <c r="G138" i="40"/>
  <c r="I138" i="40"/>
  <c r="I137" i="40" s="1"/>
  <c r="K138" i="40"/>
  <c r="K137" i="40" s="1"/>
  <c r="M138" i="40"/>
  <c r="M137" i="40" s="1"/>
  <c r="O138" i="40"/>
  <c r="O137" i="40" s="1"/>
  <c r="Q138" i="40"/>
  <c r="Q137" i="40" s="1"/>
  <c r="V138" i="40"/>
  <c r="V137" i="40" s="1"/>
  <c r="K141" i="40"/>
  <c r="O141" i="40"/>
  <c r="G142" i="40"/>
  <c r="G141" i="40" s="1"/>
  <c r="I142" i="40"/>
  <c r="K142" i="40"/>
  <c r="O142" i="40"/>
  <c r="Q142" i="40"/>
  <c r="V142" i="40"/>
  <c r="G145" i="40"/>
  <c r="I145" i="40"/>
  <c r="K145" i="40"/>
  <c r="M145" i="40"/>
  <c r="O145" i="40"/>
  <c r="Q145" i="40"/>
  <c r="V145" i="40"/>
  <c r="V141" i="40" s="1"/>
  <c r="G149" i="40"/>
  <c r="M149" i="40" s="1"/>
  <c r="I149" i="40"/>
  <c r="K149" i="40"/>
  <c r="O149" i="40"/>
  <c r="O148" i="40" s="1"/>
  <c r="Q149" i="40"/>
  <c r="Q148" i="40" s="1"/>
  <c r="V149" i="40"/>
  <c r="V148" i="40" s="1"/>
  <c r="G152" i="40"/>
  <c r="I152" i="40"/>
  <c r="K152" i="40"/>
  <c r="M152" i="40"/>
  <c r="O152" i="40"/>
  <c r="Q152" i="40"/>
  <c r="V152" i="40"/>
  <c r="G155" i="40"/>
  <c r="I155" i="40"/>
  <c r="K155" i="40"/>
  <c r="M155" i="40"/>
  <c r="O155" i="40"/>
  <c r="Q155" i="40"/>
  <c r="V155" i="40"/>
  <c r="G158" i="40"/>
  <c r="I158" i="40"/>
  <c r="G159" i="40"/>
  <c r="I159" i="40"/>
  <c r="K159" i="40"/>
  <c r="M159" i="40"/>
  <c r="O159" i="40"/>
  <c r="Q159" i="40"/>
  <c r="V159" i="40"/>
  <c r="G162" i="40"/>
  <c r="M162" i="40" s="1"/>
  <c r="M158" i="40" s="1"/>
  <c r="I162" i="40"/>
  <c r="K162" i="40"/>
  <c r="O162" i="40"/>
  <c r="Q162" i="40"/>
  <c r="V162" i="40"/>
  <c r="G165" i="40"/>
  <c r="I165" i="40"/>
  <c r="K165" i="40"/>
  <c r="M165" i="40"/>
  <c r="O165" i="40"/>
  <c r="Q165" i="40"/>
  <c r="V165" i="40"/>
  <c r="G168" i="40"/>
  <c r="M168" i="40" s="1"/>
  <c r="I168" i="40"/>
  <c r="K168" i="40"/>
  <c r="O168" i="40"/>
  <c r="Q168" i="40"/>
  <c r="V168" i="40"/>
  <c r="G175" i="40"/>
  <c r="I175" i="40"/>
  <c r="K175" i="40"/>
  <c r="M175" i="40"/>
  <c r="O175" i="40"/>
  <c r="O174" i="40" s="1"/>
  <c r="Q175" i="40"/>
  <c r="Q174" i="40" s="1"/>
  <c r="V175" i="40"/>
  <c r="G178" i="40"/>
  <c r="M178" i="40" s="1"/>
  <c r="I178" i="40"/>
  <c r="K178" i="40"/>
  <c r="O178" i="40"/>
  <c r="Q178" i="40"/>
  <c r="V178" i="40"/>
  <c r="G181" i="40"/>
  <c r="I181" i="40"/>
  <c r="K181" i="40"/>
  <c r="M181" i="40"/>
  <c r="O181" i="40"/>
  <c r="Q181" i="40"/>
  <c r="V181" i="40"/>
  <c r="G184" i="40"/>
  <c r="I184" i="40"/>
  <c r="K184" i="40"/>
  <c r="M184" i="40"/>
  <c r="O184" i="40"/>
  <c r="Q184" i="40"/>
  <c r="V184" i="40"/>
  <c r="G187" i="40"/>
  <c r="I187" i="40"/>
  <c r="K187" i="40"/>
  <c r="M187" i="40"/>
  <c r="O187" i="40"/>
  <c r="Q187" i="40"/>
  <c r="V187" i="40"/>
  <c r="G190" i="40"/>
  <c r="M190" i="40" s="1"/>
  <c r="I190" i="40"/>
  <c r="K190" i="40"/>
  <c r="O190" i="40"/>
  <c r="Q190" i="40"/>
  <c r="V190" i="40"/>
  <c r="G193" i="40"/>
  <c r="I193" i="40"/>
  <c r="K193" i="40"/>
  <c r="M193" i="40"/>
  <c r="O193" i="40"/>
  <c r="Q193" i="40"/>
  <c r="V193" i="40"/>
  <c r="G196" i="40"/>
  <c r="M196" i="40" s="1"/>
  <c r="I196" i="40"/>
  <c r="K196" i="40"/>
  <c r="O196" i="40"/>
  <c r="Q196" i="40"/>
  <c r="V196" i="40"/>
  <c r="G199" i="40"/>
  <c r="M199" i="40" s="1"/>
  <c r="I199" i="40"/>
  <c r="K199" i="40"/>
  <c r="O199" i="40"/>
  <c r="Q199" i="40"/>
  <c r="V199" i="40"/>
  <c r="G202" i="40"/>
  <c r="I202" i="40"/>
  <c r="K202" i="40"/>
  <c r="M202" i="40"/>
  <c r="O202" i="40"/>
  <c r="Q202" i="40"/>
  <c r="V202" i="40"/>
  <c r="G205" i="40"/>
  <c r="M205" i="40" s="1"/>
  <c r="I205" i="40"/>
  <c r="K205" i="40"/>
  <c r="O205" i="40"/>
  <c r="Q205" i="40"/>
  <c r="V205" i="40"/>
  <c r="G210" i="40"/>
  <c r="I210" i="40"/>
  <c r="I209" i="40" s="1"/>
  <c r="K210" i="40"/>
  <c r="K209" i="40" s="1"/>
  <c r="O210" i="40"/>
  <c r="O209" i="40" s="1"/>
  <c r="Q210" i="40"/>
  <c r="Q209" i="40" s="1"/>
  <c r="V210" i="40"/>
  <c r="V209" i="40" s="1"/>
  <c r="G214" i="40"/>
  <c r="I214" i="40"/>
  <c r="I213" i="40" s="1"/>
  <c r="K214" i="40"/>
  <c r="K213" i="40" s="1"/>
  <c r="M214" i="40"/>
  <c r="O214" i="40"/>
  <c r="Q214" i="40"/>
  <c r="V214" i="40"/>
  <c r="V213" i="40" s="1"/>
  <c r="G217" i="40"/>
  <c r="I217" i="40"/>
  <c r="K217" i="40"/>
  <c r="O217" i="40"/>
  <c r="Q217" i="40"/>
  <c r="V217" i="40"/>
  <c r="G221" i="40"/>
  <c r="G220" i="40" s="1"/>
  <c r="I221" i="40"/>
  <c r="I220" i="40" s="1"/>
  <c r="K221" i="40"/>
  <c r="K220" i="40" s="1"/>
  <c r="M221" i="40"/>
  <c r="M220" i="40" s="1"/>
  <c r="O221" i="40"/>
  <c r="O220" i="40" s="1"/>
  <c r="Q221" i="40"/>
  <c r="Q220" i="40" s="1"/>
  <c r="V221" i="40"/>
  <c r="V220" i="40" s="1"/>
  <c r="G225" i="40"/>
  <c r="I225" i="40"/>
  <c r="K225" i="40"/>
  <c r="O225" i="40"/>
  <c r="Q225" i="40"/>
  <c r="V225" i="40"/>
  <c r="V224" i="40" s="1"/>
  <c r="G228" i="40"/>
  <c r="M228" i="40" s="1"/>
  <c r="I228" i="40"/>
  <c r="K228" i="40"/>
  <c r="O228" i="40"/>
  <c r="Q228" i="40"/>
  <c r="V228" i="40"/>
  <c r="G231" i="40"/>
  <c r="I231" i="40"/>
  <c r="K231" i="40"/>
  <c r="M231" i="40"/>
  <c r="O231" i="40"/>
  <c r="Q231" i="40"/>
  <c r="V231" i="40"/>
  <c r="G234" i="40"/>
  <c r="M234" i="40" s="1"/>
  <c r="I234" i="40"/>
  <c r="K234" i="40"/>
  <c r="O234" i="40"/>
  <c r="Q234" i="40"/>
  <c r="V234" i="40"/>
  <c r="G237" i="40"/>
  <c r="I237" i="40"/>
  <c r="K237" i="40"/>
  <c r="M237" i="40"/>
  <c r="O237" i="40"/>
  <c r="Q237" i="40"/>
  <c r="V237" i="40"/>
  <c r="G241" i="40"/>
  <c r="I241" i="40"/>
  <c r="K241" i="40"/>
  <c r="M241" i="40"/>
  <c r="O241" i="40"/>
  <c r="Q241" i="40"/>
  <c r="V241" i="40"/>
  <c r="G245" i="40"/>
  <c r="M245" i="40" s="1"/>
  <c r="I245" i="40"/>
  <c r="K245" i="40"/>
  <c r="O245" i="40"/>
  <c r="Q245" i="40"/>
  <c r="V245" i="40"/>
  <c r="G248" i="40"/>
  <c r="I248" i="40"/>
  <c r="K248" i="40"/>
  <c r="M248" i="40"/>
  <c r="O248" i="40"/>
  <c r="Q248" i="40"/>
  <c r="V248" i="40"/>
  <c r="G251" i="40"/>
  <c r="M251" i="40" s="1"/>
  <c r="I251" i="40"/>
  <c r="K251" i="40"/>
  <c r="O251" i="40"/>
  <c r="Q251" i="40"/>
  <c r="V251" i="40"/>
  <c r="G254" i="40"/>
  <c r="M254" i="40" s="1"/>
  <c r="I254" i="40"/>
  <c r="K254" i="40"/>
  <c r="O254" i="40"/>
  <c r="Q254" i="40"/>
  <c r="V254" i="40"/>
  <c r="G257" i="40"/>
  <c r="M257" i="40" s="1"/>
  <c r="I257" i="40"/>
  <c r="K257" i="40"/>
  <c r="O257" i="40"/>
  <c r="Q257" i="40"/>
  <c r="V257" i="40"/>
  <c r="G260" i="40"/>
  <c r="I260" i="40"/>
  <c r="K260" i="40"/>
  <c r="M260" i="40"/>
  <c r="O260" i="40"/>
  <c r="Q260" i="40"/>
  <c r="V260" i="40"/>
  <c r="G263" i="40"/>
  <c r="M263" i="40" s="1"/>
  <c r="I263" i="40"/>
  <c r="K263" i="40"/>
  <c r="O263" i="40"/>
  <c r="Q263" i="40"/>
  <c r="V263" i="40"/>
  <c r="G266" i="40"/>
  <c r="I266" i="40"/>
  <c r="K266" i="40"/>
  <c r="M266" i="40"/>
  <c r="O266" i="40"/>
  <c r="Q266" i="40"/>
  <c r="V266" i="40"/>
  <c r="G269" i="40"/>
  <c r="M269" i="40" s="1"/>
  <c r="I269" i="40"/>
  <c r="K269" i="40"/>
  <c r="O269" i="40"/>
  <c r="Q269" i="40"/>
  <c r="V269" i="40"/>
  <c r="G272" i="40"/>
  <c r="M272" i="40" s="1"/>
  <c r="I272" i="40"/>
  <c r="K272" i="40"/>
  <c r="O272" i="40"/>
  <c r="Q272" i="40"/>
  <c r="V272" i="40"/>
  <c r="G275" i="40"/>
  <c r="I275" i="40"/>
  <c r="K275" i="40"/>
  <c r="M275" i="40"/>
  <c r="O275" i="40"/>
  <c r="Q275" i="40"/>
  <c r="V275" i="40"/>
  <c r="G278" i="40"/>
  <c r="M278" i="40" s="1"/>
  <c r="I278" i="40"/>
  <c r="K278" i="40"/>
  <c r="O278" i="40"/>
  <c r="Q278" i="40"/>
  <c r="V278" i="40"/>
  <c r="G281" i="40"/>
  <c r="I281" i="40"/>
  <c r="K281" i="40"/>
  <c r="M281" i="40"/>
  <c r="O281" i="40"/>
  <c r="Q281" i="40"/>
  <c r="V281" i="40"/>
  <c r="G284" i="40"/>
  <c r="M284" i="40" s="1"/>
  <c r="I284" i="40"/>
  <c r="K284" i="40"/>
  <c r="O284" i="40"/>
  <c r="Q284" i="40"/>
  <c r="V284" i="40"/>
  <c r="G287" i="40"/>
  <c r="I287" i="40"/>
  <c r="K287" i="40"/>
  <c r="M287" i="40"/>
  <c r="O287" i="40"/>
  <c r="Q287" i="40"/>
  <c r="V287" i="40"/>
  <c r="G290" i="40"/>
  <c r="M290" i="40" s="1"/>
  <c r="I290" i="40"/>
  <c r="K290" i="40"/>
  <c r="O290" i="40"/>
  <c r="Q290" i="40"/>
  <c r="V290" i="40"/>
  <c r="G293" i="40"/>
  <c r="I293" i="40"/>
  <c r="K293" i="40"/>
  <c r="M293" i="40"/>
  <c r="O293" i="40"/>
  <c r="Q293" i="40"/>
  <c r="V293" i="40"/>
  <c r="G296" i="40"/>
  <c r="I296" i="40"/>
  <c r="K296" i="40"/>
  <c r="M296" i="40"/>
  <c r="O296" i="40"/>
  <c r="Q296" i="40"/>
  <c r="V296" i="40"/>
  <c r="G299" i="40"/>
  <c r="M299" i="40" s="1"/>
  <c r="I299" i="40"/>
  <c r="K299" i="40"/>
  <c r="O299" i="40"/>
  <c r="Q299" i="40"/>
  <c r="V299" i="40"/>
  <c r="G302" i="40"/>
  <c r="I302" i="40"/>
  <c r="K302" i="40"/>
  <c r="M302" i="40"/>
  <c r="O302" i="40"/>
  <c r="Q302" i="40"/>
  <c r="V302" i="40"/>
  <c r="G305" i="40"/>
  <c r="M305" i="40" s="1"/>
  <c r="I305" i="40"/>
  <c r="K305" i="40"/>
  <c r="O305" i="40"/>
  <c r="Q305" i="40"/>
  <c r="V305" i="40"/>
  <c r="G308" i="40"/>
  <c r="I308" i="40"/>
  <c r="K308" i="40"/>
  <c r="M308" i="40"/>
  <c r="O308" i="40"/>
  <c r="Q308" i="40"/>
  <c r="V308" i="40"/>
  <c r="G311" i="40"/>
  <c r="I311" i="40"/>
  <c r="K311" i="40"/>
  <c r="M311" i="40"/>
  <c r="O311" i="40"/>
  <c r="Q311" i="40"/>
  <c r="V311" i="40"/>
  <c r="G314" i="40"/>
  <c r="M314" i="40" s="1"/>
  <c r="I314" i="40"/>
  <c r="K314" i="40"/>
  <c r="O314" i="40"/>
  <c r="Q314" i="40"/>
  <c r="V314" i="40"/>
  <c r="G317" i="40"/>
  <c r="I317" i="40"/>
  <c r="K317" i="40"/>
  <c r="M317" i="40"/>
  <c r="O317" i="40"/>
  <c r="Q317" i="40"/>
  <c r="V317" i="40"/>
  <c r="G320" i="40"/>
  <c r="M320" i="40" s="1"/>
  <c r="I320" i="40"/>
  <c r="K320" i="40"/>
  <c r="O320" i="40"/>
  <c r="Q320" i="40"/>
  <c r="V320" i="40"/>
  <c r="G323" i="40"/>
  <c r="I323" i="40"/>
  <c r="K323" i="40"/>
  <c r="M323" i="40"/>
  <c r="O323" i="40"/>
  <c r="Q323" i="40"/>
  <c r="V323" i="40"/>
  <c r="G326" i="40"/>
  <c r="M326" i="40" s="1"/>
  <c r="I326" i="40"/>
  <c r="K326" i="40"/>
  <c r="O326" i="40"/>
  <c r="Q326" i="40"/>
  <c r="V326" i="40"/>
  <c r="G329" i="40"/>
  <c r="M329" i="40" s="1"/>
  <c r="I329" i="40"/>
  <c r="K329" i="40"/>
  <c r="O329" i="40"/>
  <c r="Q329" i="40"/>
  <c r="V329" i="40"/>
  <c r="G333" i="40"/>
  <c r="I333" i="40"/>
  <c r="I332" i="40" s="1"/>
  <c r="K333" i="40"/>
  <c r="K332" i="40" s="1"/>
  <c r="O333" i="40"/>
  <c r="O332" i="40" s="1"/>
  <c r="Q333" i="40"/>
  <c r="Q332" i="40" s="1"/>
  <c r="V333" i="40"/>
  <c r="V332" i="40" s="1"/>
  <c r="AE338" i="40"/>
  <c r="G9" i="39"/>
  <c r="I9" i="39"/>
  <c r="I8" i="39" s="1"/>
  <c r="K9" i="39"/>
  <c r="K8" i="39" s="1"/>
  <c r="O9" i="39"/>
  <c r="Q9" i="39"/>
  <c r="V9" i="39"/>
  <c r="G12" i="39"/>
  <c r="I12" i="39"/>
  <c r="K12" i="39"/>
  <c r="M12" i="39"/>
  <c r="O12" i="39"/>
  <c r="Q12" i="39"/>
  <c r="V12" i="39"/>
  <c r="G15" i="39"/>
  <c r="M15" i="39" s="1"/>
  <c r="I15" i="39"/>
  <c r="K15" i="39"/>
  <c r="O15" i="39"/>
  <c r="Q15" i="39"/>
  <c r="V15" i="39"/>
  <c r="G18" i="39"/>
  <c r="I18" i="39"/>
  <c r="K18" i="39"/>
  <c r="M18" i="39"/>
  <c r="O18" i="39"/>
  <c r="Q18" i="39"/>
  <c r="V18" i="39"/>
  <c r="G21" i="39"/>
  <c r="M21" i="39" s="1"/>
  <c r="I21" i="39"/>
  <c r="K21" i="39"/>
  <c r="O21" i="39"/>
  <c r="Q21" i="39"/>
  <c r="V21" i="39"/>
  <c r="G24" i="39"/>
  <c r="M24" i="39" s="1"/>
  <c r="I24" i="39"/>
  <c r="K24" i="39"/>
  <c r="O24" i="39"/>
  <c r="Q24" i="39"/>
  <c r="V24" i="39"/>
  <c r="G27" i="39"/>
  <c r="I27" i="39"/>
  <c r="K27" i="39"/>
  <c r="M27" i="39"/>
  <c r="O27" i="39"/>
  <c r="Q27" i="39"/>
  <c r="V27" i="39"/>
  <c r="O30" i="39"/>
  <c r="Q30" i="39"/>
  <c r="V30" i="39"/>
  <c r="G31" i="39"/>
  <c r="M31" i="39" s="1"/>
  <c r="M30" i="39" s="1"/>
  <c r="I31" i="39"/>
  <c r="I30" i="39" s="1"/>
  <c r="K31" i="39"/>
  <c r="K30" i="39" s="1"/>
  <c r="O31" i="39"/>
  <c r="Q31" i="39"/>
  <c r="V31" i="39"/>
  <c r="G38" i="39"/>
  <c r="I38" i="39"/>
  <c r="K38" i="39"/>
  <c r="M38" i="39"/>
  <c r="O38" i="39"/>
  <c r="O37" i="39" s="1"/>
  <c r="Q38" i="39"/>
  <c r="V38" i="39"/>
  <c r="V37" i="39" s="1"/>
  <c r="G42" i="39"/>
  <c r="M42" i="39" s="1"/>
  <c r="I42" i="39"/>
  <c r="K42" i="39"/>
  <c r="O42" i="39"/>
  <c r="Q42" i="39"/>
  <c r="V42" i="39"/>
  <c r="G45" i="39"/>
  <c r="I45" i="39"/>
  <c r="K45" i="39"/>
  <c r="M45" i="39"/>
  <c r="O45" i="39"/>
  <c r="Q45" i="39"/>
  <c r="V45" i="39"/>
  <c r="G48" i="39"/>
  <c r="I48" i="39"/>
  <c r="K48" i="39"/>
  <c r="M48" i="39"/>
  <c r="O48" i="39"/>
  <c r="Q48" i="39"/>
  <c r="V48" i="39"/>
  <c r="G51" i="39"/>
  <c r="M51" i="39" s="1"/>
  <c r="I51" i="39"/>
  <c r="K51" i="39"/>
  <c r="O51" i="39"/>
  <c r="Q51" i="39"/>
  <c r="V51" i="39"/>
  <c r="G54" i="39"/>
  <c r="I54" i="39"/>
  <c r="K54" i="39"/>
  <c r="M54" i="39"/>
  <c r="O54" i="39"/>
  <c r="Q54" i="39"/>
  <c r="V54" i="39"/>
  <c r="G57" i="39"/>
  <c r="M57" i="39" s="1"/>
  <c r="I57" i="39"/>
  <c r="K57" i="39"/>
  <c r="O57" i="39"/>
  <c r="Q57" i="39"/>
  <c r="V57" i="39"/>
  <c r="Q60" i="39"/>
  <c r="G61" i="39"/>
  <c r="M61" i="39" s="1"/>
  <c r="I61" i="39"/>
  <c r="K61" i="39"/>
  <c r="O61" i="39"/>
  <c r="Q61" i="39"/>
  <c r="V61" i="39"/>
  <c r="V60" i="39" s="1"/>
  <c r="G64" i="39"/>
  <c r="I64" i="39"/>
  <c r="I60" i="39" s="1"/>
  <c r="K64" i="39"/>
  <c r="K60" i="39" s="1"/>
  <c r="M64" i="39"/>
  <c r="M60" i="39" s="1"/>
  <c r="O64" i="39"/>
  <c r="O60" i="39" s="1"/>
  <c r="Q64" i="39"/>
  <c r="V64" i="39"/>
  <c r="G68" i="39"/>
  <c r="I68" i="39"/>
  <c r="K68" i="39"/>
  <c r="K67" i="39" s="1"/>
  <c r="M68" i="39"/>
  <c r="O68" i="39"/>
  <c r="Q68" i="39"/>
  <c r="V68" i="39"/>
  <c r="G71" i="39"/>
  <c r="I71" i="39"/>
  <c r="K71" i="39"/>
  <c r="M71" i="39"/>
  <c r="O71" i="39"/>
  <c r="Q71" i="39"/>
  <c r="V71" i="39"/>
  <c r="G74" i="39"/>
  <c r="I74" i="39"/>
  <c r="K74" i="39"/>
  <c r="M74" i="39"/>
  <c r="O74" i="39"/>
  <c r="Q74" i="39"/>
  <c r="V74" i="39"/>
  <c r="G77" i="39"/>
  <c r="M77" i="39" s="1"/>
  <c r="I77" i="39"/>
  <c r="K77" i="39"/>
  <c r="O77" i="39"/>
  <c r="Q77" i="39"/>
  <c r="V77" i="39"/>
  <c r="V67" i="39" s="1"/>
  <c r="G80" i="39"/>
  <c r="M80" i="39" s="1"/>
  <c r="I80" i="39"/>
  <c r="K80" i="39"/>
  <c r="O80" i="39"/>
  <c r="Q80" i="39"/>
  <c r="V80" i="39"/>
  <c r="G83" i="39"/>
  <c r="I83" i="39"/>
  <c r="K83" i="39"/>
  <c r="M83" i="39"/>
  <c r="O83" i="39"/>
  <c r="Q83" i="39"/>
  <c r="V83" i="39"/>
  <c r="G86" i="39"/>
  <c r="M86" i="39" s="1"/>
  <c r="I86" i="39"/>
  <c r="K86" i="39"/>
  <c r="O86" i="39"/>
  <c r="Q86" i="39"/>
  <c r="V86" i="39"/>
  <c r="G89" i="39"/>
  <c r="I89" i="39"/>
  <c r="K89" i="39"/>
  <c r="M89" i="39"/>
  <c r="O89" i="39"/>
  <c r="Q89" i="39"/>
  <c r="V89" i="39"/>
  <c r="O90" i="39"/>
  <c r="G91" i="39"/>
  <c r="M91" i="39" s="1"/>
  <c r="I91" i="39"/>
  <c r="K91" i="39"/>
  <c r="O91" i="39"/>
  <c r="Q91" i="39"/>
  <c r="Q90" i="39" s="1"/>
  <c r="V91" i="39"/>
  <c r="V90" i="39" s="1"/>
  <c r="G94" i="39"/>
  <c r="M94" i="39" s="1"/>
  <c r="I94" i="39"/>
  <c r="K94" i="39"/>
  <c r="O94" i="39"/>
  <c r="Q94" i="39"/>
  <c r="V94" i="39"/>
  <c r="G98" i="39"/>
  <c r="G97" i="39" s="1"/>
  <c r="I98" i="39"/>
  <c r="I97" i="39" s="1"/>
  <c r="K98" i="39"/>
  <c r="K97" i="39" s="1"/>
  <c r="M98" i="39"/>
  <c r="M97" i="39" s="1"/>
  <c r="O98" i="39"/>
  <c r="O97" i="39" s="1"/>
  <c r="Q98" i="39"/>
  <c r="V98" i="39"/>
  <c r="G101" i="39"/>
  <c r="I101" i="39"/>
  <c r="K101" i="39"/>
  <c r="M101" i="39"/>
  <c r="O101" i="39"/>
  <c r="Q101" i="39"/>
  <c r="Q97" i="39" s="1"/>
  <c r="V101" i="39"/>
  <c r="V97" i="39" s="1"/>
  <c r="V104" i="39"/>
  <c r="G105" i="39"/>
  <c r="I105" i="39"/>
  <c r="K105" i="39"/>
  <c r="O105" i="39"/>
  <c r="Q105" i="39"/>
  <c r="V105" i="39"/>
  <c r="G108" i="39"/>
  <c r="I108" i="39"/>
  <c r="K108" i="39"/>
  <c r="M108" i="39"/>
  <c r="O108" i="39"/>
  <c r="Q108" i="39"/>
  <c r="Q104" i="39" s="1"/>
  <c r="V108" i="39"/>
  <c r="G113" i="39"/>
  <c r="I113" i="39"/>
  <c r="K113" i="39"/>
  <c r="M113" i="39"/>
  <c r="O113" i="39"/>
  <c r="Q113" i="39"/>
  <c r="V113" i="39"/>
  <c r="G116" i="39"/>
  <c r="I116" i="39"/>
  <c r="K116" i="39"/>
  <c r="M116" i="39"/>
  <c r="O116" i="39"/>
  <c r="Q116" i="39"/>
  <c r="V116" i="39"/>
  <c r="G119" i="39"/>
  <c r="I119" i="39"/>
  <c r="K119" i="39"/>
  <c r="M119" i="39"/>
  <c r="O119" i="39"/>
  <c r="Q119" i="39"/>
  <c r="V119" i="39"/>
  <c r="G122" i="39"/>
  <c r="M122" i="39" s="1"/>
  <c r="I122" i="39"/>
  <c r="K122" i="39"/>
  <c r="O122" i="39"/>
  <c r="Q122" i="39"/>
  <c r="V122" i="39"/>
  <c r="G125" i="39"/>
  <c r="I125" i="39"/>
  <c r="K125" i="39"/>
  <c r="M125" i="39"/>
  <c r="O125" i="39"/>
  <c r="Q125" i="39"/>
  <c r="V125" i="39"/>
  <c r="G128" i="39"/>
  <c r="M128" i="39" s="1"/>
  <c r="I128" i="39"/>
  <c r="K128" i="39"/>
  <c r="O128" i="39"/>
  <c r="Q128" i="39"/>
  <c r="V128" i="39"/>
  <c r="G131" i="39"/>
  <c r="I131" i="39"/>
  <c r="K131" i="39"/>
  <c r="M131" i="39"/>
  <c r="O131" i="39"/>
  <c r="Q131" i="39"/>
  <c r="V131" i="39"/>
  <c r="G134" i="39"/>
  <c r="M134" i="39" s="1"/>
  <c r="I134" i="39"/>
  <c r="K134" i="39"/>
  <c r="O134" i="39"/>
  <c r="Q134" i="39"/>
  <c r="V134" i="39"/>
  <c r="G137" i="39"/>
  <c r="I137" i="39"/>
  <c r="K137" i="39"/>
  <c r="M137" i="39"/>
  <c r="O137" i="39"/>
  <c r="Q137" i="39"/>
  <c r="V137" i="39"/>
  <c r="G141" i="39"/>
  <c r="I141" i="39"/>
  <c r="K141" i="39"/>
  <c r="M141" i="39"/>
  <c r="O141" i="39"/>
  <c r="Q141" i="39"/>
  <c r="V141" i="39"/>
  <c r="G144" i="39"/>
  <c r="G145" i="39"/>
  <c r="M145" i="39" s="1"/>
  <c r="M144" i="39" s="1"/>
  <c r="I145" i="39"/>
  <c r="K145" i="39"/>
  <c r="O145" i="39"/>
  <c r="Q145" i="39"/>
  <c r="V145" i="39"/>
  <c r="G148" i="39"/>
  <c r="I148" i="39"/>
  <c r="K148" i="39"/>
  <c r="M148" i="39"/>
  <c r="O148" i="39"/>
  <c r="Q148" i="39"/>
  <c r="V148" i="39"/>
  <c r="G151" i="39"/>
  <c r="M151" i="39" s="1"/>
  <c r="I151" i="39"/>
  <c r="K151" i="39"/>
  <c r="O151" i="39"/>
  <c r="Q151" i="39"/>
  <c r="V151" i="39"/>
  <c r="G154" i="39"/>
  <c r="I154" i="39"/>
  <c r="I144" i="39" s="1"/>
  <c r="K154" i="39"/>
  <c r="M154" i="39"/>
  <c r="O154" i="39"/>
  <c r="Q154" i="39"/>
  <c r="V154" i="39"/>
  <c r="G158" i="39"/>
  <c r="I158" i="39"/>
  <c r="K158" i="39"/>
  <c r="M158" i="39"/>
  <c r="O158" i="39"/>
  <c r="Q158" i="39"/>
  <c r="V158" i="39"/>
  <c r="G162" i="39"/>
  <c r="M162" i="39" s="1"/>
  <c r="I162" i="39"/>
  <c r="K162" i="39"/>
  <c r="O162" i="39"/>
  <c r="Q162" i="39"/>
  <c r="V162" i="39"/>
  <c r="G165" i="39"/>
  <c r="I165" i="39"/>
  <c r="K165" i="39"/>
  <c r="M165" i="39"/>
  <c r="O165" i="39"/>
  <c r="Q165" i="39"/>
  <c r="V165" i="39"/>
  <c r="G168" i="39"/>
  <c r="M168" i="39" s="1"/>
  <c r="I168" i="39"/>
  <c r="K168" i="39"/>
  <c r="O168" i="39"/>
  <c r="Q168" i="39"/>
  <c r="V168" i="39"/>
  <c r="G171" i="39"/>
  <c r="I171" i="39"/>
  <c r="K171" i="39"/>
  <c r="M171" i="39"/>
  <c r="O171" i="39"/>
  <c r="Q171" i="39"/>
  <c r="V171" i="39"/>
  <c r="G174" i="39"/>
  <c r="I174" i="39"/>
  <c r="K174" i="39"/>
  <c r="M174" i="39"/>
  <c r="O174" i="39"/>
  <c r="Q174" i="39"/>
  <c r="V174" i="39"/>
  <c r="G177" i="39"/>
  <c r="M177" i="39" s="1"/>
  <c r="I177" i="39"/>
  <c r="K177" i="39"/>
  <c r="O177" i="39"/>
  <c r="Q177" i="39"/>
  <c r="V177" i="39"/>
  <c r="G180" i="39"/>
  <c r="I180" i="39"/>
  <c r="K180" i="39"/>
  <c r="M180" i="39"/>
  <c r="O180" i="39"/>
  <c r="Q180" i="39"/>
  <c r="V180" i="39"/>
  <c r="G183" i="39"/>
  <c r="M183" i="39" s="1"/>
  <c r="I183" i="39"/>
  <c r="K183" i="39"/>
  <c r="O183" i="39"/>
  <c r="Q183" i="39"/>
  <c r="V183" i="39"/>
  <c r="G186" i="39"/>
  <c r="I186" i="39"/>
  <c r="K186" i="39"/>
  <c r="M186" i="39"/>
  <c r="O186" i="39"/>
  <c r="Q186" i="39"/>
  <c r="V186" i="39"/>
  <c r="G189" i="39"/>
  <c r="I189" i="39"/>
  <c r="K189" i="39"/>
  <c r="M189" i="39"/>
  <c r="O189" i="39"/>
  <c r="Q189" i="39"/>
  <c r="V189" i="39"/>
  <c r="G194" i="39"/>
  <c r="G193" i="39" s="1"/>
  <c r="I194" i="39"/>
  <c r="I193" i="39" s="1"/>
  <c r="K194" i="39"/>
  <c r="K193" i="39" s="1"/>
  <c r="M194" i="39"/>
  <c r="M193" i="39" s="1"/>
  <c r="O194" i="39"/>
  <c r="O193" i="39" s="1"/>
  <c r="Q194" i="39"/>
  <c r="Q193" i="39" s="1"/>
  <c r="V194" i="39"/>
  <c r="V193" i="39" s="1"/>
  <c r="V198" i="39"/>
  <c r="G199" i="39"/>
  <c r="M199" i="39" s="1"/>
  <c r="M198" i="39" s="1"/>
  <c r="I199" i="39"/>
  <c r="I198" i="39" s="1"/>
  <c r="K199" i="39"/>
  <c r="K198" i="39" s="1"/>
  <c r="O199" i="39"/>
  <c r="O198" i="39" s="1"/>
  <c r="Q199" i="39"/>
  <c r="Q198" i="39" s="1"/>
  <c r="V199" i="39"/>
  <c r="G203" i="39"/>
  <c r="G202" i="39" s="1"/>
  <c r="I180" i="1" s="1"/>
  <c r="I203" i="39"/>
  <c r="I202" i="39" s="1"/>
  <c r="K203" i="39"/>
  <c r="K202" i="39" s="1"/>
  <c r="M203" i="39"/>
  <c r="M202" i="39" s="1"/>
  <c r="O203" i="39"/>
  <c r="O202" i="39" s="1"/>
  <c r="Q203" i="39"/>
  <c r="Q202" i="39" s="1"/>
  <c r="V203" i="39"/>
  <c r="V202" i="39" s="1"/>
  <c r="G206" i="39"/>
  <c r="I183" i="1" s="1"/>
  <c r="I206" i="39"/>
  <c r="G207" i="39"/>
  <c r="M207" i="39" s="1"/>
  <c r="M206" i="39" s="1"/>
  <c r="I207" i="39"/>
  <c r="K207" i="39"/>
  <c r="K206" i="39" s="1"/>
  <c r="O207" i="39"/>
  <c r="O206" i="39" s="1"/>
  <c r="Q207" i="39"/>
  <c r="Q206" i="39" s="1"/>
  <c r="V207" i="39"/>
  <c r="V206" i="39" s="1"/>
  <c r="Q210" i="39"/>
  <c r="V210" i="39"/>
  <c r="G211" i="39"/>
  <c r="M211" i="39" s="1"/>
  <c r="M210" i="39" s="1"/>
  <c r="I211" i="39"/>
  <c r="I210" i="39" s="1"/>
  <c r="K211" i="39"/>
  <c r="K210" i="39" s="1"/>
  <c r="O211" i="39"/>
  <c r="O210" i="39" s="1"/>
  <c r="Q211" i="39"/>
  <c r="V211" i="39"/>
  <c r="G213" i="39"/>
  <c r="I213" i="39"/>
  <c r="K213" i="39"/>
  <c r="M213" i="39"/>
  <c r="O213" i="39"/>
  <c r="Q213" i="39"/>
  <c r="V213" i="39"/>
  <c r="V212" i="39" s="1"/>
  <c r="G216" i="39"/>
  <c r="M216" i="39" s="1"/>
  <c r="I216" i="39"/>
  <c r="K216" i="39"/>
  <c r="O216" i="39"/>
  <c r="Q216" i="39"/>
  <c r="V216" i="39"/>
  <c r="G219" i="39"/>
  <c r="I219" i="39"/>
  <c r="K219" i="39"/>
  <c r="M219" i="39"/>
  <c r="O219" i="39"/>
  <c r="Q219" i="39"/>
  <c r="V219" i="39"/>
  <c r="G223" i="39"/>
  <c r="M223" i="39" s="1"/>
  <c r="I223" i="39"/>
  <c r="K223" i="39"/>
  <c r="O223" i="39"/>
  <c r="Q223" i="39"/>
  <c r="V223" i="39"/>
  <c r="G226" i="39"/>
  <c r="I226" i="39"/>
  <c r="K226" i="39"/>
  <c r="M226" i="39"/>
  <c r="O226" i="39"/>
  <c r="Q226" i="39"/>
  <c r="V226" i="39"/>
  <c r="G229" i="39"/>
  <c r="M229" i="39" s="1"/>
  <c r="I229" i="39"/>
  <c r="K229" i="39"/>
  <c r="O229" i="39"/>
  <c r="Q229" i="39"/>
  <c r="V229" i="39"/>
  <c r="G232" i="39"/>
  <c r="M232" i="39" s="1"/>
  <c r="I232" i="39"/>
  <c r="K232" i="39"/>
  <c r="O232" i="39"/>
  <c r="Q232" i="39"/>
  <c r="V232" i="39"/>
  <c r="G235" i="39"/>
  <c r="I235" i="39"/>
  <c r="K235" i="39"/>
  <c r="M235" i="39"/>
  <c r="O235" i="39"/>
  <c r="Q235" i="39"/>
  <c r="V235" i="39"/>
  <c r="G238" i="39"/>
  <c r="M238" i="39" s="1"/>
  <c r="I238" i="39"/>
  <c r="K238" i="39"/>
  <c r="O238" i="39"/>
  <c r="Q238" i="39"/>
  <c r="V238" i="39"/>
  <c r="G241" i="39"/>
  <c r="I241" i="39"/>
  <c r="K241" i="39"/>
  <c r="M241" i="39"/>
  <c r="O241" i="39"/>
  <c r="Q241" i="39"/>
  <c r="V241" i="39"/>
  <c r="G244" i="39"/>
  <c r="I244" i="39"/>
  <c r="K244" i="39"/>
  <c r="M244" i="39"/>
  <c r="O244" i="39"/>
  <c r="Q244" i="39"/>
  <c r="V244" i="39"/>
  <c r="G247" i="39"/>
  <c r="I247" i="39"/>
  <c r="K247" i="39"/>
  <c r="M247" i="39"/>
  <c r="O247" i="39"/>
  <c r="Q247" i="39"/>
  <c r="V247" i="39"/>
  <c r="G250" i="39"/>
  <c r="I250" i="39"/>
  <c r="K250" i="39"/>
  <c r="M250" i="39"/>
  <c r="O250" i="39"/>
  <c r="Q250" i="39"/>
  <c r="V250" i="39"/>
  <c r="G253" i="39"/>
  <c r="M253" i="39" s="1"/>
  <c r="I253" i="39"/>
  <c r="K253" i="39"/>
  <c r="O253" i="39"/>
  <c r="Q253" i="39"/>
  <c r="V253" i="39"/>
  <c r="G256" i="39"/>
  <c r="I256" i="39"/>
  <c r="K256" i="39"/>
  <c r="M256" i="39"/>
  <c r="O256" i="39"/>
  <c r="Q256" i="39"/>
  <c r="V256" i="39"/>
  <c r="G259" i="39"/>
  <c r="M259" i="39" s="1"/>
  <c r="I259" i="39"/>
  <c r="K259" i="39"/>
  <c r="O259" i="39"/>
  <c r="Q259" i="39"/>
  <c r="V259" i="39"/>
  <c r="G262" i="39"/>
  <c r="M262" i="39" s="1"/>
  <c r="I262" i="39"/>
  <c r="K262" i="39"/>
  <c r="O262" i="39"/>
  <c r="Q262" i="39"/>
  <c r="V262" i="39"/>
  <c r="G265" i="39"/>
  <c r="M265" i="39" s="1"/>
  <c r="I265" i="39"/>
  <c r="K265" i="39"/>
  <c r="O265" i="39"/>
  <c r="Q265" i="39"/>
  <c r="V265" i="39"/>
  <c r="G268" i="39"/>
  <c r="I268" i="39"/>
  <c r="K268" i="39"/>
  <c r="M268" i="39"/>
  <c r="O268" i="39"/>
  <c r="Q268" i="39"/>
  <c r="V268" i="39"/>
  <c r="G271" i="39"/>
  <c r="M271" i="39" s="1"/>
  <c r="I271" i="39"/>
  <c r="K271" i="39"/>
  <c r="O271" i="39"/>
  <c r="Q271" i="39"/>
  <c r="V271" i="39"/>
  <c r="G274" i="39"/>
  <c r="I274" i="39"/>
  <c r="K274" i="39"/>
  <c r="M274" i="39"/>
  <c r="O274" i="39"/>
  <c r="Q274" i="39"/>
  <c r="V274" i="39"/>
  <c r="G277" i="39"/>
  <c r="I277" i="39"/>
  <c r="K277" i="39"/>
  <c r="M277" i="39"/>
  <c r="O277" i="39"/>
  <c r="Q277" i="39"/>
  <c r="V277" i="39"/>
  <c r="G280" i="39"/>
  <c r="M280" i="39" s="1"/>
  <c r="I280" i="39"/>
  <c r="K280" i="39"/>
  <c r="O280" i="39"/>
  <c r="Q280" i="39"/>
  <c r="V280" i="39"/>
  <c r="G283" i="39"/>
  <c r="I283" i="39"/>
  <c r="K283" i="39"/>
  <c r="M283" i="39"/>
  <c r="O283" i="39"/>
  <c r="Q283" i="39"/>
  <c r="V283" i="39"/>
  <c r="G286" i="39"/>
  <c r="M286" i="39" s="1"/>
  <c r="I286" i="39"/>
  <c r="K286" i="39"/>
  <c r="O286" i="39"/>
  <c r="Q286" i="39"/>
  <c r="V286" i="39"/>
  <c r="G289" i="39"/>
  <c r="I289" i="39"/>
  <c r="K289" i="39"/>
  <c r="M289" i="39"/>
  <c r="O289" i="39"/>
  <c r="Q289" i="39"/>
  <c r="V289" i="39"/>
  <c r="G292" i="39"/>
  <c r="M292" i="39" s="1"/>
  <c r="I292" i="39"/>
  <c r="K292" i="39"/>
  <c r="O292" i="39"/>
  <c r="Q292" i="39"/>
  <c r="V292" i="39"/>
  <c r="G295" i="39"/>
  <c r="M295" i="39" s="1"/>
  <c r="I295" i="39"/>
  <c r="K295" i="39"/>
  <c r="O295" i="39"/>
  <c r="Q295" i="39"/>
  <c r="V295" i="39"/>
  <c r="G298" i="39"/>
  <c r="I298" i="39"/>
  <c r="K298" i="39"/>
  <c r="M298" i="39"/>
  <c r="O298" i="39"/>
  <c r="Q298" i="39"/>
  <c r="V298" i="39"/>
  <c r="G301" i="39"/>
  <c r="M301" i="39" s="1"/>
  <c r="I301" i="39"/>
  <c r="K301" i="39"/>
  <c r="O301" i="39"/>
  <c r="Q301" i="39"/>
  <c r="V301" i="39"/>
  <c r="G304" i="39"/>
  <c r="I304" i="39"/>
  <c r="K304" i="39"/>
  <c r="M304" i="39"/>
  <c r="O304" i="39"/>
  <c r="Q304" i="39"/>
  <c r="V304" i="39"/>
  <c r="G307" i="39"/>
  <c r="I307" i="39"/>
  <c r="K307" i="39"/>
  <c r="M307" i="39"/>
  <c r="O307" i="39"/>
  <c r="Q307" i="39"/>
  <c r="V307" i="39"/>
  <c r="G310" i="39"/>
  <c r="I310" i="39"/>
  <c r="K310" i="39"/>
  <c r="M310" i="39"/>
  <c r="O310" i="39"/>
  <c r="Q310" i="39"/>
  <c r="V310" i="39"/>
  <c r="G313" i="39"/>
  <c r="I313" i="39"/>
  <c r="K313" i="39"/>
  <c r="M313" i="39"/>
  <c r="O313" i="39"/>
  <c r="Q313" i="39"/>
  <c r="V313" i="39"/>
  <c r="G316" i="39"/>
  <c r="M316" i="39" s="1"/>
  <c r="I316" i="39"/>
  <c r="K316" i="39"/>
  <c r="O316" i="39"/>
  <c r="Q316" i="39"/>
  <c r="V316" i="39"/>
  <c r="G319" i="39"/>
  <c r="M319" i="39" s="1"/>
  <c r="I319" i="39"/>
  <c r="K319" i="39"/>
  <c r="O319" i="39"/>
  <c r="Q319" i="39"/>
  <c r="V319" i="39"/>
  <c r="G322" i="39"/>
  <c r="M322" i="39" s="1"/>
  <c r="I322" i="39"/>
  <c r="K322" i="39"/>
  <c r="O322" i="39"/>
  <c r="Q322" i="39"/>
  <c r="V322" i="39"/>
  <c r="G325" i="39"/>
  <c r="I325" i="39"/>
  <c r="K325" i="39"/>
  <c r="M325" i="39"/>
  <c r="O325" i="39"/>
  <c r="Q325" i="39"/>
  <c r="V325" i="39"/>
  <c r="G328" i="39"/>
  <c r="M328" i="39" s="1"/>
  <c r="I328" i="39"/>
  <c r="K328" i="39"/>
  <c r="O328" i="39"/>
  <c r="Q328" i="39"/>
  <c r="V328" i="39"/>
  <c r="G331" i="39"/>
  <c r="I331" i="39"/>
  <c r="K331" i="39"/>
  <c r="M331" i="39"/>
  <c r="O331" i="39"/>
  <c r="Q331" i="39"/>
  <c r="V331" i="39"/>
  <c r="G334" i="39"/>
  <c r="M334" i="39" s="1"/>
  <c r="I334" i="39"/>
  <c r="K334" i="39"/>
  <c r="O334" i="39"/>
  <c r="Q334" i="39"/>
  <c r="V334" i="39"/>
  <c r="G337" i="39"/>
  <c r="M337" i="39" s="1"/>
  <c r="I337" i="39"/>
  <c r="K337" i="39"/>
  <c r="O337" i="39"/>
  <c r="Q337" i="39"/>
  <c r="V337" i="39"/>
  <c r="G340" i="39"/>
  <c r="I340" i="39"/>
  <c r="K340" i="39"/>
  <c r="M340" i="39"/>
  <c r="O340" i="39"/>
  <c r="Q340" i="39"/>
  <c r="V340" i="39"/>
  <c r="G343" i="39"/>
  <c r="M343" i="39" s="1"/>
  <c r="I343" i="39"/>
  <c r="K343" i="39"/>
  <c r="O343" i="39"/>
  <c r="Q343" i="39"/>
  <c r="V343" i="39"/>
  <c r="G346" i="39"/>
  <c r="I346" i="39"/>
  <c r="K346" i="39"/>
  <c r="M346" i="39"/>
  <c r="O346" i="39"/>
  <c r="Q346" i="39"/>
  <c r="V346" i="39"/>
  <c r="G349" i="39"/>
  <c r="M349" i="39" s="1"/>
  <c r="I349" i="39"/>
  <c r="K349" i="39"/>
  <c r="O349" i="39"/>
  <c r="Q349" i="39"/>
  <c r="V349" i="39"/>
  <c r="G352" i="39"/>
  <c r="I352" i="39"/>
  <c r="K352" i="39"/>
  <c r="M352" i="39"/>
  <c r="O352" i="39"/>
  <c r="Q352" i="39"/>
  <c r="V352" i="39"/>
  <c r="G355" i="39"/>
  <c r="M355" i="39" s="1"/>
  <c r="I355" i="39"/>
  <c r="K355" i="39"/>
  <c r="O355" i="39"/>
  <c r="Q355" i="39"/>
  <c r="V355" i="39"/>
  <c r="G358" i="39"/>
  <c r="M358" i="39" s="1"/>
  <c r="I358" i="39"/>
  <c r="K358" i="39"/>
  <c r="O358" i="39"/>
  <c r="Q358" i="39"/>
  <c r="V358" i="39"/>
  <c r="G361" i="39"/>
  <c r="I361" i="39"/>
  <c r="K361" i="39"/>
  <c r="M361" i="39"/>
  <c r="O361" i="39"/>
  <c r="Q361" i="39"/>
  <c r="V361" i="39"/>
  <c r="G366" i="39"/>
  <c r="M366" i="39" s="1"/>
  <c r="I366" i="39"/>
  <c r="K366" i="39"/>
  <c r="O366" i="39"/>
  <c r="Q366" i="39"/>
  <c r="V366" i="39"/>
  <c r="G370" i="39"/>
  <c r="I370" i="39"/>
  <c r="K370" i="39"/>
  <c r="M370" i="39"/>
  <c r="O370" i="39"/>
  <c r="Q370" i="39"/>
  <c r="V370" i="39"/>
  <c r="G373" i="39"/>
  <c r="I373" i="39"/>
  <c r="K373" i="39"/>
  <c r="M373" i="39"/>
  <c r="O373" i="39"/>
  <c r="Q373" i="39"/>
  <c r="V373" i="39"/>
  <c r="G376" i="39"/>
  <c r="I376" i="39"/>
  <c r="K376" i="39"/>
  <c r="M376" i="39"/>
  <c r="O376" i="39"/>
  <c r="Q376" i="39"/>
  <c r="V376" i="39"/>
  <c r="G379" i="39"/>
  <c r="I379" i="39"/>
  <c r="K379" i="39"/>
  <c r="M379" i="39"/>
  <c r="O379" i="39"/>
  <c r="Q379" i="39"/>
  <c r="V379" i="39"/>
  <c r="G382" i="39"/>
  <c r="M382" i="39" s="1"/>
  <c r="I382" i="39"/>
  <c r="K382" i="39"/>
  <c r="O382" i="39"/>
  <c r="Q382" i="39"/>
  <c r="V382" i="39"/>
  <c r="G385" i="39"/>
  <c r="I385" i="39"/>
  <c r="K385" i="39"/>
  <c r="M385" i="39"/>
  <c r="O385" i="39"/>
  <c r="Q385" i="39"/>
  <c r="V385" i="39"/>
  <c r="G388" i="39"/>
  <c r="M388" i="39" s="1"/>
  <c r="I388" i="39"/>
  <c r="K388" i="39"/>
  <c r="O388" i="39"/>
  <c r="Q388" i="39"/>
  <c r="V388" i="39"/>
  <c r="G391" i="39"/>
  <c r="I391" i="39"/>
  <c r="K391" i="39"/>
  <c r="M391" i="39"/>
  <c r="O391" i="39"/>
  <c r="Q391" i="39"/>
  <c r="V391" i="39"/>
  <c r="G395" i="39"/>
  <c r="M395" i="39" s="1"/>
  <c r="M394" i="39" s="1"/>
  <c r="I395" i="39"/>
  <c r="I394" i="39" s="1"/>
  <c r="K395" i="39"/>
  <c r="K394" i="39" s="1"/>
  <c r="O395" i="39"/>
  <c r="O394" i="39" s="1"/>
  <c r="Q395" i="39"/>
  <c r="Q394" i="39" s="1"/>
  <c r="V395" i="39"/>
  <c r="V394" i="39" s="1"/>
  <c r="AE400" i="39"/>
  <c r="BA26" i="38"/>
  <c r="BA21" i="38"/>
  <c r="G9" i="38"/>
  <c r="I9" i="38"/>
  <c r="K9" i="38"/>
  <c r="M9" i="38"/>
  <c r="O9" i="38"/>
  <c r="Q9" i="38"/>
  <c r="V9" i="38"/>
  <c r="V8" i="38" s="1"/>
  <c r="G11" i="38"/>
  <c r="M11" i="38" s="1"/>
  <c r="I11" i="38"/>
  <c r="K11" i="38"/>
  <c r="O11" i="38"/>
  <c r="Q11" i="38"/>
  <c r="V11" i="38"/>
  <c r="G14" i="38"/>
  <c r="I14" i="38"/>
  <c r="K14" i="38"/>
  <c r="M14" i="38"/>
  <c r="O14" i="38"/>
  <c r="Q14" i="38"/>
  <c r="V14" i="38"/>
  <c r="G15" i="38"/>
  <c r="M15" i="38" s="1"/>
  <c r="I15" i="38"/>
  <c r="K15" i="38"/>
  <c r="O15" i="38"/>
  <c r="Q15" i="38"/>
  <c r="V15" i="38"/>
  <c r="O19" i="38"/>
  <c r="Q19" i="38"/>
  <c r="V19" i="38"/>
  <c r="G20" i="38"/>
  <c r="M20" i="38" s="1"/>
  <c r="I20" i="38"/>
  <c r="K20" i="38"/>
  <c r="O20" i="38"/>
  <c r="Q20" i="38"/>
  <c r="V20" i="38"/>
  <c r="G25" i="38"/>
  <c r="I25" i="38"/>
  <c r="K25" i="38"/>
  <c r="M25" i="38"/>
  <c r="O25" i="38"/>
  <c r="Q25" i="38"/>
  <c r="V25" i="38"/>
  <c r="G28" i="38"/>
  <c r="M28" i="38" s="1"/>
  <c r="I28" i="38"/>
  <c r="K28" i="38"/>
  <c r="O28" i="38"/>
  <c r="Q28" i="38"/>
  <c r="V28" i="38"/>
  <c r="G30" i="38"/>
  <c r="M30" i="38" s="1"/>
  <c r="I30" i="38"/>
  <c r="I19" i="38" s="1"/>
  <c r="K30" i="38"/>
  <c r="O30" i="38"/>
  <c r="Q30" i="38"/>
  <c r="V30" i="38"/>
  <c r="G35" i="38"/>
  <c r="I35" i="38"/>
  <c r="K35" i="38"/>
  <c r="K34" i="38" s="1"/>
  <c r="M35" i="38"/>
  <c r="O35" i="38"/>
  <c r="O34" i="38" s="1"/>
  <c r="Q35" i="38"/>
  <c r="V35" i="38"/>
  <c r="V34" i="38" s="1"/>
  <c r="G38" i="38"/>
  <c r="M38" i="38" s="1"/>
  <c r="I38" i="38"/>
  <c r="K38" i="38"/>
  <c r="O38" i="38"/>
  <c r="Q38" i="38"/>
  <c r="V38" i="38"/>
  <c r="G41" i="38"/>
  <c r="G40" i="38" s="1"/>
  <c r="I41" i="38"/>
  <c r="I40" i="38" s="1"/>
  <c r="K41" i="38"/>
  <c r="K40" i="38" s="1"/>
  <c r="M41" i="38"/>
  <c r="M40" i="38" s="1"/>
  <c r="O41" i="38"/>
  <c r="O40" i="38" s="1"/>
  <c r="Q41" i="38"/>
  <c r="Q40" i="38" s="1"/>
  <c r="V41" i="38"/>
  <c r="V40" i="38" s="1"/>
  <c r="AE47" i="38"/>
  <c r="F71" i="1" s="1"/>
  <c r="BA60" i="37"/>
  <c r="BA50" i="37"/>
  <c r="BA30" i="37"/>
  <c r="BA16" i="37"/>
  <c r="BA13" i="37"/>
  <c r="G9" i="37"/>
  <c r="I9" i="37"/>
  <c r="K9" i="37"/>
  <c r="M9" i="37"/>
  <c r="O9" i="37"/>
  <c r="O8" i="37" s="1"/>
  <c r="Q9" i="37"/>
  <c r="V9" i="37"/>
  <c r="G12" i="37"/>
  <c r="M12" i="37" s="1"/>
  <c r="I12" i="37"/>
  <c r="K12" i="37"/>
  <c r="O12" i="37"/>
  <c r="Q12" i="37"/>
  <c r="V12" i="37"/>
  <c r="G15" i="37"/>
  <c r="I15" i="37"/>
  <c r="K15" i="37"/>
  <c r="M15" i="37"/>
  <c r="O15" i="37"/>
  <c r="Q15" i="37"/>
  <c r="V15" i="37"/>
  <c r="G18" i="37"/>
  <c r="M18" i="37" s="1"/>
  <c r="I18" i="37"/>
  <c r="K18" i="37"/>
  <c r="O18" i="37"/>
  <c r="Q18" i="37"/>
  <c r="V18" i="37"/>
  <c r="G20" i="37"/>
  <c r="M20" i="37" s="1"/>
  <c r="I20" i="37"/>
  <c r="K20" i="37"/>
  <c r="O20" i="37"/>
  <c r="Q20" i="37"/>
  <c r="V20" i="37"/>
  <c r="G22" i="37"/>
  <c r="I22" i="37"/>
  <c r="K22" i="37"/>
  <c r="M22" i="37"/>
  <c r="O22" i="37"/>
  <c r="Q22" i="37"/>
  <c r="V22" i="37"/>
  <c r="Q24" i="37"/>
  <c r="G25" i="37"/>
  <c r="G24" i="37" s="1"/>
  <c r="I25" i="37"/>
  <c r="I24" i="37" s="1"/>
  <c r="K25" i="37"/>
  <c r="K24" i="37" s="1"/>
  <c r="M25" i="37"/>
  <c r="M24" i="37" s="1"/>
  <c r="O25" i="37"/>
  <c r="O24" i="37" s="1"/>
  <c r="Q25" i="37"/>
  <c r="V25" i="37"/>
  <c r="V24" i="37" s="1"/>
  <c r="G29" i="37"/>
  <c r="I29" i="37"/>
  <c r="K29" i="37"/>
  <c r="K28" i="37" s="1"/>
  <c r="M29" i="37"/>
  <c r="O29" i="37"/>
  <c r="Q29" i="37"/>
  <c r="V29" i="37"/>
  <c r="G32" i="37"/>
  <c r="I32" i="37"/>
  <c r="K32" i="37"/>
  <c r="M32" i="37"/>
  <c r="O32" i="37"/>
  <c r="Q32" i="37"/>
  <c r="V32" i="37"/>
  <c r="G35" i="37"/>
  <c r="M35" i="37" s="1"/>
  <c r="I35" i="37"/>
  <c r="K35" i="37"/>
  <c r="O35" i="37"/>
  <c r="Q35" i="37"/>
  <c r="V35" i="37"/>
  <c r="G38" i="37"/>
  <c r="I38" i="37"/>
  <c r="K38" i="37"/>
  <c r="M38" i="37"/>
  <c r="O38" i="37"/>
  <c r="Q38" i="37"/>
  <c r="V38" i="37"/>
  <c r="G41" i="37"/>
  <c r="M41" i="37" s="1"/>
  <c r="I41" i="37"/>
  <c r="K41" i="37"/>
  <c r="O41" i="37"/>
  <c r="Q41" i="37"/>
  <c r="V41" i="37"/>
  <c r="G43" i="37"/>
  <c r="I43" i="37"/>
  <c r="K43" i="37"/>
  <c r="M43" i="37"/>
  <c r="O43" i="37"/>
  <c r="Q43" i="37"/>
  <c r="V43" i="37"/>
  <c r="G46" i="37"/>
  <c r="G45" i="37" s="1"/>
  <c r="I46" i="37"/>
  <c r="I45" i="37" s="1"/>
  <c r="K46" i="37"/>
  <c r="K45" i="37" s="1"/>
  <c r="O46" i="37"/>
  <c r="O45" i="37" s="1"/>
  <c r="Q46" i="37"/>
  <c r="Q45" i="37" s="1"/>
  <c r="V46" i="37"/>
  <c r="V45" i="37" s="1"/>
  <c r="G49" i="37"/>
  <c r="M49" i="37" s="1"/>
  <c r="M48" i="37" s="1"/>
  <c r="I49" i="37"/>
  <c r="I48" i="37" s="1"/>
  <c r="K49" i="37"/>
  <c r="K48" i="37" s="1"/>
  <c r="O49" i="37"/>
  <c r="O48" i="37" s="1"/>
  <c r="Q49" i="37"/>
  <c r="Q48" i="37" s="1"/>
  <c r="V49" i="37"/>
  <c r="V48" i="37" s="1"/>
  <c r="Q52" i="37"/>
  <c r="G53" i="37"/>
  <c r="M53" i="37" s="1"/>
  <c r="M52" i="37" s="1"/>
  <c r="I53" i="37"/>
  <c r="I52" i="37" s="1"/>
  <c r="K53" i="37"/>
  <c r="K52" i="37" s="1"/>
  <c r="O53" i="37"/>
  <c r="Q53" i="37"/>
  <c r="V53" i="37"/>
  <c r="V52" i="37" s="1"/>
  <c r="G56" i="37"/>
  <c r="I56" i="37"/>
  <c r="K56" i="37"/>
  <c r="M56" i="37"/>
  <c r="O56" i="37"/>
  <c r="O52" i="37" s="1"/>
  <c r="Q56" i="37"/>
  <c r="V56" i="37"/>
  <c r="O58" i="37"/>
  <c r="Q58" i="37"/>
  <c r="G59" i="37"/>
  <c r="M59" i="37" s="1"/>
  <c r="M58" i="37" s="1"/>
  <c r="I59" i="37"/>
  <c r="I58" i="37" s="1"/>
  <c r="K59" i="37"/>
  <c r="K58" i="37" s="1"/>
  <c r="O59" i="37"/>
  <c r="Q59" i="37"/>
  <c r="V59" i="37"/>
  <c r="V58" i="37" s="1"/>
  <c r="G65" i="37"/>
  <c r="G64" i="37" s="1"/>
  <c r="I65" i="37"/>
  <c r="I64" i="37" s="1"/>
  <c r="K65" i="37"/>
  <c r="K64" i="37" s="1"/>
  <c r="M65" i="37"/>
  <c r="M64" i="37" s="1"/>
  <c r="O65" i="37"/>
  <c r="O64" i="37" s="1"/>
  <c r="Q65" i="37"/>
  <c r="V65" i="37"/>
  <c r="G69" i="37"/>
  <c r="M69" i="37" s="1"/>
  <c r="I69" i="37"/>
  <c r="K69" i="37"/>
  <c r="O69" i="37"/>
  <c r="Q69" i="37"/>
  <c r="V69" i="37"/>
  <c r="AE75" i="37"/>
  <c r="F70" i="1" s="1"/>
  <c r="BA57" i="36"/>
  <c r="BA53" i="36"/>
  <c r="BA32" i="36"/>
  <c r="BA23" i="36"/>
  <c r="G9" i="36"/>
  <c r="I9" i="36"/>
  <c r="K9" i="36"/>
  <c r="M9" i="36"/>
  <c r="O9" i="36"/>
  <c r="Q9" i="36"/>
  <c r="V9" i="36"/>
  <c r="V8" i="36" s="1"/>
  <c r="G13" i="36"/>
  <c r="M13" i="36" s="1"/>
  <c r="I13" i="36"/>
  <c r="K13" i="36"/>
  <c r="O13" i="36"/>
  <c r="Q13" i="36"/>
  <c r="V13" i="36"/>
  <c r="G15" i="36"/>
  <c r="I15" i="36"/>
  <c r="K15" i="36"/>
  <c r="M15" i="36"/>
  <c r="O15" i="36"/>
  <c r="Q15" i="36"/>
  <c r="V15" i="36"/>
  <c r="G19" i="36"/>
  <c r="M19" i="36" s="1"/>
  <c r="I19" i="36"/>
  <c r="K19" i="36"/>
  <c r="O19" i="36"/>
  <c r="Q19" i="36"/>
  <c r="V19" i="36"/>
  <c r="G22" i="36"/>
  <c r="I22" i="36"/>
  <c r="K22" i="36"/>
  <c r="M22" i="36"/>
  <c r="O22" i="36"/>
  <c r="Q22" i="36"/>
  <c r="V22" i="36"/>
  <c r="G31" i="36"/>
  <c r="M31" i="36" s="1"/>
  <c r="I31" i="36"/>
  <c r="K31" i="36"/>
  <c r="O31" i="36"/>
  <c r="Q31" i="36"/>
  <c r="V31" i="36"/>
  <c r="G34" i="36"/>
  <c r="M34" i="36" s="1"/>
  <c r="I34" i="36"/>
  <c r="K34" i="36"/>
  <c r="O34" i="36"/>
  <c r="Q34" i="36"/>
  <c r="V34" i="36"/>
  <c r="G39" i="36"/>
  <c r="I39" i="36"/>
  <c r="K39" i="36"/>
  <c r="M39" i="36"/>
  <c r="O39" i="36"/>
  <c r="Q39" i="36"/>
  <c r="V39" i="36"/>
  <c r="G41" i="36"/>
  <c r="M41" i="36" s="1"/>
  <c r="I41" i="36"/>
  <c r="K41" i="36"/>
  <c r="O41" i="36"/>
  <c r="Q41" i="36"/>
  <c r="V41" i="36"/>
  <c r="G45" i="36"/>
  <c r="G44" i="36" s="1"/>
  <c r="I45" i="36"/>
  <c r="I44" i="36" s="1"/>
  <c r="K45" i="36"/>
  <c r="K44" i="36" s="1"/>
  <c r="M45" i="36"/>
  <c r="M44" i="36" s="1"/>
  <c r="O45" i="36"/>
  <c r="O44" i="36" s="1"/>
  <c r="Q45" i="36"/>
  <c r="Q44" i="36" s="1"/>
  <c r="V45" i="36"/>
  <c r="V44" i="36" s="1"/>
  <c r="G49" i="36"/>
  <c r="G48" i="36" s="1"/>
  <c r="I49" i="36"/>
  <c r="I48" i="36" s="1"/>
  <c r="K49" i="36"/>
  <c r="K48" i="36" s="1"/>
  <c r="M49" i="36"/>
  <c r="M48" i="36" s="1"/>
  <c r="O49" i="36"/>
  <c r="O48" i="36" s="1"/>
  <c r="Q49" i="36"/>
  <c r="Q48" i="36" s="1"/>
  <c r="V49" i="36"/>
  <c r="V48" i="36" s="1"/>
  <c r="K51" i="36"/>
  <c r="O51" i="36"/>
  <c r="Q51" i="36"/>
  <c r="G52" i="36"/>
  <c r="M52" i="36" s="1"/>
  <c r="M51" i="36" s="1"/>
  <c r="I52" i="36"/>
  <c r="I51" i="36" s="1"/>
  <c r="K52" i="36"/>
  <c r="O52" i="36"/>
  <c r="Q52" i="36"/>
  <c r="V52" i="36"/>
  <c r="V51" i="36" s="1"/>
  <c r="G56" i="36"/>
  <c r="G55" i="36" s="1"/>
  <c r="I56" i="36"/>
  <c r="I55" i="36" s="1"/>
  <c r="K56" i="36"/>
  <c r="K55" i="36" s="1"/>
  <c r="M56" i="36"/>
  <c r="M55" i="36" s="1"/>
  <c r="O56" i="36"/>
  <c r="O55" i="36" s="1"/>
  <c r="Q56" i="36"/>
  <c r="Q55" i="36" s="1"/>
  <c r="V56" i="36"/>
  <c r="V55" i="36" s="1"/>
  <c r="G62" i="36"/>
  <c r="I62" i="36"/>
  <c r="I61" i="36" s="1"/>
  <c r="K62" i="36"/>
  <c r="K61" i="36" s="1"/>
  <c r="M62" i="36"/>
  <c r="O62" i="36"/>
  <c r="O61" i="36" s="1"/>
  <c r="Q62" i="36"/>
  <c r="Q61" i="36" s="1"/>
  <c r="V62" i="36"/>
  <c r="V61" i="36" s="1"/>
  <c r="G65" i="36"/>
  <c r="I65" i="36"/>
  <c r="K65" i="36"/>
  <c r="O65" i="36"/>
  <c r="Q65" i="36"/>
  <c r="V65" i="36"/>
  <c r="AE71" i="36"/>
  <c r="F69" i="1" s="1"/>
  <c r="BA51" i="35"/>
  <c r="BA30" i="35"/>
  <c r="BA27" i="35"/>
  <c r="BA24" i="35"/>
  <c r="BA20" i="35"/>
  <c r="G9" i="35"/>
  <c r="I9" i="35"/>
  <c r="K9" i="35"/>
  <c r="M9" i="35"/>
  <c r="O9" i="35"/>
  <c r="Q9" i="35"/>
  <c r="V9" i="35"/>
  <c r="G12" i="35"/>
  <c r="M12" i="35" s="1"/>
  <c r="I12" i="35"/>
  <c r="K12" i="35"/>
  <c r="O12" i="35"/>
  <c r="Q12" i="35"/>
  <c r="V12" i="35"/>
  <c r="G14" i="35"/>
  <c r="M14" i="35" s="1"/>
  <c r="I14" i="35"/>
  <c r="K14" i="35"/>
  <c r="O14" i="35"/>
  <c r="Q14" i="35"/>
  <c r="V14" i="35"/>
  <c r="G16" i="35"/>
  <c r="I16" i="35"/>
  <c r="K16" i="35"/>
  <c r="O16" i="35"/>
  <c r="Q16" i="35"/>
  <c r="V16" i="35"/>
  <c r="G18" i="35"/>
  <c r="I18" i="35"/>
  <c r="K18" i="35"/>
  <c r="M18" i="35"/>
  <c r="O18" i="35"/>
  <c r="Q18" i="35"/>
  <c r="V18" i="35"/>
  <c r="G19" i="35"/>
  <c r="M19" i="35" s="1"/>
  <c r="I19" i="35"/>
  <c r="K19" i="35"/>
  <c r="O19" i="35"/>
  <c r="Q19" i="35"/>
  <c r="V19" i="35"/>
  <c r="G21" i="35"/>
  <c r="I21" i="35"/>
  <c r="K21" i="35"/>
  <c r="M21" i="35"/>
  <c r="O21" i="35"/>
  <c r="Q21" i="35"/>
  <c r="V21" i="35"/>
  <c r="G23" i="35"/>
  <c r="G22" i="35" s="1"/>
  <c r="I23" i="35"/>
  <c r="I22" i="35" s="1"/>
  <c r="K23" i="35"/>
  <c r="M23" i="35"/>
  <c r="O23" i="35"/>
  <c r="O22" i="35" s="1"/>
  <c r="Q23" i="35"/>
  <c r="Q22" i="35" s="1"/>
  <c r="V23" i="35"/>
  <c r="G26" i="35"/>
  <c r="M26" i="35" s="1"/>
  <c r="I26" i="35"/>
  <c r="K26" i="35"/>
  <c r="O26" i="35"/>
  <c r="Q26" i="35"/>
  <c r="V26" i="35"/>
  <c r="G29" i="35"/>
  <c r="I29" i="35"/>
  <c r="K29" i="35"/>
  <c r="M29" i="35"/>
  <c r="O29" i="35"/>
  <c r="Q29" i="35"/>
  <c r="V29" i="35"/>
  <c r="G32" i="35"/>
  <c r="I32" i="35"/>
  <c r="K32" i="35"/>
  <c r="M32" i="35"/>
  <c r="O32" i="35"/>
  <c r="Q32" i="35"/>
  <c r="V32" i="35"/>
  <c r="G36" i="35"/>
  <c r="I36" i="35"/>
  <c r="I35" i="35" s="1"/>
  <c r="K36" i="35"/>
  <c r="K35" i="35" s="1"/>
  <c r="O36" i="35"/>
  <c r="O35" i="35" s="1"/>
  <c r="Q36" i="35"/>
  <c r="Q35" i="35" s="1"/>
  <c r="V36" i="35"/>
  <c r="V35" i="35" s="1"/>
  <c r="G41" i="35"/>
  <c r="G40" i="35" s="1"/>
  <c r="I41" i="35"/>
  <c r="I40" i="35" s="1"/>
  <c r="K41" i="35"/>
  <c r="K40" i="35" s="1"/>
  <c r="M41" i="35"/>
  <c r="M40" i="35" s="1"/>
  <c r="O41" i="35"/>
  <c r="O40" i="35" s="1"/>
  <c r="Q41" i="35"/>
  <c r="Q40" i="35" s="1"/>
  <c r="V41" i="35"/>
  <c r="V40" i="35" s="1"/>
  <c r="O44" i="35"/>
  <c r="G45" i="35"/>
  <c r="M45" i="35" s="1"/>
  <c r="M44" i="35" s="1"/>
  <c r="I45" i="35"/>
  <c r="I44" i="35" s="1"/>
  <c r="K45" i="35"/>
  <c r="K44" i="35" s="1"/>
  <c r="O45" i="35"/>
  <c r="Q45" i="35"/>
  <c r="Q44" i="35" s="1"/>
  <c r="V45" i="35"/>
  <c r="V44" i="35" s="1"/>
  <c r="G50" i="35"/>
  <c r="I50" i="35"/>
  <c r="I49" i="35" s="1"/>
  <c r="K50" i="35"/>
  <c r="K49" i="35" s="1"/>
  <c r="O50" i="35"/>
  <c r="O49" i="35" s="1"/>
  <c r="Q50" i="35"/>
  <c r="Q49" i="35" s="1"/>
  <c r="V50" i="35"/>
  <c r="V49" i="35" s="1"/>
  <c r="AE56" i="35"/>
  <c r="F68" i="1" s="1"/>
  <c r="BA53" i="34"/>
  <c r="BA30" i="34"/>
  <c r="BA16" i="34"/>
  <c r="G9" i="34"/>
  <c r="M9" i="34" s="1"/>
  <c r="I9" i="34"/>
  <c r="K9" i="34"/>
  <c r="O9" i="34"/>
  <c r="Q9" i="34"/>
  <c r="V9" i="34"/>
  <c r="G12" i="34"/>
  <c r="AF62" i="34" s="1"/>
  <c r="G67" i="1" s="1"/>
  <c r="I12" i="34"/>
  <c r="K12" i="34"/>
  <c r="O12" i="34"/>
  <c r="Q12" i="34"/>
  <c r="V12" i="34"/>
  <c r="G15" i="34"/>
  <c r="M15" i="34" s="1"/>
  <c r="I15" i="34"/>
  <c r="K15" i="34"/>
  <c r="O15" i="34"/>
  <c r="Q15" i="34"/>
  <c r="V15" i="34"/>
  <c r="G18" i="34"/>
  <c r="M18" i="34" s="1"/>
  <c r="I18" i="34"/>
  <c r="K18" i="34"/>
  <c r="O18" i="34"/>
  <c r="Q18" i="34"/>
  <c r="V18" i="34"/>
  <c r="G23" i="34"/>
  <c r="I23" i="34"/>
  <c r="K23" i="34"/>
  <c r="M23" i="34"/>
  <c r="O23" i="34"/>
  <c r="Q23" i="34"/>
  <c r="V23" i="34"/>
  <c r="G25" i="34"/>
  <c r="I25" i="34"/>
  <c r="K25" i="34"/>
  <c r="M25" i="34"/>
  <c r="O25" i="34"/>
  <c r="Q25" i="34"/>
  <c r="V25" i="34"/>
  <c r="G28" i="34"/>
  <c r="I28" i="34"/>
  <c r="K28" i="34"/>
  <c r="M28" i="34"/>
  <c r="O28" i="34"/>
  <c r="Q28" i="34"/>
  <c r="V28" i="34"/>
  <c r="G29" i="34"/>
  <c r="M29" i="34" s="1"/>
  <c r="I29" i="34"/>
  <c r="K29" i="34"/>
  <c r="O29" i="34"/>
  <c r="Q29" i="34"/>
  <c r="V29" i="34"/>
  <c r="G31" i="34"/>
  <c r="I31" i="34"/>
  <c r="K31" i="34"/>
  <c r="M31" i="34"/>
  <c r="O31" i="34"/>
  <c r="Q31" i="34"/>
  <c r="V31" i="34"/>
  <c r="G34" i="34"/>
  <c r="I34" i="34"/>
  <c r="K34" i="34"/>
  <c r="M34" i="34"/>
  <c r="O34" i="34"/>
  <c r="Q34" i="34"/>
  <c r="V34" i="34"/>
  <c r="K35" i="34"/>
  <c r="V35" i="34"/>
  <c r="G36" i="34"/>
  <c r="M36" i="34" s="1"/>
  <c r="I36" i="34"/>
  <c r="K36" i="34"/>
  <c r="O36" i="34"/>
  <c r="O35" i="34" s="1"/>
  <c r="Q36" i="34"/>
  <c r="Q35" i="34" s="1"/>
  <c r="V36" i="34"/>
  <c r="G39" i="34"/>
  <c r="M39" i="34" s="1"/>
  <c r="I39" i="34"/>
  <c r="I35" i="34" s="1"/>
  <c r="K39" i="34"/>
  <c r="O39" i="34"/>
  <c r="Q39" i="34"/>
  <c r="V39" i="34"/>
  <c r="Q43" i="34"/>
  <c r="V43" i="34"/>
  <c r="G44" i="34"/>
  <c r="M44" i="34" s="1"/>
  <c r="M43" i="34" s="1"/>
  <c r="I44" i="34"/>
  <c r="I43" i="34" s="1"/>
  <c r="K44" i="34"/>
  <c r="K43" i="34" s="1"/>
  <c r="O44" i="34"/>
  <c r="O43" i="34" s="1"/>
  <c r="Q44" i="34"/>
  <c r="V44" i="34"/>
  <c r="G49" i="34"/>
  <c r="I49" i="34"/>
  <c r="K49" i="34"/>
  <c r="O49" i="34"/>
  <c r="O48" i="34" s="1"/>
  <c r="Q49" i="34"/>
  <c r="Q48" i="34" s="1"/>
  <c r="V49" i="34"/>
  <c r="G50" i="34"/>
  <c r="M50" i="34" s="1"/>
  <c r="I50" i="34"/>
  <c r="K50" i="34"/>
  <c r="O50" i="34"/>
  <c r="Q50" i="34"/>
  <c r="V50" i="34"/>
  <c r="G52" i="34"/>
  <c r="G51" i="34" s="1"/>
  <c r="I52" i="34"/>
  <c r="I51" i="34" s="1"/>
  <c r="K52" i="34"/>
  <c r="K51" i="34" s="1"/>
  <c r="M52" i="34"/>
  <c r="M51" i="34" s="1"/>
  <c r="O52" i="34"/>
  <c r="O51" i="34" s="1"/>
  <c r="Q52" i="34"/>
  <c r="Q51" i="34" s="1"/>
  <c r="V52" i="34"/>
  <c r="V51" i="34" s="1"/>
  <c r="G55" i="34"/>
  <c r="I55" i="34"/>
  <c r="K55" i="34"/>
  <c r="G56" i="34"/>
  <c r="M56" i="34" s="1"/>
  <c r="M55" i="34" s="1"/>
  <c r="I56" i="34"/>
  <c r="K56" i="34"/>
  <c r="O56" i="34"/>
  <c r="O55" i="34" s="1"/>
  <c r="Q56" i="34"/>
  <c r="Q55" i="34" s="1"/>
  <c r="V56" i="34"/>
  <c r="V55" i="34" s="1"/>
  <c r="AE62" i="34"/>
  <c r="F67" i="1" s="1"/>
  <c r="BA45" i="33"/>
  <c r="BA36" i="33"/>
  <c r="BA21" i="33"/>
  <c r="G9" i="33"/>
  <c r="I9" i="33"/>
  <c r="I8" i="33" s="1"/>
  <c r="K9" i="33"/>
  <c r="K8" i="33" s="1"/>
  <c r="O9" i="33"/>
  <c r="O8" i="33" s="1"/>
  <c r="Q9" i="33"/>
  <c r="Q8" i="33" s="1"/>
  <c r="V9" i="33"/>
  <c r="V8" i="33" s="1"/>
  <c r="K12" i="33"/>
  <c r="G13" i="33"/>
  <c r="M13" i="33" s="1"/>
  <c r="M12" i="33" s="1"/>
  <c r="I13" i="33"/>
  <c r="K13" i="33"/>
  <c r="O13" i="33"/>
  <c r="O12" i="33" s="1"/>
  <c r="Q13" i="33"/>
  <c r="V13" i="33"/>
  <c r="V12" i="33" s="1"/>
  <c r="G16" i="33"/>
  <c r="M16" i="33" s="1"/>
  <c r="I16" i="33"/>
  <c r="I12" i="33" s="1"/>
  <c r="K16" i="33"/>
  <c r="O16" i="33"/>
  <c r="Q16" i="33"/>
  <c r="V16" i="33"/>
  <c r="G20" i="33"/>
  <c r="I20" i="33"/>
  <c r="K20" i="33"/>
  <c r="O20" i="33"/>
  <c r="Q20" i="33"/>
  <c r="V20" i="33"/>
  <c r="G23" i="33"/>
  <c r="I23" i="33"/>
  <c r="K23" i="33"/>
  <c r="M23" i="33"/>
  <c r="O23" i="33"/>
  <c r="Q23" i="33"/>
  <c r="Q19" i="33" s="1"/>
  <c r="V23" i="33"/>
  <c r="G25" i="33"/>
  <c r="M25" i="33" s="1"/>
  <c r="I25" i="33"/>
  <c r="K25" i="33"/>
  <c r="O25" i="33"/>
  <c r="Q25" i="33"/>
  <c r="V25" i="33"/>
  <c r="G27" i="33"/>
  <c r="I27" i="33"/>
  <c r="K27" i="33"/>
  <c r="M27" i="33"/>
  <c r="O27" i="33"/>
  <c r="Q27" i="33"/>
  <c r="V27" i="33"/>
  <c r="G30" i="33"/>
  <c r="M30" i="33" s="1"/>
  <c r="I30" i="33"/>
  <c r="K30" i="33"/>
  <c r="O30" i="33"/>
  <c r="Q30" i="33"/>
  <c r="V30" i="33"/>
  <c r="G32" i="33"/>
  <c r="M32" i="33" s="1"/>
  <c r="I32" i="33"/>
  <c r="K32" i="33"/>
  <c r="O32" i="33"/>
  <c r="Q32" i="33"/>
  <c r="V32" i="33"/>
  <c r="G35" i="33"/>
  <c r="I35" i="33"/>
  <c r="K35" i="33"/>
  <c r="M35" i="33"/>
  <c r="O35" i="33"/>
  <c r="Q35" i="33"/>
  <c r="V35" i="33"/>
  <c r="V34" i="33" s="1"/>
  <c r="G39" i="33"/>
  <c r="M39" i="33" s="1"/>
  <c r="I39" i="33"/>
  <c r="K39" i="33"/>
  <c r="O39" i="33"/>
  <c r="Q39" i="33"/>
  <c r="V39" i="33"/>
  <c r="G41" i="33"/>
  <c r="M41" i="33" s="1"/>
  <c r="I41" i="33"/>
  <c r="K41" i="33"/>
  <c r="O41" i="33"/>
  <c r="Q41" i="33"/>
  <c r="V41" i="33"/>
  <c r="G44" i="33"/>
  <c r="G43" i="33" s="1"/>
  <c r="I44" i="33"/>
  <c r="I43" i="33" s="1"/>
  <c r="K44" i="33"/>
  <c r="K43" i="33" s="1"/>
  <c r="M44" i="33"/>
  <c r="M43" i="33" s="1"/>
  <c r="O44" i="33"/>
  <c r="O43" i="33" s="1"/>
  <c r="Q44" i="33"/>
  <c r="Q43" i="33" s="1"/>
  <c r="V44" i="33"/>
  <c r="V43" i="33" s="1"/>
  <c r="I50" i="33"/>
  <c r="K50" i="33"/>
  <c r="G51" i="33"/>
  <c r="G50" i="33" s="1"/>
  <c r="I51" i="33"/>
  <c r="K51" i="33"/>
  <c r="M51" i="33"/>
  <c r="M50" i="33" s="1"/>
  <c r="O51" i="33"/>
  <c r="O50" i="33" s="1"/>
  <c r="Q51" i="33"/>
  <c r="Q50" i="33" s="1"/>
  <c r="V51" i="33"/>
  <c r="V50" i="33" s="1"/>
  <c r="O56" i="33"/>
  <c r="V56" i="33"/>
  <c r="G57" i="33"/>
  <c r="I57" i="33"/>
  <c r="I56" i="33" s="1"/>
  <c r="K57" i="33"/>
  <c r="K56" i="33" s="1"/>
  <c r="O57" i="33"/>
  <c r="Q57" i="33"/>
  <c r="Q56" i="33" s="1"/>
  <c r="V57" i="33"/>
  <c r="AE62" i="33"/>
  <c r="F66" i="1" s="1"/>
  <c r="BA63" i="32"/>
  <c r="BA36" i="32"/>
  <c r="BA33" i="32"/>
  <c r="G9" i="32"/>
  <c r="I9" i="32"/>
  <c r="K9" i="32"/>
  <c r="O9" i="32"/>
  <c r="Q9" i="32"/>
  <c r="V9" i="32"/>
  <c r="G11" i="32"/>
  <c r="I11" i="32"/>
  <c r="K11" i="32"/>
  <c r="M11" i="32"/>
  <c r="O11" i="32"/>
  <c r="Q11" i="32"/>
  <c r="V11" i="32"/>
  <c r="G14" i="32"/>
  <c r="M14" i="32" s="1"/>
  <c r="I14" i="32"/>
  <c r="K14" i="32"/>
  <c r="O14" i="32"/>
  <c r="Q14" i="32"/>
  <c r="V14" i="32"/>
  <c r="G16" i="32"/>
  <c r="I16" i="32"/>
  <c r="K16" i="32"/>
  <c r="M16" i="32"/>
  <c r="O16" i="32"/>
  <c r="Q16" i="32"/>
  <c r="V16" i="32"/>
  <c r="G19" i="32"/>
  <c r="I19" i="32"/>
  <c r="K19" i="32"/>
  <c r="M19" i="32"/>
  <c r="O19" i="32"/>
  <c r="Q19" i="32"/>
  <c r="V19" i="32"/>
  <c r="G20" i="32"/>
  <c r="I20" i="32"/>
  <c r="K20" i="32"/>
  <c r="M20" i="32"/>
  <c r="O20" i="32"/>
  <c r="Q20" i="32"/>
  <c r="V20" i="32"/>
  <c r="G21" i="32"/>
  <c r="I21" i="32"/>
  <c r="K21" i="32"/>
  <c r="M21" i="32"/>
  <c r="O21" i="32"/>
  <c r="Q21" i="32"/>
  <c r="V21" i="32"/>
  <c r="O28" i="32"/>
  <c r="G29" i="32"/>
  <c r="M29" i="32" s="1"/>
  <c r="I29" i="32"/>
  <c r="K29" i="32"/>
  <c r="O29" i="32"/>
  <c r="Q29" i="32"/>
  <c r="V29" i="32"/>
  <c r="G32" i="32"/>
  <c r="M32" i="32" s="1"/>
  <c r="I32" i="32"/>
  <c r="K32" i="32"/>
  <c r="K28" i="32" s="1"/>
  <c r="O32" i="32"/>
  <c r="Q32" i="32"/>
  <c r="V32" i="32"/>
  <c r="G35" i="32"/>
  <c r="I35" i="32"/>
  <c r="K35" i="32"/>
  <c r="M35" i="32"/>
  <c r="O35" i="32"/>
  <c r="Q35" i="32"/>
  <c r="V35" i="32"/>
  <c r="G38" i="32"/>
  <c r="M38" i="32" s="1"/>
  <c r="I38" i="32"/>
  <c r="K38" i="32"/>
  <c r="O38" i="32"/>
  <c r="Q38" i="32"/>
  <c r="V38" i="32"/>
  <c r="G40" i="32"/>
  <c r="I40" i="32"/>
  <c r="K40" i="32"/>
  <c r="M40" i="32"/>
  <c r="O40" i="32"/>
  <c r="Q40" i="32"/>
  <c r="V40" i="32"/>
  <c r="G42" i="32"/>
  <c r="M42" i="32" s="1"/>
  <c r="I42" i="32"/>
  <c r="K42" i="32"/>
  <c r="O42" i="32"/>
  <c r="Q42" i="32"/>
  <c r="V42" i="32"/>
  <c r="G44" i="32"/>
  <c r="M44" i="32" s="1"/>
  <c r="I44" i="32"/>
  <c r="K44" i="32"/>
  <c r="O44" i="32"/>
  <c r="Q44" i="32"/>
  <c r="V44" i="32"/>
  <c r="G47" i="32"/>
  <c r="G46" i="32" s="1"/>
  <c r="I47" i="32"/>
  <c r="I46" i="32" s="1"/>
  <c r="K47" i="32"/>
  <c r="K46" i="32" s="1"/>
  <c r="M47" i="32"/>
  <c r="M46" i="32" s="1"/>
  <c r="O47" i="32"/>
  <c r="O46" i="32" s="1"/>
  <c r="Q47" i="32"/>
  <c r="Q46" i="32" s="1"/>
  <c r="V47" i="32"/>
  <c r="V46" i="32" s="1"/>
  <c r="I52" i="32"/>
  <c r="K52" i="32"/>
  <c r="G53" i="32"/>
  <c r="G52" i="32" s="1"/>
  <c r="I53" i="32"/>
  <c r="K53" i="32"/>
  <c r="M53" i="32"/>
  <c r="M52" i="32" s="1"/>
  <c r="O53" i="32"/>
  <c r="O52" i="32" s="1"/>
  <c r="Q53" i="32"/>
  <c r="Q52" i="32" s="1"/>
  <c r="V53" i="32"/>
  <c r="V52" i="32" s="1"/>
  <c r="G57" i="32"/>
  <c r="I57" i="32"/>
  <c r="I56" i="32" s="1"/>
  <c r="K57" i="32"/>
  <c r="K56" i="32" s="1"/>
  <c r="O57" i="32"/>
  <c r="Q57" i="32"/>
  <c r="Q56" i="32" s="1"/>
  <c r="V57" i="32"/>
  <c r="G59" i="32"/>
  <c r="I59" i="32"/>
  <c r="K59" i="32"/>
  <c r="M59" i="32"/>
  <c r="O59" i="32"/>
  <c r="O56" i="32" s="1"/>
  <c r="Q59" i="32"/>
  <c r="V59" i="32"/>
  <c r="V56" i="32" s="1"/>
  <c r="G60" i="32"/>
  <c r="I60" i="32"/>
  <c r="K60" i="32"/>
  <c r="M60" i="32"/>
  <c r="O60" i="32"/>
  <c r="Q60" i="32"/>
  <c r="V60" i="32"/>
  <c r="I61" i="32"/>
  <c r="K61" i="32"/>
  <c r="O61" i="32"/>
  <c r="G62" i="32"/>
  <c r="G61" i="32" s="1"/>
  <c r="I62" i="32"/>
  <c r="K62" i="32"/>
  <c r="O62" i="32"/>
  <c r="Q62" i="32"/>
  <c r="Q61" i="32" s="1"/>
  <c r="V62" i="32"/>
  <c r="V61" i="32" s="1"/>
  <c r="AE68" i="32"/>
  <c r="F65" i="1" s="1"/>
  <c r="BA63" i="31"/>
  <c r="BA62" i="31"/>
  <c r="BA60" i="31"/>
  <c r="BA31" i="31"/>
  <c r="BA28" i="31"/>
  <c r="G9" i="31"/>
  <c r="I9" i="31"/>
  <c r="K9" i="31"/>
  <c r="M9" i="31"/>
  <c r="O9" i="31"/>
  <c r="Q9" i="31"/>
  <c r="V9" i="31"/>
  <c r="V8" i="31" s="1"/>
  <c r="G12" i="31"/>
  <c r="M12" i="31" s="1"/>
  <c r="I12" i="31"/>
  <c r="K12" i="31"/>
  <c r="O12" i="31"/>
  <c r="Q12" i="31"/>
  <c r="V12" i="31"/>
  <c r="G15" i="31"/>
  <c r="M15" i="31" s="1"/>
  <c r="I15" i="31"/>
  <c r="K15" i="31"/>
  <c r="O15" i="31"/>
  <c r="Q15" i="31"/>
  <c r="V15" i="31"/>
  <c r="G17" i="31"/>
  <c r="M17" i="31" s="1"/>
  <c r="I17" i="31"/>
  <c r="K17" i="31"/>
  <c r="O17" i="31"/>
  <c r="Q17" i="31"/>
  <c r="V17" i="31"/>
  <c r="G20" i="31"/>
  <c r="I20" i="31"/>
  <c r="K20" i="31"/>
  <c r="M20" i="31"/>
  <c r="O20" i="31"/>
  <c r="Q20" i="31"/>
  <c r="V20" i="31"/>
  <c r="G24" i="31"/>
  <c r="G23" i="31" s="1"/>
  <c r="I24" i="31"/>
  <c r="K24" i="31"/>
  <c r="O24" i="31"/>
  <c r="Q24" i="31"/>
  <c r="V24" i="31"/>
  <c r="G27" i="31"/>
  <c r="I27" i="31"/>
  <c r="K27" i="31"/>
  <c r="M27" i="31"/>
  <c r="O27" i="31"/>
  <c r="Q27" i="31"/>
  <c r="V27" i="31"/>
  <c r="G30" i="31"/>
  <c r="I30" i="31"/>
  <c r="K30" i="31"/>
  <c r="M30" i="31"/>
  <c r="O30" i="31"/>
  <c r="Q30" i="31"/>
  <c r="V30" i="31"/>
  <c r="G33" i="31"/>
  <c r="I33" i="31"/>
  <c r="K33" i="31"/>
  <c r="M33" i="31"/>
  <c r="O33" i="31"/>
  <c r="Q33" i="31"/>
  <c r="V33" i="31"/>
  <c r="G35" i="31"/>
  <c r="I35" i="31"/>
  <c r="K35" i="31"/>
  <c r="M35" i="31"/>
  <c r="O35" i="31"/>
  <c r="Q35" i="31"/>
  <c r="V35" i="31"/>
  <c r="G38" i="31"/>
  <c r="I38" i="31"/>
  <c r="I37" i="31" s="1"/>
  <c r="K38" i="31"/>
  <c r="O38" i="31"/>
  <c r="Q38" i="31"/>
  <c r="V38" i="31"/>
  <c r="G42" i="31"/>
  <c r="I42" i="31"/>
  <c r="K42" i="31"/>
  <c r="M42" i="31"/>
  <c r="O42" i="31"/>
  <c r="Q42" i="31"/>
  <c r="V42" i="31"/>
  <c r="G45" i="31"/>
  <c r="M45" i="31" s="1"/>
  <c r="I45" i="31"/>
  <c r="K45" i="31"/>
  <c r="O45" i="31"/>
  <c r="Q45" i="31"/>
  <c r="V45" i="31"/>
  <c r="G48" i="31"/>
  <c r="I48" i="31"/>
  <c r="K48" i="31"/>
  <c r="M48" i="31"/>
  <c r="O48" i="31"/>
  <c r="Q48" i="31"/>
  <c r="V48" i="31"/>
  <c r="I51" i="31"/>
  <c r="V51" i="31"/>
  <c r="G52" i="31"/>
  <c r="M52" i="31" s="1"/>
  <c r="M51" i="31" s="1"/>
  <c r="I52" i="31"/>
  <c r="K52" i="31"/>
  <c r="K51" i="31" s="1"/>
  <c r="O52" i="31"/>
  <c r="O51" i="31" s="1"/>
  <c r="Q52" i="31"/>
  <c r="Q51" i="31" s="1"/>
  <c r="V52" i="31"/>
  <c r="G57" i="31"/>
  <c r="I57" i="31"/>
  <c r="I56" i="31" s="1"/>
  <c r="K57" i="31"/>
  <c r="M57" i="31"/>
  <c r="O57" i="31"/>
  <c r="Q57" i="31"/>
  <c r="Q56" i="31" s="1"/>
  <c r="V57" i="31"/>
  <c r="V56" i="31" s="1"/>
  <c r="G58" i="31"/>
  <c r="M58" i="31" s="1"/>
  <c r="I58" i="31"/>
  <c r="K58" i="31"/>
  <c r="O58" i="31"/>
  <c r="Q58" i="31"/>
  <c r="V58" i="31"/>
  <c r="AE66" i="31"/>
  <c r="F64" i="1" s="1"/>
  <c r="BA256" i="30"/>
  <c r="BA216" i="30"/>
  <c r="BA77" i="30"/>
  <c r="BA49" i="30"/>
  <c r="BA48" i="30"/>
  <c r="BA41" i="30"/>
  <c r="BA36" i="30"/>
  <c r="BA25" i="30"/>
  <c r="BA22" i="30"/>
  <c r="G9" i="30"/>
  <c r="I9" i="30"/>
  <c r="I8" i="30" s="1"/>
  <c r="K9" i="30"/>
  <c r="M9" i="30"/>
  <c r="O9" i="30"/>
  <c r="Q9" i="30"/>
  <c r="V9" i="30"/>
  <c r="G11" i="30"/>
  <c r="I11" i="30"/>
  <c r="K11" i="30"/>
  <c r="M11" i="30"/>
  <c r="O11" i="30"/>
  <c r="Q11" i="30"/>
  <c r="V11" i="30"/>
  <c r="G14" i="30"/>
  <c r="I14" i="30"/>
  <c r="K14" i="30"/>
  <c r="M14" i="30"/>
  <c r="O14" i="30"/>
  <c r="Q14" i="30"/>
  <c r="V14" i="30"/>
  <c r="G15" i="30"/>
  <c r="M15" i="30" s="1"/>
  <c r="I15" i="30"/>
  <c r="K15" i="30"/>
  <c r="O15" i="30"/>
  <c r="Q15" i="30"/>
  <c r="V15" i="30"/>
  <c r="G21" i="30"/>
  <c r="I21" i="30"/>
  <c r="K21" i="30"/>
  <c r="M21" i="30"/>
  <c r="O21" i="30"/>
  <c r="Q21" i="30"/>
  <c r="V21" i="30"/>
  <c r="G24" i="30"/>
  <c r="M24" i="30" s="1"/>
  <c r="I24" i="30"/>
  <c r="K24" i="30"/>
  <c r="O24" i="30"/>
  <c r="Q24" i="30"/>
  <c r="V24" i="30"/>
  <c r="G27" i="30"/>
  <c r="M27" i="30" s="1"/>
  <c r="I27" i="30"/>
  <c r="K27" i="30"/>
  <c r="O27" i="30"/>
  <c r="Q27" i="30"/>
  <c r="V27" i="30"/>
  <c r="G30" i="30"/>
  <c r="I30" i="30"/>
  <c r="K30" i="30"/>
  <c r="M30" i="30"/>
  <c r="O30" i="30"/>
  <c r="Q30" i="30"/>
  <c r="V30" i="30"/>
  <c r="G35" i="30"/>
  <c r="I35" i="30"/>
  <c r="K35" i="30"/>
  <c r="M35" i="30"/>
  <c r="O35" i="30"/>
  <c r="Q35" i="30"/>
  <c r="V35" i="30"/>
  <c r="G40" i="30"/>
  <c r="M40" i="30" s="1"/>
  <c r="I40" i="30"/>
  <c r="K40" i="30"/>
  <c r="O40" i="30"/>
  <c r="Q40" i="30"/>
  <c r="V40" i="30"/>
  <c r="G43" i="30"/>
  <c r="M43" i="30" s="1"/>
  <c r="I43" i="30"/>
  <c r="K43" i="30"/>
  <c r="O43" i="30"/>
  <c r="Q43" i="30"/>
  <c r="V43" i="30"/>
  <c r="G45" i="30"/>
  <c r="I45" i="30"/>
  <c r="K45" i="30"/>
  <c r="M45" i="30"/>
  <c r="O45" i="30"/>
  <c r="Q45" i="30"/>
  <c r="V45" i="30"/>
  <c r="G47" i="30"/>
  <c r="M47" i="30" s="1"/>
  <c r="I47" i="30"/>
  <c r="K47" i="30"/>
  <c r="O47" i="30"/>
  <c r="Q47" i="30"/>
  <c r="V47" i="30"/>
  <c r="G52" i="30"/>
  <c r="G51" i="30" s="1"/>
  <c r="I52" i="30"/>
  <c r="I51" i="30" s="1"/>
  <c r="K52" i="30"/>
  <c r="K51" i="30" s="1"/>
  <c r="M52" i="30"/>
  <c r="M51" i="30" s="1"/>
  <c r="O52" i="30"/>
  <c r="O51" i="30" s="1"/>
  <c r="Q52" i="30"/>
  <c r="Q51" i="30" s="1"/>
  <c r="V52" i="30"/>
  <c r="V51" i="30" s="1"/>
  <c r="G55" i="30"/>
  <c r="I55" i="30"/>
  <c r="I54" i="30" s="1"/>
  <c r="K55" i="30"/>
  <c r="K54" i="30" s="1"/>
  <c r="M55" i="30"/>
  <c r="M54" i="30" s="1"/>
  <c r="O55" i="30"/>
  <c r="O54" i="30" s="1"/>
  <c r="Q55" i="30"/>
  <c r="Q54" i="30" s="1"/>
  <c r="V55" i="30"/>
  <c r="G64" i="30"/>
  <c r="M64" i="30" s="1"/>
  <c r="I64" i="30"/>
  <c r="K64" i="30"/>
  <c r="O64" i="30"/>
  <c r="Q64" i="30"/>
  <c r="V64" i="30"/>
  <c r="I68" i="30"/>
  <c r="K68" i="30"/>
  <c r="O68" i="30"/>
  <c r="G69" i="30"/>
  <c r="M69" i="30" s="1"/>
  <c r="M68" i="30" s="1"/>
  <c r="I69" i="30"/>
  <c r="K69" i="30"/>
  <c r="O69" i="30"/>
  <c r="Q69" i="30"/>
  <c r="Q68" i="30" s="1"/>
  <c r="V69" i="30"/>
  <c r="V68" i="30" s="1"/>
  <c r="V71" i="30"/>
  <c r="G72" i="30"/>
  <c r="I72" i="30"/>
  <c r="I71" i="30" s="1"/>
  <c r="K72" i="30"/>
  <c r="K71" i="30" s="1"/>
  <c r="O72" i="30"/>
  <c r="O71" i="30" s="1"/>
  <c r="Q72" i="30"/>
  <c r="Q71" i="30" s="1"/>
  <c r="V72" i="30"/>
  <c r="G76" i="30"/>
  <c r="G75" i="30" s="1"/>
  <c r="I76" i="30"/>
  <c r="I75" i="30" s="1"/>
  <c r="K76" i="30"/>
  <c r="K75" i="30" s="1"/>
  <c r="M76" i="30"/>
  <c r="M75" i="30" s="1"/>
  <c r="O76" i="30"/>
  <c r="O75" i="30" s="1"/>
  <c r="Q76" i="30"/>
  <c r="Q75" i="30" s="1"/>
  <c r="V76" i="30"/>
  <c r="V75" i="30" s="1"/>
  <c r="G81" i="30"/>
  <c r="I189" i="1" s="1"/>
  <c r="I81" i="30"/>
  <c r="K81" i="30"/>
  <c r="G82" i="30"/>
  <c r="I82" i="30"/>
  <c r="K82" i="30"/>
  <c r="M82" i="30"/>
  <c r="M81" i="30" s="1"/>
  <c r="O82" i="30"/>
  <c r="O81" i="30" s="1"/>
  <c r="Q82" i="30"/>
  <c r="Q81" i="30" s="1"/>
  <c r="V82" i="30"/>
  <c r="V81" i="30" s="1"/>
  <c r="G87" i="30"/>
  <c r="I87" i="30"/>
  <c r="K87" i="30"/>
  <c r="O87" i="30"/>
  <c r="Q87" i="30"/>
  <c r="V87" i="30"/>
  <c r="G89" i="30"/>
  <c r="M89" i="30" s="1"/>
  <c r="I89" i="30"/>
  <c r="K89" i="30"/>
  <c r="O89" i="30"/>
  <c r="Q89" i="30"/>
  <c r="V89" i="30"/>
  <c r="G91" i="30"/>
  <c r="M91" i="30" s="1"/>
  <c r="I91" i="30"/>
  <c r="K91" i="30"/>
  <c r="O91" i="30"/>
  <c r="Q91" i="30"/>
  <c r="V91" i="30"/>
  <c r="G93" i="30"/>
  <c r="I93" i="30"/>
  <c r="K93" i="30"/>
  <c r="M93" i="30"/>
  <c r="O93" i="30"/>
  <c r="Q93" i="30"/>
  <c r="V93" i="30"/>
  <c r="G95" i="30"/>
  <c r="M95" i="30" s="1"/>
  <c r="I95" i="30"/>
  <c r="K95" i="30"/>
  <c r="O95" i="30"/>
  <c r="Q95" i="30"/>
  <c r="V95" i="30"/>
  <c r="G101" i="30"/>
  <c r="I101" i="30"/>
  <c r="I100" i="30" s="1"/>
  <c r="K101" i="30"/>
  <c r="M101" i="30"/>
  <c r="O101" i="30"/>
  <c r="Q101" i="30"/>
  <c r="V101" i="30"/>
  <c r="G108" i="30"/>
  <c r="M108" i="30" s="1"/>
  <c r="I108" i="30"/>
  <c r="K108" i="30"/>
  <c r="O108" i="30"/>
  <c r="Q108" i="30"/>
  <c r="V108" i="30"/>
  <c r="G114" i="30"/>
  <c r="M114" i="30" s="1"/>
  <c r="I114" i="30"/>
  <c r="K114" i="30"/>
  <c r="O114" i="30"/>
  <c r="Q114" i="30"/>
  <c r="V114" i="30"/>
  <c r="G122" i="30"/>
  <c r="I122" i="30"/>
  <c r="K122" i="30"/>
  <c r="M122" i="30"/>
  <c r="O122" i="30"/>
  <c r="Q122" i="30"/>
  <c r="V122" i="30"/>
  <c r="G132" i="30"/>
  <c r="I132" i="30"/>
  <c r="K132" i="30"/>
  <c r="M132" i="30"/>
  <c r="O132" i="30"/>
  <c r="Q132" i="30"/>
  <c r="V132" i="30"/>
  <c r="G135" i="30"/>
  <c r="M135" i="30" s="1"/>
  <c r="I135" i="30"/>
  <c r="K135" i="30"/>
  <c r="O135" i="30"/>
  <c r="Q135" i="30"/>
  <c r="V135" i="30"/>
  <c r="G143" i="30"/>
  <c r="I143" i="30"/>
  <c r="K143" i="30"/>
  <c r="M143" i="30"/>
  <c r="O143" i="30"/>
  <c r="Q143" i="30"/>
  <c r="V143" i="30"/>
  <c r="G151" i="30"/>
  <c r="I151" i="30"/>
  <c r="K151" i="30"/>
  <c r="M151" i="30"/>
  <c r="O151" i="30"/>
  <c r="Q151" i="30"/>
  <c r="V151" i="30"/>
  <c r="G161" i="30"/>
  <c r="I161" i="30"/>
  <c r="K161" i="30"/>
  <c r="M161" i="30"/>
  <c r="O161" i="30"/>
  <c r="Q161" i="30"/>
  <c r="V161" i="30"/>
  <c r="G172" i="30"/>
  <c r="M172" i="30" s="1"/>
  <c r="I172" i="30"/>
  <c r="K172" i="30"/>
  <c r="O172" i="30"/>
  <c r="Q172" i="30"/>
  <c r="V172" i="30"/>
  <c r="G182" i="30"/>
  <c r="M182" i="30" s="1"/>
  <c r="I182" i="30"/>
  <c r="K182" i="30"/>
  <c r="O182" i="30"/>
  <c r="Q182" i="30"/>
  <c r="V182" i="30"/>
  <c r="G190" i="30"/>
  <c r="M190" i="30" s="1"/>
  <c r="I190" i="30"/>
  <c r="K190" i="30"/>
  <c r="O190" i="30"/>
  <c r="Q190" i="30"/>
  <c r="V190" i="30"/>
  <c r="G192" i="30"/>
  <c r="I192" i="30"/>
  <c r="K192" i="30"/>
  <c r="M192" i="30"/>
  <c r="O192" i="30"/>
  <c r="Q192" i="30"/>
  <c r="V192" i="30"/>
  <c r="G197" i="30"/>
  <c r="M197" i="30" s="1"/>
  <c r="I197" i="30"/>
  <c r="K197" i="30"/>
  <c r="O197" i="30"/>
  <c r="Q197" i="30"/>
  <c r="V197" i="30"/>
  <c r="G203" i="30"/>
  <c r="M203" i="30" s="1"/>
  <c r="I203" i="30"/>
  <c r="K203" i="30"/>
  <c r="O203" i="30"/>
  <c r="Q203" i="30"/>
  <c r="V203" i="30"/>
  <c r="G215" i="30"/>
  <c r="I215" i="30"/>
  <c r="K215" i="30"/>
  <c r="M215" i="30"/>
  <c r="O215" i="30"/>
  <c r="Q215" i="30"/>
  <c r="V215" i="30"/>
  <c r="G224" i="30"/>
  <c r="M224" i="30" s="1"/>
  <c r="I224" i="30"/>
  <c r="K224" i="30"/>
  <c r="O224" i="30"/>
  <c r="O223" i="30" s="1"/>
  <c r="Q224" i="30"/>
  <c r="Q223" i="30" s="1"/>
  <c r="V224" i="30"/>
  <c r="G227" i="30"/>
  <c r="I227" i="30"/>
  <c r="K227" i="30"/>
  <c r="M227" i="30"/>
  <c r="O227" i="30"/>
  <c r="Q227" i="30"/>
  <c r="V227" i="30"/>
  <c r="G232" i="30"/>
  <c r="I232" i="30"/>
  <c r="K232" i="30"/>
  <c r="M232" i="30"/>
  <c r="O232" i="30"/>
  <c r="Q232" i="30"/>
  <c r="V232" i="30"/>
  <c r="G236" i="30"/>
  <c r="M236" i="30" s="1"/>
  <c r="I236" i="30"/>
  <c r="K236" i="30"/>
  <c r="O236" i="30"/>
  <c r="Q236" i="30"/>
  <c r="V236" i="30"/>
  <c r="G240" i="30"/>
  <c r="I240" i="30"/>
  <c r="K240" i="30"/>
  <c r="M240" i="30"/>
  <c r="O240" i="30"/>
  <c r="Q240" i="30"/>
  <c r="V240" i="30"/>
  <c r="G242" i="30"/>
  <c r="M242" i="30" s="1"/>
  <c r="I242" i="30"/>
  <c r="K242" i="30"/>
  <c r="O242" i="30"/>
  <c r="Q242" i="30"/>
  <c r="V242" i="30"/>
  <c r="G246" i="30"/>
  <c r="M246" i="30" s="1"/>
  <c r="I246" i="30"/>
  <c r="K246" i="30"/>
  <c r="O246" i="30"/>
  <c r="Q246" i="30"/>
  <c r="V246" i="30"/>
  <c r="G250" i="30"/>
  <c r="M250" i="30" s="1"/>
  <c r="I250" i="30"/>
  <c r="K250" i="30"/>
  <c r="O250" i="30"/>
  <c r="Q250" i="30"/>
  <c r="V250" i="30"/>
  <c r="G255" i="30"/>
  <c r="M255" i="30" s="1"/>
  <c r="I255" i="30"/>
  <c r="K255" i="30"/>
  <c r="O255" i="30"/>
  <c r="Q255" i="30"/>
  <c r="V255" i="30"/>
  <c r="G263" i="30"/>
  <c r="G262" i="30" s="1"/>
  <c r="I196" i="1" s="1"/>
  <c r="I263" i="30"/>
  <c r="K263" i="30"/>
  <c r="K262" i="30" s="1"/>
  <c r="M263" i="30"/>
  <c r="O263" i="30"/>
  <c r="O262" i="30" s="1"/>
  <c r="Q263" i="30"/>
  <c r="V263" i="30"/>
  <c r="G282" i="30"/>
  <c r="I282" i="30"/>
  <c r="K282" i="30"/>
  <c r="M282" i="30"/>
  <c r="O282" i="30"/>
  <c r="Q282" i="30"/>
  <c r="V282" i="30"/>
  <c r="G285" i="30"/>
  <c r="M285" i="30" s="1"/>
  <c r="I285" i="30"/>
  <c r="K285" i="30"/>
  <c r="O285" i="30"/>
  <c r="Q285" i="30"/>
  <c r="V285" i="30"/>
  <c r="AE310" i="30"/>
  <c r="F63" i="1" s="1"/>
  <c r="BA48" i="29"/>
  <c r="BA35" i="29"/>
  <c r="BA31" i="29"/>
  <c r="G9" i="29"/>
  <c r="I9" i="29"/>
  <c r="I8" i="29" s="1"/>
  <c r="K9" i="29"/>
  <c r="K8" i="29" s="1"/>
  <c r="M9" i="29"/>
  <c r="O9" i="29"/>
  <c r="Q9" i="29"/>
  <c r="V9" i="29"/>
  <c r="G14" i="29"/>
  <c r="I14" i="29"/>
  <c r="K14" i="29"/>
  <c r="M14" i="29"/>
  <c r="O14" i="29"/>
  <c r="Q14" i="29"/>
  <c r="V14" i="29"/>
  <c r="G16" i="29"/>
  <c r="M16" i="29" s="1"/>
  <c r="I16" i="29"/>
  <c r="K16" i="29"/>
  <c r="O16" i="29"/>
  <c r="Q16" i="29"/>
  <c r="V16" i="29"/>
  <c r="G19" i="29"/>
  <c r="I19" i="29"/>
  <c r="K19" i="29"/>
  <c r="M19" i="29"/>
  <c r="O19" i="29"/>
  <c r="Q19" i="29"/>
  <c r="V19" i="29"/>
  <c r="G20" i="29"/>
  <c r="I20" i="29"/>
  <c r="K20" i="29"/>
  <c r="M20" i="29"/>
  <c r="O20" i="29"/>
  <c r="Q20" i="29"/>
  <c r="V20" i="29"/>
  <c r="G26" i="29"/>
  <c r="I26" i="29"/>
  <c r="K26" i="29"/>
  <c r="M26" i="29"/>
  <c r="O26" i="29"/>
  <c r="O25" i="29" s="1"/>
  <c r="Q26" i="29"/>
  <c r="V26" i="29"/>
  <c r="G30" i="29"/>
  <c r="M30" i="29" s="1"/>
  <c r="I30" i="29"/>
  <c r="K30" i="29"/>
  <c r="O30" i="29"/>
  <c r="Q30" i="29"/>
  <c r="V30" i="29"/>
  <c r="G34" i="29"/>
  <c r="M34" i="29" s="1"/>
  <c r="I34" i="29"/>
  <c r="K34" i="29"/>
  <c r="O34" i="29"/>
  <c r="Q34" i="29"/>
  <c r="V34" i="29"/>
  <c r="G37" i="29"/>
  <c r="I37" i="29"/>
  <c r="K37" i="29"/>
  <c r="M37" i="29"/>
  <c r="O37" i="29"/>
  <c r="Q37" i="29"/>
  <c r="V37" i="29"/>
  <c r="I39" i="29"/>
  <c r="Q39" i="29"/>
  <c r="G40" i="29"/>
  <c r="G39" i="29" s="1"/>
  <c r="I40" i="29"/>
  <c r="K40" i="29"/>
  <c r="K39" i="29" s="1"/>
  <c r="O40" i="29"/>
  <c r="O39" i="29" s="1"/>
  <c r="Q40" i="29"/>
  <c r="V40" i="29"/>
  <c r="V39" i="29" s="1"/>
  <c r="G44" i="29"/>
  <c r="I44" i="29"/>
  <c r="I43" i="29" s="1"/>
  <c r="K44" i="29"/>
  <c r="K43" i="29" s="1"/>
  <c r="O44" i="29"/>
  <c r="O43" i="29" s="1"/>
  <c r="Q44" i="29"/>
  <c r="Q43" i="29" s="1"/>
  <c r="V44" i="29"/>
  <c r="V43" i="29" s="1"/>
  <c r="I46" i="29"/>
  <c r="G47" i="29"/>
  <c r="M47" i="29" s="1"/>
  <c r="M46" i="29" s="1"/>
  <c r="I47" i="29"/>
  <c r="K47" i="29"/>
  <c r="K46" i="29" s="1"/>
  <c r="O47" i="29"/>
  <c r="O46" i="29" s="1"/>
  <c r="Q47" i="29"/>
  <c r="Q46" i="29" s="1"/>
  <c r="V47" i="29"/>
  <c r="V46" i="29" s="1"/>
  <c r="AE53" i="29"/>
  <c r="F62" i="1" s="1"/>
  <c r="BA23" i="28"/>
  <c r="G9" i="28"/>
  <c r="G8" i="28" s="1"/>
  <c r="I9" i="28"/>
  <c r="I8" i="28" s="1"/>
  <c r="K9" i="28"/>
  <c r="O9" i="28"/>
  <c r="Q9" i="28"/>
  <c r="V9" i="28"/>
  <c r="G11" i="28"/>
  <c r="I11" i="28"/>
  <c r="K11" i="28"/>
  <c r="M11" i="28"/>
  <c r="O11" i="28"/>
  <c r="Q11" i="28"/>
  <c r="Q8" i="28" s="1"/>
  <c r="V11" i="28"/>
  <c r="V8" i="28" s="1"/>
  <c r="O12" i="28"/>
  <c r="Q12" i="28"/>
  <c r="V12" i="28"/>
  <c r="G13" i="28"/>
  <c r="G12" i="28" s="1"/>
  <c r="I13" i="28"/>
  <c r="I12" i="28" s="1"/>
  <c r="K13" i="28"/>
  <c r="K12" i="28" s="1"/>
  <c r="O13" i="28"/>
  <c r="Q13" i="28"/>
  <c r="V13" i="28"/>
  <c r="I19" i="28"/>
  <c r="K19" i="28"/>
  <c r="O19" i="28"/>
  <c r="Q19" i="28"/>
  <c r="V19" i="28"/>
  <c r="G20" i="28"/>
  <c r="M20" i="28" s="1"/>
  <c r="M19" i="28" s="1"/>
  <c r="I20" i="28"/>
  <c r="K20" i="28"/>
  <c r="O20" i="28"/>
  <c r="Q20" i="28"/>
  <c r="V20" i="28"/>
  <c r="G21" i="28"/>
  <c r="I21" i="28"/>
  <c r="K21" i="28"/>
  <c r="G22" i="28"/>
  <c r="M22" i="28" s="1"/>
  <c r="M21" i="28" s="1"/>
  <c r="I22" i="28"/>
  <c r="K22" i="28"/>
  <c r="O22" i="28"/>
  <c r="O21" i="28" s="1"/>
  <c r="Q22" i="28"/>
  <c r="Q21" i="28" s="1"/>
  <c r="V22" i="28"/>
  <c r="V21" i="28" s="1"/>
  <c r="Q25" i="28"/>
  <c r="G26" i="28"/>
  <c r="I26" i="28"/>
  <c r="I25" i="28" s="1"/>
  <c r="K26" i="28"/>
  <c r="K25" i="28" s="1"/>
  <c r="O26" i="28"/>
  <c r="O25" i="28" s="1"/>
  <c r="Q26" i="28"/>
  <c r="V26" i="28"/>
  <c r="V25" i="28" s="1"/>
  <c r="AE32" i="28"/>
  <c r="F61" i="1" s="1"/>
  <c r="G9" i="27"/>
  <c r="I9" i="27"/>
  <c r="K9" i="27"/>
  <c r="M9" i="27"/>
  <c r="O9" i="27"/>
  <c r="Q9" i="27"/>
  <c r="V9" i="27"/>
  <c r="G11" i="27"/>
  <c r="I11" i="27"/>
  <c r="K11" i="27"/>
  <c r="M11" i="27"/>
  <c r="O11" i="27"/>
  <c r="Q11" i="27"/>
  <c r="V11" i="27"/>
  <c r="G12" i="27"/>
  <c r="M12" i="27" s="1"/>
  <c r="I12" i="27"/>
  <c r="K12" i="27"/>
  <c r="O12" i="27"/>
  <c r="Q12" i="27"/>
  <c r="V12" i="27"/>
  <c r="G13" i="27"/>
  <c r="M13" i="27" s="1"/>
  <c r="I13" i="27"/>
  <c r="K13" i="27"/>
  <c r="O13" i="27"/>
  <c r="Q13" i="27"/>
  <c r="V13" i="27"/>
  <c r="G14" i="27"/>
  <c r="I14" i="27"/>
  <c r="K14" i="27"/>
  <c r="M14" i="27"/>
  <c r="O14" i="27"/>
  <c r="Q14" i="27"/>
  <c r="V14" i="27"/>
  <c r="G15" i="27"/>
  <c r="M15" i="27" s="1"/>
  <c r="I15" i="27"/>
  <c r="K15" i="27"/>
  <c r="O15" i="27"/>
  <c r="Q15" i="27"/>
  <c r="V15" i="27"/>
  <c r="G16" i="27"/>
  <c r="I16" i="27"/>
  <c r="K16" i="27"/>
  <c r="M16" i="27"/>
  <c r="O16" i="27"/>
  <c r="Q16" i="27"/>
  <c r="V16" i="27"/>
  <c r="G17" i="27"/>
  <c r="I17" i="27"/>
  <c r="K17" i="27"/>
  <c r="M17" i="27"/>
  <c r="O17" i="27"/>
  <c r="Q17" i="27"/>
  <c r="V17" i="27"/>
  <c r="G18" i="27"/>
  <c r="M18" i="27" s="1"/>
  <c r="I18" i="27"/>
  <c r="K18" i="27"/>
  <c r="O18" i="27"/>
  <c r="Q18" i="27"/>
  <c r="V18" i="27"/>
  <c r="G19" i="27"/>
  <c r="I19" i="27"/>
  <c r="K19" i="27"/>
  <c r="M19" i="27"/>
  <c r="O19" i="27"/>
  <c r="Q19" i="27"/>
  <c r="V19" i="27"/>
  <c r="G20" i="27"/>
  <c r="M20" i="27" s="1"/>
  <c r="I20" i="27"/>
  <c r="K20" i="27"/>
  <c r="O20" i="27"/>
  <c r="Q20" i="27"/>
  <c r="V20" i="27"/>
  <c r="G21" i="27"/>
  <c r="I21" i="27"/>
  <c r="K21" i="27"/>
  <c r="M21" i="27"/>
  <c r="O21" i="27"/>
  <c r="Q21" i="27"/>
  <c r="V21" i="27"/>
  <c r="G22" i="27"/>
  <c r="M22" i="27" s="1"/>
  <c r="I22" i="27"/>
  <c r="K22" i="27"/>
  <c r="O22" i="27"/>
  <c r="Q22" i="27"/>
  <c r="V22" i="27"/>
  <c r="AE24" i="27"/>
  <c r="F60" i="1" s="1"/>
  <c r="G9" i="26"/>
  <c r="I9" i="26"/>
  <c r="K9" i="26"/>
  <c r="O9" i="26"/>
  <c r="Q9" i="26"/>
  <c r="V9" i="26"/>
  <c r="G11" i="26"/>
  <c r="I11" i="26"/>
  <c r="K11" i="26"/>
  <c r="M11" i="26"/>
  <c r="O11" i="26"/>
  <c r="Q11" i="26"/>
  <c r="V11" i="26"/>
  <c r="G12" i="26"/>
  <c r="M12" i="26" s="1"/>
  <c r="I12" i="26"/>
  <c r="K12" i="26"/>
  <c r="O12" i="26"/>
  <c r="Q12" i="26"/>
  <c r="V12" i="26"/>
  <c r="G13" i="26"/>
  <c r="I13" i="26"/>
  <c r="K13" i="26"/>
  <c r="M13" i="26"/>
  <c r="O13" i="26"/>
  <c r="Q13" i="26"/>
  <c r="V13" i="26"/>
  <c r="G14" i="26"/>
  <c r="M14" i="26" s="1"/>
  <c r="I14" i="26"/>
  <c r="K14" i="26"/>
  <c r="O14" i="26"/>
  <c r="Q14" i="26"/>
  <c r="V14" i="26"/>
  <c r="G15" i="26"/>
  <c r="M15" i="26" s="1"/>
  <c r="I15" i="26"/>
  <c r="K15" i="26"/>
  <c r="O15" i="26"/>
  <c r="Q15" i="26"/>
  <c r="V15" i="26"/>
  <c r="G16" i="26"/>
  <c r="I16" i="26"/>
  <c r="K16" i="26"/>
  <c r="M16" i="26"/>
  <c r="O16" i="26"/>
  <c r="Q16" i="26"/>
  <c r="V16" i="26"/>
  <c r="G17" i="26"/>
  <c r="M17" i="26" s="1"/>
  <c r="I17" i="26"/>
  <c r="K17" i="26"/>
  <c r="O17" i="26"/>
  <c r="Q17" i="26"/>
  <c r="V17" i="26"/>
  <c r="G18" i="26"/>
  <c r="M18" i="26" s="1"/>
  <c r="I18" i="26"/>
  <c r="K18" i="26"/>
  <c r="O18" i="26"/>
  <c r="Q18" i="26"/>
  <c r="V18" i="26"/>
  <c r="G19" i="26"/>
  <c r="M19" i="26" s="1"/>
  <c r="I19" i="26"/>
  <c r="K19" i="26"/>
  <c r="O19" i="26"/>
  <c r="Q19" i="26"/>
  <c r="V19" i="26"/>
  <c r="G20" i="26"/>
  <c r="I20" i="26"/>
  <c r="K20" i="26"/>
  <c r="M20" i="26"/>
  <c r="O20" i="26"/>
  <c r="Q20" i="26"/>
  <c r="V20" i="26"/>
  <c r="G21" i="26"/>
  <c r="I21" i="26"/>
  <c r="K21" i="26"/>
  <c r="M21" i="26"/>
  <c r="O21" i="26"/>
  <c r="Q21" i="26"/>
  <c r="V21" i="26"/>
  <c r="G22" i="26"/>
  <c r="I22" i="26"/>
  <c r="K22" i="26"/>
  <c r="M22" i="26"/>
  <c r="O22" i="26"/>
  <c r="Q22" i="26"/>
  <c r="V22" i="26"/>
  <c r="G23" i="26"/>
  <c r="I23" i="26"/>
  <c r="K23" i="26"/>
  <c r="M23" i="26"/>
  <c r="O23" i="26"/>
  <c r="Q23" i="26"/>
  <c r="V23" i="26"/>
  <c r="G24" i="26"/>
  <c r="M24" i="26" s="1"/>
  <c r="I24" i="26"/>
  <c r="K24" i="26"/>
  <c r="O24" i="26"/>
  <c r="Q24" i="26"/>
  <c r="V24" i="26"/>
  <c r="G25" i="26"/>
  <c r="I25" i="26"/>
  <c r="K25" i="26"/>
  <c r="M25" i="26"/>
  <c r="O25" i="26"/>
  <c r="Q25" i="26"/>
  <c r="V25" i="26"/>
  <c r="G26" i="26"/>
  <c r="M26" i="26" s="1"/>
  <c r="I26" i="26"/>
  <c r="K26" i="26"/>
  <c r="O26" i="26"/>
  <c r="Q26" i="26"/>
  <c r="V26" i="26"/>
  <c r="G27" i="26"/>
  <c r="I27" i="26"/>
  <c r="K27" i="26"/>
  <c r="M27" i="26"/>
  <c r="O27" i="26"/>
  <c r="Q27" i="26"/>
  <c r="V27" i="26"/>
  <c r="G28" i="26"/>
  <c r="M28" i="26" s="1"/>
  <c r="I28" i="26"/>
  <c r="K28" i="26"/>
  <c r="O28" i="26"/>
  <c r="Q28" i="26"/>
  <c r="V28" i="26"/>
  <c r="G29" i="26"/>
  <c r="I29" i="26"/>
  <c r="K29" i="26"/>
  <c r="M29" i="26"/>
  <c r="O29" i="26"/>
  <c r="Q29" i="26"/>
  <c r="V29" i="26"/>
  <c r="G30" i="26"/>
  <c r="M30" i="26" s="1"/>
  <c r="I30" i="26"/>
  <c r="K30" i="26"/>
  <c r="O30" i="26"/>
  <c r="Q30" i="26"/>
  <c r="V30" i="26"/>
  <c r="G31" i="26"/>
  <c r="M31" i="26" s="1"/>
  <c r="I31" i="26"/>
  <c r="K31" i="26"/>
  <c r="O31" i="26"/>
  <c r="Q31" i="26"/>
  <c r="V31" i="26"/>
  <c r="G32" i="26"/>
  <c r="I32" i="26"/>
  <c r="K32" i="26"/>
  <c r="M32" i="26"/>
  <c r="O32" i="26"/>
  <c r="Q32" i="26"/>
  <c r="V32" i="26"/>
  <c r="G33" i="26"/>
  <c r="I33" i="26"/>
  <c r="K33" i="26"/>
  <c r="M33" i="26"/>
  <c r="O33" i="26"/>
  <c r="Q33" i="26"/>
  <c r="V33" i="26"/>
  <c r="G34" i="26"/>
  <c r="M34" i="26" s="1"/>
  <c r="I34" i="26"/>
  <c r="K34" i="26"/>
  <c r="O34" i="26"/>
  <c r="Q34" i="26"/>
  <c r="V34" i="26"/>
  <c r="G35" i="26"/>
  <c r="M35" i="26" s="1"/>
  <c r="I35" i="26"/>
  <c r="K35" i="26"/>
  <c r="O35" i="26"/>
  <c r="Q35" i="26"/>
  <c r="V35" i="26"/>
  <c r="G36" i="26"/>
  <c r="I36" i="26"/>
  <c r="K36" i="26"/>
  <c r="M36" i="26"/>
  <c r="O36" i="26"/>
  <c r="Q36" i="26"/>
  <c r="V36" i="26"/>
  <c r="G37" i="26"/>
  <c r="M37" i="26" s="1"/>
  <c r="I37" i="26"/>
  <c r="K37" i="26"/>
  <c r="O37" i="26"/>
  <c r="Q37" i="26"/>
  <c r="V37" i="26"/>
  <c r="AE39" i="26"/>
  <c r="F59" i="1" s="1"/>
  <c r="G9" i="25"/>
  <c r="I9" i="25"/>
  <c r="K9" i="25"/>
  <c r="O9" i="25"/>
  <c r="Q9" i="25"/>
  <c r="V9" i="25"/>
  <c r="G11" i="25"/>
  <c r="I11" i="25"/>
  <c r="K11" i="25"/>
  <c r="M11" i="25"/>
  <c r="O11" i="25"/>
  <c r="Q11" i="25"/>
  <c r="V11" i="25"/>
  <c r="G12" i="25"/>
  <c r="M12" i="25" s="1"/>
  <c r="I12" i="25"/>
  <c r="K12" i="25"/>
  <c r="O12" i="25"/>
  <c r="Q12" i="25"/>
  <c r="V12" i="25"/>
  <c r="G13" i="25"/>
  <c r="I13" i="25"/>
  <c r="K13" i="25"/>
  <c r="M13" i="25"/>
  <c r="O13" i="25"/>
  <c r="Q13" i="25"/>
  <c r="V13" i="25"/>
  <c r="G14" i="25"/>
  <c r="I14" i="25"/>
  <c r="K14" i="25"/>
  <c r="M14" i="25"/>
  <c r="O14" i="25"/>
  <c r="Q14" i="25"/>
  <c r="V14" i="25"/>
  <c r="G15" i="25"/>
  <c r="M15" i="25" s="1"/>
  <c r="I15" i="25"/>
  <c r="K15" i="25"/>
  <c r="O15" i="25"/>
  <c r="Q15" i="25"/>
  <c r="V15" i="25"/>
  <c r="G16" i="25"/>
  <c r="M16" i="25" s="1"/>
  <c r="I16" i="25"/>
  <c r="K16" i="25"/>
  <c r="O16" i="25"/>
  <c r="Q16" i="25"/>
  <c r="V16" i="25"/>
  <c r="G17" i="25"/>
  <c r="M17" i="25" s="1"/>
  <c r="I17" i="25"/>
  <c r="K17" i="25"/>
  <c r="O17" i="25"/>
  <c r="Q17" i="25"/>
  <c r="V17" i="25"/>
  <c r="G18" i="25"/>
  <c r="M18" i="25" s="1"/>
  <c r="I18" i="25"/>
  <c r="K18" i="25"/>
  <c r="O18" i="25"/>
  <c r="Q18" i="25"/>
  <c r="V18" i="25"/>
  <c r="G19" i="25"/>
  <c r="M19" i="25" s="1"/>
  <c r="I19" i="25"/>
  <c r="K19" i="25"/>
  <c r="O19" i="25"/>
  <c r="Q19" i="25"/>
  <c r="V19" i="25"/>
  <c r="G20" i="25"/>
  <c r="I20" i="25"/>
  <c r="K20" i="25"/>
  <c r="M20" i="25"/>
  <c r="O20" i="25"/>
  <c r="Q20" i="25"/>
  <c r="V20" i="25"/>
  <c r="G21" i="25"/>
  <c r="M21" i="25" s="1"/>
  <c r="I21" i="25"/>
  <c r="K21" i="25"/>
  <c r="O21" i="25"/>
  <c r="Q21" i="25"/>
  <c r="V21" i="25"/>
  <c r="G22" i="25"/>
  <c r="I22" i="25"/>
  <c r="K22" i="25"/>
  <c r="M22" i="25"/>
  <c r="O22" i="25"/>
  <c r="Q22" i="25"/>
  <c r="V22" i="25"/>
  <c r="G23" i="25"/>
  <c r="M23" i="25" s="1"/>
  <c r="I23" i="25"/>
  <c r="K23" i="25"/>
  <c r="O23" i="25"/>
  <c r="Q23" i="25"/>
  <c r="V23" i="25"/>
  <c r="G24" i="25"/>
  <c r="M24" i="25" s="1"/>
  <c r="I24" i="25"/>
  <c r="K24" i="25"/>
  <c r="O24" i="25"/>
  <c r="Q24" i="25"/>
  <c r="V24" i="25"/>
  <c r="AE26" i="25"/>
  <c r="G9" i="24"/>
  <c r="G8" i="24" s="1"/>
  <c r="I9" i="24"/>
  <c r="I8" i="24" s="1"/>
  <c r="K9" i="24"/>
  <c r="K8" i="24" s="1"/>
  <c r="M9" i="24"/>
  <c r="M8" i="24" s="1"/>
  <c r="O9" i="24"/>
  <c r="O8" i="24" s="1"/>
  <c r="Q9" i="24"/>
  <c r="Q8" i="24" s="1"/>
  <c r="V9" i="24"/>
  <c r="V8" i="24" s="1"/>
  <c r="G13" i="24"/>
  <c r="M13" i="24" s="1"/>
  <c r="I13" i="24"/>
  <c r="I12" i="24" s="1"/>
  <c r="K13" i="24"/>
  <c r="K12" i="24" s="1"/>
  <c r="O13" i="24"/>
  <c r="O12" i="24" s="1"/>
  <c r="Q13" i="24"/>
  <c r="Q12" i="24" s="1"/>
  <c r="V13" i="24"/>
  <c r="G15" i="24"/>
  <c r="M15" i="24" s="1"/>
  <c r="I15" i="24"/>
  <c r="K15" i="24"/>
  <c r="O15" i="24"/>
  <c r="Q15" i="24"/>
  <c r="V15" i="24"/>
  <c r="V12" i="24" s="1"/>
  <c r="Q20" i="24"/>
  <c r="G21" i="24"/>
  <c r="M21" i="24" s="1"/>
  <c r="I21" i="24"/>
  <c r="I20" i="24" s="1"/>
  <c r="K21" i="24"/>
  <c r="O21" i="24"/>
  <c r="Q21" i="24"/>
  <c r="V21" i="24"/>
  <c r="G24" i="24"/>
  <c r="I24" i="24"/>
  <c r="K24" i="24"/>
  <c r="K20" i="24" s="1"/>
  <c r="M24" i="24"/>
  <c r="O24" i="24"/>
  <c r="O20" i="24" s="1"/>
  <c r="Q24" i="24"/>
  <c r="V24" i="24"/>
  <c r="G26" i="24"/>
  <c r="M26" i="24" s="1"/>
  <c r="I26" i="24"/>
  <c r="K26" i="24"/>
  <c r="O26" i="24"/>
  <c r="Q26" i="24"/>
  <c r="V26" i="24"/>
  <c r="V20" i="24" s="1"/>
  <c r="I29" i="24"/>
  <c r="K29" i="24"/>
  <c r="G30" i="24"/>
  <c r="M30" i="24" s="1"/>
  <c r="M29" i="24" s="1"/>
  <c r="I30" i="24"/>
  <c r="K30" i="24"/>
  <c r="O30" i="24"/>
  <c r="O29" i="24" s="1"/>
  <c r="Q30" i="24"/>
  <c r="Q29" i="24" s="1"/>
  <c r="V30" i="24"/>
  <c r="V29" i="24" s="1"/>
  <c r="AE36" i="24"/>
  <c r="F56" i="1" s="1"/>
  <c r="BA45" i="23"/>
  <c r="G9" i="23"/>
  <c r="I9" i="23"/>
  <c r="I8" i="23" s="1"/>
  <c r="K9" i="23"/>
  <c r="K8" i="23" s="1"/>
  <c r="O9" i="23"/>
  <c r="O8" i="23" s="1"/>
  <c r="Q9" i="23"/>
  <c r="Q8" i="23" s="1"/>
  <c r="V9" i="23"/>
  <c r="V8" i="23" s="1"/>
  <c r="Q13" i="23"/>
  <c r="V13" i="23"/>
  <c r="G14" i="23"/>
  <c r="M14" i="23" s="1"/>
  <c r="M13" i="23" s="1"/>
  <c r="I14" i="23"/>
  <c r="K14" i="23"/>
  <c r="K13" i="23" s="1"/>
  <c r="O14" i="23"/>
  <c r="Q14" i="23"/>
  <c r="V14" i="23"/>
  <c r="G17" i="23"/>
  <c r="I17" i="23"/>
  <c r="I13" i="23" s="1"/>
  <c r="K17" i="23"/>
  <c r="M17" i="23"/>
  <c r="O17" i="23"/>
  <c r="Q17" i="23"/>
  <c r="V17" i="23"/>
  <c r="G23" i="23"/>
  <c r="M23" i="23" s="1"/>
  <c r="I23" i="23"/>
  <c r="K23" i="23"/>
  <c r="O23" i="23"/>
  <c r="Q23" i="23"/>
  <c r="V23" i="23"/>
  <c r="G26" i="23"/>
  <c r="I26" i="23"/>
  <c r="I25" i="23" s="1"/>
  <c r="K26" i="23"/>
  <c r="O26" i="23"/>
  <c r="Q26" i="23"/>
  <c r="V26" i="23"/>
  <c r="G29" i="23"/>
  <c r="I29" i="23"/>
  <c r="K29" i="23"/>
  <c r="M29" i="23"/>
  <c r="O29" i="23"/>
  <c r="Q29" i="23"/>
  <c r="V29" i="23"/>
  <c r="G31" i="23"/>
  <c r="M31" i="23" s="1"/>
  <c r="I31" i="23"/>
  <c r="K31" i="23"/>
  <c r="O31" i="23"/>
  <c r="Q31" i="23"/>
  <c r="V31" i="23"/>
  <c r="G34" i="23"/>
  <c r="I34" i="23"/>
  <c r="K34" i="23"/>
  <c r="M34" i="23"/>
  <c r="O34" i="23"/>
  <c r="Q34" i="23"/>
  <c r="V34" i="23"/>
  <c r="G36" i="23"/>
  <c r="I36" i="23"/>
  <c r="K36" i="23"/>
  <c r="M36" i="23"/>
  <c r="O36" i="23"/>
  <c r="Q36" i="23"/>
  <c r="V36" i="23"/>
  <c r="G39" i="23"/>
  <c r="M39" i="23" s="1"/>
  <c r="I39" i="23"/>
  <c r="K39" i="23"/>
  <c r="O39" i="23"/>
  <c r="Q39" i="23"/>
  <c r="V39" i="23"/>
  <c r="G40" i="23"/>
  <c r="M40" i="23" s="1"/>
  <c r="I40" i="23"/>
  <c r="K40" i="23"/>
  <c r="O40" i="23"/>
  <c r="Q40" i="23"/>
  <c r="V40" i="23"/>
  <c r="G43" i="23"/>
  <c r="I43" i="23"/>
  <c r="K43" i="23"/>
  <c r="M43" i="23"/>
  <c r="O43" i="23"/>
  <c r="Q43" i="23"/>
  <c r="V43" i="23"/>
  <c r="G44" i="23"/>
  <c r="M44" i="23" s="1"/>
  <c r="I44" i="23"/>
  <c r="K44" i="23"/>
  <c r="O44" i="23"/>
  <c r="Q44" i="23"/>
  <c r="V44" i="23"/>
  <c r="G47" i="23"/>
  <c r="M47" i="23" s="1"/>
  <c r="I47" i="23"/>
  <c r="K47" i="23"/>
  <c r="O47" i="23"/>
  <c r="Q47" i="23"/>
  <c r="V47" i="23"/>
  <c r="G49" i="23"/>
  <c r="I49" i="23"/>
  <c r="K49" i="23"/>
  <c r="M49" i="23"/>
  <c r="O49" i="23"/>
  <c r="Q49" i="23"/>
  <c r="V49" i="23"/>
  <c r="G50" i="23"/>
  <c r="I50" i="23"/>
  <c r="K50" i="23"/>
  <c r="M50" i="23"/>
  <c r="O50" i="23"/>
  <c r="Q50" i="23"/>
  <c r="V50" i="23"/>
  <c r="G51" i="23"/>
  <c r="M51" i="23" s="1"/>
  <c r="I51" i="23"/>
  <c r="K51" i="23"/>
  <c r="O51" i="23"/>
  <c r="Q51" i="23"/>
  <c r="V51" i="23"/>
  <c r="G53" i="23"/>
  <c r="M53" i="23" s="1"/>
  <c r="I53" i="23"/>
  <c r="K53" i="23"/>
  <c r="O53" i="23"/>
  <c r="Q53" i="23"/>
  <c r="V53" i="23"/>
  <c r="G56" i="23"/>
  <c r="M56" i="23" s="1"/>
  <c r="I56" i="23"/>
  <c r="K56" i="23"/>
  <c r="O56" i="23"/>
  <c r="Q56" i="23"/>
  <c r="Q55" i="23" s="1"/>
  <c r="V56" i="23"/>
  <c r="G58" i="23"/>
  <c r="I58" i="23"/>
  <c r="K58" i="23"/>
  <c r="K55" i="23" s="1"/>
  <c r="M58" i="23"/>
  <c r="O58" i="23"/>
  <c r="O55" i="23" s="1"/>
  <c r="Q58" i="23"/>
  <c r="V58" i="23"/>
  <c r="G60" i="23"/>
  <c r="I60" i="23"/>
  <c r="K60" i="23"/>
  <c r="M60" i="23"/>
  <c r="O60" i="23"/>
  <c r="Q60" i="23"/>
  <c r="V60" i="23"/>
  <c r="G63" i="23"/>
  <c r="M63" i="23" s="1"/>
  <c r="I63" i="23"/>
  <c r="I55" i="23" s="1"/>
  <c r="K63" i="23"/>
  <c r="O63" i="23"/>
  <c r="Q63" i="23"/>
  <c r="V63" i="23"/>
  <c r="G65" i="23"/>
  <c r="I65" i="23"/>
  <c r="K65" i="23"/>
  <c r="M65" i="23"/>
  <c r="O65" i="23"/>
  <c r="Q65" i="23"/>
  <c r="V65" i="23"/>
  <c r="G67" i="23"/>
  <c r="M67" i="23" s="1"/>
  <c r="I67" i="23"/>
  <c r="K67" i="23"/>
  <c r="O67" i="23"/>
  <c r="Q67" i="23"/>
  <c r="V67" i="23"/>
  <c r="G70" i="23"/>
  <c r="G69" i="23" s="1"/>
  <c r="I70" i="23"/>
  <c r="K70" i="23"/>
  <c r="K69" i="23" s="1"/>
  <c r="M70" i="23"/>
  <c r="O70" i="23"/>
  <c r="O69" i="23" s="1"/>
  <c r="Q70" i="23"/>
  <c r="V70" i="23"/>
  <c r="V69" i="23" s="1"/>
  <c r="G73" i="23"/>
  <c r="I73" i="23"/>
  <c r="K73" i="23"/>
  <c r="M73" i="23"/>
  <c r="O73" i="23"/>
  <c r="Q73" i="23"/>
  <c r="V73" i="23"/>
  <c r="G75" i="23"/>
  <c r="M75" i="23" s="1"/>
  <c r="I75" i="23"/>
  <c r="K75" i="23"/>
  <c r="O75" i="23"/>
  <c r="Q75" i="23"/>
  <c r="V75" i="23"/>
  <c r="G78" i="23"/>
  <c r="G77" i="23" s="1"/>
  <c r="I78" i="23"/>
  <c r="I77" i="23" s="1"/>
  <c r="K78" i="23"/>
  <c r="K77" i="23" s="1"/>
  <c r="O78" i="23"/>
  <c r="O77" i="23" s="1"/>
  <c r="Q78" i="23"/>
  <c r="Q77" i="23" s="1"/>
  <c r="V78" i="23"/>
  <c r="V77" i="23" s="1"/>
  <c r="AE84" i="23"/>
  <c r="F55" i="1" s="1"/>
  <c r="BA65" i="22"/>
  <c r="BA37" i="22"/>
  <c r="G9" i="22"/>
  <c r="G8" i="22" s="1"/>
  <c r="I9" i="22"/>
  <c r="I8" i="22" s="1"/>
  <c r="K9" i="22"/>
  <c r="K8" i="22" s="1"/>
  <c r="M9" i="22"/>
  <c r="M8" i="22" s="1"/>
  <c r="O9" i="22"/>
  <c r="O8" i="22" s="1"/>
  <c r="Q9" i="22"/>
  <c r="Q8" i="22" s="1"/>
  <c r="V9" i="22"/>
  <c r="V8" i="22" s="1"/>
  <c r="G15" i="22"/>
  <c r="I15" i="22"/>
  <c r="K15" i="22"/>
  <c r="O15" i="22"/>
  <c r="G16" i="22"/>
  <c r="M16" i="22" s="1"/>
  <c r="I16" i="22"/>
  <c r="K16" i="22"/>
  <c r="O16" i="22"/>
  <c r="Q16" i="22"/>
  <c r="Q15" i="22" s="1"/>
  <c r="V16" i="22"/>
  <c r="V15" i="22" s="1"/>
  <c r="G21" i="22"/>
  <c r="M21" i="22" s="1"/>
  <c r="I21" i="22"/>
  <c r="K21" i="22"/>
  <c r="O21" i="22"/>
  <c r="Q21" i="22"/>
  <c r="V21" i="22"/>
  <c r="G30" i="22"/>
  <c r="M30" i="22" s="1"/>
  <c r="I30" i="22"/>
  <c r="K30" i="22"/>
  <c r="O30" i="22"/>
  <c r="Q30" i="22"/>
  <c r="V30" i="22"/>
  <c r="G32" i="22"/>
  <c r="I32" i="22"/>
  <c r="K32" i="22"/>
  <c r="M32" i="22"/>
  <c r="O32" i="22"/>
  <c r="Q32" i="22"/>
  <c r="V32" i="22"/>
  <c r="G36" i="22"/>
  <c r="M36" i="22" s="1"/>
  <c r="I36" i="22"/>
  <c r="K36" i="22"/>
  <c r="O36" i="22"/>
  <c r="Q36" i="22"/>
  <c r="V36" i="22"/>
  <c r="G41" i="22"/>
  <c r="M41" i="22" s="1"/>
  <c r="I41" i="22"/>
  <c r="K41" i="22"/>
  <c r="O41" i="22"/>
  <c r="Q41" i="22"/>
  <c r="V41" i="22"/>
  <c r="G43" i="22"/>
  <c r="I43" i="22"/>
  <c r="K43" i="22"/>
  <c r="M43" i="22"/>
  <c r="O43" i="22"/>
  <c r="Q43" i="22"/>
  <c r="V43" i="22"/>
  <c r="G46" i="22"/>
  <c r="I46" i="22"/>
  <c r="K46" i="22"/>
  <c r="M46" i="22"/>
  <c r="O46" i="22"/>
  <c r="Q46" i="22"/>
  <c r="V46" i="22"/>
  <c r="G48" i="22"/>
  <c r="M48" i="22" s="1"/>
  <c r="I48" i="22"/>
  <c r="K48" i="22"/>
  <c r="O48" i="22"/>
  <c r="Q48" i="22"/>
  <c r="V48" i="22"/>
  <c r="G54" i="22"/>
  <c r="M54" i="22" s="1"/>
  <c r="I54" i="22"/>
  <c r="K54" i="22"/>
  <c r="K53" i="22" s="1"/>
  <c r="O54" i="22"/>
  <c r="Q54" i="22"/>
  <c r="V54" i="22"/>
  <c r="G58" i="22"/>
  <c r="M58" i="22" s="1"/>
  <c r="I58" i="22"/>
  <c r="K58" i="22"/>
  <c r="O58" i="22"/>
  <c r="Q58" i="22"/>
  <c r="V58" i="22"/>
  <c r="G62" i="22"/>
  <c r="M62" i="22" s="1"/>
  <c r="I62" i="22"/>
  <c r="K62" i="22"/>
  <c r="O62" i="22"/>
  <c r="Q62" i="22"/>
  <c r="V62" i="22"/>
  <c r="G64" i="22"/>
  <c r="I64" i="22"/>
  <c r="K64" i="22"/>
  <c r="M64" i="22"/>
  <c r="O64" i="22"/>
  <c r="Q64" i="22"/>
  <c r="V64" i="22"/>
  <c r="G66" i="22"/>
  <c r="M66" i="22" s="1"/>
  <c r="I66" i="22"/>
  <c r="K66" i="22"/>
  <c r="O66" i="22"/>
  <c r="Q66" i="22"/>
  <c r="V66" i="22"/>
  <c r="G69" i="22"/>
  <c r="I69" i="22"/>
  <c r="K69" i="22"/>
  <c r="M69" i="22"/>
  <c r="O69" i="22"/>
  <c r="Q69" i="22"/>
  <c r="V69" i="22"/>
  <c r="Q74" i="22"/>
  <c r="G75" i="22"/>
  <c r="G74" i="22" s="1"/>
  <c r="I75" i="22"/>
  <c r="I74" i="22" s="1"/>
  <c r="K75" i="22"/>
  <c r="K74" i="22" s="1"/>
  <c r="O75" i="22"/>
  <c r="O74" i="22" s="1"/>
  <c r="Q75" i="22"/>
  <c r="V75" i="22"/>
  <c r="V74" i="22" s="1"/>
  <c r="AE81" i="22"/>
  <c r="BA161" i="21"/>
  <c r="BA114" i="21"/>
  <c r="BA101" i="21"/>
  <c r="BA48" i="21"/>
  <c r="BA42" i="21"/>
  <c r="BA39" i="21"/>
  <c r="BA34" i="21"/>
  <c r="BA30" i="21"/>
  <c r="G9" i="21"/>
  <c r="M9" i="21" s="1"/>
  <c r="I9" i="21"/>
  <c r="K9" i="21"/>
  <c r="O9" i="21"/>
  <c r="Q9" i="21"/>
  <c r="V9" i="21"/>
  <c r="G12" i="21"/>
  <c r="M12" i="21" s="1"/>
  <c r="I12" i="21"/>
  <c r="K12" i="21"/>
  <c r="O12" i="21"/>
  <c r="Q12" i="21"/>
  <c r="V12" i="21"/>
  <c r="G15" i="21"/>
  <c r="M15" i="21" s="1"/>
  <c r="I15" i="21"/>
  <c r="K15" i="21"/>
  <c r="O15" i="21"/>
  <c r="Q15" i="21"/>
  <c r="V15" i="21"/>
  <c r="G17" i="21"/>
  <c r="I17" i="21"/>
  <c r="K17" i="21"/>
  <c r="M17" i="21"/>
  <c r="O17" i="21"/>
  <c r="Q17" i="21"/>
  <c r="V17" i="21"/>
  <c r="G19" i="21"/>
  <c r="M19" i="21" s="1"/>
  <c r="I19" i="21"/>
  <c r="K19" i="21"/>
  <c r="O19" i="21"/>
  <c r="Q19" i="21"/>
  <c r="V19" i="21"/>
  <c r="G21" i="21"/>
  <c r="I21" i="21"/>
  <c r="K21" i="21"/>
  <c r="M21" i="21"/>
  <c r="O21" i="21"/>
  <c r="Q21" i="21"/>
  <c r="V21" i="21"/>
  <c r="G23" i="21"/>
  <c r="M23" i="21" s="1"/>
  <c r="I23" i="21"/>
  <c r="K23" i="21"/>
  <c r="O23" i="21"/>
  <c r="Q23" i="21"/>
  <c r="V23" i="21"/>
  <c r="G25" i="21"/>
  <c r="M25" i="21" s="1"/>
  <c r="I25" i="21"/>
  <c r="K25" i="21"/>
  <c r="O25" i="21"/>
  <c r="Q25" i="21"/>
  <c r="V25" i="21"/>
  <c r="G27" i="21"/>
  <c r="I27" i="21"/>
  <c r="K27" i="21"/>
  <c r="M27" i="21"/>
  <c r="O27" i="21"/>
  <c r="Q27" i="21"/>
  <c r="V27" i="21"/>
  <c r="G29" i="21"/>
  <c r="M29" i="21" s="1"/>
  <c r="I29" i="21"/>
  <c r="K29" i="21"/>
  <c r="O29" i="21"/>
  <c r="Q29" i="21"/>
  <c r="V29" i="21"/>
  <c r="G33" i="21"/>
  <c r="M33" i="21" s="1"/>
  <c r="I33" i="21"/>
  <c r="K33" i="21"/>
  <c r="O33" i="21"/>
  <c r="Q33" i="21"/>
  <c r="V33" i="21"/>
  <c r="G38" i="21"/>
  <c r="M38" i="21" s="1"/>
  <c r="I38" i="21"/>
  <c r="K38" i="21"/>
  <c r="O38" i="21"/>
  <c r="Q38" i="21"/>
  <c r="V38" i="21"/>
  <c r="G41" i="21"/>
  <c r="I41" i="21"/>
  <c r="K41" i="21"/>
  <c r="M41" i="21"/>
  <c r="O41" i="21"/>
  <c r="Q41" i="21"/>
  <c r="V41" i="21"/>
  <c r="G44" i="21"/>
  <c r="I44" i="21"/>
  <c r="K44" i="21"/>
  <c r="M44" i="21"/>
  <c r="O44" i="21"/>
  <c r="Q44" i="21"/>
  <c r="V44" i="21"/>
  <c r="G47" i="21"/>
  <c r="I47" i="21"/>
  <c r="K47" i="21"/>
  <c r="M47" i="21"/>
  <c r="O47" i="21"/>
  <c r="Q47" i="21"/>
  <c r="V47" i="21"/>
  <c r="G50" i="21"/>
  <c r="I50" i="21"/>
  <c r="K50" i="21"/>
  <c r="M50" i="21"/>
  <c r="O50" i="21"/>
  <c r="Q50" i="21"/>
  <c r="V50" i="21"/>
  <c r="G53" i="21"/>
  <c r="M53" i="21" s="1"/>
  <c r="I53" i="21"/>
  <c r="K53" i="21"/>
  <c r="O53" i="21"/>
  <c r="Q53" i="21"/>
  <c r="V53" i="21"/>
  <c r="G62" i="21"/>
  <c r="I62" i="21"/>
  <c r="K62" i="21"/>
  <c r="M62" i="21"/>
  <c r="O62" i="21"/>
  <c r="Q62" i="21"/>
  <c r="V62" i="21"/>
  <c r="G64" i="21"/>
  <c r="M64" i="21" s="1"/>
  <c r="I64" i="21"/>
  <c r="K64" i="21"/>
  <c r="O64" i="21"/>
  <c r="Q64" i="21"/>
  <c r="V64" i="21"/>
  <c r="G66" i="21"/>
  <c r="I66" i="21"/>
  <c r="K66" i="21"/>
  <c r="M66" i="21"/>
  <c r="O66" i="21"/>
  <c r="Q66" i="21"/>
  <c r="V66" i="21"/>
  <c r="G71" i="21"/>
  <c r="M71" i="21" s="1"/>
  <c r="I71" i="21"/>
  <c r="K71" i="21"/>
  <c r="O71" i="21"/>
  <c r="Q71" i="21"/>
  <c r="V71" i="21"/>
  <c r="G78" i="21"/>
  <c r="M78" i="21" s="1"/>
  <c r="I78" i="21"/>
  <c r="K78" i="21"/>
  <c r="O78" i="21"/>
  <c r="Q78" i="21"/>
  <c r="V78" i="21"/>
  <c r="G81" i="21"/>
  <c r="M81" i="21" s="1"/>
  <c r="I81" i="21"/>
  <c r="K81" i="21"/>
  <c r="O81" i="21"/>
  <c r="Q81" i="21"/>
  <c r="V81" i="21"/>
  <c r="G85" i="21"/>
  <c r="M85" i="21" s="1"/>
  <c r="I85" i="21"/>
  <c r="K85" i="21"/>
  <c r="O85" i="21"/>
  <c r="Q85" i="21"/>
  <c r="V85" i="21"/>
  <c r="G92" i="21"/>
  <c r="I92" i="21"/>
  <c r="K92" i="21"/>
  <c r="M92" i="21"/>
  <c r="O92" i="21"/>
  <c r="Q92" i="21"/>
  <c r="V92" i="21"/>
  <c r="G98" i="21"/>
  <c r="I98" i="21"/>
  <c r="K98" i="21"/>
  <c r="M98" i="21"/>
  <c r="O98" i="21"/>
  <c r="Q98" i="21"/>
  <c r="V98" i="21"/>
  <c r="G100" i="21"/>
  <c r="M100" i="21" s="1"/>
  <c r="I100" i="21"/>
  <c r="K100" i="21"/>
  <c r="O100" i="21"/>
  <c r="Q100" i="21"/>
  <c r="V100" i="21"/>
  <c r="G110" i="21"/>
  <c r="M110" i="21" s="1"/>
  <c r="I110" i="21"/>
  <c r="K110" i="21"/>
  <c r="O110" i="21"/>
  <c r="Q110" i="21"/>
  <c r="V110" i="21"/>
  <c r="G113" i="21"/>
  <c r="M113" i="21" s="1"/>
  <c r="I113" i="21"/>
  <c r="K113" i="21"/>
  <c r="O113" i="21"/>
  <c r="Q113" i="21"/>
  <c r="V113" i="21"/>
  <c r="G116" i="21"/>
  <c r="M116" i="21" s="1"/>
  <c r="I116" i="21"/>
  <c r="K116" i="21"/>
  <c r="O116" i="21"/>
  <c r="Q116" i="21"/>
  <c r="V116" i="21"/>
  <c r="G120" i="21"/>
  <c r="M120" i="21" s="1"/>
  <c r="I120" i="21"/>
  <c r="K120" i="21"/>
  <c r="O120" i="21"/>
  <c r="Q120" i="21"/>
  <c r="V120" i="21"/>
  <c r="G122" i="21"/>
  <c r="I122" i="21"/>
  <c r="K122" i="21"/>
  <c r="M122" i="21"/>
  <c r="O122" i="21"/>
  <c r="Q122" i="21"/>
  <c r="V122" i="21"/>
  <c r="G124" i="21"/>
  <c r="M124" i="21" s="1"/>
  <c r="I124" i="21"/>
  <c r="K124" i="21"/>
  <c r="O124" i="21"/>
  <c r="Q124" i="21"/>
  <c r="V124" i="21"/>
  <c r="G126" i="21"/>
  <c r="I126" i="21"/>
  <c r="K126" i="21"/>
  <c r="M126" i="21"/>
  <c r="O126" i="21"/>
  <c r="Q126" i="21"/>
  <c r="V126" i="21"/>
  <c r="G128" i="21"/>
  <c r="I128" i="21"/>
  <c r="K128" i="21"/>
  <c r="M128" i="21"/>
  <c r="O128" i="21"/>
  <c r="Q128" i="21"/>
  <c r="V128" i="21"/>
  <c r="G130" i="21"/>
  <c r="I130" i="21"/>
  <c r="K130" i="21"/>
  <c r="M130" i="21"/>
  <c r="O130" i="21"/>
  <c r="Q130" i="21"/>
  <c r="V130" i="21"/>
  <c r="G132" i="21"/>
  <c r="I132" i="21"/>
  <c r="K132" i="21"/>
  <c r="M132" i="21"/>
  <c r="O132" i="21"/>
  <c r="Q132" i="21"/>
  <c r="V132" i="21"/>
  <c r="G133" i="21"/>
  <c r="M133" i="21" s="1"/>
  <c r="I133" i="21"/>
  <c r="K133" i="21"/>
  <c r="O133" i="21"/>
  <c r="Q133" i="21"/>
  <c r="V133" i="21"/>
  <c r="G137" i="21"/>
  <c r="I137" i="21"/>
  <c r="K137" i="21"/>
  <c r="M137" i="21"/>
  <c r="O137" i="21"/>
  <c r="Q137" i="21"/>
  <c r="V137" i="21"/>
  <c r="G141" i="21"/>
  <c r="M141" i="21" s="1"/>
  <c r="I141" i="21"/>
  <c r="K141" i="21"/>
  <c r="O141" i="21"/>
  <c r="Q141" i="21"/>
  <c r="V141" i="21"/>
  <c r="G145" i="21"/>
  <c r="I145" i="21"/>
  <c r="K145" i="21"/>
  <c r="M145" i="21"/>
  <c r="O145" i="21"/>
  <c r="Q145" i="21"/>
  <c r="V145" i="21"/>
  <c r="G150" i="21"/>
  <c r="M150" i="21" s="1"/>
  <c r="I150" i="21"/>
  <c r="K150" i="21"/>
  <c r="O150" i="21"/>
  <c r="Q150" i="21"/>
  <c r="V150" i="21"/>
  <c r="G155" i="21"/>
  <c r="M155" i="21" s="1"/>
  <c r="I155" i="21"/>
  <c r="I154" i="21" s="1"/>
  <c r="K155" i="21"/>
  <c r="O155" i="21"/>
  <c r="Q155" i="21"/>
  <c r="V155" i="21"/>
  <c r="G158" i="21"/>
  <c r="M158" i="21" s="1"/>
  <c r="I158" i="21"/>
  <c r="K158" i="21"/>
  <c r="O158" i="21"/>
  <c r="Q158" i="21"/>
  <c r="V158" i="21"/>
  <c r="G160" i="21"/>
  <c r="M160" i="21" s="1"/>
  <c r="I160" i="21"/>
  <c r="K160" i="21"/>
  <c r="O160" i="21"/>
  <c r="Q160" i="21"/>
  <c r="V160" i="21"/>
  <c r="G163" i="21"/>
  <c r="I163" i="21"/>
  <c r="K163" i="21"/>
  <c r="M163" i="21"/>
  <c r="O163" i="21"/>
  <c r="Q163" i="21"/>
  <c r="V163" i="21"/>
  <c r="G167" i="21"/>
  <c r="I167" i="21"/>
  <c r="K167" i="21"/>
  <c r="M167" i="21"/>
  <c r="O167" i="21"/>
  <c r="Q167" i="21"/>
  <c r="V167" i="21"/>
  <c r="G169" i="21"/>
  <c r="M169" i="21" s="1"/>
  <c r="I169" i="21"/>
  <c r="K169" i="21"/>
  <c r="O169" i="21"/>
  <c r="Q169" i="21"/>
  <c r="V169" i="21"/>
  <c r="G171" i="21"/>
  <c r="M171" i="21" s="1"/>
  <c r="I171" i="21"/>
  <c r="K171" i="21"/>
  <c r="O171" i="21"/>
  <c r="Q171" i="21"/>
  <c r="V171" i="21"/>
  <c r="G176" i="21"/>
  <c r="M176" i="21" s="1"/>
  <c r="I176" i="21"/>
  <c r="K176" i="21"/>
  <c r="O176" i="21"/>
  <c r="Q176" i="21"/>
  <c r="V176" i="21"/>
  <c r="G180" i="21"/>
  <c r="M180" i="21" s="1"/>
  <c r="I180" i="21"/>
  <c r="K180" i="21"/>
  <c r="O180" i="21"/>
  <c r="Q180" i="21"/>
  <c r="V180" i="21"/>
  <c r="G184" i="21"/>
  <c r="M184" i="21" s="1"/>
  <c r="I184" i="21"/>
  <c r="K184" i="21"/>
  <c r="O184" i="21"/>
  <c r="Q184" i="21"/>
  <c r="V184" i="21"/>
  <c r="AE189" i="21"/>
  <c r="F52" i="1" s="1"/>
  <c r="BA10" i="20"/>
  <c r="G9" i="20"/>
  <c r="G8" i="20" s="1"/>
  <c r="I9" i="20"/>
  <c r="I8" i="20" s="1"/>
  <c r="K9" i="20"/>
  <c r="K8" i="20" s="1"/>
  <c r="M9" i="20"/>
  <c r="M8" i="20" s="1"/>
  <c r="O9" i="20"/>
  <c r="O8" i="20" s="1"/>
  <c r="Q9" i="20"/>
  <c r="V9" i="20"/>
  <c r="V8" i="20" s="1"/>
  <c r="G14" i="20"/>
  <c r="I14" i="20"/>
  <c r="K14" i="20"/>
  <c r="M14" i="20"/>
  <c r="O14" i="20"/>
  <c r="Q14" i="20"/>
  <c r="V14" i="20"/>
  <c r="G19" i="20"/>
  <c r="I19" i="20"/>
  <c r="I18" i="20" s="1"/>
  <c r="K19" i="20"/>
  <c r="O19" i="20"/>
  <c r="Q19" i="20"/>
  <c r="V19" i="20"/>
  <c r="G24" i="20"/>
  <c r="I24" i="20"/>
  <c r="K24" i="20"/>
  <c r="M24" i="20"/>
  <c r="O24" i="20"/>
  <c r="Q24" i="20"/>
  <c r="V24" i="20"/>
  <c r="G28" i="20"/>
  <c r="M28" i="20" s="1"/>
  <c r="I28" i="20"/>
  <c r="K28" i="20"/>
  <c r="O28" i="20"/>
  <c r="Q28" i="20"/>
  <c r="V28" i="20"/>
  <c r="G32" i="20"/>
  <c r="I32" i="20"/>
  <c r="K32" i="20"/>
  <c r="M32" i="20"/>
  <c r="O32" i="20"/>
  <c r="Q32" i="20"/>
  <c r="V32" i="20"/>
  <c r="G36" i="20"/>
  <c r="I36" i="20"/>
  <c r="K36" i="20"/>
  <c r="M36" i="20"/>
  <c r="O36" i="20"/>
  <c r="Q36" i="20"/>
  <c r="V36" i="20"/>
  <c r="AE41" i="20"/>
  <c r="F51" i="1" s="1"/>
  <c r="G9" i="19"/>
  <c r="I9" i="19"/>
  <c r="K9" i="19"/>
  <c r="O9" i="19"/>
  <c r="Q9" i="19"/>
  <c r="V9" i="19"/>
  <c r="G12" i="19"/>
  <c r="I12" i="19"/>
  <c r="K12" i="19"/>
  <c r="M12" i="19"/>
  <c r="O12" i="19"/>
  <c r="Q12" i="19"/>
  <c r="V12" i="19"/>
  <c r="G14" i="19"/>
  <c r="M14" i="19" s="1"/>
  <c r="I14" i="19"/>
  <c r="K14" i="19"/>
  <c r="O14" i="19"/>
  <c r="Q14" i="19"/>
  <c r="V14" i="19"/>
  <c r="G18" i="19"/>
  <c r="I18" i="19"/>
  <c r="K18" i="19"/>
  <c r="M18" i="19"/>
  <c r="O18" i="19"/>
  <c r="O17" i="19" s="1"/>
  <c r="Q18" i="19"/>
  <c r="V18" i="19"/>
  <c r="G23" i="19"/>
  <c r="M23" i="19" s="1"/>
  <c r="I23" i="19"/>
  <c r="K23" i="19"/>
  <c r="O23" i="19"/>
  <c r="Q23" i="19"/>
  <c r="V23" i="19"/>
  <c r="G27" i="19"/>
  <c r="I27" i="19"/>
  <c r="K27" i="19"/>
  <c r="M27" i="19"/>
  <c r="O27" i="19"/>
  <c r="Q27" i="19"/>
  <c r="V27" i="19"/>
  <c r="G31" i="19"/>
  <c r="I31" i="19"/>
  <c r="K31" i="19"/>
  <c r="M31" i="19"/>
  <c r="O31" i="19"/>
  <c r="Q31" i="19"/>
  <c r="V31" i="19"/>
  <c r="G35" i="19"/>
  <c r="M35" i="19" s="1"/>
  <c r="I35" i="19"/>
  <c r="K35" i="19"/>
  <c r="O35" i="19"/>
  <c r="Q35" i="19"/>
  <c r="V35" i="19"/>
  <c r="AE40" i="19"/>
  <c r="F50" i="1" s="1"/>
  <c r="BA13" i="18"/>
  <c r="G9" i="18"/>
  <c r="I9" i="18"/>
  <c r="K9" i="18"/>
  <c r="M9" i="18"/>
  <c r="O9" i="18"/>
  <c r="O8" i="18" s="1"/>
  <c r="Q9" i="18"/>
  <c r="V9" i="18"/>
  <c r="G12" i="18"/>
  <c r="I12" i="18"/>
  <c r="K12" i="18"/>
  <c r="O12" i="18"/>
  <c r="Q12" i="18"/>
  <c r="V12" i="18"/>
  <c r="G15" i="18"/>
  <c r="M15" i="18" s="1"/>
  <c r="I15" i="18"/>
  <c r="K15" i="18"/>
  <c r="O15" i="18"/>
  <c r="Q15" i="18"/>
  <c r="V15" i="18"/>
  <c r="G17" i="18"/>
  <c r="M17" i="18" s="1"/>
  <c r="I17" i="18"/>
  <c r="K17" i="18"/>
  <c r="O17" i="18"/>
  <c r="Q17" i="18"/>
  <c r="V17" i="18"/>
  <c r="G20" i="18"/>
  <c r="M20" i="18" s="1"/>
  <c r="I20" i="18"/>
  <c r="K20" i="18"/>
  <c r="O20" i="18"/>
  <c r="Q20" i="18"/>
  <c r="Q19" i="18" s="1"/>
  <c r="V20" i="18"/>
  <c r="G25" i="18"/>
  <c r="M25" i="18" s="1"/>
  <c r="I25" i="18"/>
  <c r="K25" i="18"/>
  <c r="K19" i="18" s="1"/>
  <c r="O25" i="18"/>
  <c r="Q25" i="18"/>
  <c r="V25" i="18"/>
  <c r="G29" i="18"/>
  <c r="M29" i="18" s="1"/>
  <c r="I29" i="18"/>
  <c r="K29" i="18"/>
  <c r="O29" i="18"/>
  <c r="O19" i="18" s="1"/>
  <c r="Q29" i="18"/>
  <c r="V29" i="18"/>
  <c r="G33" i="18"/>
  <c r="M33" i="18" s="1"/>
  <c r="I33" i="18"/>
  <c r="K33" i="18"/>
  <c r="O33" i="18"/>
  <c r="Q33" i="18"/>
  <c r="V33" i="18"/>
  <c r="G37" i="18"/>
  <c r="I37" i="18"/>
  <c r="K37" i="18"/>
  <c r="M37" i="18"/>
  <c r="O37" i="18"/>
  <c r="Q37" i="18"/>
  <c r="V37" i="18"/>
  <c r="AE42" i="18"/>
  <c r="F49" i="1" s="1"/>
  <c r="BA15" i="17"/>
  <c r="G9" i="17"/>
  <c r="I9" i="17"/>
  <c r="K9" i="17"/>
  <c r="M9" i="17"/>
  <c r="O9" i="17"/>
  <c r="Q9" i="17"/>
  <c r="V9" i="17"/>
  <c r="G12" i="17"/>
  <c r="M12" i="17" s="1"/>
  <c r="I12" i="17"/>
  <c r="K12" i="17"/>
  <c r="O12" i="17"/>
  <c r="Q12" i="17"/>
  <c r="V12" i="17"/>
  <c r="G14" i="17"/>
  <c r="I14" i="17"/>
  <c r="K14" i="17"/>
  <c r="M14" i="17"/>
  <c r="O14" i="17"/>
  <c r="Q14" i="17"/>
  <c r="V14" i="17"/>
  <c r="G17" i="17"/>
  <c r="M17" i="17" s="1"/>
  <c r="I17" i="17"/>
  <c r="K17" i="17"/>
  <c r="O17" i="17"/>
  <c r="Q17" i="17"/>
  <c r="V17" i="17"/>
  <c r="G19" i="17"/>
  <c r="I19" i="17"/>
  <c r="K19" i="17"/>
  <c r="M19" i="17"/>
  <c r="O19" i="17"/>
  <c r="Q19" i="17"/>
  <c r="V19" i="17"/>
  <c r="G21" i="17"/>
  <c r="M21" i="17" s="1"/>
  <c r="I21" i="17"/>
  <c r="K21" i="17"/>
  <c r="O21" i="17"/>
  <c r="Q21" i="17"/>
  <c r="V21" i="17"/>
  <c r="G25" i="17"/>
  <c r="I25" i="17"/>
  <c r="K25" i="17"/>
  <c r="M25" i="17"/>
  <c r="O25" i="17"/>
  <c r="Q25" i="17"/>
  <c r="V25" i="17"/>
  <c r="G29" i="17"/>
  <c r="I29" i="17"/>
  <c r="K29" i="17"/>
  <c r="M29" i="17"/>
  <c r="O29" i="17"/>
  <c r="Q29" i="17"/>
  <c r="V29" i="17"/>
  <c r="G33" i="17"/>
  <c r="M33" i="17" s="1"/>
  <c r="I33" i="17"/>
  <c r="K33" i="17"/>
  <c r="O33" i="17"/>
  <c r="Q33" i="17"/>
  <c r="V33" i="17"/>
  <c r="G38" i="17"/>
  <c r="M38" i="17" s="1"/>
  <c r="I38" i="17"/>
  <c r="K38" i="17"/>
  <c r="O38" i="17"/>
  <c r="Q38" i="17"/>
  <c r="V38" i="17"/>
  <c r="G40" i="17"/>
  <c r="M40" i="17" s="1"/>
  <c r="I40" i="17"/>
  <c r="K40" i="17"/>
  <c r="O40" i="17"/>
  <c r="Q40" i="17"/>
  <c r="V40" i="17"/>
  <c r="G42" i="17"/>
  <c r="I42" i="17"/>
  <c r="K42" i="17"/>
  <c r="M42" i="17"/>
  <c r="O42" i="17"/>
  <c r="Q42" i="17"/>
  <c r="V42" i="17"/>
  <c r="G47" i="17"/>
  <c r="M47" i="17" s="1"/>
  <c r="I47" i="17"/>
  <c r="K47" i="17"/>
  <c r="O47" i="17"/>
  <c r="Q47" i="17"/>
  <c r="V47" i="17"/>
  <c r="G51" i="17"/>
  <c r="I51" i="17"/>
  <c r="K51" i="17"/>
  <c r="M51" i="17"/>
  <c r="O51" i="17"/>
  <c r="Q51" i="17"/>
  <c r="V51" i="17"/>
  <c r="G55" i="17"/>
  <c r="M55" i="17" s="1"/>
  <c r="I55" i="17"/>
  <c r="K55" i="17"/>
  <c r="O55" i="17"/>
  <c r="Q55" i="17"/>
  <c r="V55" i="17"/>
  <c r="G59" i="17"/>
  <c r="M59" i="17" s="1"/>
  <c r="I59" i="17"/>
  <c r="K59" i="17"/>
  <c r="O59" i="17"/>
  <c r="Q59" i="17"/>
  <c r="V59" i="17"/>
  <c r="AE64" i="17"/>
  <c r="F48" i="1" s="1"/>
  <c r="BA10" i="16"/>
  <c r="G9" i="16"/>
  <c r="I9" i="16"/>
  <c r="I8" i="16" s="1"/>
  <c r="K9" i="16"/>
  <c r="K8" i="16" s="1"/>
  <c r="M9" i="16"/>
  <c r="O9" i="16"/>
  <c r="O8" i="16" s="1"/>
  <c r="Q9" i="16"/>
  <c r="V9" i="16"/>
  <c r="G12" i="16"/>
  <c r="AF37" i="16" s="1"/>
  <c r="G47" i="1" s="1"/>
  <c r="I12" i="16"/>
  <c r="K12" i="16"/>
  <c r="O12" i="16"/>
  <c r="Q12" i="16"/>
  <c r="V12" i="16"/>
  <c r="G15" i="16"/>
  <c r="M15" i="16" s="1"/>
  <c r="I15" i="16"/>
  <c r="I14" i="16" s="1"/>
  <c r="K15" i="16"/>
  <c r="K14" i="16" s="1"/>
  <c r="O15" i="16"/>
  <c r="Q15" i="16"/>
  <c r="V15" i="16"/>
  <c r="G20" i="16"/>
  <c r="M20" i="16" s="1"/>
  <c r="I20" i="16"/>
  <c r="K20" i="16"/>
  <c r="O20" i="16"/>
  <c r="Q20" i="16"/>
  <c r="V20" i="16"/>
  <c r="G24" i="16"/>
  <c r="M24" i="16" s="1"/>
  <c r="I24" i="16"/>
  <c r="K24" i="16"/>
  <c r="O24" i="16"/>
  <c r="Q24" i="16"/>
  <c r="V24" i="16"/>
  <c r="G28" i="16"/>
  <c r="I28" i="16"/>
  <c r="K28" i="16"/>
  <c r="M28" i="16"/>
  <c r="O28" i="16"/>
  <c r="Q28" i="16"/>
  <c r="V28" i="16"/>
  <c r="G32" i="16"/>
  <c r="M32" i="16" s="1"/>
  <c r="I32" i="16"/>
  <c r="K32" i="16"/>
  <c r="O32" i="16"/>
  <c r="Q32" i="16"/>
  <c r="V32" i="16"/>
  <c r="AE37" i="16"/>
  <c r="F47" i="1" s="1"/>
  <c r="BA38" i="15"/>
  <c r="BA24" i="15"/>
  <c r="G9" i="15"/>
  <c r="I9" i="15"/>
  <c r="K9" i="15"/>
  <c r="O9" i="15"/>
  <c r="Q9" i="15"/>
  <c r="V9" i="15"/>
  <c r="G12" i="15"/>
  <c r="I12" i="15"/>
  <c r="K12" i="15"/>
  <c r="M12" i="15"/>
  <c r="O12" i="15"/>
  <c r="Q12" i="15"/>
  <c r="V12" i="15"/>
  <c r="G14" i="15"/>
  <c r="M14" i="15" s="1"/>
  <c r="I14" i="15"/>
  <c r="K14" i="15"/>
  <c r="O14" i="15"/>
  <c r="Q14" i="15"/>
  <c r="V14" i="15"/>
  <c r="G17" i="15"/>
  <c r="M17" i="15" s="1"/>
  <c r="I17" i="15"/>
  <c r="K17" i="15"/>
  <c r="O17" i="15"/>
  <c r="Q17" i="15"/>
  <c r="V17" i="15"/>
  <c r="G19" i="15"/>
  <c r="M19" i="15" s="1"/>
  <c r="I19" i="15"/>
  <c r="K19" i="15"/>
  <c r="O19" i="15"/>
  <c r="Q19" i="15"/>
  <c r="V19" i="15"/>
  <c r="G22" i="15"/>
  <c r="M22" i="15" s="1"/>
  <c r="I22" i="15"/>
  <c r="K22" i="15"/>
  <c r="O22" i="15"/>
  <c r="Q22" i="15"/>
  <c r="V22" i="15"/>
  <c r="G23" i="15"/>
  <c r="I23" i="15"/>
  <c r="K23" i="15"/>
  <c r="M23" i="15"/>
  <c r="O23" i="15"/>
  <c r="Q23" i="15"/>
  <c r="V23" i="15"/>
  <c r="G25" i="15"/>
  <c r="I25" i="15"/>
  <c r="K25" i="15"/>
  <c r="M25" i="15"/>
  <c r="O25" i="15"/>
  <c r="Q25" i="15"/>
  <c r="V25" i="15"/>
  <c r="G28" i="15"/>
  <c r="M28" i="15" s="1"/>
  <c r="I28" i="15"/>
  <c r="K28" i="15"/>
  <c r="O28" i="15"/>
  <c r="Q28" i="15"/>
  <c r="V28" i="15"/>
  <c r="G31" i="15"/>
  <c r="I31" i="15"/>
  <c r="K31" i="15"/>
  <c r="O31" i="15"/>
  <c r="Q31" i="15"/>
  <c r="V31" i="15"/>
  <c r="G37" i="15"/>
  <c r="M37" i="15" s="1"/>
  <c r="I37" i="15"/>
  <c r="K37" i="15"/>
  <c r="O37" i="15"/>
  <c r="Q37" i="15"/>
  <c r="V37" i="15"/>
  <c r="G43" i="15"/>
  <c r="I43" i="15"/>
  <c r="K43" i="15"/>
  <c r="M43" i="15"/>
  <c r="O43" i="15"/>
  <c r="Q43" i="15"/>
  <c r="V43" i="15"/>
  <c r="G45" i="15"/>
  <c r="M45" i="15" s="1"/>
  <c r="I45" i="15"/>
  <c r="K45" i="15"/>
  <c r="O45" i="15"/>
  <c r="Q45" i="15"/>
  <c r="V45" i="15"/>
  <c r="G48" i="15"/>
  <c r="M48" i="15" s="1"/>
  <c r="I48" i="15"/>
  <c r="K48" i="15"/>
  <c r="O48" i="15"/>
  <c r="Q48" i="15"/>
  <c r="V48" i="15"/>
  <c r="G51" i="15"/>
  <c r="I51" i="15"/>
  <c r="K51" i="15"/>
  <c r="O51" i="15"/>
  <c r="Q51" i="15"/>
  <c r="V51" i="15"/>
  <c r="G56" i="15"/>
  <c r="I56" i="15"/>
  <c r="K56" i="15"/>
  <c r="M56" i="15"/>
  <c r="O56" i="15"/>
  <c r="Q56" i="15"/>
  <c r="V56" i="15"/>
  <c r="G60" i="15"/>
  <c r="I60" i="15"/>
  <c r="K60" i="15"/>
  <c r="M60" i="15"/>
  <c r="O60" i="15"/>
  <c r="Q60" i="15"/>
  <c r="V60" i="15"/>
  <c r="G64" i="15"/>
  <c r="I64" i="15"/>
  <c r="K64" i="15"/>
  <c r="M64" i="15"/>
  <c r="O64" i="15"/>
  <c r="Q64" i="15"/>
  <c r="V64" i="15"/>
  <c r="G68" i="15"/>
  <c r="I68" i="15"/>
  <c r="K68" i="15"/>
  <c r="M68" i="15"/>
  <c r="O68" i="15"/>
  <c r="Q68" i="15"/>
  <c r="V68" i="15"/>
  <c r="AE73" i="15"/>
  <c r="F46" i="1" s="1"/>
  <c r="BA32" i="14"/>
  <c r="BA29" i="14"/>
  <c r="BA17" i="14"/>
  <c r="G9" i="14"/>
  <c r="I9" i="14"/>
  <c r="K9" i="14"/>
  <c r="M9" i="14"/>
  <c r="O9" i="14"/>
  <c r="Q9" i="14"/>
  <c r="Q8" i="14" s="1"/>
  <c r="V9" i="14"/>
  <c r="V8" i="14" s="1"/>
  <c r="G12" i="14"/>
  <c r="I12" i="14"/>
  <c r="K12" i="14"/>
  <c r="O12" i="14"/>
  <c r="Q12" i="14"/>
  <c r="V12" i="14"/>
  <c r="G16" i="14"/>
  <c r="G15" i="14" s="1"/>
  <c r="I16" i="14"/>
  <c r="I15" i="14" s="1"/>
  <c r="K16" i="14"/>
  <c r="K15" i="14" s="1"/>
  <c r="M16" i="14"/>
  <c r="M15" i="14" s="1"/>
  <c r="O16" i="14"/>
  <c r="O15" i="14" s="1"/>
  <c r="Q16" i="14"/>
  <c r="Q15" i="14" s="1"/>
  <c r="V16" i="14"/>
  <c r="V15" i="14" s="1"/>
  <c r="G19" i="14"/>
  <c r="K19" i="14"/>
  <c r="G20" i="14"/>
  <c r="I20" i="14"/>
  <c r="I19" i="14" s="1"/>
  <c r="K20" i="14"/>
  <c r="M20" i="14"/>
  <c r="M19" i="14" s="1"/>
  <c r="O20" i="14"/>
  <c r="O19" i="14" s="1"/>
  <c r="Q20" i="14"/>
  <c r="Q19" i="14" s="1"/>
  <c r="V20" i="14"/>
  <c r="V19" i="14" s="1"/>
  <c r="G25" i="14"/>
  <c r="I25" i="14"/>
  <c r="I24" i="14" s="1"/>
  <c r="K25" i="14"/>
  <c r="M25" i="14"/>
  <c r="O25" i="14"/>
  <c r="Q25" i="14"/>
  <c r="V25" i="14"/>
  <c r="G28" i="14"/>
  <c r="I28" i="14"/>
  <c r="K28" i="14"/>
  <c r="M28" i="14"/>
  <c r="O28" i="14"/>
  <c r="Q28" i="14"/>
  <c r="V28" i="14"/>
  <c r="G31" i="14"/>
  <c r="I31" i="14"/>
  <c r="K31" i="14"/>
  <c r="M31" i="14"/>
  <c r="O31" i="14"/>
  <c r="Q31" i="14"/>
  <c r="V31" i="14"/>
  <c r="O34" i="14"/>
  <c r="G35" i="14"/>
  <c r="I35" i="14"/>
  <c r="K35" i="14"/>
  <c r="O35" i="14"/>
  <c r="Q35" i="14"/>
  <c r="V35" i="14"/>
  <c r="V34" i="14" s="1"/>
  <c r="G40" i="14"/>
  <c r="I40" i="14"/>
  <c r="K40" i="14"/>
  <c r="K34" i="14" s="1"/>
  <c r="M40" i="14"/>
  <c r="O40" i="14"/>
  <c r="Q40" i="14"/>
  <c r="V40" i="14"/>
  <c r="G44" i="14"/>
  <c r="I44" i="14"/>
  <c r="K44" i="14"/>
  <c r="M44" i="14"/>
  <c r="O44" i="14"/>
  <c r="Q44" i="14"/>
  <c r="Q34" i="14" s="1"/>
  <c r="V44" i="14"/>
  <c r="G48" i="14"/>
  <c r="M48" i="14" s="1"/>
  <c r="I48" i="14"/>
  <c r="I34" i="14" s="1"/>
  <c r="K48" i="14"/>
  <c r="O48" i="14"/>
  <c r="Q48" i="14"/>
  <c r="V48" i="14"/>
  <c r="G52" i="14"/>
  <c r="M52" i="14" s="1"/>
  <c r="I52" i="14"/>
  <c r="K52" i="14"/>
  <c r="O52" i="14"/>
  <c r="Q52" i="14"/>
  <c r="V52" i="14"/>
  <c r="AE57" i="14"/>
  <c r="F45" i="1" s="1"/>
  <c r="BA13" i="13"/>
  <c r="G9" i="13"/>
  <c r="G8" i="13" s="1"/>
  <c r="I9" i="13"/>
  <c r="K9" i="13"/>
  <c r="O9" i="13"/>
  <c r="Q9" i="13"/>
  <c r="V9" i="13"/>
  <c r="V8" i="13" s="1"/>
  <c r="G12" i="13"/>
  <c r="M12" i="13" s="1"/>
  <c r="I12" i="13"/>
  <c r="K12" i="13"/>
  <c r="O12" i="13"/>
  <c r="Q12" i="13"/>
  <c r="V12" i="13"/>
  <c r="G15" i="13"/>
  <c r="M15" i="13" s="1"/>
  <c r="I15" i="13"/>
  <c r="K15" i="13"/>
  <c r="O15" i="13"/>
  <c r="Q15" i="13"/>
  <c r="V15" i="13"/>
  <c r="G18" i="13"/>
  <c r="I18" i="13"/>
  <c r="I17" i="13" s="1"/>
  <c r="K18" i="13"/>
  <c r="O18" i="13"/>
  <c r="Q18" i="13"/>
  <c r="V18" i="13"/>
  <c r="G23" i="13"/>
  <c r="M23" i="13" s="1"/>
  <c r="I23" i="13"/>
  <c r="K23" i="13"/>
  <c r="O23" i="13"/>
  <c r="Q23" i="13"/>
  <c r="V23" i="13"/>
  <c r="G27" i="13"/>
  <c r="M27" i="13" s="1"/>
  <c r="I27" i="13"/>
  <c r="K27" i="13"/>
  <c r="O27" i="13"/>
  <c r="Q27" i="13"/>
  <c r="V27" i="13"/>
  <c r="G31" i="13"/>
  <c r="I31" i="13"/>
  <c r="K31" i="13"/>
  <c r="M31" i="13"/>
  <c r="O31" i="13"/>
  <c r="Q31" i="13"/>
  <c r="V31" i="13"/>
  <c r="G35" i="13"/>
  <c r="M35" i="13" s="1"/>
  <c r="I35" i="13"/>
  <c r="K35" i="13"/>
  <c r="O35" i="13"/>
  <c r="Q35" i="13"/>
  <c r="V35" i="13"/>
  <c r="AE40" i="13"/>
  <c r="BA36" i="12"/>
  <c r="BA34" i="12"/>
  <c r="BA32" i="12"/>
  <c r="BA30" i="12"/>
  <c r="BA28" i="12"/>
  <c r="BA26" i="12"/>
  <c r="BA24" i="12"/>
  <c r="BA17" i="12"/>
  <c r="BA13" i="12"/>
  <c r="BA11" i="12"/>
  <c r="G9" i="12"/>
  <c r="I9" i="12"/>
  <c r="K9" i="12"/>
  <c r="M9" i="12"/>
  <c r="M8" i="12" s="1"/>
  <c r="O9" i="12"/>
  <c r="Q9" i="12"/>
  <c r="V9" i="12"/>
  <c r="V8" i="12" s="1"/>
  <c r="G12" i="12"/>
  <c r="I12" i="12"/>
  <c r="K12" i="12"/>
  <c r="M12" i="12"/>
  <c r="O12" i="12"/>
  <c r="Q12" i="12"/>
  <c r="V12" i="12"/>
  <c r="G14" i="12"/>
  <c r="M14" i="12" s="1"/>
  <c r="I14" i="12"/>
  <c r="K14" i="12"/>
  <c r="O14" i="12"/>
  <c r="Q14" i="12"/>
  <c r="V14" i="12"/>
  <c r="G16" i="12"/>
  <c r="I16" i="12"/>
  <c r="K16" i="12"/>
  <c r="M16" i="12"/>
  <c r="O16" i="12"/>
  <c r="Q16" i="12"/>
  <c r="Q8" i="12" s="1"/>
  <c r="V16" i="12"/>
  <c r="G18" i="12"/>
  <c r="M18" i="12" s="1"/>
  <c r="I18" i="12"/>
  <c r="K18" i="12"/>
  <c r="O18" i="12"/>
  <c r="Q18" i="12"/>
  <c r="V18" i="12"/>
  <c r="G21" i="12"/>
  <c r="I21" i="12"/>
  <c r="K21" i="12"/>
  <c r="M21" i="12"/>
  <c r="O21" i="12"/>
  <c r="Q21" i="12"/>
  <c r="V21" i="12"/>
  <c r="G23" i="12"/>
  <c r="M23" i="12" s="1"/>
  <c r="I23" i="12"/>
  <c r="K23" i="12"/>
  <c r="O23" i="12"/>
  <c r="Q23" i="12"/>
  <c r="V23" i="12"/>
  <c r="G25" i="12"/>
  <c r="M25" i="12" s="1"/>
  <c r="I25" i="12"/>
  <c r="K25" i="12"/>
  <c r="O25" i="12"/>
  <c r="Q25" i="12"/>
  <c r="V25" i="12"/>
  <c r="G27" i="12"/>
  <c r="M27" i="12" s="1"/>
  <c r="I27" i="12"/>
  <c r="K27" i="12"/>
  <c r="O27" i="12"/>
  <c r="Q27" i="12"/>
  <c r="V27" i="12"/>
  <c r="G29" i="12"/>
  <c r="M29" i="12" s="1"/>
  <c r="I29" i="12"/>
  <c r="K29" i="12"/>
  <c r="O29" i="12"/>
  <c r="Q29" i="12"/>
  <c r="V29" i="12"/>
  <c r="G31" i="12"/>
  <c r="I31" i="12"/>
  <c r="K31" i="12"/>
  <c r="M31" i="12"/>
  <c r="O31" i="12"/>
  <c r="Q31" i="12"/>
  <c r="V31" i="12"/>
  <c r="G33" i="12"/>
  <c r="M33" i="12" s="1"/>
  <c r="I33" i="12"/>
  <c r="K33" i="12"/>
  <c r="O33" i="12"/>
  <c r="Q33" i="12"/>
  <c r="V33" i="12"/>
  <c r="G35" i="12"/>
  <c r="M35" i="12" s="1"/>
  <c r="I35" i="12"/>
  <c r="K35" i="12"/>
  <c r="O35" i="12"/>
  <c r="Q35" i="12"/>
  <c r="V35" i="12"/>
  <c r="AE38" i="12"/>
  <c r="H86" i="1"/>
  <c r="I67" i="1"/>
  <c r="I47" i="1"/>
  <c r="J28" i="1"/>
  <c r="J26" i="1"/>
  <c r="G38" i="1"/>
  <c r="F38" i="1"/>
  <c r="J23" i="1"/>
  <c r="J24" i="1"/>
  <c r="J25" i="1"/>
  <c r="J27" i="1"/>
  <c r="E24" i="1"/>
  <c r="G24" i="1"/>
  <c r="E26" i="1"/>
  <c r="G26" i="1"/>
  <c r="M15" i="22" l="1"/>
  <c r="G8" i="26"/>
  <c r="M9" i="26"/>
  <c r="V37" i="17"/>
  <c r="K154" i="21"/>
  <c r="Q29" i="22"/>
  <c r="M262" i="30"/>
  <c r="M20" i="33"/>
  <c r="M19" i="33" s="1"/>
  <c r="G19" i="33"/>
  <c r="I53" i="22"/>
  <c r="O17" i="13"/>
  <c r="G25" i="23"/>
  <c r="I163" i="1" s="1"/>
  <c r="M26" i="23"/>
  <c r="M25" i="23" s="1"/>
  <c r="M25" i="29"/>
  <c r="G71" i="30"/>
  <c r="M72" i="30"/>
  <c r="M71" i="30" s="1"/>
  <c r="M80" i="40"/>
  <c r="G79" i="40"/>
  <c r="G15" i="41"/>
  <c r="M16" i="41"/>
  <c r="AF39" i="43"/>
  <c r="M10" i="43"/>
  <c r="G50" i="15"/>
  <c r="M51" i="15"/>
  <c r="M50" i="15" s="1"/>
  <c r="M28" i="32"/>
  <c r="F53" i="1"/>
  <c r="F54" i="1"/>
  <c r="G8" i="23"/>
  <c r="M9" i="23"/>
  <c r="M8" i="23" s="1"/>
  <c r="M28" i="37"/>
  <c r="G17" i="13"/>
  <c r="G40" i="13" s="1"/>
  <c r="M18" i="13"/>
  <c r="M17" i="13" s="1"/>
  <c r="M37" i="17"/>
  <c r="M14" i="16"/>
  <c r="K8" i="21"/>
  <c r="V29" i="22"/>
  <c r="O13" i="23"/>
  <c r="M16" i="35"/>
  <c r="AF56" i="35"/>
  <c r="G68" i="1" s="1"/>
  <c r="I68" i="1" s="1"/>
  <c r="AF57" i="14"/>
  <c r="G45" i="1" s="1"/>
  <c r="I45" i="1" s="1"/>
  <c r="M12" i="14"/>
  <c r="I8" i="21"/>
  <c r="K8" i="12"/>
  <c r="V19" i="18"/>
  <c r="G18" i="20"/>
  <c r="G41" i="20" s="1"/>
  <c r="M19" i="20"/>
  <c r="M18" i="20" s="1"/>
  <c r="O29" i="22"/>
  <c r="Q8" i="27"/>
  <c r="G25" i="28"/>
  <c r="M26" i="28"/>
  <c r="M25" i="28" s="1"/>
  <c r="G86" i="30"/>
  <c r="M87" i="30"/>
  <c r="O20" i="12"/>
  <c r="G8" i="19"/>
  <c r="M9" i="19"/>
  <c r="K29" i="22"/>
  <c r="O8" i="27"/>
  <c r="O19" i="33"/>
  <c r="I15" i="42"/>
  <c r="K29" i="44"/>
  <c r="O12" i="46"/>
  <c r="G30" i="15"/>
  <c r="Q14" i="16"/>
  <c r="Q154" i="21"/>
  <c r="M55" i="23"/>
  <c r="O25" i="23"/>
  <c r="K8" i="25"/>
  <c r="I8" i="32"/>
  <c r="F40" i="1"/>
  <c r="F41" i="1"/>
  <c r="V20" i="12"/>
  <c r="G24" i="14"/>
  <c r="I179" i="1" s="1"/>
  <c r="K50" i="15"/>
  <c r="I8" i="15"/>
  <c r="O14" i="16"/>
  <c r="V8" i="16"/>
  <c r="V8" i="18"/>
  <c r="V17" i="19"/>
  <c r="K8" i="19"/>
  <c r="Q8" i="20"/>
  <c r="O154" i="21"/>
  <c r="O8" i="21"/>
  <c r="O53" i="22"/>
  <c r="Q69" i="23"/>
  <c r="M20" i="24"/>
  <c r="I8" i="25"/>
  <c r="K8" i="26"/>
  <c r="AF24" i="27"/>
  <c r="G60" i="1" s="1"/>
  <c r="I60" i="1" s="1"/>
  <c r="Q262" i="30"/>
  <c r="K223" i="30"/>
  <c r="V100" i="30"/>
  <c r="V54" i="30"/>
  <c r="G37" i="31"/>
  <c r="I169" i="1" s="1"/>
  <c r="M38" i="31"/>
  <c r="M37" i="31" s="1"/>
  <c r="G8" i="32"/>
  <c r="M9" i="32"/>
  <c r="M8" i="32" s="1"/>
  <c r="G34" i="33"/>
  <c r="Q12" i="33"/>
  <c r="Q8" i="37"/>
  <c r="K79" i="40"/>
  <c r="Q66" i="40"/>
  <c r="M43" i="40"/>
  <c r="M39" i="41"/>
  <c r="G34" i="14"/>
  <c r="K8" i="15"/>
  <c r="AF42" i="18"/>
  <c r="G49" i="1" s="1"/>
  <c r="I49" i="1" s="1"/>
  <c r="O18" i="20"/>
  <c r="Q8" i="21"/>
  <c r="Q53" i="22"/>
  <c r="Q20" i="12"/>
  <c r="O8" i="12"/>
  <c r="K17" i="13"/>
  <c r="I50" i="15"/>
  <c r="G8" i="15"/>
  <c r="G73" i="15" s="1"/>
  <c r="Q8" i="16"/>
  <c r="I19" i="18"/>
  <c r="Q8" i="18"/>
  <c r="Q17" i="19"/>
  <c r="I8" i="19"/>
  <c r="K18" i="20"/>
  <c r="K25" i="23"/>
  <c r="G8" i="25"/>
  <c r="I8" i="26"/>
  <c r="V8" i="27"/>
  <c r="G46" i="29"/>
  <c r="M8" i="29"/>
  <c r="V223" i="30"/>
  <c r="I19" i="33"/>
  <c r="G8" i="33"/>
  <c r="M9" i="33"/>
  <c r="M8" i="33" s="1"/>
  <c r="G49" i="35"/>
  <c r="M50" i="35"/>
  <c r="M49" i="35" s="1"/>
  <c r="M19" i="38"/>
  <c r="G104" i="39"/>
  <c r="I166" i="1" s="1"/>
  <c r="M105" i="39"/>
  <c r="M104" i="39" s="1"/>
  <c r="G213" i="40"/>
  <c r="M217" i="40"/>
  <c r="M213" i="40" s="1"/>
  <c r="I79" i="40"/>
  <c r="G39" i="41"/>
  <c r="K39" i="41"/>
  <c r="K20" i="12"/>
  <c r="I8" i="12"/>
  <c r="G14" i="16"/>
  <c r="Q37" i="17"/>
  <c r="V8" i="17"/>
  <c r="K8" i="18"/>
  <c r="K17" i="19"/>
  <c r="AF41" i="20"/>
  <c r="G51" i="1" s="1"/>
  <c r="I51" i="1" s="1"/>
  <c r="G154" i="21"/>
  <c r="G8" i="21"/>
  <c r="G189" i="21" s="1"/>
  <c r="G53" i="22"/>
  <c r="I174" i="1" s="1"/>
  <c r="I69" i="23"/>
  <c r="G55" i="23"/>
  <c r="G29" i="24"/>
  <c r="I181" i="1" s="1"/>
  <c r="O8" i="28"/>
  <c r="K25" i="29"/>
  <c r="G8" i="29"/>
  <c r="I262" i="30"/>
  <c r="K100" i="30"/>
  <c r="G68" i="30"/>
  <c r="I177" i="1" s="1"/>
  <c r="F73" i="1"/>
  <c r="F72" i="1"/>
  <c r="M33" i="40"/>
  <c r="I20" i="12"/>
  <c r="V30" i="15"/>
  <c r="M12" i="24"/>
  <c r="K8" i="27"/>
  <c r="I25" i="29"/>
  <c r="V28" i="32"/>
  <c r="I28" i="37"/>
  <c r="M117" i="40"/>
  <c r="V8" i="40"/>
  <c r="O37" i="17"/>
  <c r="I8" i="18"/>
  <c r="Q8" i="13"/>
  <c r="O8" i="14"/>
  <c r="O8" i="17"/>
  <c r="G8" i="18"/>
  <c r="G17" i="19"/>
  <c r="M75" i="22"/>
  <c r="M74" i="22" s="1"/>
  <c r="M29" i="22"/>
  <c r="M78" i="23"/>
  <c r="M77" i="23" s="1"/>
  <c r="V55" i="23"/>
  <c r="I8" i="27"/>
  <c r="G25" i="29"/>
  <c r="G100" i="30"/>
  <c r="I193" i="1" s="1"/>
  <c r="G54" i="30"/>
  <c r="V20" i="30"/>
  <c r="I8" i="31"/>
  <c r="M62" i="32"/>
  <c r="M61" i="32" s="1"/>
  <c r="Q28" i="32"/>
  <c r="K19" i="33"/>
  <c r="M12" i="34"/>
  <c r="M8" i="34" s="1"/>
  <c r="K19" i="38"/>
  <c r="Q67" i="39"/>
  <c r="F44" i="1"/>
  <c r="F43" i="1"/>
  <c r="O8" i="13"/>
  <c r="M8" i="14"/>
  <c r="V8" i="15"/>
  <c r="F58" i="1"/>
  <c r="F57" i="1"/>
  <c r="V8" i="25"/>
  <c r="G8" i="27"/>
  <c r="G43" i="29"/>
  <c r="M44" i="29"/>
  <c r="M43" i="29" s="1"/>
  <c r="Q20" i="30"/>
  <c r="Q34" i="33"/>
  <c r="G12" i="33"/>
  <c r="O67" i="39"/>
  <c r="G8" i="39"/>
  <c r="M9" i="39"/>
  <c r="AF38" i="12"/>
  <c r="Q8" i="17"/>
  <c r="I17" i="19"/>
  <c r="G20" i="12"/>
  <c r="I206" i="1" s="1"/>
  <c r="I20" i="1" s="1"/>
  <c r="V24" i="14"/>
  <c r="Q30" i="15"/>
  <c r="G8" i="16"/>
  <c r="G37" i="16" s="1"/>
  <c r="Q24" i="14"/>
  <c r="O30" i="15"/>
  <c r="K37" i="17"/>
  <c r="M9" i="13"/>
  <c r="O24" i="14"/>
  <c r="K8" i="14"/>
  <c r="V50" i="15"/>
  <c r="M31" i="15"/>
  <c r="Q8" i="15"/>
  <c r="M12" i="16"/>
  <c r="M8" i="16" s="1"/>
  <c r="I37" i="17"/>
  <c r="K8" i="17"/>
  <c r="M12" i="18"/>
  <c r="M8" i="18" s="1"/>
  <c r="V8" i="19"/>
  <c r="G13" i="23"/>
  <c r="I162" i="1" s="1"/>
  <c r="Q8" i="25"/>
  <c r="V8" i="26"/>
  <c r="V86" i="30"/>
  <c r="O20" i="30"/>
  <c r="M24" i="31"/>
  <c r="M23" i="31" s="1"/>
  <c r="Q8" i="32"/>
  <c r="O34" i="33"/>
  <c r="G48" i="37"/>
  <c r="Q37" i="39"/>
  <c r="K57" i="42"/>
  <c r="V17" i="13"/>
  <c r="Q8" i="26"/>
  <c r="I223" i="30"/>
  <c r="O37" i="31"/>
  <c r="G56" i="32"/>
  <c r="M57" i="32"/>
  <c r="M56" i="32" s="1"/>
  <c r="G35" i="35"/>
  <c r="M36" i="35"/>
  <c r="M35" i="35" s="1"/>
  <c r="M22" i="35"/>
  <c r="G61" i="36"/>
  <c r="I188" i="1" s="1"/>
  <c r="M65" i="36"/>
  <c r="K8" i="13"/>
  <c r="M24" i="14"/>
  <c r="I8" i="14"/>
  <c r="Q50" i="15"/>
  <c r="K30" i="15"/>
  <c r="O8" i="15"/>
  <c r="G37" i="17"/>
  <c r="I8" i="17"/>
  <c r="Q8" i="19"/>
  <c r="V18" i="20"/>
  <c r="I29" i="22"/>
  <c r="V25" i="23"/>
  <c r="O8" i="25"/>
  <c r="Q17" i="13"/>
  <c r="I8" i="13"/>
  <c r="K24" i="14"/>
  <c r="G8" i="14"/>
  <c r="O50" i="15"/>
  <c r="I30" i="15"/>
  <c r="M9" i="15"/>
  <c r="V14" i="16"/>
  <c r="G8" i="17"/>
  <c r="G64" i="17" s="1"/>
  <c r="M19" i="18"/>
  <c r="O8" i="19"/>
  <c r="Q18" i="20"/>
  <c r="V154" i="21"/>
  <c r="V8" i="21"/>
  <c r="V53" i="22"/>
  <c r="Q25" i="23"/>
  <c r="M9" i="25"/>
  <c r="O8" i="26"/>
  <c r="V8" i="29"/>
  <c r="K20" i="30"/>
  <c r="K8" i="32"/>
  <c r="G56" i="33"/>
  <c r="M57" i="33"/>
  <c r="M56" i="33" s="1"/>
  <c r="K34" i="33"/>
  <c r="G48" i="34"/>
  <c r="M49" i="34"/>
  <c r="K22" i="35"/>
  <c r="Q43" i="40"/>
  <c r="Q39" i="41"/>
  <c r="K15" i="42"/>
  <c r="M20" i="30"/>
  <c r="I28" i="32"/>
  <c r="M34" i="33"/>
  <c r="V48" i="34"/>
  <c r="Q8" i="36"/>
  <c r="G28" i="37"/>
  <c r="K8" i="37"/>
  <c r="Q34" i="38"/>
  <c r="Q8" i="38"/>
  <c r="Q212" i="39"/>
  <c r="I173" i="1"/>
  <c r="M37" i="39"/>
  <c r="V240" i="40"/>
  <c r="O66" i="40"/>
  <c r="G15" i="42"/>
  <c r="M16" i="42"/>
  <c r="O22" i="43"/>
  <c r="O21" i="45"/>
  <c r="Q224" i="46"/>
  <c r="V12" i="46"/>
  <c r="V8" i="35"/>
  <c r="M61" i="36"/>
  <c r="O8" i="36"/>
  <c r="I8" i="37"/>
  <c r="O8" i="38"/>
  <c r="O212" i="39"/>
  <c r="I161" i="1"/>
  <c r="K37" i="39"/>
  <c r="F75" i="1"/>
  <c r="F74" i="1"/>
  <c r="Q240" i="40"/>
  <c r="O224" i="40"/>
  <c r="O213" i="40"/>
  <c r="V174" i="40"/>
  <c r="I117" i="40"/>
  <c r="K110" i="40"/>
  <c r="M66" i="40"/>
  <c r="K43" i="40"/>
  <c r="O8" i="40"/>
  <c r="F81" i="1"/>
  <c r="F80" i="1"/>
  <c r="I41" i="46"/>
  <c r="I20" i="30"/>
  <c r="Q8" i="30"/>
  <c r="Q8" i="31"/>
  <c r="I34" i="33"/>
  <c r="V8" i="34"/>
  <c r="Q8" i="35"/>
  <c r="M8" i="36"/>
  <c r="AF75" i="37"/>
  <c r="G70" i="1" s="1"/>
  <c r="I70" i="1" s="1"/>
  <c r="M34" i="38"/>
  <c r="M8" i="38"/>
  <c r="M212" i="39"/>
  <c r="V144" i="39"/>
  <c r="Q112" i="39"/>
  <c r="G60" i="39"/>
  <c r="I157" i="1" s="1"/>
  <c r="I37" i="39"/>
  <c r="K224" i="40"/>
  <c r="G209" i="40"/>
  <c r="M210" i="40"/>
  <c r="M209" i="40" s="1"/>
  <c r="Q158" i="40"/>
  <c r="G117" i="40"/>
  <c r="I160" i="1" s="1"/>
  <c r="K66" i="40"/>
  <c r="V8" i="41"/>
  <c r="O8" i="43"/>
  <c r="K21" i="45"/>
  <c r="Q8" i="45"/>
  <c r="K12" i="46"/>
  <c r="G20" i="30"/>
  <c r="O8" i="30"/>
  <c r="O56" i="31"/>
  <c r="V23" i="31"/>
  <c r="O8" i="31"/>
  <c r="Q8" i="34"/>
  <c r="O8" i="35"/>
  <c r="K8" i="36"/>
  <c r="M46" i="37"/>
  <c r="M45" i="37" s="1"/>
  <c r="K8" i="38"/>
  <c r="K212" i="39"/>
  <c r="Q144" i="39"/>
  <c r="O112" i="39"/>
  <c r="K90" i="39"/>
  <c r="G37" i="39"/>
  <c r="I155" i="1" s="1"/>
  <c r="Q224" i="40"/>
  <c r="I224" i="40"/>
  <c r="I174" i="40"/>
  <c r="O158" i="40"/>
  <c r="K8" i="40"/>
  <c r="V15" i="41"/>
  <c r="O57" i="42"/>
  <c r="Q8" i="44"/>
  <c r="O8" i="45"/>
  <c r="Q86" i="30"/>
  <c r="V8" i="30"/>
  <c r="M8" i="30"/>
  <c r="V37" i="31"/>
  <c r="Q23" i="31"/>
  <c r="AF68" i="32"/>
  <c r="G65" i="1" s="1"/>
  <c r="I65" i="1" s="1"/>
  <c r="V19" i="33"/>
  <c r="K48" i="34"/>
  <c r="O8" i="34"/>
  <c r="I8" i="36"/>
  <c r="I34" i="38"/>
  <c r="I8" i="38"/>
  <c r="O222" i="39"/>
  <c r="I212" i="39"/>
  <c r="O144" i="39"/>
  <c r="V112" i="39"/>
  <c r="I90" i="39"/>
  <c r="K240" i="40"/>
  <c r="G224" i="40"/>
  <c r="I186" i="1" s="1"/>
  <c r="M225" i="40"/>
  <c r="M224" i="40" s="1"/>
  <c r="G174" i="40"/>
  <c r="I172" i="1" s="1"/>
  <c r="K148" i="40"/>
  <c r="V130" i="40"/>
  <c r="G66" i="40"/>
  <c r="Q15" i="41"/>
  <c r="O8" i="41"/>
  <c r="G22" i="43"/>
  <c r="K8" i="43"/>
  <c r="AF53" i="29"/>
  <c r="G62" i="1" s="1"/>
  <c r="I62" i="1" s="1"/>
  <c r="O86" i="30"/>
  <c r="K8" i="30"/>
  <c r="K56" i="31"/>
  <c r="Q37" i="31"/>
  <c r="O23" i="31"/>
  <c r="K8" i="31"/>
  <c r="V8" i="32"/>
  <c r="I48" i="34"/>
  <c r="M35" i="34"/>
  <c r="K8" i="35"/>
  <c r="G8" i="36"/>
  <c r="G34" i="38"/>
  <c r="G8" i="38"/>
  <c r="G47" i="38" s="1"/>
  <c r="G212" i="39"/>
  <c r="I190" i="1" s="1"/>
  <c r="K112" i="39"/>
  <c r="O104" i="39"/>
  <c r="M90" i="39"/>
  <c r="M67" i="39"/>
  <c r="V8" i="39"/>
  <c r="I240" i="40"/>
  <c r="K158" i="40"/>
  <c r="I148" i="40"/>
  <c r="Q141" i="40"/>
  <c r="V79" i="40"/>
  <c r="G8" i="40"/>
  <c r="G338" i="40" s="1"/>
  <c r="O15" i="41"/>
  <c r="K8" i="41"/>
  <c r="V8" i="42"/>
  <c r="K8" i="44"/>
  <c r="I8" i="45"/>
  <c r="K8" i="34"/>
  <c r="I8" i="35"/>
  <c r="V28" i="37"/>
  <c r="Q222" i="39"/>
  <c r="K222" i="39"/>
  <c r="K144" i="39"/>
  <c r="I112" i="39"/>
  <c r="Q8" i="39"/>
  <c r="G240" i="40"/>
  <c r="M148" i="40"/>
  <c r="Q79" i="40"/>
  <c r="I8" i="41"/>
  <c r="Q57" i="42"/>
  <c r="I57" i="42"/>
  <c r="G8" i="43"/>
  <c r="I8" i="44"/>
  <c r="G8" i="45"/>
  <c r="G69" i="45" s="1"/>
  <c r="M9" i="45"/>
  <c r="I453" i="46"/>
  <c r="Q52" i="46"/>
  <c r="K8" i="28"/>
  <c r="V25" i="29"/>
  <c r="Q8" i="29"/>
  <c r="Q100" i="30"/>
  <c r="K86" i="30"/>
  <c r="G8" i="30"/>
  <c r="G56" i="31"/>
  <c r="I187" i="1" s="1"/>
  <c r="K23" i="31"/>
  <c r="G8" i="31"/>
  <c r="O8" i="32"/>
  <c r="I8" i="34"/>
  <c r="G8" i="35"/>
  <c r="G56" i="35" s="1"/>
  <c r="V64" i="37"/>
  <c r="Q28" i="37"/>
  <c r="I222" i="39"/>
  <c r="G112" i="39"/>
  <c r="I171" i="1" s="1"/>
  <c r="K104" i="39"/>
  <c r="O8" i="39"/>
  <c r="G332" i="40"/>
  <c r="M333" i="40"/>
  <c r="M332" i="40" s="1"/>
  <c r="M130" i="40"/>
  <c r="F77" i="1"/>
  <c r="F76" i="1"/>
  <c r="G8" i="41"/>
  <c r="M9" i="41"/>
  <c r="G57" i="42"/>
  <c r="V15" i="42"/>
  <c r="V22" i="43"/>
  <c r="Q12" i="46"/>
  <c r="Q25" i="29"/>
  <c r="O8" i="29"/>
  <c r="V262" i="30"/>
  <c r="O100" i="30"/>
  <c r="I86" i="30"/>
  <c r="K37" i="31"/>
  <c r="I23" i="31"/>
  <c r="G8" i="34"/>
  <c r="V22" i="35"/>
  <c r="Q64" i="37"/>
  <c r="O28" i="37"/>
  <c r="V8" i="37"/>
  <c r="V222" i="39"/>
  <c r="G222" i="39"/>
  <c r="I201" i="1" s="1"/>
  <c r="I104" i="39"/>
  <c r="I67" i="39"/>
  <c r="I141" i="40"/>
  <c r="K130" i="40"/>
  <c r="V39" i="41"/>
  <c r="I15" i="41"/>
  <c r="F79" i="1"/>
  <c r="F78" i="1"/>
  <c r="V57" i="42"/>
  <c r="Q15" i="42"/>
  <c r="V416" i="46"/>
  <c r="G403" i="46"/>
  <c r="I148" i="1" s="1"/>
  <c r="O15" i="42"/>
  <c r="Q8" i="42"/>
  <c r="Q22" i="43"/>
  <c r="K22" i="43"/>
  <c r="V8" i="43"/>
  <c r="I29" i="44"/>
  <c r="G8" i="44"/>
  <c r="V21" i="45"/>
  <c r="I12" i="46"/>
  <c r="K174" i="40"/>
  <c r="V158" i="40"/>
  <c r="G130" i="40"/>
  <c r="O117" i="40"/>
  <c r="O79" i="40"/>
  <c r="O33" i="40"/>
  <c r="I8" i="40"/>
  <c r="O8" i="42"/>
  <c r="I22" i="43"/>
  <c r="Q8" i="43"/>
  <c r="Q21" i="45"/>
  <c r="K8" i="45"/>
  <c r="O224" i="46"/>
  <c r="M9" i="46"/>
  <c r="M8" i="46" s="1"/>
  <c r="I139" i="1"/>
  <c r="G8" i="42"/>
  <c r="I8" i="43"/>
  <c r="I21" i="45"/>
  <c r="V403" i="46"/>
  <c r="V224" i="46"/>
  <c r="Q79" i="46"/>
  <c r="O52" i="46"/>
  <c r="V8" i="44"/>
  <c r="G21" i="45"/>
  <c r="Q403" i="46"/>
  <c r="O292" i="46"/>
  <c r="O79" i="46"/>
  <c r="V52" i="46"/>
  <c r="M79" i="46"/>
  <c r="O29" i="44"/>
  <c r="O8" i="44"/>
  <c r="V420" i="46"/>
  <c r="Q292" i="46"/>
  <c r="K224" i="46"/>
  <c r="K79" i="46"/>
  <c r="O240" i="40"/>
  <c r="Q213" i="40"/>
  <c r="O130" i="40"/>
  <c r="I66" i="40"/>
  <c r="Q8" i="40"/>
  <c r="O39" i="41"/>
  <c r="K15" i="41"/>
  <c r="M29" i="44"/>
  <c r="M9" i="44"/>
  <c r="V8" i="45"/>
  <c r="I224" i="46"/>
  <c r="I79" i="46"/>
  <c r="G79" i="46"/>
  <c r="I143" i="1" s="1"/>
  <c r="Q420" i="46"/>
  <c r="Q148" i="46"/>
  <c r="K453" i="46"/>
  <c r="O420" i="46"/>
  <c r="O416" i="46"/>
  <c r="O148" i="46"/>
  <c r="O403" i="46"/>
  <c r="V41" i="46"/>
  <c r="K403" i="46"/>
  <c r="I52" i="46"/>
  <c r="O41" i="46"/>
  <c r="I403" i="46"/>
  <c r="G52" i="46"/>
  <c r="I142" i="1" s="1"/>
  <c r="M41" i="46"/>
  <c r="Q98" i="46"/>
  <c r="K98" i="46"/>
  <c r="Q453" i="46"/>
  <c r="O409" i="46"/>
  <c r="G41" i="46"/>
  <c r="I141" i="1" s="1"/>
  <c r="G98" i="46"/>
  <c r="I144" i="1" s="1"/>
  <c r="M453" i="46"/>
  <c r="M416" i="46"/>
  <c r="M148" i="46"/>
  <c r="K420" i="46"/>
  <c r="I420" i="46"/>
  <c r="I416" i="46"/>
  <c r="G409" i="46"/>
  <c r="I150" i="1" s="1"/>
  <c r="K292" i="46"/>
  <c r="I148" i="46"/>
  <c r="G453" i="46"/>
  <c r="I156" i="1" s="1"/>
  <c r="G420" i="46"/>
  <c r="I154" i="1" s="1"/>
  <c r="G416" i="46"/>
  <c r="I152" i="1" s="1"/>
  <c r="I292" i="46"/>
  <c r="G148" i="46"/>
  <c r="I145" i="1" s="1"/>
  <c r="M52" i="46"/>
  <c r="M403" i="46"/>
  <c r="K52" i="46"/>
  <c r="Q41" i="46"/>
  <c r="AE469" i="46"/>
  <c r="F39" i="1" s="1"/>
  <c r="V98" i="46"/>
  <c r="M16" i="46"/>
  <c r="M12" i="46" s="1"/>
  <c r="G12" i="46"/>
  <c r="I140" i="1" s="1"/>
  <c r="M225" i="46"/>
  <c r="M224" i="46" s="1"/>
  <c r="G224" i="46"/>
  <c r="I146" i="1" s="1"/>
  <c r="O98" i="46"/>
  <c r="V409" i="46"/>
  <c r="M98" i="46"/>
  <c r="V453" i="46"/>
  <c r="Q409" i="46"/>
  <c r="I98" i="46"/>
  <c r="O453" i="46"/>
  <c r="M409" i="46"/>
  <c r="V148" i="46"/>
  <c r="K409" i="46"/>
  <c r="AF469" i="46"/>
  <c r="M420" i="46"/>
  <c r="K416" i="46"/>
  <c r="K148" i="46"/>
  <c r="M293" i="46"/>
  <c r="M292" i="46" s="1"/>
  <c r="G292" i="46"/>
  <c r="I147" i="1" s="1"/>
  <c r="V79" i="46"/>
  <c r="M21" i="45"/>
  <c r="M8" i="45"/>
  <c r="AF69" i="45"/>
  <c r="G83" i="1" s="1"/>
  <c r="I83" i="1" s="1"/>
  <c r="M8" i="44"/>
  <c r="G29" i="44"/>
  <c r="AF50" i="44"/>
  <c r="G82" i="1" s="1"/>
  <c r="I82" i="1" s="1"/>
  <c r="M22" i="43"/>
  <c r="M8" i="43"/>
  <c r="M15" i="42"/>
  <c r="M8" i="42"/>
  <c r="AF82" i="42"/>
  <c r="G13" i="42"/>
  <c r="M58" i="42"/>
  <c r="M57" i="42" s="1"/>
  <c r="M15" i="41"/>
  <c r="M8" i="41"/>
  <c r="G13" i="41"/>
  <c r="AF56" i="41"/>
  <c r="M8" i="40"/>
  <c r="M240" i="40"/>
  <c r="M79" i="40"/>
  <c r="M174" i="40"/>
  <c r="AF338" i="40"/>
  <c r="M142" i="40"/>
  <c r="M141" i="40" s="1"/>
  <c r="G148" i="40"/>
  <c r="I170" i="1" s="1"/>
  <c r="M112" i="39"/>
  <c r="M8" i="39"/>
  <c r="M222" i="39"/>
  <c r="G67" i="39"/>
  <c r="G198" i="39"/>
  <c r="I176" i="1" s="1"/>
  <c r="G394" i="39"/>
  <c r="I203" i="1" s="1"/>
  <c r="G210" i="39"/>
  <c r="I184" i="1" s="1"/>
  <c r="G90" i="39"/>
  <c r="I159" i="1" s="1"/>
  <c r="G30" i="39"/>
  <c r="I153" i="1" s="1"/>
  <c r="AF400" i="39"/>
  <c r="AF47" i="38"/>
  <c r="G71" i="1" s="1"/>
  <c r="I71" i="1" s="1"/>
  <c r="G19" i="38"/>
  <c r="M8" i="37"/>
  <c r="G52" i="37"/>
  <c r="G8" i="37"/>
  <c r="G58" i="37"/>
  <c r="AF71" i="36"/>
  <c r="G69" i="1" s="1"/>
  <c r="I69" i="1" s="1"/>
  <c r="G51" i="36"/>
  <c r="I175" i="1" s="1"/>
  <c r="M8" i="35"/>
  <c r="G44" i="35"/>
  <c r="M48" i="34"/>
  <c r="G35" i="34"/>
  <c r="G43" i="34"/>
  <c r="I164" i="1" s="1"/>
  <c r="AF62" i="33"/>
  <c r="G66" i="1" s="1"/>
  <c r="I66" i="1" s="1"/>
  <c r="G28" i="32"/>
  <c r="M8" i="31"/>
  <c r="M56" i="31"/>
  <c r="AF66" i="31"/>
  <c r="G64" i="1" s="1"/>
  <c r="I64" i="1" s="1"/>
  <c r="G51" i="31"/>
  <c r="M86" i="30"/>
  <c r="M223" i="30"/>
  <c r="M100" i="30"/>
  <c r="G223" i="30"/>
  <c r="AF310" i="30"/>
  <c r="G63" i="1" s="1"/>
  <c r="I63" i="1" s="1"/>
  <c r="M40" i="29"/>
  <c r="M39" i="29" s="1"/>
  <c r="G19" i="28"/>
  <c r="I168" i="1" s="1"/>
  <c r="AF32" i="28"/>
  <c r="G61" i="1" s="1"/>
  <c r="I61" i="1" s="1"/>
  <c r="M9" i="28"/>
  <c r="M8" i="28" s="1"/>
  <c r="M13" i="28"/>
  <c r="M12" i="28" s="1"/>
  <c r="M8" i="27"/>
  <c r="M8" i="26"/>
  <c r="AF39" i="26"/>
  <c r="G59" i="1" s="1"/>
  <c r="I59" i="1" s="1"/>
  <c r="M8" i="25"/>
  <c r="AF26" i="25"/>
  <c r="G12" i="24"/>
  <c r="G36" i="24" s="1"/>
  <c r="G20" i="24"/>
  <c r="AF36" i="24"/>
  <c r="G56" i="1" s="1"/>
  <c r="I56" i="1" s="1"/>
  <c r="M69" i="23"/>
  <c r="AF84" i="23"/>
  <c r="G55" i="1" s="1"/>
  <c r="I55" i="1" s="1"/>
  <c r="M53" i="22"/>
  <c r="G29" i="22"/>
  <c r="I167" i="1" s="1"/>
  <c r="AF81" i="22"/>
  <c r="M8" i="21"/>
  <c r="M154" i="21"/>
  <c r="AF189" i="21"/>
  <c r="G52" i="1" s="1"/>
  <c r="I52" i="1" s="1"/>
  <c r="M8" i="19"/>
  <c r="M17" i="19"/>
  <c r="AF40" i="19"/>
  <c r="G50" i="1" s="1"/>
  <c r="I50" i="1" s="1"/>
  <c r="G19" i="18"/>
  <c r="M8" i="17"/>
  <c r="AF64" i="17"/>
  <c r="G48" i="1" s="1"/>
  <c r="I48" i="1" s="1"/>
  <c r="M8" i="15"/>
  <c r="M30" i="15"/>
  <c r="AF73" i="15"/>
  <c r="G46" i="1" s="1"/>
  <c r="I46" i="1" s="1"/>
  <c r="M35" i="14"/>
  <c r="M34" i="14" s="1"/>
  <c r="M8" i="13"/>
  <c r="AF40" i="13"/>
  <c r="M20" i="12"/>
  <c r="G8" i="12"/>
  <c r="F86" i="1" l="1"/>
  <c r="G23" i="1" s="1"/>
  <c r="G75" i="37"/>
  <c r="I182" i="1"/>
  <c r="G56" i="41"/>
  <c r="I81" i="1"/>
  <c r="I200" i="1"/>
  <c r="G84" i="23"/>
  <c r="G82" i="42"/>
  <c r="G66" i="31"/>
  <c r="G71" i="36"/>
  <c r="G81" i="22"/>
  <c r="I44" i="1"/>
  <c r="I73" i="1"/>
  <c r="G79" i="1"/>
  <c r="G78" i="1"/>
  <c r="I16" i="1"/>
  <c r="I202" i="1"/>
  <c r="G75" i="1"/>
  <c r="I75" i="1" s="1"/>
  <c r="G74" i="1"/>
  <c r="I74" i="1" s="1"/>
  <c r="I17" i="1"/>
  <c r="I185" i="1"/>
  <c r="G39" i="43"/>
  <c r="I195" i="1"/>
  <c r="G26" i="25"/>
  <c r="I178" i="1"/>
  <c r="I194" i="1"/>
  <c r="G24" i="27"/>
  <c r="G53" i="29"/>
  <c r="G40" i="19"/>
  <c r="G32" i="28"/>
  <c r="I72" i="1"/>
  <c r="G310" i="30"/>
  <c r="G44" i="1"/>
  <c r="G43" i="1"/>
  <c r="I43" i="1" s="1"/>
  <c r="G58" i="1"/>
  <c r="G57" i="1"/>
  <c r="I149" i="1"/>
  <c r="I207" i="1" s="1"/>
  <c r="G57" i="14"/>
  <c r="I78" i="1"/>
  <c r="I57" i="1"/>
  <c r="G42" i="18"/>
  <c r="I204" i="1"/>
  <c r="I198" i="1"/>
  <c r="I18" i="1" s="1"/>
  <c r="G73" i="1"/>
  <c r="G72" i="1"/>
  <c r="G469" i="46"/>
  <c r="G85" i="1"/>
  <c r="G84" i="1"/>
  <c r="G50" i="44"/>
  <c r="I79" i="1"/>
  <c r="G40" i="1"/>
  <c r="I40" i="1" s="1"/>
  <c r="G39" i="1"/>
  <c r="G86" i="1" s="1"/>
  <c r="G25" i="1" s="1"/>
  <c r="G41" i="1"/>
  <c r="I58" i="1"/>
  <c r="I192" i="1"/>
  <c r="I197" i="1"/>
  <c r="G39" i="26"/>
  <c r="I205" i="1"/>
  <c r="I19" i="1" s="1"/>
  <c r="G38" i="12"/>
  <c r="G77" i="1"/>
  <c r="I77" i="1" s="1"/>
  <c r="G76" i="1"/>
  <c r="I76" i="1" s="1"/>
  <c r="G62" i="34"/>
  <c r="G62" i="33"/>
  <c r="G68" i="32"/>
  <c r="F85" i="1"/>
  <c r="F84" i="1"/>
  <c r="G53" i="1"/>
  <c r="I53" i="1" s="1"/>
  <c r="G54" i="1"/>
  <c r="I54" i="1" s="1"/>
  <c r="I158" i="1"/>
  <c r="I191" i="1"/>
  <c r="I80" i="1"/>
  <c r="I151" i="1"/>
  <c r="G400" i="39"/>
  <c r="I41" i="1"/>
  <c r="G81" i="1"/>
  <c r="G80" i="1"/>
  <c r="J183" i="1" l="1"/>
  <c r="J191" i="1"/>
  <c r="J170" i="1"/>
  <c r="J149" i="1"/>
  <c r="J193" i="1"/>
  <c r="J189" i="1"/>
  <c r="J151" i="1"/>
  <c r="J195" i="1"/>
  <c r="J168" i="1"/>
  <c r="J141" i="1"/>
  <c r="J161" i="1"/>
  <c r="J156" i="1"/>
  <c r="J158" i="1"/>
  <c r="J204" i="1"/>
  <c r="J187" i="1"/>
  <c r="J145" i="1"/>
  <c r="J181" i="1"/>
  <c r="J153" i="1"/>
  <c r="J194" i="1"/>
  <c r="J206" i="1"/>
  <c r="J179" i="1"/>
  <c r="J152" i="1"/>
  <c r="J186" i="1"/>
  <c r="J144" i="1"/>
  <c r="J188" i="1"/>
  <c r="J172" i="1"/>
  <c r="J192" i="1"/>
  <c r="J139" i="1"/>
  <c r="J205" i="1"/>
  <c r="J146" i="1"/>
  <c r="J176" i="1"/>
  <c r="J155" i="1"/>
  <c r="J147" i="1"/>
  <c r="J180" i="1"/>
  <c r="J203" i="1"/>
  <c r="J150" i="1"/>
  <c r="J140" i="1"/>
  <c r="J184" i="1"/>
  <c r="J201" i="1"/>
  <c r="J174" i="1"/>
  <c r="J175" i="1"/>
  <c r="J154" i="1"/>
  <c r="J198" i="1"/>
  <c r="J177" i="1"/>
  <c r="J185" i="1"/>
  <c r="J202" i="1"/>
  <c r="J160" i="1"/>
  <c r="J169" i="1"/>
  <c r="J196" i="1"/>
  <c r="J173" i="1"/>
  <c r="J190" i="1"/>
  <c r="J159" i="1"/>
  <c r="J157" i="1"/>
  <c r="J162" i="1"/>
  <c r="J200" i="1"/>
  <c r="J165" i="1"/>
  <c r="J167" i="1"/>
  <c r="J148" i="1"/>
  <c r="J171" i="1"/>
  <c r="J163" i="1"/>
  <c r="J199" i="1"/>
  <c r="J166" i="1"/>
  <c r="J164" i="1"/>
  <c r="J197" i="1"/>
  <c r="J178" i="1"/>
  <c r="J182" i="1"/>
  <c r="J143" i="1"/>
  <c r="J142" i="1"/>
  <c r="I21" i="1"/>
  <c r="A27" i="1"/>
  <c r="A28" i="1" s="1"/>
  <c r="G28" i="1" s="1"/>
  <c r="G27" i="1" s="1"/>
  <c r="G29" i="1" s="1"/>
  <c r="I84" i="1"/>
  <c r="I85" i="1"/>
  <c r="I39" i="1"/>
  <c r="I86" i="1" s="1"/>
  <c r="J207" i="1" l="1"/>
  <c r="J64" i="1"/>
  <c r="J39" i="1"/>
  <c r="J86" i="1" s="1"/>
  <c r="J48" i="1"/>
  <c r="J45" i="1"/>
  <c r="J53" i="1"/>
  <c r="J83" i="1"/>
  <c r="J80" i="1"/>
  <c r="J77" i="1"/>
  <c r="J72" i="1"/>
  <c r="J69" i="1"/>
  <c r="J66" i="1"/>
  <c r="J82" i="1"/>
  <c r="J70" i="1"/>
  <c r="J41" i="1"/>
  <c r="J85" i="1"/>
  <c r="J61" i="1"/>
  <c r="J58" i="1"/>
  <c r="J55" i="1"/>
  <c r="J63" i="1"/>
  <c r="J79" i="1"/>
  <c r="J43" i="1"/>
  <c r="J68" i="1"/>
  <c r="J74" i="1"/>
  <c r="J50" i="1"/>
  <c r="J47" i="1"/>
  <c r="J44" i="1"/>
  <c r="J71" i="1"/>
  <c r="J62" i="1"/>
  <c r="J52" i="1"/>
  <c r="J76" i="1"/>
  <c r="J40" i="1"/>
  <c r="J60" i="1"/>
  <c r="J57" i="1"/>
  <c r="J65" i="1"/>
  <c r="J84" i="1"/>
  <c r="J49" i="1"/>
  <c r="J46" i="1"/>
  <c r="J54" i="1"/>
  <c r="J73" i="1"/>
  <c r="J81" i="1"/>
  <c r="J78" i="1"/>
  <c r="J67" i="1"/>
  <c r="J75" i="1"/>
  <c r="J51" i="1"/>
  <c r="J59" i="1"/>
  <c r="J5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1DB8C577-375F-4897-BF0E-AA94A20C5BA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3762048-061F-4E94-8CB3-7AF10294943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65C76BCA-1EFA-445B-847E-39FDC44FAF5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D44F859-9B68-489E-A059-64E80880003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45A6A817-6153-4202-B94E-BD8A48F3C1D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79E3E78-834E-4E90-804A-9CCFC01643A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4EEFEC3A-507D-4C76-9159-AF51B4FC594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ADADBC2-7450-4A76-B0EF-88B9A0CC3A2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1DE10B69-C911-4F87-9D7B-E02B1674FBF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C7C2BD7-96A4-4FD7-A30B-733BDDC9577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3518B388-B53F-4276-AF94-0813A0D50CA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A7A5210-8663-4299-8F24-CEF2848F813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C6A1D53B-5B4E-4C41-B456-0204617A9A6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975FE1F-1203-4900-97F9-D5F9C2F2174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4C0B5AA6-B631-46F8-B715-A50382FB5D8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7A0301A-70E8-4BC5-8D08-B218ADEE3E6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56571B33-1803-4355-B89B-F7552A0E85D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C4F212F-AF8E-427A-8AC5-95F273240D4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91BCECE5-D2C8-4516-8178-D619AE69C3D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D9E21DB-D1F5-4550-A469-4931F84921C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31A8C439-11E3-43B4-8749-3D79A9FF019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1239EF6-55F6-4072-AE94-879327D1DE1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4B75C9EC-58A3-44E0-898C-72613B38861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9A3FC1D-E83F-44BE-89D4-D583A2CBACC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3BADDB1A-3211-41C5-B5AD-8921DF4484A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3CFF767-8691-4127-9E74-94277B68AB5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1B4F2CA8-BDFC-4F18-AE49-0059EF5529D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0182EAF-E60A-44EF-A3D5-F03EE9A4C61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2AD0A641-EC28-4C44-BD94-B0E9AE1338D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EB08473-1BA7-4CE0-8268-D89504B223D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E9EB0094-332F-49B2-AC3C-563E62BBEFD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CB6CC45-8695-45B9-AE9C-4119BDB2C18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01CB63F3-3BEB-4AAB-B0ED-FC532B9657B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7EF152A-DA93-4DA2-95FD-2EF6A7301BF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7ACA6EA0-61D2-4716-87CC-53487441899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B3570B8-F1D7-4DA4-A0C3-040AD7B1E1A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9CC841DA-4DE2-4C39-9348-2A36F3075D1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FDEC4F5-6B96-4901-AAC7-73E3BC0DD34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9BAC02CB-EFD9-4414-BA98-E8C263E956F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C01658B-CFAF-42BC-AD55-F38D0589CF1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447BDE17-A14F-4353-9E8E-00D9A381263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605F001-0740-427D-B3CA-3C5EE066930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ADF6F234-DAAA-46FE-B4BA-EC866181CED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DE2EC66-FA60-4283-9867-CF63F6A6D5F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45A91BD1-42A2-41D7-A28D-347FDCE95F5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BF16F1A-470B-4FB4-A7D2-739E95489B2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2CB3F15D-290B-4808-B545-3AC4F3710DA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9721EF4-DFF2-4483-8B6C-311737CECD7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23AFBE9D-C47D-4DCB-8814-F16F2BAFA21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6ED10AE-4A2F-4773-94FC-6ABD07DC32A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46D0106A-5C95-4CF4-8547-30DBC9F2299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EF30F76-7659-4977-B41F-19C6C2DA1F1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C27E73B3-92C2-42E4-BFFE-F0BFA9DCD29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E2E8737-1044-48D6-81EF-94F562FF4A2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98785AC0-C498-4FDB-80D6-C79ADFDB25A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2396670-2E8B-497E-A7A6-CC45A9F2785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89D52998-7EB8-41B3-BB46-8FD2926D110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9511818-6B2A-46F5-AE26-9C74A16B4E8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675258D7-1BCB-4167-9BBA-E91BE7CEEAD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5908A84-E29F-474B-8E07-AB076BA4C91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D986CC1A-AE9E-43EC-BAE5-BB484367F48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51BA2E6-15BF-44D8-A2E0-412C5CA2880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3476966A-09D4-47A1-9ED1-41510A220A2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31FC522-2425-4B57-B889-DB85EA67ED6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F542720D-2FC0-47C2-9900-059A8FE90FF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9C9F362-B3AB-4237-A718-0E54ECA9B4B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05A2931D-53D9-43EB-8DB7-5FD7FC4675F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FC2A3B0-7908-4321-B342-367AF568850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7B4C3A03-3D67-4F68-BB55-6C3E77881F3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275DDB7-24EC-4275-9073-02AF35BF6D0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<sst xmlns="http://schemas.openxmlformats.org/spreadsheetml/2006/main" count="16722" uniqueCount="3044">
  <si>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</si>
  <si>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</si>
  <si>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</si>
  <si>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</si>
  <si>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</si>
  <si>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</si>
  <si>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</si>
  <si>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</si>
  <si>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</si>
  <si>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</si>
  <si>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</si>
  <si>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</si>
  <si>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</si>
  <si>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</si>
  <si>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</si>
  <si>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</si>
  <si>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</si>
  <si>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</si>
  <si>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</si>
  <si>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</si>
  <si>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</si>
  <si>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</si>
  <si>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</si>
  <si>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</si>
  <si>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</si>
  <si>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</si>
  <si>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</si>
  <si>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</si>
  <si>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</si>
  <si>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</si>
  <si>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</si>
  <si>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</si>
  <si>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</si>
  <si>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</si>
  <si>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</si>
  <si>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</si>
  <si>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</si>
  <si>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</si>
  <si>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</si>
  <si>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</si>
  <si>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</si>
  <si>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</si>
  <si>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</si>
  <si>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2022/30- EA</t>
  </si>
  <si>
    <t>Komplexní obnova parku u zámeckého skleníku - aktualizace</t>
  </si>
  <si>
    <t>Město Boskovice</t>
  </si>
  <si>
    <t>Masarykovo náměstí 4/2</t>
  </si>
  <si>
    <t>Boskovice</t>
  </si>
  <si>
    <t>68001</t>
  </si>
  <si>
    <t>00279978</t>
  </si>
  <si>
    <t>CZ00279978</t>
  </si>
  <si>
    <t>EA architekti s.r.o.</t>
  </si>
  <si>
    <t>Rezkova 934/54</t>
  </si>
  <si>
    <t>Brno-Stránice</t>
  </si>
  <si>
    <t>60200</t>
  </si>
  <si>
    <t>29194865</t>
  </si>
  <si>
    <t>CZ29194865</t>
  </si>
  <si>
    <t>Stavba</t>
  </si>
  <si>
    <t>Ostatní a vedlejší náklady</t>
  </si>
  <si>
    <t>0</t>
  </si>
  <si>
    <t>VN+ON</t>
  </si>
  <si>
    <t>Stavební objekt</t>
  </si>
  <si>
    <t>SO 01</t>
  </si>
  <si>
    <t>Příprava území</t>
  </si>
  <si>
    <t>B1</t>
  </si>
  <si>
    <t>B1-bourání  vstup z ulice Hradní</t>
  </si>
  <si>
    <t xml:space="preserve">B1.1 </t>
  </si>
  <si>
    <t xml:space="preserve">B1.1-bourání  podezdívka u ulice Hradní  </t>
  </si>
  <si>
    <t>B2</t>
  </si>
  <si>
    <t>B2-bourání schodiště v opěrné stěně</t>
  </si>
  <si>
    <t>B3</t>
  </si>
  <si>
    <t>B3-bourání opěrné zídky u jízdárny</t>
  </si>
  <si>
    <t>B4</t>
  </si>
  <si>
    <t>B4-bourání jezdecké schody</t>
  </si>
  <si>
    <t>B5</t>
  </si>
  <si>
    <t>B5-bourání kašny</t>
  </si>
  <si>
    <t>B6</t>
  </si>
  <si>
    <t>B6-bourání schodiště u jízdárny</t>
  </si>
  <si>
    <t>B7</t>
  </si>
  <si>
    <t>B7-bourání opěrné stěny u letního kina</t>
  </si>
  <si>
    <t>D.1</t>
  </si>
  <si>
    <t xml:space="preserve">Příprava území </t>
  </si>
  <si>
    <t>SO 02</t>
  </si>
  <si>
    <t>Zpevněné plochy</t>
  </si>
  <si>
    <t>1-1</t>
  </si>
  <si>
    <t>zpevněné plochy dlážděné</t>
  </si>
  <si>
    <t>1-2</t>
  </si>
  <si>
    <t>zpevněné plochy betonové</t>
  </si>
  <si>
    <t>1-3</t>
  </si>
  <si>
    <t>zpevněné pochy z kameniva</t>
  </si>
  <si>
    <t>SO 03</t>
  </si>
  <si>
    <t>Stavební objekty</t>
  </si>
  <si>
    <t xml:space="preserve"> kamen.výrobky</t>
  </si>
  <si>
    <t xml:space="preserve">Kamenické výrobky </t>
  </si>
  <si>
    <t xml:space="preserve"> mobiliář</t>
  </si>
  <si>
    <t xml:space="preserve">Mobiliář  </t>
  </si>
  <si>
    <t xml:space="preserve"> zámeč.výrobky</t>
  </si>
  <si>
    <t xml:space="preserve">zámečnické výrobky </t>
  </si>
  <si>
    <t xml:space="preserve">D 01 </t>
  </si>
  <si>
    <t>repase stávajícího kamenného zdiva</t>
  </si>
  <si>
    <t>ST  1</t>
  </si>
  <si>
    <t>ST1-vstup z ulice hradní</t>
  </si>
  <si>
    <t>ST  2</t>
  </si>
  <si>
    <t xml:space="preserve">ST2 altán </t>
  </si>
  <si>
    <t>ST  3</t>
  </si>
  <si>
    <t>ST3-jezírko</t>
  </si>
  <si>
    <t xml:space="preserve">ST  4 </t>
  </si>
  <si>
    <t xml:space="preserve">ST 4 -doplnění opěrné stěny  </t>
  </si>
  <si>
    <t>ST  5</t>
  </si>
  <si>
    <t>ST  5 -relax a herní zóna</t>
  </si>
  <si>
    <t>ST  6</t>
  </si>
  <si>
    <t xml:space="preserve">ST 6 -schodiště u jízdárny </t>
  </si>
  <si>
    <t>ST  8</t>
  </si>
  <si>
    <t>ST 8-zakončení opěrné stěny u letního kina</t>
  </si>
  <si>
    <t>ST  9</t>
  </si>
  <si>
    <t xml:space="preserve">ST 9 -horní opěrná zídka u jízdárny </t>
  </si>
  <si>
    <t>ST 10</t>
  </si>
  <si>
    <t>ST10-dolní opěrná zídka u jízdárny</t>
  </si>
  <si>
    <t xml:space="preserve">ST 11 </t>
  </si>
  <si>
    <t xml:space="preserve">ST 11-jezdecké schody  </t>
  </si>
  <si>
    <t>SO 05.1</t>
  </si>
  <si>
    <t>Areálové rozvody vody a kanalizace</t>
  </si>
  <si>
    <t>1a</t>
  </si>
  <si>
    <t>SO 05.2</t>
  </si>
  <si>
    <t>přeložky kanalizace</t>
  </si>
  <si>
    <t>SO 06</t>
  </si>
  <si>
    <t>přípojka a areálové rozvody NN</t>
  </si>
  <si>
    <t xml:space="preserve">přípojka a areálové rozvody NN </t>
  </si>
  <si>
    <t>SO 07</t>
  </si>
  <si>
    <t>areálové rozvody veřejného osvětlení</t>
  </si>
  <si>
    <t xml:space="preserve">areálové rozvody veřejného osvětlení </t>
  </si>
  <si>
    <t>SO 08</t>
  </si>
  <si>
    <t>areálové rozvody slaboproudu</t>
  </si>
  <si>
    <t>přeložka CETIN</t>
  </si>
  <si>
    <t>2a</t>
  </si>
  <si>
    <t>přípojka Quantcom</t>
  </si>
  <si>
    <t>3a</t>
  </si>
  <si>
    <t>rozvod datové sítě</t>
  </si>
  <si>
    <t>SO 09</t>
  </si>
  <si>
    <t>Zahradní a parkové úpravy</t>
  </si>
  <si>
    <t>Celkem za stavbu</t>
  </si>
  <si>
    <t>CZK</t>
  </si>
  <si>
    <t>#POPS</t>
  </si>
  <si>
    <t>Popis stavby: 2022/30- EA - Komplexní obnova parku u zámeckého skleníku - aktualizace</t>
  </si>
  <si>
    <t>#POPO</t>
  </si>
  <si>
    <t>Popis objektu: 00 - Vedlejší a ostatní náklady</t>
  </si>
  <si>
    <t>#POPR</t>
  </si>
  <si>
    <t>Popis rozpočtu: 0 - VN+ON</t>
  </si>
  <si>
    <t>Popis objektu: SO 01 - Příprava území</t>
  </si>
  <si>
    <t>Popis rozpočtu: B1 - B1-bourání  vstup z ulice Hradní</t>
  </si>
  <si>
    <t xml:space="preserve">Popis rozpočtu: B1.1  - B1.1-bourání  podezdívka u ulice Hradní  </t>
  </si>
  <si>
    <t>Popis rozpočtu: B2 - B2-bourání schodiště v opěrné stěně</t>
  </si>
  <si>
    <t>Popis rozpočtu: B3 - B3-bourání opěrné zídky u jízdárny</t>
  </si>
  <si>
    <t>Popis rozpočtu: B4 - B4-bourání jezdecké schody</t>
  </si>
  <si>
    <t>Popis rozpočtu: B5 - B5-bourání kašny</t>
  </si>
  <si>
    <t>Popis rozpočtu: B6 - B6-bourání schodiště u jízdárny</t>
  </si>
  <si>
    <t>Popis rozpočtu: B7 - B7-bourání opěrné stěny u letního kina</t>
  </si>
  <si>
    <t xml:space="preserve">Popis rozpočtu: D.1 - Příprava území </t>
  </si>
  <si>
    <t>Popis objektu: SO 02 - Zpevněné plochy</t>
  </si>
  <si>
    <t>Popis rozpočtu: 1-1 - zpevněné plochy dlážděné</t>
  </si>
  <si>
    <t>Popis rozpočtu: 1-2 - zpevněné plochy betonové</t>
  </si>
  <si>
    <t>Popis rozpočtu: 1-3 - zpevněné pochy z kameniva</t>
  </si>
  <si>
    <t>Popis objektu: SO 03 - Stavební objekty</t>
  </si>
  <si>
    <t xml:space="preserve">Popis rozpočtu:  kamen.výrobky - Kamenické výrobky </t>
  </si>
  <si>
    <t xml:space="preserve">Popis rozpočtu:  mobiliář - Mobiliář  </t>
  </si>
  <si>
    <t xml:space="preserve">Popis rozpočtu:  zámeč.výrobky - zámečnické výrobky </t>
  </si>
  <si>
    <t>Popis rozpočtu: D 01  - repase stávajícího kamenného zdiva</t>
  </si>
  <si>
    <t>Popis rozpočtu: ST  1 - ST1-vstup z ulice hradní</t>
  </si>
  <si>
    <t xml:space="preserve">Popis rozpočtu: ST  2 - ST2 altán </t>
  </si>
  <si>
    <t>Popis rozpočtu: ST  3 - ST3-jezírko</t>
  </si>
  <si>
    <t xml:space="preserve">Popis rozpočtu: ST  4  - ST 4 -doplnění opěrné stěny  </t>
  </si>
  <si>
    <t>Popis rozpočtu: ST  5 - ST  5 -relax a herní zóna</t>
  </si>
  <si>
    <t xml:space="preserve">Popis rozpočtu: ST  6 - ST 6 -schodiště u jízdárny </t>
  </si>
  <si>
    <t>Popis rozpočtu: ST  8 - ST 8-zakončení opěrné stěny u letního kina</t>
  </si>
  <si>
    <t xml:space="preserve">Popis rozpočtu: ST  9 - ST 9 -horní opěrná zídka u jízdárny </t>
  </si>
  <si>
    <t>Popis rozpočtu: ST 10 - ST10-dolní opěrná zídka u jízdárny</t>
  </si>
  <si>
    <t xml:space="preserve">Popis rozpočtu: ST 11  - ST 11-jezdecké schody  </t>
  </si>
  <si>
    <t>Popis objektu: SO 05.1 - Areálové rozvody vody a kanalizace</t>
  </si>
  <si>
    <t>Popis rozpočtu: 1a - Areálové rozvody vody a kanalizace</t>
  </si>
  <si>
    <t>Popis objektu: SO 05.2 - přeložky kanalizace</t>
  </si>
  <si>
    <t>Popis rozpočtu: 1a - přeložky kanalizace</t>
  </si>
  <si>
    <t>Popis objektu: SO 06 - přípojka a areálové rozvody NN</t>
  </si>
  <si>
    <t xml:space="preserve">Popis rozpočtu: 1a - přípojka a areálové rozvody NN </t>
  </si>
  <si>
    <t>Popis objektu: SO 07 - areálové rozvody veřejného osvětlení</t>
  </si>
  <si>
    <t xml:space="preserve">Popis rozpočtu: 1a - areálové rozvody veřejného osvětlení </t>
  </si>
  <si>
    <t>Popis objektu: SO 08 - areálové rozvody slaboproudu</t>
  </si>
  <si>
    <t>Popis rozpočtu: 1a - přeložka CETIN</t>
  </si>
  <si>
    <t>Popis rozpočtu: 2a - přípojka Quantcom</t>
  </si>
  <si>
    <t>Popis rozpočtu: 3a - rozvod datové sítě</t>
  </si>
  <si>
    <t>Popis objektu: SO 09 - Zahradní a parkové úpravy</t>
  </si>
  <si>
    <t>Popis rozpočtu: 1a - Zahradní a parkové úpravy</t>
  </si>
  <si>
    <t>Rekapitulace dílů</t>
  </si>
  <si>
    <t>Typ dílu</t>
  </si>
  <si>
    <t>- 0</t>
  </si>
  <si>
    <t>poznámky</t>
  </si>
  <si>
    <t>- 1</t>
  </si>
  <si>
    <t>KÁCENÍ STROMŮ</t>
  </si>
  <si>
    <t>- 2</t>
  </si>
  <si>
    <t>ODSTRAŇOVÁNÍ DŘEVIN (keřové skupiny a soliterní keře)</t>
  </si>
  <si>
    <t>- 3</t>
  </si>
  <si>
    <t>PĚSTEBNÍ OPATŘENÍ STÁVAJÍCÍCH SROMŮ</t>
  </si>
  <si>
    <t>- 4</t>
  </si>
  <si>
    <t>OCHRANA STROMŮ PŘI STAVEBNÍCH ČINNOSTECH</t>
  </si>
  <si>
    <t>- 5</t>
  </si>
  <si>
    <t>PŘÍPRAVA STANOVIŠTĚ</t>
  </si>
  <si>
    <t>- 6</t>
  </si>
  <si>
    <t>VÝSADBA STROMŮ</t>
  </si>
  <si>
    <t>- 7</t>
  </si>
  <si>
    <t>VÝSADBA KEŘŮ  - VÝSADBY KEŘŮ (A POPÍNAVÝCH ROSTLIN)</t>
  </si>
  <si>
    <t>- 8</t>
  </si>
  <si>
    <t>VÝSADBA TRVALEK, OKRASNÝCH TRAV A NIŽŠÍCH KEŘŮ - TRVALKOVÉ ZÁHONY</t>
  </si>
  <si>
    <t>- 9</t>
  </si>
  <si>
    <t>VÝSADBA CIBULOVIN V ZÁHONECH</t>
  </si>
  <si>
    <t>1</t>
  </si>
  <si>
    <t>Zemní práce</t>
  </si>
  <si>
    <t>-10</t>
  </si>
  <si>
    <t>VÝSADBA CIBULOVIN V LUČNÍM TRÁVNÍKU</t>
  </si>
  <si>
    <t>11</t>
  </si>
  <si>
    <t>Přípravné a přidružené práce</t>
  </si>
  <si>
    <t>-11</t>
  </si>
  <si>
    <t>VÝSADBA VODNÍCH ROSTLIN - OSÁZENÍ JEZÍRKA</t>
  </si>
  <si>
    <t>12</t>
  </si>
  <si>
    <t>Odkopávky a prokopávky</t>
  </si>
  <si>
    <t>-12</t>
  </si>
  <si>
    <t>ZALOŽENÍ TRÁVNÍKU PARKOVÉHO</t>
  </si>
  <si>
    <t>13</t>
  </si>
  <si>
    <t>Hloubené vykopávky</t>
  </si>
  <si>
    <t>-13</t>
  </si>
  <si>
    <t>ZALOŽENÍ TRÁVNÍKU LUČNÍHO</t>
  </si>
  <si>
    <t>15</t>
  </si>
  <si>
    <t>Roubení</t>
  </si>
  <si>
    <t>16</t>
  </si>
  <si>
    <t>Přemístění výkopku</t>
  </si>
  <si>
    <t>17</t>
  </si>
  <si>
    <t>Konstrukce ze zemin</t>
  </si>
  <si>
    <t>18</t>
  </si>
  <si>
    <t>Povrchové úpravy terénu</t>
  </si>
  <si>
    <t>19</t>
  </si>
  <si>
    <t>Hloubení pro podzemní stěny, ražení a hloubení důlní</t>
  </si>
  <si>
    <t>2</t>
  </si>
  <si>
    <t>Základy a zvláštní zakládání</t>
  </si>
  <si>
    <t>212</t>
  </si>
  <si>
    <t>Drenáže</t>
  </si>
  <si>
    <t>3</t>
  </si>
  <si>
    <t>Svislé a kompletní konstrukce</t>
  </si>
  <si>
    <t>35</t>
  </si>
  <si>
    <t>Stoky</t>
  </si>
  <si>
    <t>45</t>
  </si>
  <si>
    <t>Podkladní a vedlejší konstrukce (kromě vozovek a železničního svršku)</t>
  </si>
  <si>
    <t>5</t>
  </si>
  <si>
    <t>Komunikace</t>
  </si>
  <si>
    <t>62</t>
  </si>
  <si>
    <t>Úpravy povrchů vnější</t>
  </si>
  <si>
    <t>63</t>
  </si>
  <si>
    <t>Podlahy a podlahové konstrukce</t>
  </si>
  <si>
    <t>85</t>
  </si>
  <si>
    <t>Potrubí z trub litinových</t>
  </si>
  <si>
    <t>87</t>
  </si>
  <si>
    <t>Potrubí z trub plastických, skleněných a čedičových</t>
  </si>
  <si>
    <t>89</t>
  </si>
  <si>
    <t>Ostatní konstrukce a práce na trubním vedení</t>
  </si>
  <si>
    <t>91</t>
  </si>
  <si>
    <t>Doplňující konstrukce a práce na pozemních komunikacích a zpevněných plochách</t>
  </si>
  <si>
    <t>Doplňující práce na komunikaci</t>
  </si>
  <si>
    <t>93</t>
  </si>
  <si>
    <t>Dokončovací práce inženýrských staveb</t>
  </si>
  <si>
    <t>Různé dokončovací konstrukce a práce inženýrských staveb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</si>
  <si>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</si>
  <si>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</si>
  <si>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</si>
  <si>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</si>
  <si>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</si>
  <si>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</si>
  <si>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</si>
  <si>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 a ostatní bourací práce</t>
  </si>
  <si>
    <t>99</t>
  </si>
  <si>
    <t>Staveništní přesun hmot</t>
  </si>
  <si>
    <t>997</t>
  </si>
  <si>
    <t>Přesun sutě</t>
  </si>
  <si>
    <t>H27</t>
  </si>
  <si>
    <t>Vedení trubní dálková a přípojná</t>
  </si>
  <si>
    <t>H722</t>
  </si>
  <si>
    <t>Vnitřní vodovod</t>
  </si>
  <si>
    <t>M46</t>
  </si>
  <si>
    <t>Zemní práce při montážích</t>
  </si>
  <si>
    <t>S</t>
  </si>
  <si>
    <t>Přesuny sutí</t>
  </si>
  <si>
    <t>700j</t>
  </si>
  <si>
    <t>vybavení jezírka</t>
  </si>
  <si>
    <t>711</t>
  </si>
  <si>
    <t>Izolace proti vodě</t>
  </si>
  <si>
    <t>712</t>
  </si>
  <si>
    <t>Povlakové krytiny</t>
  </si>
  <si>
    <t>722</t>
  </si>
  <si>
    <t>741</t>
  </si>
  <si>
    <t>Elektroinstalace - silnoproud</t>
  </si>
  <si>
    <t>762</t>
  </si>
  <si>
    <t>Konstrukce tesařské</t>
  </si>
  <si>
    <t>763</t>
  </si>
  <si>
    <t>Dřevostavby</t>
  </si>
  <si>
    <t>767</t>
  </si>
  <si>
    <t>Konstrukce zámečnické</t>
  </si>
  <si>
    <t>782</t>
  </si>
  <si>
    <t>Konstrukce z přírodního kamene</t>
  </si>
  <si>
    <t>783</t>
  </si>
  <si>
    <t>Nátěry</t>
  </si>
  <si>
    <t>794</t>
  </si>
  <si>
    <t>Mobiliář</t>
  </si>
  <si>
    <t>21-M</t>
  </si>
  <si>
    <t>Elektromontáže</t>
  </si>
  <si>
    <t>22-M</t>
  </si>
  <si>
    <t>Montáže technologických zařízení pro dopravní stavby</t>
  </si>
  <si>
    <t>46-M</t>
  </si>
  <si>
    <t>Zemní práce při extr.mont.pracích</t>
  </si>
  <si>
    <t>M</t>
  </si>
  <si>
    <t>Ostatní materiál</t>
  </si>
  <si>
    <t>M22b</t>
  </si>
  <si>
    <t>Slaboproudé dodávky a montáže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</si>
  <si>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</si>
  <si>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</si>
  <si>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</si>
  <si>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</si>
  <si>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</si>
  <si>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</si>
  <si>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</si>
  <si>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</si>
  <si>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00</t>
  </si>
  <si>
    <t>Vedlejší a ostatní náklady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</si>
  <si>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</si>
  <si>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</si>
  <si>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</si>
  <si>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</si>
  <si>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</si>
  <si>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</si>
  <si>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</si>
  <si>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</si>
  <si>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</si>
  <si>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</si>
  <si>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</si>
  <si>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</si>
  <si>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</si>
  <si>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</si>
  <si>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</si>
  <si>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</si>
  <si>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</si>
  <si>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</si>
  <si>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</si>
  <si>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</si>
  <si>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</si>
  <si>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</si>
  <si>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</si>
  <si>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</si>
  <si>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</si>
  <si>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</si>
  <si>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</si>
  <si>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005111020R</t>
  </si>
  <si>
    <t>Vytyčení stavby</t>
  </si>
  <si>
    <t>Soubor</t>
  </si>
  <si>
    <t>RTS 26/ I</t>
  </si>
  <si>
    <t>Indiv</t>
  </si>
  <si>
    <t>VRN</t>
  </si>
  <si>
    <t>Běžná</t>
  </si>
  <si>
    <t>POL99_8</t>
  </si>
  <si>
    <t>POP</t>
  </si>
  <si>
    <t>Vyhotovení protokolu o vytyčení stavby se seznamem souřadnic vytyčených bodů a jejich polohopisnými (S-JTSK) a výškopisnými (Bpv) hodnotami.</t>
  </si>
  <si>
    <t>005111021R</t>
  </si>
  <si>
    <t>Vytyčení inženýrských sítí</t>
  </si>
  <si>
    <t>Zaměření a vytýčení stávajících inženýrských sítí v místě stavby z hlediska jejich ochrany při provádění stavby.</t>
  </si>
  <si>
    <t>005121 R</t>
  </si>
  <si>
    <t>Zařízení staveniště</t>
  </si>
  <si>
    <t>Veškeré náklady spojené s vybudováním, provozem a odstraněním zařízení staveniště.</t>
  </si>
  <si>
    <t>005122010R</t>
  </si>
  <si>
    <t xml:space="preserve">Provoz objednatele </t>
  </si>
  <si>
    <t>Náklady na ztížené provádění stavebních prací v důsledku nepřerušeného provozu na staveništi nebo v případech nepřerušeného provozu v objektech v nichž se stavební práce provádí.</t>
  </si>
  <si>
    <t>005124010R</t>
  </si>
  <si>
    <t>Koordinační činnost</t>
  </si>
  <si>
    <t>Koordinace stavebních a technologických dodávek stavby.</t>
  </si>
  <si>
    <t>005211010R</t>
  </si>
  <si>
    <t>Předání a převzetí staveniště</t>
  </si>
  <si>
    <t>Náklady spojené s účastí zhotovitele na předání a převzetí staveniště.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</si>
  <si>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</si>
  <si>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</si>
  <si>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</si>
  <si>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</si>
  <si>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</si>
  <si>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</si>
  <si>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</si>
  <si>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</si>
  <si>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</si>
  <si>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00523  R</t>
  </si>
  <si>
    <t>Zkoušky a revize</t>
  </si>
  <si>
    <t>Náklady zhotovitele, související s prováděním zkoušek a revizí předepsaných technickými normami nebo objednatelem a které jsou pro provedení díla nezbytné.</t>
  </si>
  <si>
    <t>00524 R</t>
  </si>
  <si>
    <t>Předání a převzetí díla</t>
  </si>
  <si>
    <t>Náklady zhotovitele, které vzniknou v souvislosti s povinnostmi zhotovitele při předání a převzetí díla.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</si>
  <si>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</si>
  <si>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</si>
  <si>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</si>
  <si>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</si>
  <si>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</si>
  <si>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</si>
  <si>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SUM</t>
  </si>
  <si>
    <t>Geodetické zaměření rohů stavby, stabilizace bodů a sestavení laviček.</t>
  </si>
  <si>
    <t>END</t>
  </si>
  <si>
    <t>Položkový soupis prací a dodávek</t>
  </si>
  <si>
    <t>961043111R00</t>
  </si>
  <si>
    <t>Bourání základů z betonu proloženého kamenem</t>
  </si>
  <si>
    <t>m3</t>
  </si>
  <si>
    <t>801-3</t>
  </si>
  <si>
    <t>RTS 25/ II</t>
  </si>
  <si>
    <t>Práce</t>
  </si>
  <si>
    <t>POL1_</t>
  </si>
  <si>
    <t>nebo vybourání otvorů průřezové plochy přes 4 m2 v základech,</t>
  </si>
  <si>
    <t>SPI</t>
  </si>
  <si>
    <t>,3*(1,554+3,831+6,466)*,9</t>
  </si>
  <si>
    <t>VV</t>
  </si>
  <si>
    <t>962022491R00</t>
  </si>
  <si>
    <t>Bourání zdiva nadzákladového kamenného kamenného  na maltu cementovou</t>
  </si>
  <si>
    <t>nebo vybourání otvorů průřezové plochy přes 4 m2 ve zdivu nadzákladovém, včetně pomocného lešení o výšce podlahy do 1900 mm a pro zatížení do 1,5 kPa  (150 kg/m2),</t>
  </si>
  <si>
    <t>,3*(1,554+3,831+6,466)*,3</t>
  </si>
  <si>
    <t>976071111R00</t>
  </si>
  <si>
    <t>Vybourání kovových doplňkových konstrukcí madel a zábradlí  v jakémkoliv zdivu</t>
  </si>
  <si>
    <t>m</t>
  </si>
  <si>
    <t>1,554+3,831+6,466</t>
  </si>
  <si>
    <t>979081111R00</t>
  </si>
  <si>
    <t>Odvoz suti a vybouraných hmot na skládku do 1 km</t>
  </si>
  <si>
    <t>t</t>
  </si>
  <si>
    <t>Přesun suti</t>
  </si>
  <si>
    <t>POL8_</t>
  </si>
  <si>
    <t>Včetně naložení na dopravní prostředek a složení na skládku, bez poplatku za skládku.</t>
  </si>
  <si>
    <t xml:space="preserve">Demontážní hmotnosti z položek s pořadovými čísly: : </t>
  </si>
  <si>
    <t xml:space="preserve">1,2,3, : </t>
  </si>
  <si>
    <t>Součet: : 10,14446</t>
  </si>
  <si>
    <t>979081121R00</t>
  </si>
  <si>
    <t>Odvoz suti a vybouraných hmot na skládku příplatek za každý další 1 km</t>
  </si>
  <si>
    <t>Součet: : 142,02238</t>
  </si>
  <si>
    <t>979082111R00</t>
  </si>
  <si>
    <t>Vnitrostaveništní doprava suti a vybouraných hmot do 10 m</t>
  </si>
  <si>
    <t>979082121R00</t>
  </si>
  <si>
    <t>Vnitrostaveništní doprava suti a vybouraných hmot příplatek k ceně za každých dalších 5 m</t>
  </si>
  <si>
    <t>Součet: : 284,04477</t>
  </si>
  <si>
    <t>9799999</t>
  </si>
  <si>
    <t>Poplatek za uložení suti</t>
  </si>
  <si>
    <t>Vlastní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</si>
  <si>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</si>
  <si>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</si>
  <si>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m2</t>
  </si>
  <si>
    <t>822-1</t>
  </si>
  <si>
    <t>s přemístěním hmot na skládku na vzdálenost do 3 m nebo s naložením na dopravní prostředek</t>
  </si>
  <si>
    <t>cca : ,3*66,1</t>
  </si>
  <si>
    <t>174101102R00</t>
  </si>
  <si>
    <t>Zásyp sypaninou se zhutněním v uzavřených prostorách s urovnáním povrchu zásypu s ručním zhutněním</t>
  </si>
  <si>
    <t>800-1</t>
  </si>
  <si>
    <t>z jakékoliv horniny s uložením výkopku po vrstvách,</t>
  </si>
  <si>
    <t>,35*(,2-,08)*66,1</t>
  </si>
  <si>
    <t>591241111R00</t>
  </si>
  <si>
    <t>Kladení dlažby z kostek drobných z kamene, do lože z cementové malty tloušťky 50 mm</t>
  </si>
  <si>
    <t>s provedením lože do 50 mm, s vyplněním spár, s dvojím beraněním a se smetením přebytečného materiálu na krajnici</t>
  </si>
  <si>
    <t>631312611R00</t>
  </si>
  <si>
    <t xml:space="preserve">Mazanina z betonu prostého tl. přes 50 do 80 mm třídy C 16/20,  </t>
  </si>
  <si>
    <t>801-1</t>
  </si>
  <si>
    <t>(z kameniva) hlazená dřevěným hladítkem</t>
  </si>
  <si>
    <t>Včetně vytvoření dilatačních spár, bez zaplnění.</t>
  </si>
  <si>
    <t>,35*,08*66,1</t>
  </si>
  <si>
    <t>,35*,2*66,1</t>
  </si>
  <si>
    <t>,35*,4*66,1</t>
  </si>
  <si>
    <t>979071131R00</t>
  </si>
  <si>
    <t xml:space="preserve">Očištění vybouraných dlažebních kostek mozaikových,  s původním vyplněním spár kamenivem těženým nebo vápennou maltou  </t>
  </si>
  <si>
    <t>od spojovacího materiálu, s uložením očištěných kostek na skládku, s odklizením odpadových hmot na hromady a s odklizením vybouraných kostek na vzdálenost do 3 m</t>
  </si>
  <si>
    <t xml:space="preserve">1,5,6, : </t>
  </si>
  <si>
    <t>Součet: : 37,28040</t>
  </si>
  <si>
    <t>Součet: : 521,92560</t>
  </si>
  <si>
    <t>Součet: : 1043,85120</t>
  </si>
  <si>
    <t>139601102R00</t>
  </si>
  <si>
    <t>Ruční výkop jam, rýh a šachet v hornině 3</t>
  </si>
  <si>
    <t>s přehozením na vzdálenost do 5 m nebo s naložením na ruční dopravní prostředek</t>
  </si>
  <si>
    <t>4,0*((3,5+2,59)/2-3,0*,4-1,1*2*,5*,72/2)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</si>
  <si>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</si>
  <si>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</si>
  <si>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</si>
  <si>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</si>
  <si>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>Vodorovné přemístění výkopku příplatek k ceně za každých dalších i započatých 1 000 m přes 10 000 m  z horniny 1 až 4</t>
  </si>
  <si>
    <t>5,796*5</t>
  </si>
  <si>
    <t>162201203R00</t>
  </si>
  <si>
    <t>Vodorovné přemístění výkopku z horniny 1 až 4, kolečkem, na vzdálenost do 10 m</t>
  </si>
  <si>
    <t>bez naložení, avšak s vyprázdněním nádoby na hromadu nebo do dopravního prostředku,</t>
  </si>
  <si>
    <t>162201210R00</t>
  </si>
  <si>
    <t>Vodorovné přemístění výkopku příplatek za každých dalších 10 m  z horniny 1 až 4, kolečkem</t>
  </si>
  <si>
    <t>167101101R00</t>
  </si>
  <si>
    <t>Nakládání, skládání, překládání neulehlého výkopku nakládání výkopku  do 100 m3, z horniny 1 až 4</t>
  </si>
  <si>
    <t>171201101R00</t>
  </si>
  <si>
    <t>Uložení sypaniny do násypů nezhutněných</t>
  </si>
  <si>
    <t>Uložení sypaniny do násypů nebo na skládku s rozprostřením sypaniny ve vrstvách a s hrubým urovnáním.</t>
  </si>
  <si>
    <t>3,5*4,4*(,35+,5)/2</t>
  </si>
  <si>
    <t>199000</t>
  </si>
  <si>
    <t>Poplatek za skládku horniny</t>
  </si>
  <si>
    <t>5,796*1,83</t>
  </si>
  <si>
    <t>961044111R00</t>
  </si>
  <si>
    <t>Bourání základů z betonu prostého</t>
  </si>
  <si>
    <t>cca : (,7+1,1)/2*(,5+,3)/2*(8,2-,9)</t>
  </si>
  <si>
    <t>(,7+1,1)/2*,5*(7,5-,9)</t>
  </si>
  <si>
    <t>2,0*(,4*,72+,3*,81)</t>
  </si>
  <si>
    <t>2,0*(,855+,375)*,3</t>
  </si>
  <si>
    <t>cca : 1,8*,45*,9</t>
  </si>
  <si>
    <t>1,8*,5*,9</t>
  </si>
  <si>
    <t>cca : ,6*(,5+,3)/2*(8,2-,9)</t>
  </si>
  <si>
    <t>,6*,5*(7,5-,9)</t>
  </si>
  <si>
    <t>963053935R00</t>
  </si>
  <si>
    <t>Bourání železobetonových schodišťových ramen monolitických zazděných oboustranně</t>
  </si>
  <si>
    <t>2,0*(7+2,5+,5+2,6+,5)</t>
  </si>
  <si>
    <t>976047231R00</t>
  </si>
  <si>
    <t>Vybourání betonových  nebo ŽB dvířek, obrub zdiva, desek krycích desek, ukončujících horní plochu zdiva  tloušťky do 100 mm</t>
  </si>
  <si>
    <t>komínových a topných dvířek, ventilací apod. plochy do 0,10 m2</t>
  </si>
  <si>
    <t>,5*(4,0+,7+3,9+,8)</t>
  </si>
  <si>
    <t>(3,2+3,8)*2</t>
  </si>
  <si>
    <t xml:space="preserve">10,11,12,13,14, : </t>
  </si>
  <si>
    <t>Součet: : 38,75070</t>
  </si>
  <si>
    <t>Součet: : 542,50980</t>
  </si>
  <si>
    <t>Součet: : 930,01680</t>
  </si>
  <si>
    <t>,3*(11,267+5,578+6,626)*(,5+,7)/2</t>
  </si>
  <si>
    <t>97907x</t>
  </si>
  <si>
    <t>Očištění vybour. kamenných kvádrů - pro další použití</t>
  </si>
  <si>
    <t>(11,267+5,578+6,626)*(,5+,7)/2</t>
  </si>
  <si>
    <t xml:space="preserve">1, : </t>
  </si>
  <si>
    <t>Součet: : 10,56195</t>
  </si>
  <si>
    <t>Součet: : 147,86730</t>
  </si>
  <si>
    <t>Součet: : 84,49560</t>
  </si>
  <si>
    <t>24+25</t>
  </si>
  <si>
    <t>113107515R00</t>
  </si>
  <si>
    <t>Odstranění podkladů nebo krytů z kameniva hrubého drceného, v ploše jednotlivě do 50 m2, tloušťka vrstvy 150 mm</t>
  </si>
  <si>
    <t>113204111R00</t>
  </si>
  <si>
    <t>Vytrhání obrub záhonových</t>
  </si>
  <si>
    <t>s vybouráním lože, s přemístěním hmot na skládku na vzdálenost do 3 m nebo naložením na dopravní prostředek</t>
  </si>
  <si>
    <t>36+35,5</t>
  </si>
  <si>
    <t>113106221x</t>
  </si>
  <si>
    <t>Rozebrání dlažeb z drobných kostek v kam. těženém-ručně</t>
  </si>
  <si>
    <t>v ochrané zóně : 29</t>
  </si>
  <si>
    <t>113107515x</t>
  </si>
  <si>
    <t>Odstranění podkladu pl. 50 m2,kam.drcené tl.15 cm - ručně</t>
  </si>
  <si>
    <t>979082212R00</t>
  </si>
  <si>
    <t>Vodorovná doprava suti po suchu s naložením a se složením na vzdálenost do 50 m</t>
  </si>
  <si>
    <t xml:space="preserve">1,2,3,4,5, : </t>
  </si>
  <si>
    <t>Součet: : 50,27750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</si>
  <si>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</si>
  <si>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</si>
  <si>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</si>
  <si>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</si>
  <si>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Součet: : 703,88500</t>
  </si>
  <si>
    <t>963042819R00</t>
  </si>
  <si>
    <t>Bourání jakýchkoliv betonových schodišťových stupňů zhotovených na místě</t>
  </si>
  <si>
    <t>2,6*3+2,59*3+2,55*3+2,3*8</t>
  </si>
  <si>
    <t>965042241R00</t>
  </si>
  <si>
    <t>Bourání podkladů pod dlažby nebo litých celistvých dlažeb a mazanin  betonových nebo z litého asfaltu, tloušťky přes 100 mm, plochy přes 4 m2</t>
  </si>
  <si>
    <t>žlab cca : ,3*(8,796+8,936+4,549+5,138+6,509)*,2</t>
  </si>
  <si>
    <t xml:space="preserve">10,11, : </t>
  </si>
  <si>
    <t>Součet: : 7,39190</t>
  </si>
  <si>
    <t>Součet: : 103,48654</t>
  </si>
  <si>
    <t>Součet: : 59,13517</t>
  </si>
  <si>
    <t>961055111R00</t>
  </si>
  <si>
    <t>Bourání základů železobetonových</t>
  </si>
  <si>
    <t>nebo vybourání otvorů průřezové plochy přes 4 m2 v základech</t>
  </si>
  <si>
    <t>(260+36)*,3</t>
  </si>
  <si>
    <t>962052211R00</t>
  </si>
  <si>
    <t>Bourání zdiva železobetonového nadzákladového</t>
  </si>
  <si>
    <t>nebo vybourání otvorů průřezové plochy přes 4 m2 ve zdivu železobetonovém, včetně pomocného lešení o výšce podlahy do 1900 mm a pro zatížení do 1,5 kPa  (150 kg/m2),</t>
  </si>
  <si>
    <t>36*(,85+,73)/2</t>
  </si>
  <si>
    <t>965042141R00</t>
  </si>
  <si>
    <t>Bourání podkladů pod dlažby nebo litých celistvých dlažeb a mazanin  betonových nebo z litého asfaltu, tloušťky do 100 mm, plochy přes 4 m2</t>
  </si>
  <si>
    <t>podkladní : (260+36)*,1</t>
  </si>
  <si>
    <t>965082933R00</t>
  </si>
  <si>
    <t>Odstranění násypu pod podlahami a ochranného na střechách tloušťky do 200 mm, plochy přes 2 m2</t>
  </si>
  <si>
    <t>(260+36)*,2</t>
  </si>
  <si>
    <t xml:space="preserve">1,2,3,4, : </t>
  </si>
  <si>
    <t>Součet: : 429,37600</t>
  </si>
  <si>
    <t>Součet: : 6011,26400</t>
  </si>
  <si>
    <t>Součet: : 10305,02400</t>
  </si>
  <si>
    <t>(,3*,7+,25*,15)*3,19</t>
  </si>
  <si>
    <t>2*3,19</t>
  </si>
  <si>
    <t>,55*(,95+1,5+1,0+2,6)</t>
  </si>
  <si>
    <t>Součet: : 2,61130</t>
  </si>
  <si>
    <t>Součet: : 36,55820</t>
  </si>
  <si>
    <t>Součet: : 44,39210</t>
  </si>
  <si>
    <t>1,435*,48*(,4+,45)/2</t>
  </si>
  <si>
    <t>1,14*,62*,45</t>
  </si>
  <si>
    <t>,45*(6,975*(,25+,12)/2+(1,465+,975)*(,12+,32)/2)</t>
  </si>
  <si>
    <t>,45*(6,975+1,465+,975)</t>
  </si>
  <si>
    <t>,48*1,435</t>
  </si>
  <si>
    <t xml:space="preserve">1,2, : </t>
  </si>
  <si>
    <t>Součet: : 4,44947</t>
  </si>
  <si>
    <t>Součet: : 62,29261</t>
  </si>
  <si>
    <t>Součet: : 44,49472</t>
  </si>
  <si>
    <t>113106121R00</t>
  </si>
  <si>
    <t>Rozebrání komunikací pro pěší s jakýmkoliv ložem a výplní spár  z betonových nebo kameninových dlaždic nebo tvarovek</t>
  </si>
  <si>
    <t>23</t>
  </si>
  <si>
    <t>žul.kostky : 1168</t>
  </si>
  <si>
    <t>asfalt : 1180-378</t>
  </si>
  <si>
    <t>113107518R00</t>
  </si>
  <si>
    <t>Odstranění podkladů nebo krytů z kameniva hrubého drceného, v ploše jednotlivě do 50 m2, tloušťka vrstvy 180 mm</t>
  </si>
  <si>
    <t>bet.dlaž. : 23-6</t>
  </si>
  <si>
    <t>113107520R00</t>
  </si>
  <si>
    <t>Odstranění podkladů nebo krytů z kameniva hrubého drceného, v ploše jednotlivě do 50 m2, tloušťka vrstvy 200 mm</t>
  </si>
  <si>
    <t>štěrk : 296-170</t>
  </si>
  <si>
    <t>113107540R00</t>
  </si>
  <si>
    <t>Odstranění podkladů nebo krytů z kameniva hrubého drceného, v ploše jednotlivě do 50 m2, tloušťka vrstvy 400 mm</t>
  </si>
  <si>
    <t>mlat : 1968-289,3/,4</t>
  </si>
  <si>
    <t>113107629R00</t>
  </si>
  <si>
    <t>Odstranění podkladů nebo krytů z kameniva hrubého drceného, v ploše jednotlivě nad 50 m2, tloušťka vrstvy 290 mm</t>
  </si>
  <si>
    <t>žul.kostky : 1168-537</t>
  </si>
  <si>
    <t>113108310R00</t>
  </si>
  <si>
    <t>Odstranění podkladů nebo krytů živičných, v ploše jednotlivě do 50 m2, tloušťka vrstvy 100 mm</t>
  </si>
  <si>
    <t>asfalt : 1180-375</t>
  </si>
  <si>
    <t>113111113R00</t>
  </si>
  <si>
    <t>Odstranění podkladů nebo krytů z kameniva zpevněného cementem, v ploše jednotlivě do 50 m2, tloušťka vrstvy 130 mm</t>
  </si>
  <si>
    <t>113202111R00</t>
  </si>
  <si>
    <t>Vytrhání obrub z krajníků nebo obrubníků stojatých</t>
  </si>
  <si>
    <t>žulové : 23+50,5+220,0+200,5+30,0</t>
  </si>
  <si>
    <t>betonové : 44+410</t>
  </si>
  <si>
    <t>113203111R00</t>
  </si>
  <si>
    <t>Vytrhání obrub z dlažebních kostek</t>
  </si>
  <si>
    <t>2*18</t>
  </si>
  <si>
    <t>3*(9,7+17,5+39+208)</t>
  </si>
  <si>
    <t>1*28</t>
  </si>
  <si>
    <t>121101102R00</t>
  </si>
  <si>
    <t>Sejmutí ornice s přemístěním na vzdálenost přes 50 do 100 m</t>
  </si>
  <si>
    <t>nebo lesní půdy, s vodorovným přemístěním na hromady v místě upotřebení nebo na dočasné či trvalé skládky se složením</t>
  </si>
  <si>
    <t>HTU ornice D1.11 : 881,6</t>
  </si>
  <si>
    <t>121101103R00</t>
  </si>
  <si>
    <t>Sejmutí ornice s přemístěním na vzdálenost přes 100 do 250 m</t>
  </si>
  <si>
    <t>HTU D1.12 : 75,3</t>
  </si>
  <si>
    <t>122201101R00</t>
  </si>
  <si>
    <t>Odkopávky a  prokopávky nezapažené v hornině 3  do 100 m3</t>
  </si>
  <si>
    <t>s přehozením výkopku na vzdálenost do 3 m nebo s naložením na dopravní prostředek,</t>
  </si>
  <si>
    <t>HTU D1.12 : 37,7</t>
  </si>
  <si>
    <t>131201111R00</t>
  </si>
  <si>
    <t>Hloubení nezapažených jam a zářezů do 100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</si>
  <si>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</si>
  <si>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HTU  vč. D1.12 : 790,2+52,1</t>
  </si>
  <si>
    <t>139601101R00</t>
  </si>
  <si>
    <t>Ruční výkop jam, rýh a šachet v horninách 1 a 2</t>
  </si>
  <si>
    <t>HTU ornice D1.11 : 279,2</t>
  </si>
  <si>
    <t>HTU- vč. D1.11 mlat : 723*,4</t>
  </si>
  <si>
    <t xml:space="preserve">                      pod žul.kostky : 537*(,25+,04)+6,3</t>
  </si>
  <si>
    <t xml:space="preserve">                      pod bet.dlažbu : 6*(,15+,03)</t>
  </si>
  <si>
    <t xml:space="preserve">                      pod asfalt : 375*(,15+,13)</t>
  </si>
  <si>
    <t xml:space="preserve">                     štěrk : 170*,2</t>
  </si>
  <si>
    <t>HTU  vč. D1.12 : 298,2+12,3+6,3</t>
  </si>
  <si>
    <t xml:space="preserve">             D1.11 : 126,47</t>
  </si>
  <si>
    <t>151101201R00</t>
  </si>
  <si>
    <t>Zřízení pažení stěn výkopu bez rozepření, vzepření příložné, hloubky do 4 m</t>
  </si>
  <si>
    <t>HTU  D1.11 : 13,3</t>
  </si>
  <si>
    <t>151101211R00</t>
  </si>
  <si>
    <t>Odstranění pažení stěn výkopu příložné, hloubky do 4 m</t>
  </si>
  <si>
    <t>s uložením pažin na vzdálenost do 3 m od okraje výkopu,</t>
  </si>
  <si>
    <t>162301101R00</t>
  </si>
  <si>
    <t>Vodorovné přemístění výkopku z horniny 1 až 4, na vzdálenost přes 50  do 500 m</t>
  </si>
  <si>
    <t>HTU          D1.12 : 75,3</t>
  </si>
  <si>
    <t>ornice : 881,6+75,3</t>
  </si>
  <si>
    <t>výkopy : 37,7+842,3+279,2+1034,58</t>
  </si>
  <si>
    <t>Mezisoučet</t>
  </si>
  <si>
    <t>zásypy,násypy : 10,2+76,4+345,1</t>
  </si>
  <si>
    <t>ornice zpět : 10</t>
  </si>
  <si>
    <t>3592,38*5</t>
  </si>
  <si>
    <t>ruční  výkop : 279,2+1034,58</t>
  </si>
  <si>
    <t>ruční zásyp : 76,4+345,1</t>
  </si>
  <si>
    <t>Začátek provozního součtu</t>
  </si>
  <si>
    <t xml:space="preserve">  ruční  výkop : 279,2+1034,58</t>
  </si>
  <si>
    <t xml:space="preserve">  ruční zásyp : 76,4+345,1</t>
  </si>
  <si>
    <t>Konec provozního součtu</t>
  </si>
  <si>
    <t>1735,28*5</t>
  </si>
  <si>
    <t>167101102R00</t>
  </si>
  <si>
    <t>Nakládání, skládání, překládání neulehlého výkopku nakládání výkopku  přes 100 m3, z horniny 1 až 4</t>
  </si>
  <si>
    <t>167101201R00</t>
  </si>
  <si>
    <t>Nakládání, skládání, překládání neulehlého výkopku nakládání, skládání, překládání neulehléno výkopku nebo zeminy - ručně  z horniny 1 až 4</t>
  </si>
  <si>
    <t>násypy ruční : 76,4+345,1</t>
  </si>
  <si>
    <t xml:space="preserve">  zásypy,násypy : 10,2+76,4+345,1</t>
  </si>
  <si>
    <t xml:space="preserve">  ornice zpět : 10</t>
  </si>
  <si>
    <t>-441,7</t>
  </si>
  <si>
    <t>171201201R00</t>
  </si>
  <si>
    <t>Uložení sypaniny na dočasnou skládku tak, že na 1 m2 plochy připadá přes 2 m3 výkopku nebo ornice</t>
  </si>
  <si>
    <t>181301102R00</t>
  </si>
  <si>
    <t>Rozprostření a urovnání ornice v rovině v souvislé ploše do 500 m2, tloušťka vrstvy přes 100 do 150 mm</t>
  </si>
  <si>
    <t>Kalkul</t>
  </si>
  <si>
    <t>s případným nutným přemístěním hromad nebo dočasných skládek na místo potřeby ze vzdálenosti do 30 m, v rovině nebo ve svahu do 1 : 5,</t>
  </si>
  <si>
    <t>D 1.12 : 10/,1</t>
  </si>
  <si>
    <t>199000001R00</t>
  </si>
  <si>
    <t xml:space="preserve">Poplatky za skládku ornice,  </t>
  </si>
  <si>
    <t>113108310Rx</t>
  </si>
  <si>
    <t>Odstranění asfaltové vrstvy pl. do 50 m2, tl.10 cm -ručně</t>
  </si>
  <si>
    <t>asfalt : 375</t>
  </si>
  <si>
    <t>171101104R0x</t>
  </si>
  <si>
    <t>Uložení sypaniny do násypů zhutněných na  Edef 2=min 45MPa</t>
  </si>
  <si>
    <t>HTU  D1.12 : 10,2</t>
  </si>
  <si>
    <t>174101</t>
  </si>
  <si>
    <t>násyp ruční se zhutněním na Edef2=45MPa</t>
  </si>
  <si>
    <t>HTU D1.12 : 32,4+44,0</t>
  </si>
  <si>
    <t>174101 R</t>
  </si>
  <si>
    <t>násyp ruční  zhutnění Edef2=min 45 MPa vč.svahování</t>
  </si>
  <si>
    <t>HTU D1.12 : 345,1</t>
  </si>
  <si>
    <t>výkopy : (37,7+842,3+279,2+1034,58)*1,83</t>
  </si>
  <si>
    <t xml:space="preserve">28997 </t>
  </si>
  <si>
    <t>geotextilie biodegradabilní jutová s fixací-kompl. dod+mtz</t>
  </si>
  <si>
    <t>HTU : 480</t>
  </si>
  <si>
    <t>9799</t>
  </si>
  <si>
    <t>Poplatek za rozbor</t>
  </si>
  <si>
    <t>soubor</t>
  </si>
  <si>
    <t xml:space="preserve">1,2,3,4,5,6,7,8,9,10,11,31, : </t>
  </si>
  <si>
    <t>Součet: : 2953,49512</t>
  </si>
  <si>
    <t>Součet: : 41348,93168</t>
  </si>
  <si>
    <t>979087212R00</t>
  </si>
  <si>
    <t>Nakládání na dopravní prostředky suti</t>
  </si>
  <si>
    <t>pro vodorovnou dopravu</t>
  </si>
  <si>
    <t>,6*(24,5+105)+,75*144+,55*20,0</t>
  </si>
  <si>
    <t>14,5</t>
  </si>
  <si>
    <t>979951112R00</t>
  </si>
  <si>
    <t>Výkup kovů - železný šrot tl. nad 4 mm</t>
  </si>
  <si>
    <t>Pro vyjádření výnosu ve prospěch zhotovitele je nutné jednotkovou cenu uvést se záporným znaménkem. (Získaná částka ponižuje náklad stavby.)</t>
  </si>
  <si>
    <t>14,5*,037+(8,5+12,0)*,045+(50+52)*,005</t>
  </si>
  <si>
    <t>979990107R00</t>
  </si>
  <si>
    <t>Poplatek za skládku za uložení suti - směs betonu, cihel, dřeva, skupina odpadu 170904</t>
  </si>
  <si>
    <t>kategorie 17 09 04 smíšené stavební a demoliční odpady</t>
  </si>
  <si>
    <t>36,5882</t>
  </si>
  <si>
    <t>-(14,5*,037+(8,5+12,0)*,045+(50+52)*,005)</t>
  </si>
  <si>
    <t>7679118 x</t>
  </si>
  <si>
    <t>Demontáž oplocení z drátěného pletiva výšky 1,5 m + ocelové sloupky</t>
  </si>
  <si>
    <t>52+50</t>
  </si>
  <si>
    <t>7679118 y</t>
  </si>
  <si>
    <t>Demontáž oplocení kovaného výšky cca 1500mm</t>
  </si>
  <si>
    <t>8,5+12,0</t>
  </si>
  <si>
    <t xml:space="preserve">43,44,47,48, : </t>
  </si>
  <si>
    <t>Součet: : 36,58820</t>
  </si>
  <si>
    <t>Součet: : 878,11680</t>
  </si>
  <si>
    <t>181101102R00</t>
  </si>
  <si>
    <t>Úprava pláně v zářezech v hornině 1 až 4, se zhutněním</t>
  </si>
  <si>
    <t>vyrovnáním výškových rozdílů, ploch vodorovných a ploch do sklonu 1 : 5.</t>
  </si>
  <si>
    <t>S1 : 1245</t>
  </si>
  <si>
    <t>S2 : 101</t>
  </si>
  <si>
    <t>S3 : 85</t>
  </si>
  <si>
    <t>S11 : 3</t>
  </si>
  <si>
    <t>289971211R00</t>
  </si>
  <si>
    <t>Zřízení vrstvy z geotextilie na upraveném povrchu sklon do 1:5, šířka od 0 do 3 m</t>
  </si>
  <si>
    <t>800-2</t>
  </si>
  <si>
    <t>69366196R</t>
  </si>
  <si>
    <t>Geosyntetika typ: geotextilie; netkaná; materiál: PP; tl (2 kPa) = 2,5 mm; plošná hmotnost = 150 g/m2</t>
  </si>
  <si>
    <t>SPCM</t>
  </si>
  <si>
    <t>Specifikace</t>
  </si>
  <si>
    <t>POL3_</t>
  </si>
  <si>
    <t xml:space="preserve">  S1 : 1245</t>
  </si>
  <si>
    <t xml:space="preserve">  S2 : 101</t>
  </si>
  <si>
    <t xml:space="preserve">  S3 : 85</t>
  </si>
  <si>
    <t xml:space="preserve">  S11 : 3</t>
  </si>
  <si>
    <t>1434*1,1</t>
  </si>
  <si>
    <t>564851111RT2</t>
  </si>
  <si>
    <t>Podklad ze štěrkodrti s rozprostřením a zhutněním frakce 0-32 mm, tloušťka po zhutnění 150 mm</t>
  </si>
  <si>
    <t>564871111RT2</t>
  </si>
  <si>
    <t>Podklad ze štěrkodrti s rozprostřením a zhutněním frakce 0-32 mm, tloušťka po zhutnění 250 mm</t>
  </si>
  <si>
    <t>591211111R00</t>
  </si>
  <si>
    <t>Kladení dlažby z kostek drobných z kamene, do lože z kameniva těženého tloušťky 50 mm</t>
  </si>
  <si>
    <t>596921111R0x</t>
  </si>
  <si>
    <t>Kladení bet.veget.dlaždic,lože 50 mm,pl.do 50 m2</t>
  </si>
  <si>
    <t>58380</t>
  </si>
  <si>
    <t>odseky žulové tl..10cm</t>
  </si>
  <si>
    <t>S2 : 101*1,02</t>
  </si>
  <si>
    <t>S3 : 85*1,02</t>
  </si>
  <si>
    <t>58380120.AR</t>
  </si>
  <si>
    <t>Dlažba kamenná typ: kostka; žulová; štípaná; rozměr: 80 až 100 mm</t>
  </si>
  <si>
    <t>S1 : 1245*1,02</t>
  </si>
  <si>
    <t>59245259R</t>
  </si>
  <si>
    <t>Dlažba betonová typ: vegetační; dl = 600 mm; š = 400 mm; tl = 100,0 mm; povrchová úprava: impregnace; provedení: přírodní</t>
  </si>
  <si>
    <t>kus</t>
  </si>
  <si>
    <t xml:space="preserve">  S11 : 3,0/(,6*,4)</t>
  </si>
  <si>
    <t>916231111R00</t>
  </si>
  <si>
    <t>Osazení silniční obruby z dlažebních kostek z kostek drobných, bez boční opěry, do lože z betonu prostého C 12/15</t>
  </si>
  <si>
    <t>v jedné řadě, se zřízením lože tl. 5 až 10 cm, s vyplněním a zatřením spár cementovou maltou</t>
  </si>
  <si>
    <t>2řádek : 381,6</t>
  </si>
  <si>
    <t>3řádek : 193,4*2</t>
  </si>
  <si>
    <t>916261111R00</t>
  </si>
  <si>
    <t>Osazení silniční obruby z dlažebních kostek z kostek drobných, s boční opěrou z betonu prostého, do lože z betonu prostého C 12/15</t>
  </si>
  <si>
    <t>3řádek : 193,4</t>
  </si>
  <si>
    <t>917161111R00</t>
  </si>
  <si>
    <t>Osazení chodníkového obrubníku kamenného ležatého, s boční opěrou z betonu prostého, do lože z betonu prostého C 12/15</t>
  </si>
  <si>
    <t>se zřízením lože tl. 80-100 mm</t>
  </si>
  <si>
    <t>979024441R00</t>
  </si>
  <si>
    <t>Očištění vybouraných obrubníků, dlaždic obrubníků, krajníků vybouraných z jakéhokoliv lože a s jakoukoliv výplní spár</t>
  </si>
  <si>
    <t>krajníků, desek nebo panelů od spojovacího materiálu s odklizením a uložením očištěných hmot a spojovacího materiálu na skládku na vzdálenost do 10 m</t>
  </si>
  <si>
    <t>58380120R</t>
  </si>
  <si>
    <t>lem 3řádek : 193,4*3*,024*1,02</t>
  </si>
  <si>
    <t>lem 2řádek : 381,6*2*,024*1,02</t>
  </si>
  <si>
    <t>58380x</t>
  </si>
  <si>
    <t>Obrubník kamenný - očištěný vybouraný</t>
  </si>
  <si>
    <t xml:space="preserve">  44*1,02</t>
  </si>
  <si>
    <t>998223011R00</t>
  </si>
  <si>
    <t>Přesun hmot pozemních komunikací, kryt dlážděný jakékoliv délky objektu</t>
  </si>
  <si>
    <t>Přesun hmot</t>
  </si>
  <si>
    <t>POL7_</t>
  </si>
  <si>
    <t>vodorovně do 200 m</t>
  </si>
  <si>
    <t xml:space="preserve">Hmotnosti z položek s pořadovými čísly: : </t>
  </si>
  <si>
    <t xml:space="preserve">2,3,4,5,6,7,8,9,10,11,12,13,15,16, : </t>
  </si>
  <si>
    <t>Součet: : 1383,39010</t>
  </si>
  <si>
    <t>S5 : 378</t>
  </si>
  <si>
    <t>S13 : 761</t>
  </si>
  <si>
    <t>S13 : 761*3</t>
  </si>
  <si>
    <t xml:space="preserve">  S5 : 378</t>
  </si>
  <si>
    <t xml:space="preserve">  S13 : 761</t>
  </si>
  <si>
    <t>1139,0*1,1</t>
  </si>
  <si>
    <t>69366197R</t>
  </si>
  <si>
    <t>Geosyntetika typ: geotextilie; netkaná; materiál: PP; tl (2 kPa) = 2,0 mm; plošná hmotnost = 200 g/m2</t>
  </si>
  <si>
    <t>S13 : 761*2*1,1</t>
  </si>
  <si>
    <t>73*,6*,78</t>
  </si>
  <si>
    <t>34,164*5</t>
  </si>
  <si>
    <t>212532111R00</t>
  </si>
  <si>
    <t>Lože pro trativody z kameniva hrubého drceného frskce 16-32 mm</t>
  </si>
  <si>
    <t>Včetně vyčištění dna rýh.</t>
  </si>
  <si>
    <t>73*,6*,7</t>
  </si>
  <si>
    <t>212753114R00</t>
  </si>
  <si>
    <t>Plastové drenážní trubky montáž ohebné plastové drenážní trubky do rýhy, DN 100, bez lože</t>
  </si>
  <si>
    <t>827-1</t>
  </si>
  <si>
    <t>631571010R00</t>
  </si>
  <si>
    <t>Násyp  bez dodávky materiálu  bez určení tloušťky</t>
  </si>
  <si>
    <t>pod mazaniny a dlažby, popř. na plochých střechách, vodorovný nebo ve spádu, s udusáním a urovnáním povrchu,</t>
  </si>
  <si>
    <t>drenáž : 73*,08</t>
  </si>
  <si>
    <t>34,164*1,83</t>
  </si>
  <si>
    <t>894431211RAx</t>
  </si>
  <si>
    <t>kontrolní a revizní šachta DN400 pro drenážní potrubí DN100 -kompl.dod+mtz vč.poklopu litinového</t>
  </si>
  <si>
    <t>Agregovaná položka</t>
  </si>
  <si>
    <t>POL2_</t>
  </si>
  <si>
    <t>894431211RAy</t>
  </si>
  <si>
    <t>kontrolní a revizní šachta s křížením DN400 pro drenážní potrubí DN100 -kompl.dod+mtz, vč.poklopu litinového</t>
  </si>
  <si>
    <t>28611233R</t>
  </si>
  <si>
    <t>Trubka plastová drenážní spoj: drážkový; materiál: PVC-U; povrch: korugovaný; ohebná; DN = 100; de = 100,0 mm</t>
  </si>
  <si>
    <t>73*1,01</t>
  </si>
  <si>
    <t>583336652R</t>
  </si>
  <si>
    <t>Kamenivo přírodní těžené; kačírek; typ: praný; frakce 16,0 až 32,0 mm</t>
  </si>
  <si>
    <t>73*,08*1,05</t>
  </si>
  <si>
    <t>564831111RT2</t>
  </si>
  <si>
    <t>Podklad ze štěrkodrti s rozprostřením a zhutněním frakce 0-32 mm, tloušťka po zhutnění 100 mm</t>
  </si>
  <si>
    <t>S13 : 761/2</t>
  </si>
  <si>
    <t>564831111RTy</t>
  </si>
  <si>
    <t>Podklad ze štěrkodrti po zhutnění tloušťky 10 cm, štěrkodrť frakce 16-32 mm</t>
  </si>
  <si>
    <t>581132111R0x</t>
  </si>
  <si>
    <t>Kryt cementobeton. komunikací   CBII (C30/37 XF4)  tl. 20 cm hrubě kartáčovaný povrch</t>
  </si>
  <si>
    <t>581132111R0y</t>
  </si>
  <si>
    <t>Kryt cementobeton. komunikac CBII (C30/37 XF4) s bílým pigmentem (2%)    tl. 20 cm, jemně kartáčovaný povrch</t>
  </si>
  <si>
    <t>919722111R00</t>
  </si>
  <si>
    <t>Dilatační spáry řezané v cementobetonovém krytu příčné, řezání spár šířky 2 až 5 mm</t>
  </si>
  <si>
    <t>vyčištění spár po řezání, vyčištění spár před zálivkou a impregnace spár před zálivkou,</t>
  </si>
  <si>
    <t>hl. cca 70mm</t>
  </si>
  <si>
    <t>919722212R00</t>
  </si>
  <si>
    <t>Dilatační spáry řezané v cementobetonovém krytu příčné, zalití spár za tepla s těsněním, šířka přes 3 do 9 mm</t>
  </si>
  <si>
    <t>11163630R</t>
  </si>
  <si>
    <t>asfaltová zálivka modifikovaná; zpracování za horka; bod měknutí nad 90°C; skupenství při 20°C tuhá hmota; hustota při 25°C 1 000 kg/m3; nerozpustný ve vodě; hořlavý; bod hoření nad 300 °C; černý</t>
  </si>
  <si>
    <t>229,0*,00009*1,0*1,05</t>
  </si>
  <si>
    <t>998224111R00</t>
  </si>
  <si>
    <t>Přesun hmot komunikací, kryt monolitický betonový jakékoliv délky objektu</t>
  </si>
  <si>
    <t xml:space="preserve">2,3,4,11,17,18,19,20,21,22,23,24,25,26,27, : </t>
  </si>
  <si>
    <t>Součet: : 1674,21782</t>
  </si>
  <si>
    <t>S4 : 1400</t>
  </si>
  <si>
    <t xml:space="preserve">  S4 : 1400</t>
  </si>
  <si>
    <t>1400*1,1</t>
  </si>
  <si>
    <t>451577777R00</t>
  </si>
  <si>
    <t>Podklad nebo lože pod dlažbu (přídlažbu) z kameniva těženého  tloušťky do 10 cm</t>
  </si>
  <si>
    <t>v ploše vodorovné nebo ve sklonu do 1:5</t>
  </si>
  <si>
    <t>564922105R00</t>
  </si>
  <si>
    <t xml:space="preserve">Mlatový kryt z mechanicky zpevněného kameniva (MZK) frakce 0-4 mm tloušťka po zhutnění 50 mm,  </t>
  </si>
  <si>
    <t>s rozprostřením a zhutněním</t>
  </si>
  <si>
    <t>S4 (tl.100= 2x50) : 1400*2</t>
  </si>
  <si>
    <t>998222011R00</t>
  </si>
  <si>
    <t>Přesun hmot pozemních komunikací, kryt z kameniva jakékoliv délky objektu</t>
  </si>
  <si>
    <t xml:space="preserve">2,3,4,5,6, : </t>
  </si>
  <si>
    <t>Součet: : 1340,98300</t>
  </si>
  <si>
    <t>..poznámka</t>
  </si>
  <si>
    <t>výrobky jsou kompletní vč. povrch.úprav,kování,kotvení a veškerých souvisejících prvků dle výpisu, výrobků</t>
  </si>
  <si>
    <t>vč.přesunu hmot,vč.zabudování</t>
  </si>
  <si>
    <t>K  1</t>
  </si>
  <si>
    <t>K1 - kamenná zákrytová deska 450/75mm pískovec, hydrofobní nátěr, zkosené hrany, kompl.dod+mtz dle výpisu kamenických výrobků, vč.výrobní dokumentace</t>
  </si>
  <si>
    <t>K  2</t>
  </si>
  <si>
    <t>K2 - kamenná zákrytová deska 500/75mm pískovec, hydrofobní nátěr, zkosené hrany, kompl.dod+mtz dle výpisu kamenických výrobků,vč.výrobní dokumentace</t>
  </si>
  <si>
    <t>K  3</t>
  </si>
  <si>
    <t>K3- kamenná zákrytová deska 600/75mm pískovec, hydrofobní nátěr, zkosené hrany, kompl.dod+mtz dle výpisu kamenických výrobků vč.výrobní dokumentace</t>
  </si>
  <si>
    <t>K  4</t>
  </si>
  <si>
    <t>K4 - kamenná zákrytová deska 650/75mm pískovec, hydrofobní nátěr, zkosené hrany, kompl.dod+mtz dle výpisu kamenických výrobků vč.výrobní dokumentace</t>
  </si>
  <si>
    <t>K  5</t>
  </si>
  <si>
    <t>K5 - kamenná zákrytová deska 700/75mm pískovec, hydrofobní nátěr, zkosené hrany, kompl.dod+mtz dle výpisu kamenických výrobků, vč.výrobní dokumentace</t>
  </si>
  <si>
    <t>K  7</t>
  </si>
  <si>
    <t>K7- kamenný schodišťový stupeň  pískovec 300/250mm  hydrofobní nátěr, zkosené hrany, kompl.dod+mtz dle výpisu kamenických výrobků</t>
  </si>
  <si>
    <t>K  8</t>
  </si>
  <si>
    <t>K8- kamenný blok (lem schodů)  pískovec 300/250mm  hydrofobní nátěr, zkosené hrany, kompl.dod+mtz dle výpisu kamenických výrobků</t>
  </si>
  <si>
    <t>K  9</t>
  </si>
  <si>
    <t>K9- kamenný blok válec    pískovec d=900mm,v.825mm  hydrofobní nátěr, zkosené hrany, kompl.dod+mtz dle výpisu kamenických výrobků, vč.výrobní dokumentace</t>
  </si>
  <si>
    <t>ks</t>
  </si>
  <si>
    <t>K 10</t>
  </si>
  <si>
    <t>K10- kamenný blok válec    pískovec d=900mm,v.725mm  hydrofobní nátěr, zkosené hrany, kompl.dod+mtz dle výpisu kamenických výrobků, vč.výrobní dokumentace</t>
  </si>
  <si>
    <t>K 11</t>
  </si>
  <si>
    <t>K11- kamenný blok válec    pískovec d=900mm,v.800mm  hydrofobní nátěr, zkosené hrany, kompl.dod+mtz dle výpisu kamenických výrobků, vč.výrobní dokumentace</t>
  </si>
  <si>
    <t>K 12</t>
  </si>
  <si>
    <t>K12- kamenný blok válec    pískovec d=900mm,v.700mm  hydrofobní nátěr, zkosené hrany, kompl.dod+mtz dle výpisu kamenických výrobků,,vč.výrobní dokumentace</t>
  </si>
  <si>
    <t>K 14</t>
  </si>
  <si>
    <t>K14- kamenný blok  pískovec 200/250mm  hydrofobní nátěr, zkosené hrany, kompl.dod+mtz dle výpisu kamenických výrobků, vč.výrobní dokumentace</t>
  </si>
  <si>
    <t>K 15</t>
  </si>
  <si>
    <t>K15- kamenný obklad pohledových částí základů   pískovec sekané desky tl. 2-3cm  , hydrofobní nátěr, kompl.dod+mtz dle výpisu kamenických výrobků</t>
  </si>
  <si>
    <t>K 16</t>
  </si>
  <si>
    <t>K16- kamenný obklad pohledových částí základů   pískovec sekané desky tl. 2-3cm  , hydrofobní nátěr, kompl.dod+mtz dle výpisu kamenických výrobků</t>
  </si>
  <si>
    <t>výrobky jsou kompletní vč. povrch.úprav,kování, kotvení a veškerých souvisejících prvků dle výpisu</t>
  </si>
  <si>
    <t>D.1 krajina I  vč.spodní stavby - kompl.dod+mtz  dle výpisu výrobků vč.výrobní dílenské dokumentace</t>
  </si>
  <si>
    <t>D.2</t>
  </si>
  <si>
    <t>D.2 krajina II  vč.spodní stavby - kompl.dod+mtz  dle výpisu výrobků  vč.výrobní dílenské dokumentac</t>
  </si>
  <si>
    <t>D.3 b</t>
  </si>
  <si>
    <t>D.3  balanční hrad menší   vč.spodní stavby - kompl.dod+mtz  dle výpisu výrobků, vč.výrobní dílenské dokumentace</t>
  </si>
  <si>
    <t>D.3a</t>
  </si>
  <si>
    <t>D.3  balanční hrad větší   vč.spodní stavby - kompl.dod+mtz  dle výpisu výrobků, vč.výrobní dílenské dokumentace</t>
  </si>
  <si>
    <t>D.4</t>
  </si>
  <si>
    <t>D.4 plocha s boulemi   vč.spodní stavby - kompl.dod+mtz  dle výpisu výrobků, vč.výrobní dílenské dokumentace</t>
  </si>
  <si>
    <t>D.5</t>
  </si>
  <si>
    <t>D.5 lehátko hora  vč.spodní stavby - kompl.dod+mtz  dle výpisu výrobků, vč.výrobní dílenské dokumentace</t>
  </si>
  <si>
    <t>D.6 a</t>
  </si>
  <si>
    <t>D.6  fosílie š.2m - kompl.dod+mtz  dle výpisu výrobků  vč.výrobní dílenské dokumentace</t>
  </si>
  <si>
    <t>D.6 b</t>
  </si>
  <si>
    <t>D.6  fosílie š.1,5m - kompl.dod+mtz  dle výpisu výrobků  vč.výrobní dílenské dokumentace</t>
  </si>
  <si>
    <t>D.6 c</t>
  </si>
  <si>
    <t>D.6  fosílie š.2,5m - kompl.dod+mtz  dle výpisu výrobků  vč.výrobní dílenské dokumentace</t>
  </si>
  <si>
    <t>D.7.A</t>
  </si>
  <si>
    <t>D.7.A -houpací kůň  vč.spodní stavby - kompl.dod+mtz  dle výpisu výrobků</t>
  </si>
  <si>
    <t>D.7.B</t>
  </si>
  <si>
    <t>D.7.B -poník s kárkou - vč.spodní stavby - kompl.dod+mtz  dle výpisu výrobků</t>
  </si>
  <si>
    <t>T.1.1</t>
  </si>
  <si>
    <t>T.1.1 - lavička přemístitelná bez opěrky - kompl.dod+mtz  dle výpisu mobiliáře</t>
  </si>
  <si>
    <t>T.1.2</t>
  </si>
  <si>
    <t>T.1.2 - lavička přemístitelná s opěrkou - kompl.dod+mtz  dle výpisu mobiliáře</t>
  </si>
  <si>
    <t>T.1.3 a</t>
  </si>
  <si>
    <t>T.1.3 - sezení židle - kompl.dod+mtz dle výpisu mobiliáře</t>
  </si>
  <si>
    <t>T.1.3 b</t>
  </si>
  <si>
    <t>T.1.3 - sezení stůl - kompl.dod+mtz dle výpisu mobiliáře</t>
  </si>
  <si>
    <t>T.1.4</t>
  </si>
  <si>
    <t>T.1.4 - kruhová lavička  vč.spodní stavby - kompl.dod+mtz  dle výpisu mobiliáře</t>
  </si>
  <si>
    <t>T.1.5</t>
  </si>
  <si>
    <t>T.1.5 - segmentová  lavička  vč.spodní stavby - kompl.dod+mtz  dle výpisu mobiliáře</t>
  </si>
  <si>
    <t>T.1.6</t>
  </si>
  <si>
    <t>T.1.6 - sezení otočné  vč.spodní stavby - kompl.dod+mtz  dle výpisu mobiliáře</t>
  </si>
  <si>
    <t>T.1.7 a</t>
  </si>
  <si>
    <t>T.1.7 - piknikový stůl -kompl.dod+mtz dle výpisu mobiliáře</t>
  </si>
  <si>
    <t>T.1.7 b</t>
  </si>
  <si>
    <t>T.1.7 - lavička s opěradlem  -kompl.dod+mtz dle výpisu mobiliáře</t>
  </si>
  <si>
    <t>T.2.1</t>
  </si>
  <si>
    <t>T.2.1 - sestava odpadkových košů s recyklací (trojitý odpadkový koš+koš na psí exkrementy), kompl.dod+mtz vč.spodní stavby dle výpisu mobiliáře</t>
  </si>
  <si>
    <t>sestava</t>
  </si>
  <si>
    <t>T.2.2</t>
  </si>
  <si>
    <t>T.2.2 - sestava odpadkových košů obyčejná  (odpadkový koš+koš na psí exkrementy), kompl.dod+mtz vč.spodní stavby dle výpisu mobiliáře</t>
  </si>
  <si>
    <t xml:space="preserve">T.2.3 </t>
  </si>
  <si>
    <t>T.2.3 - odpadkové koše s recyklací - kompl.dod+mtz vč.spodní stavby dle výpisu mobiliáře</t>
  </si>
  <si>
    <t>T.3</t>
  </si>
  <si>
    <t>T.3 - stojan na kola vč.spodní stavby - kompl.dod+mtz  dle výpisu mobiliáře</t>
  </si>
  <si>
    <t>T.4</t>
  </si>
  <si>
    <t>T.4 - pítko vč.spodní stavby - kompl.dod+mtz  dle výpisu mobiliáře</t>
  </si>
  <si>
    <t>T.5</t>
  </si>
  <si>
    <t>T.5 - infopanel - kompl.dod+mtz vč.spodní stavby dle výpisu mobiliáře</t>
  </si>
  <si>
    <t>T.6</t>
  </si>
  <si>
    <t>T.6 - veřejný gril vč.spodní stavby - kompl.dod+mtz  dle výpisu mobiliáře</t>
  </si>
  <si>
    <t>Z/1</t>
  </si>
  <si>
    <t>Z1 - cortenový lemovací prvek do betonu (viz D3.3.09) - kompl.dod+mtz</t>
  </si>
  <si>
    <t>Z/2</t>
  </si>
  <si>
    <t>Z2 - cortenový lemovací prvek s kotvením hřeby  (viz D3.3.09) - kompl.dod+mtz</t>
  </si>
  <si>
    <t>Z/3</t>
  </si>
  <si>
    <t>Z3  - cortenová obruba vodního prvku (celkem 3177,68kg) (viz D3.2.3.03) - kompl.dod+mtz</t>
  </si>
  <si>
    <t>Z/4- 900</t>
  </si>
  <si>
    <t>Z4 - oplocení na opěrné stěně typ A -výška 900mm - kompl.dod+mtz dle výkresu D3.3.09.3, vč. kotvení a povrch.úprav , vč.výrobní dokumentace</t>
  </si>
  <si>
    <t>Z/4-1000</t>
  </si>
  <si>
    <t>Z4 - oplocení na opěrné stěně typ A -výška 1000mm - kompl.dod+mtz dle výkresu D3.3.09.3, vč. kotvení a povrch.úprav,vč.výrobní dokumentace</t>
  </si>
  <si>
    <t>Z/5</t>
  </si>
  <si>
    <t>Z5 - oplocení na terénu typ B -výška 1500mm v bet.patkách - kompl.dod+mtz dle výkresu D3.3.09.3, vč. kotvení a povrch.úprav,vč základů,výkopů a manipulace se zeminou,vč.výrobní dokumentace</t>
  </si>
  <si>
    <t>Z/6 -3400</t>
  </si>
  <si>
    <t>Z6 brána typ C š.3400mm-výška 1500mm v bet.patkách - kompl.dod+mtz dle výkresu D3.3.09.3, vč. kotvení a povrch.úprav,vč základů,výkopů a manipulace se zeminou,vč.výrobní dokumentace</t>
  </si>
  <si>
    <t>Z/6 -3900</t>
  </si>
  <si>
    <t>Z6 brána typ C š.3900mm-výška 1500mm v bet.patkách - kompl.dod+mtz dle výkresu D3.3.09.3, vč. kotvení a povrch.úprav,vč základů,výkopů a manipulace se zeminou,vč.výrobní dokumentace</t>
  </si>
  <si>
    <t>Z/6 -4200</t>
  </si>
  <si>
    <t>Z6 brána typ C š.4200mm-výška 1500mm v bet.patkách - kompl.dod+mtz dle výkresu D3.3.09.3, vč. kotvení a povrch.úprav,vč základů,výkopů a manipulace se zeminou,vč.výrobní dokumentace</t>
  </si>
  <si>
    <t>Z/6 -5000</t>
  </si>
  <si>
    <t>Z6 brána typ C š.5000mm-výška 1500mm v bet.patkách - kompl.dod+mtz dle výkresu D3.3.09.3, vč. kotvení a povrch.úprav,vč základů,výkopů a manipulace se zeminou,vč.výrobní dokumentace</t>
  </si>
  <si>
    <t>Z/8</t>
  </si>
  <si>
    <t>Z/8 box pro rozváděče  - kompl.dod+mtz vč.spodní stavby dle vč.D3.3.09.4</t>
  </si>
  <si>
    <t>Z/9</t>
  </si>
  <si>
    <t>Z/9 box pro rozváděče VO - kompl.dod+mtz vč.spodní stavby dle vč.D3.3.09.4</t>
  </si>
  <si>
    <t>289903121R00</t>
  </si>
  <si>
    <t xml:space="preserve">Vysekání spojovací hmoty ze spár hl. přes 30 mm zdivo z lomového kamene hrubého,  </t>
  </si>
  <si>
    <t>a jejich vyčištění, stěn i kleneb,</t>
  </si>
  <si>
    <t xml:space="preserve">2169031 </t>
  </si>
  <si>
    <t>mobilní pískování zdiva</t>
  </si>
  <si>
    <t>318211</t>
  </si>
  <si>
    <t>selektivní zpětné doplnění uvolněných kamenů</t>
  </si>
  <si>
    <t xml:space="preserve">  hlavní op.stěna v parku,podezdívka plotu lemujícího ul.Hradní,zdivo u horního chodníku k letnímu kinu : 408+68+14</t>
  </si>
  <si>
    <t xml:space="preserve">  opěrná stěna u skleníku u vstupu z ul.|Hradní : 10</t>
  </si>
  <si>
    <t>cca 5% : 500*,05*,3</t>
  </si>
  <si>
    <t>627452101R00</t>
  </si>
  <si>
    <t>Spárování maltou cementovou zapuštěné rovné  zdí z kamene, cementovou maltou</t>
  </si>
  <si>
    <t>632451024R00</t>
  </si>
  <si>
    <t>Vyrovnávací potěr z cementové malty v pásu o průměrné (střední) tloušťce od 40 do 50 mm</t>
  </si>
  <si>
    <t>na zdivu jako podklad např. pod izolaci, na parapetech z prefabrikovaných dílců, pod oplechování apod., vodorovný nebo ve spádu do 15°, hlazený dřevěným hladítkem,</t>
  </si>
  <si>
    <t>pod K5,K4 : ,55*126,5+,5*146</t>
  </si>
  <si>
    <t>999281105R00</t>
  </si>
  <si>
    <t xml:space="preserve">Přesun hmot pro opravy a údržbu objektů pro opravy a údržbu dosavadních objektů včetně vnějších plášťů  výšky do 6 m,  </t>
  </si>
  <si>
    <t>801-4</t>
  </si>
  <si>
    <t>oborů 801, 803, 811 a 812</t>
  </si>
  <si>
    <t>Součet: : 68,62302</t>
  </si>
  <si>
    <t>9,0*,75</t>
  </si>
  <si>
    <t>,84*(1,2+,75)/2*1,224</t>
  </si>
  <si>
    <t>cca : 1,5*1,5*(1,1+,6)/2</t>
  </si>
  <si>
    <t>9,66496*28</t>
  </si>
  <si>
    <t>274313711R00</t>
  </si>
  <si>
    <t>Beton základových pasů prostý třídy C 25/30</t>
  </si>
  <si>
    <t>Včetně dodávky a uložení betonu a kamene.</t>
  </si>
  <si>
    <t>,4*(,7*3,79+,8*,9+1,535*1,3+1,2*1,2+1,2*1,1+1,2*1,0+1,2*,9+1,2*,8)*1,035</t>
  </si>
  <si>
    <t>,9*,9*,8*1,035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</si>
  <si>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</si>
  <si>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</si>
  <si>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</si>
  <si>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2*(,2*3,79+,8*,9+1,535*,8+1,2*,7+1,2*,6+1,2*,5+1,2*,4+1,2*,3)</t>
  </si>
  <si>
    <t>(,9*3+,5)*,3</t>
  </si>
  <si>
    <t>274351216R00</t>
  </si>
  <si>
    <t>Bednění stěn základových pasů odstranění</t>
  </si>
  <si>
    <t>Včetně očištění, vytřídění a uložení bednicího materiálu.</t>
  </si>
  <si>
    <t>274362021R00</t>
  </si>
  <si>
    <t xml:space="preserve">Výztuž základových pasů ze svařovaných sítí,  ,  ,  </t>
  </si>
  <si>
    <t>5,1954*,04</t>
  </si>
  <si>
    <t>318211119R00</t>
  </si>
  <si>
    <t xml:space="preserve">Zdivo podezdívek oplocení z lomového kamene na maltu MC - 15 </t>
  </si>
  <si>
    <t>801-5</t>
  </si>
  <si>
    <t>oboustranně lícované, včetně případného vynechání drenážních otvorů</t>
  </si>
  <si>
    <t>,35*((8,885-,9)*1,125+,9*,875+3,79*(1,047+,675)/2)</t>
  </si>
  <si>
    <t>2*((8,885-,9)*1,125+,9*,875+3,79*(1,047+,675)/2)</t>
  </si>
  <si>
    <t>998153131R00</t>
  </si>
  <si>
    <t>Přesun hmot pro zdi a valy samostatné vodorovně do 50 m výšky do 20 m</t>
  </si>
  <si>
    <t>se svislou nosnou konstrukcí zděnou z cihel, kamene, tvárnic, monolitickou betonovou tyčovou nebo plošnou ( KMCH 1, 2, 3, - JKSO šesté místo )</t>
  </si>
  <si>
    <t xml:space="preserve">6,7,9,10,11, : </t>
  </si>
  <si>
    <t>Součet: : 27,18809</t>
  </si>
  <si>
    <t>Vodorovné přemístění výkopku nošením z horniny 1 až 4, kolečkem, na vzdálenost do 10 m</t>
  </si>
  <si>
    <t>Vodorovné přemístění výkopku nošením příplatek za každých dalších 10 m  z horniny 1 až 4, kolečkem</t>
  </si>
  <si>
    <t>5,34638*2</t>
  </si>
  <si>
    <t>3,14*(3,6*3,6-3,0*3,0)*(,3+,1)/2</t>
  </si>
  <si>
    <t>,6*,35/2*(6,0*2+2,8*2)</t>
  </si>
  <si>
    <t>,17*,35/2*(1,5*2+1,0*5+,8*8+6,8*2+3,0*2)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</si>
  <si>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</si>
  <si>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</si>
  <si>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</si>
  <si>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,15*3,14*7,1</t>
  </si>
  <si>
    <t>273351216R00</t>
  </si>
  <si>
    <t>Bednění stěn základových desek odstranění</t>
  </si>
  <si>
    <t>273362021R00</t>
  </si>
  <si>
    <t>Uložení výztuže základových desek ze svařovaných sítí ze svařovaných sítí</t>
  </si>
  <si>
    <t>včetně distančních prvků</t>
  </si>
  <si>
    <t>336*,001</t>
  </si>
  <si>
    <t>274326141RU1</t>
  </si>
  <si>
    <t>Základové pasy z betonu železového vodostavebního třídy C 30/37, stupeň vlivu prostředí XC4 - odolnost proti korozi způsobené karbonací</t>
  </si>
  <si>
    <t>,7*,6*(,85*5+,75)</t>
  </si>
  <si>
    <t>3,14*(4,0*4,0-3,6*3,6)*1,2</t>
  </si>
  <si>
    <t>3,14*3,6*3,6*,3</t>
  </si>
  <si>
    <t>,55*,18/2*3,14*7,2</t>
  </si>
  <si>
    <t>,9*3,14*7,2</t>
  </si>
  <si>
    <t>1,25*3,14*8,0</t>
  </si>
  <si>
    <t>,6*(,85*10+,75*2)</t>
  </si>
  <si>
    <t>274361821R00</t>
  </si>
  <si>
    <t xml:space="preserve">Výztuž a svařované sítě základových pasů výztuž, z oceli 10505,  ,  </t>
  </si>
  <si>
    <t>821-1</t>
  </si>
  <si>
    <t>(2629,94-336)*,001</t>
  </si>
  <si>
    <t>61347</t>
  </si>
  <si>
    <t>P1 - rohovník do bednění  - dod+mtz</t>
  </si>
  <si>
    <t>3,14*(8,0+7,1)</t>
  </si>
  <si>
    <t>229940010RA0</t>
  </si>
  <si>
    <t>Mikropiloty trubkové včetně injektáže D 80 mm</t>
  </si>
  <si>
    <t>AP-HSV</t>
  </si>
  <si>
    <t>z oceli 11 523, hlava mikropiloty navařená nebo našroubovaná a zajištěná svarem, injektování s dvojitým obturátorem tlakem 0,60 MPa, zřízení a odstranění pomocné konstrukce ze dřeva.</t>
  </si>
  <si>
    <t>Včetně vyčištění vrtu, dodání a výrobu cementové zálivky, sestavení mikropiloty a veškerých úprav po injektování.</t>
  </si>
  <si>
    <t>5,0*6</t>
  </si>
  <si>
    <t>3,14*3,6*3,6</t>
  </si>
  <si>
    <t xml:space="preserve">  3,14*3,7*3,4</t>
  </si>
  <si>
    <t xml:space="preserve">  3,14*(4,1*4,1-3,5*3,5)</t>
  </si>
  <si>
    <t xml:space="preserve">  ,9*,6*6</t>
  </si>
  <si>
    <t>57,05960*,05</t>
  </si>
  <si>
    <t>631316211RT4</t>
  </si>
  <si>
    <t>Mazanina z betonu prostého speciální povrchové úpravy mazanin povrchový vsyp strojně hlazený, směsí s karbidem</t>
  </si>
  <si>
    <t>třída protiskluznosti R11</t>
  </si>
  <si>
    <t>S1 : 3,14*4,0*4,0</t>
  </si>
  <si>
    <t>941955004R00</t>
  </si>
  <si>
    <t>Lešení lehké pracovní pomocné pomocné, o výšce lešeňové podlahy přes 2,5 do 3,5 m</t>
  </si>
  <si>
    <t>800-3</t>
  </si>
  <si>
    <t>cca : 120</t>
  </si>
  <si>
    <t>953943125R00</t>
  </si>
  <si>
    <t>Osazování jiných kovových výrobků do betonu (např. kotev) se zajištěním polohy k bednění nebo k výztuži před zabetonováním  přes 30 kg do 120 kg/kus</t>
  </si>
  <si>
    <t>osazování výrobků ostatních jinde neuvedených, bez dodání</t>
  </si>
  <si>
    <t>K1 : 6</t>
  </si>
  <si>
    <t>998012021R00</t>
  </si>
  <si>
    <t>Přesun hmot pro budovy s nosnou konstr. monolit. výšky do 6 m</t>
  </si>
  <si>
    <t>přesun hmot pro budovy občanské výstavby (JKSO 801), budovy pro bydlení (JKSO 803) budovy pro výrobu a služby (JKSO 812) s nosnou svislou konstrukcí monolitickou betonovou tyčovou nebo plošnou</t>
  </si>
  <si>
    <t xml:space="preserve">5,7,8,9,11,12,14,15,16,17,18, : </t>
  </si>
  <si>
    <t>Součet: : 106,36579</t>
  </si>
  <si>
    <t>71237 R</t>
  </si>
  <si>
    <t>střešní fólie PVC-P  černá vyztužená polyester.mřížkou, odolná UV záření a povětrnost.vlivům, mechanicky kotvená na bednění vč.natavení na okrajový lem- kompl.dod+mtz</t>
  </si>
  <si>
    <t>včetně ukotvení k podkladu hmoždinkami, svaření všech spojů a překrytí kotev fólií.</t>
  </si>
  <si>
    <t>3,14*4,9*4,9</t>
  </si>
  <si>
    <t>3,14*9,8*(,06+,16)/2</t>
  </si>
  <si>
    <t>762812370R00</t>
  </si>
  <si>
    <t>Záklop stropů montáž  z hoblovaných prken s olištováním kolem zdi, vrchního na pero a drážku, polodrážku</t>
  </si>
  <si>
    <t>800-762</t>
  </si>
  <si>
    <t>762895000R00</t>
  </si>
  <si>
    <t>Spojovací a ochranné prostředky hřebíky, svory, impregnace</t>
  </si>
  <si>
    <t>3,14*4,9*4,9*,03</t>
  </si>
  <si>
    <t>762911121R00</t>
  </si>
  <si>
    <t xml:space="preserve">Impregnace řeziva tlakovakuová, ochrana proti dřevokazným houbám, plísním a dřevokaznému hmyzu </t>
  </si>
  <si>
    <t>3,14*4,9*4,9*,03*1,1</t>
  </si>
  <si>
    <t>6118</t>
  </si>
  <si>
    <t xml:space="preserve">prkno hoblované SM P+D tl.30mm </t>
  </si>
  <si>
    <t>3,14*4,9*4,9*1,1</t>
  </si>
  <si>
    <t>998762102R00</t>
  </si>
  <si>
    <t>Přesun hmot pro konstrukce tesařské v objektech výšky do 12 m</t>
  </si>
  <si>
    <t>50 m vodorovně</t>
  </si>
  <si>
    <t xml:space="preserve">22,23,24, : </t>
  </si>
  <si>
    <t>Součet: : 1,41644</t>
  </si>
  <si>
    <t>762085153R00</t>
  </si>
  <si>
    <t>Zvláštní výkony hoblování viditelných částí krovu  ručně, před osazením</t>
  </si>
  <si>
    <t xml:space="preserve">začištění KVH po podélném seřezání do sklonu a manipulaci s KVH : </t>
  </si>
  <si>
    <t>D1 : 9,8*(0,1*2+0,15+0,25)</t>
  </si>
  <si>
    <t>D2 : 9,58*2*(0,1*2+0,15+0,25)</t>
  </si>
  <si>
    <t>D3 : 8,88*2*(0,1*2+0,155+0,245)</t>
  </si>
  <si>
    <t>D4 : 7,56*2*(0,1*2+0,161+0,239)</t>
  </si>
  <si>
    <t>D5 : 5,19*2*(0,1*2+0,174+0,226)</t>
  </si>
  <si>
    <t>762311103R00</t>
  </si>
  <si>
    <t>Montáž ocelových spojovacích prostředků kotevních želez  příložek, patek, táhel, s připojením k dřevěné konstrukci</t>
  </si>
  <si>
    <t xml:space="preserve">svorníkové spoje dřevostavby tř.8.8 pozink : </t>
  </si>
  <si>
    <t>vrcholy trojúhelníkového rastru : 61</t>
  </si>
  <si>
    <t/>
  </si>
  <si>
    <t xml:space="preserve">POZN.: : </t>
  </si>
  <si>
    <t xml:space="preserve">svorníky a spojovací prvky k uchycení ocel/dřevo je součástí položek oddílu 767 : </t>
  </si>
  <si>
    <t>762361127R00</t>
  </si>
  <si>
    <t>Spádové klíny montáž  pro rovné střechy s připojením na nosnou konstrukci z řeziva, průřezové plochy přes 224 do 288 cm2</t>
  </si>
  <si>
    <t xml:space="preserve">viz D.3.4.03b : </t>
  </si>
  <si>
    <t xml:space="preserve">montáž KVH trámů seřezaných do spádu : </t>
  </si>
  <si>
    <t>D1 : 9,8</t>
  </si>
  <si>
    <t>D2 : 9,58*2</t>
  </si>
  <si>
    <t>D3 : 8,88*2</t>
  </si>
  <si>
    <t>D4 : 7,56*2</t>
  </si>
  <si>
    <t>D5 : 5,19*2</t>
  </si>
  <si>
    <t>762712120R00</t>
  </si>
  <si>
    <t>Prostorové vázané konstrukce z řeziva montáž hraněného , průřezové plochy přes 120 do 224 cm2</t>
  </si>
  <si>
    <t>včetně vyvrtání děr, osazení svorníků a dotažení rektifikačních článků.</t>
  </si>
  <si>
    <t xml:space="preserve">prostřední vrstva KVH 100x150mm : </t>
  </si>
  <si>
    <t xml:space="preserve">viz výpis řeziva : </t>
  </si>
  <si>
    <t>1 : 10,2</t>
  </si>
  <si>
    <t>2 : 10,0</t>
  </si>
  <si>
    <t>3 : 9,36*2</t>
  </si>
  <si>
    <t>4 : 7,9*2</t>
  </si>
  <si>
    <t>5 : 6,05*2</t>
  </si>
  <si>
    <t>762795000R00</t>
  </si>
  <si>
    <t>Spojovací a ochranné prostředky hřebíky, svory, fiksační prkna, impregnace</t>
  </si>
  <si>
    <t>Odkaz na mn. položky pořadí 34 : 1,62000</t>
  </si>
  <si>
    <t>Odkaz na mn. položky pořadí 35 : 2,49600</t>
  </si>
  <si>
    <t>763782213R00</t>
  </si>
  <si>
    <t>Montáž stropní konstrukce do 10 m výšky římsy z nosníků (např. průvlaků, trámů, překladů) plnostěnných konstrukční délky do 15 m  průřezové plochy přes 150 do 500 cm2</t>
  </si>
  <si>
    <t>800-763</t>
  </si>
  <si>
    <t xml:space="preserve">montáž BSH vazníků : </t>
  </si>
  <si>
    <t>V1 : 10,2</t>
  </si>
  <si>
    <t>V2 : 9,99*2</t>
  </si>
  <si>
    <t>V3 : 9,32*2</t>
  </si>
  <si>
    <t>V4 : 8,07*2</t>
  </si>
  <si>
    <t>V5 : 5,91*2</t>
  </si>
  <si>
    <t>762.P01</t>
  </si>
  <si>
    <t>Příplatek za úpravu KVH trámů podélným seřezáním do požadovaného sklonu</t>
  </si>
  <si>
    <t>bm</t>
  </si>
  <si>
    <t xml:space="preserve">délka řezu : </t>
  </si>
  <si>
    <t>900      RT5</t>
  </si>
  <si>
    <t>HZS, Práce v tarifní třídě 8</t>
  </si>
  <si>
    <t>h</t>
  </si>
  <si>
    <t>Prav.M</t>
  </si>
  <si>
    <t>RTS 23/ II</t>
  </si>
  <si>
    <t>HZS</t>
  </si>
  <si>
    <t>POL10_</t>
  </si>
  <si>
    <t xml:space="preserve">kontrolní sestavení a rozebrání po výrobě na CNC : </t>
  </si>
  <si>
    <t xml:space="preserve">- konstrukce má komplexní prostorovou geometrii, : </t>
  </si>
  <si>
    <t xml:space="preserve">- prvky mají víceúhlé nebo prostorové spoje, : </t>
  </si>
  <si>
    <t xml:space="preserve">- konstrukce s přesnými návaznostmi (např. ocel–dřevo) : </t>
  </si>
  <si>
    <t xml:space="preserve">zhotovitel přizpůsobí individuálně cenu za MJ k uvedenému předpokládanému času : </t>
  </si>
  <si>
    <t>reálný předpoklad : 16</t>
  </si>
  <si>
    <t xml:space="preserve">následné ruční obroušení a příprava k exportu : </t>
  </si>
  <si>
    <t>60515834R</t>
  </si>
  <si>
    <t>Dřevo konstrukční rostlé (KVH) dřevina: SM; tl = 100,0 mm; š = 180 mm; dl = 5 000 mm; nepohledové (NSi); tř. pevnosti C24</t>
  </si>
  <si>
    <t xml:space="preserve">uvažována dodávka celých 12m prvků (nemožnost využít zbytky) : </t>
  </si>
  <si>
    <t>1 : 12,0*0,1*0,15</t>
  </si>
  <si>
    <t>2 : 12,0*2*0,1*0,15</t>
  </si>
  <si>
    <t>3 : 12,0*2*0,1*0,15</t>
  </si>
  <si>
    <t>4 : 12,0*2*0,1*0,15</t>
  </si>
  <si>
    <t>5 : 12,0*2*0,1*0,15</t>
  </si>
  <si>
    <t>60515855R</t>
  </si>
  <si>
    <t>Dřevo konstrukční rostlé (KVH) dřevina: SM; tl = 140,0 mm; š = 240 mm; dl = 5 000 mm; nepohledové (NSi); tř. pevnosti C24</t>
  </si>
  <si>
    <t xml:space="preserve">dodávka KVH v plném průřezu před zkosením : </t>
  </si>
  <si>
    <t>D1 : 12,0*0,1*0,26</t>
  </si>
  <si>
    <t>D2 : 12,0*2*0,1*0,26</t>
  </si>
  <si>
    <t>D3 : 12,0*2*0,1*0,26</t>
  </si>
  <si>
    <t>D4 : 12,0*2*0,1*0,26</t>
  </si>
  <si>
    <t xml:space="preserve">2 kusy D5 z 12,0m KVH : </t>
  </si>
  <si>
    <t>D5 : 12,0*0,1*0,26</t>
  </si>
  <si>
    <t>60515895R</t>
  </si>
  <si>
    <t>Dřevo konstrukční lepené (BSH) dřevina: SM; š do 280 mm; dl od 2 500 mm; pohledové (Si)</t>
  </si>
  <si>
    <t xml:space="preserve">dodávka BSH vazníků v plném průřezu před zaoblením na CNC : </t>
  </si>
  <si>
    <t>V1 : 10,2*0,1*0,4*1,15</t>
  </si>
  <si>
    <t>V2 : 9,99*2*0,1*0,39*1,15</t>
  </si>
  <si>
    <t>V3 : 9,32*2*0,1*0,1*0,36*1,15</t>
  </si>
  <si>
    <t>V4 : 8,07*2*0,1*0,305*1,15</t>
  </si>
  <si>
    <t>V5 : 5,91*2*0,1*0,235*1,15</t>
  </si>
  <si>
    <t>SV.M12</t>
  </si>
  <si>
    <t>Svorník M12 vč. podložek a matic, kompl. pozink, různé délky, pozink konce závit. tyčí, vč. výroby na požadovanou délku</t>
  </si>
  <si>
    <t>Odkaz na mn. položky pořadí 27 : 61,00000</t>
  </si>
  <si>
    <t>998763101R00</t>
  </si>
  <si>
    <t>Přesun hmot dřevostaveb v objektech výšky do 6 m</t>
  </si>
  <si>
    <t xml:space="preserve">27,29,30,31,34,35,36,37, : </t>
  </si>
  <si>
    <t>Součet: : 3,79472</t>
  </si>
  <si>
    <t>170155001700R</t>
  </si>
  <si>
    <t>Minijeřáb Maeda MCR 285</t>
  </si>
  <si>
    <t>Sh</t>
  </si>
  <si>
    <t>STROJ</t>
  </si>
  <si>
    <t>Stroj</t>
  </si>
  <si>
    <t>POL6_</t>
  </si>
  <si>
    <t>Maeda MC 305</t>
  </si>
  <si>
    <t xml:space="preserve">nebo alternativní : </t>
  </si>
  <si>
    <t xml:space="preserve">pro čisté ukládání nosných prvků konstrukce : </t>
  </si>
  <si>
    <t>předpokladl Sh : 16</t>
  </si>
  <si>
    <t xml:space="preserve">dodavatel případně individuální potřebu času promítne do jednotkové ceny : </t>
  </si>
  <si>
    <t>763.CNC</t>
  </si>
  <si>
    <t>CNC obrábění konstrukčních prvků altánu dle výrobní dokumentace</t>
  </si>
  <si>
    <t>hod</t>
  </si>
  <si>
    <t>Zahrnuje zejména níže uvedené a individuálně dle potřeby další potřebné kroky:</t>
  </si>
  <si>
    <t>- Příprava podkladů</t>
  </si>
  <si>
    <t>- Tvorba digitálního modelu</t>
  </si>
  <si>
    <t>- CAM příprava (programování CNC)</t>
  </si>
  <si>
    <t>- Příprava materiálu</t>
  </si>
  <si>
    <t>- Nastavení CNC stroje</t>
  </si>
  <si>
    <t>- Samotné CNC obrábění</t>
  </si>
  <si>
    <t>- Dokončovací práce po obrábění</t>
  </si>
  <si>
    <t>- Kontrola kvality</t>
  </si>
  <si>
    <t>- Čištění a příprava na expedici</t>
  </si>
  <si>
    <t>- Balení a expedice</t>
  </si>
  <si>
    <t>004111020R</t>
  </si>
  <si>
    <t xml:space="preserve">Vypracování projektové dokumentace </t>
  </si>
  <si>
    <t>Náklady spojené s vypracováním projektové dokumentace, většinou v obsahu a rozsahu projektové dokumentace pro provádění stavby, ale mohou zde být obsaženy i náklady na jiné stupně projektové dokumentace, pokud jsou součástí požadavků objednatele.</t>
  </si>
  <si>
    <t xml:space="preserve">ceníková položka RTS kterou uchazeč ocení výrobní dokumentaci pro výrobu dřevěné části : </t>
  </si>
  <si>
    <t xml:space="preserve">v koordinaci s výrobní dokumentací pro zámečnocké konstrukce : </t>
  </si>
  <si>
    <t xml:space="preserve">technologický postup výroby a montáže zhotovitel promítne do cen položek : </t>
  </si>
  <si>
    <t>celkem : 1</t>
  </si>
  <si>
    <t xml:space="preserve">Práce a materiály dle PD zacházející do větších detailů než položky oddílu 763 uchazeč promítne do všech položek oddílu 763 : </t>
  </si>
  <si>
    <t>767995101R00</t>
  </si>
  <si>
    <t>Výroba a montáž atypických kovovových doplňků staveb hmotnosti do 5 kg</t>
  </si>
  <si>
    <t>kg</t>
  </si>
  <si>
    <t>800-767</t>
  </si>
  <si>
    <t xml:space="preserve">cortenové prvky viz výpis prvků v.č. D.3.2.2.12 : </t>
  </si>
  <si>
    <t>6 profil plochý š.40mm tl.6mm : 3,38*1,15</t>
  </si>
  <si>
    <t>767995103R00</t>
  </si>
  <si>
    <t>Výroba a montáž atypických kovovových doplňků staveb hmotnosti přes 10 do 20 kg</t>
  </si>
  <si>
    <t>2 mezikruží cortenový plech tl.6mm : 278,83*1,15</t>
  </si>
  <si>
    <t>3 mezikruží cortenový plech tl.6mm : 293,9*1,15</t>
  </si>
  <si>
    <t>5 mezikruží cortenový plech tl.6mm : 286,37*1,15</t>
  </si>
  <si>
    <t>767995104R00</t>
  </si>
  <si>
    <t>Výroba a montáž atypických kovovových doplňků staveb hmotnosti přes 20 do 50 kg</t>
  </si>
  <si>
    <t>1 zkružený cortenový plech tl.6mm : 452,16*1,15</t>
  </si>
  <si>
    <t>4 zkružený cortenový plech tl.6mm : 489,84*1,15</t>
  </si>
  <si>
    <t>767995108R00</t>
  </si>
  <si>
    <t>Výroba a montáž atypických kovovových doplňků staveb hmotnosti přes 500 kg</t>
  </si>
  <si>
    <t xml:space="preserve">viz výpis oceli S235 (hlavní prvky 19,20 vč. drobných 21-26) : </t>
  </si>
  <si>
    <t>4739,12</t>
  </si>
  <si>
    <t>767990010RAC</t>
  </si>
  <si>
    <t>Ostatní atypické kovové prvky 10 - 50 kg/kus</t>
  </si>
  <si>
    <t>AP-PSV</t>
  </si>
  <si>
    <t>K1 : 6*31,2</t>
  </si>
  <si>
    <t>767.CORTEN</t>
  </si>
  <si>
    <t>Dodávka cortenových prvků vč. spojovacího materiálu, corten 6 mm</t>
  </si>
  <si>
    <t>Odkaz na mn. položky pořadí 42 : 3,88700</t>
  </si>
  <si>
    <t>Odkaz na mn. položky pořadí 43 : 987,96500</t>
  </si>
  <si>
    <t>Odkaz na mn. položky pořadí 44 : 1083,30000</t>
  </si>
  <si>
    <t>767.S235.Pz</t>
  </si>
  <si>
    <t>Dodávka kovových prvků vč. spojovacího materiálu, žárový pozink</t>
  </si>
  <si>
    <t>15% prořez a spoj. prvky : 4739,12*1,15</t>
  </si>
  <si>
    <t>998767101R00</t>
  </si>
  <si>
    <t>Přesun hmot pro kovové stavební doplňk. konstrukce v objektech výšky do 6 m</t>
  </si>
  <si>
    <t xml:space="preserve">42,43,44,45,47,48, : </t>
  </si>
  <si>
    <t>Součet: : 7,87577</t>
  </si>
  <si>
    <t xml:space="preserve">ceníková položka RTS kterou uchazeč ocení výrobní dokumentaci pro výrobu ocelové části : </t>
  </si>
  <si>
    <t xml:space="preserve">v koordinaci s výrobní dokumentací pro tesařské konstrukce : </t>
  </si>
  <si>
    <t xml:space="preserve">technologický postup výroby a montáže zhotovitel promítne do cen položek oddílu 767 : </t>
  </si>
  <si>
    <t xml:space="preserve">Práce a materiály dle PD zacházející do větších detailů než položky oddílu 767 uchazeč promítne do všech položek oddílu 767 : </t>
  </si>
  <si>
    <t>783222100R00</t>
  </si>
  <si>
    <t xml:space="preserve">Nátěry kov.stavebních doplňk.konstrukcí syntetické dvojnásobné,  </t>
  </si>
  <si>
    <t>800-783</t>
  </si>
  <si>
    <t>včetně pomocného lešení.</t>
  </si>
  <si>
    <t xml:space="preserve">do JC promítnout náklady na barvu dle požadavku architekta: : </t>
  </si>
  <si>
    <t xml:space="preserve">měděná pololesklá metalická barva na kovy, která se používá jako základní i vrchní antikorozní barva (2 v 1) na kovové povrchy (ocel, železo, zoxidovaný pozink). : </t>
  </si>
  <si>
    <t xml:space="preserve">Konečný nátěr zkrášluje a chrání podklad před rzí. Povrch je metalický pololesklý a imituje měděné výrobky. : </t>
  </si>
  <si>
    <t xml:space="preserve">Orientační vydatnost: 9 - 11 m2/l : </t>
  </si>
  <si>
    <t xml:space="preserve">Vlastnosti produktu: : </t>
  </si>
  <si>
    <t xml:space="preserve">imitující měděné povrchy : </t>
  </si>
  <si>
    <t xml:space="preserve">antikorozní ochrana : </t>
  </si>
  <si>
    <t xml:space="preserve">základní a vrchní v jednom : </t>
  </si>
  <si>
    <t xml:space="preserve">rychlé zasychání : </t>
  </si>
  <si>
    <t xml:space="preserve">nátěr sloupů TR.194 : </t>
  </si>
  <si>
    <t>19 : 0,194*pi*4,35</t>
  </si>
  <si>
    <t>20 : 0,194*pi*4,25*5</t>
  </si>
  <si>
    <t xml:space="preserve">detaily, spoje, kotvení 15% : </t>
  </si>
  <si>
    <t>15,6*0,15</t>
  </si>
  <si>
    <t>783626200RX1</t>
  </si>
  <si>
    <t>Nátěry truhlářských výrobků syntetické lazurovací, 2x lakování</t>
  </si>
  <si>
    <t>včetně montáže, dodávkya demontáže lešení.</t>
  </si>
  <si>
    <t>R-položka</t>
  </si>
  <si>
    <t>POL12_1</t>
  </si>
  <si>
    <t xml:space="preserve">rozvinutá plocha konstrukčních prvků dřevostavby : </t>
  </si>
  <si>
    <t xml:space="preserve">KVH zešikmené : </t>
  </si>
  <si>
    <t>1 : 12,0*(0,1+0,15)*2</t>
  </si>
  <si>
    <t>2 : 12,0*2*(0,1+0,15)*2</t>
  </si>
  <si>
    <t>3 : 12,0*2*(0,1+0,15)*2</t>
  </si>
  <si>
    <t>4 : 12,0*2*(0,1+0,15)*2</t>
  </si>
  <si>
    <t>5 : 12,0*2*(0,1+0,15)*2</t>
  </si>
  <si>
    <t xml:space="preserve">BSH vazníky : </t>
  </si>
  <si>
    <t>V1 : 10,2*(0,1*2+0,4*2*2/3)</t>
  </si>
  <si>
    <t>V2 : 9,99*2*(0,1*2+0,4*2*2/3)</t>
  </si>
  <si>
    <t>V3 : 9,32*2*(0,1*2+0,4*2*2/3)</t>
  </si>
  <si>
    <t>V4 : 8,07*2*(0,1*2+0,4*2*2/3)</t>
  </si>
  <si>
    <t>V5 : 5,91*2*(0,1*2+0,4*2*2/3)</t>
  </si>
  <si>
    <t xml:space="preserve">detaily a čela prvků : </t>
  </si>
  <si>
    <t>153,64*0,1</t>
  </si>
  <si>
    <t>(,8+,6)/2*,45*66</t>
  </si>
  <si>
    <t>cca : (,8+,6)/2*,45*66*2</t>
  </si>
  <si>
    <t>253,8+60*,3 +64*,6</t>
  </si>
  <si>
    <t>271571111R00</t>
  </si>
  <si>
    <t xml:space="preserve">Polštáře zhutněné pod základy štěrkopísek tříděný,  </t>
  </si>
  <si>
    <t>253,8*(,235+,85)/2</t>
  </si>
  <si>
    <t>60*,3*,35+64*,55*,5</t>
  </si>
  <si>
    <t>(2*,88-,14)*60</t>
  </si>
  <si>
    <t>,3*,88*60*,04</t>
  </si>
  <si>
    <t>274323611RTx</t>
  </si>
  <si>
    <t>Železobeton základových pasů vodostavební C 30/37 -XC4-XF3</t>
  </si>
  <si>
    <t>,3*,88*60</t>
  </si>
  <si>
    <t>253,8*,05</t>
  </si>
  <si>
    <t>631319175R00</t>
  </si>
  <si>
    <t>Příplatek za stržení povrchu tloušťka mazaniny od 120 mm do 240 mm</t>
  </si>
  <si>
    <t>spodní vrstvy mazaniny latí před vložením výztuže nebo pletiva pro tloušťku obou vrstev mazaniny</t>
  </si>
  <si>
    <t>253,8*,14</t>
  </si>
  <si>
    <t>631362021R00</t>
  </si>
  <si>
    <t>Výztuž mazanin z betonů a z lehkých betonů ze svařovaných sítí ze svařovaných sítí</t>
  </si>
  <si>
    <t>253,8*,14*,04</t>
  </si>
  <si>
    <t>631315811Rx</t>
  </si>
  <si>
    <t>Mazanina betonová tl. 12 - 24 cm C 30/37 XC4-XF3</t>
  </si>
  <si>
    <t>998144471R00</t>
  </si>
  <si>
    <t>Přesun hmot, jímky a nádrže pozemní výšky do 25 m</t>
  </si>
  <si>
    <t xml:space="preserve">6,7,9,10,11,13,14, : </t>
  </si>
  <si>
    <t>Součet: : 499,90220</t>
  </si>
  <si>
    <t>700 š</t>
  </si>
  <si>
    <t>armaturní šachta 90/1200/1500mm  - kompl.dod+mtz</t>
  </si>
  <si>
    <t>vybavení jezírka - kompl.dod+mtz</t>
  </si>
  <si>
    <t>Rozsah dodávky pro vybavení přírodního jezírka</t>
  </si>
  <si>
    <t>-	Hydroizolační fólie včetně pokládky a geotextilie, kotvících prvků a příslušenství pro montáž HI souvrství</t>
  </si>
  <si>
    <t>-	Technologie fontány včetně čerpadla zajišťujícího cirkulaci</t>
  </si>
  <si>
    <t>-	Dodávka a montáž bezpečnostního přepadu (2 štěrbiny v cortenovém lemu se síťkou a přechodovým kusem pro dopojení kanalizace) včetně dvou prostupů stěnou nádrže (lemem, hydroizolací a ŽB konstrukcí) a dopojení na kanalizaci</t>
  </si>
  <si>
    <t>-	Dodávka a montáž automatického dopouštění včetně ovládání, elektroventilu, dopojení nádrže na vodovod a prostup (hydroizolací a ŽB konstrukcí)</t>
  </si>
  <si>
    <t>-	Květináče pro plovoucí a emerzní rostliny včetně minerálního substrátu</t>
  </si>
  <si>
    <t>20,32875*5</t>
  </si>
  <si>
    <t>20,32875*6</t>
  </si>
  <si>
    <t>zpětný zásyp z hlín F2-F5 (S2-S5) po 0,2m hutněno pojezdem desky (min 12)</t>
  </si>
  <si>
    <t>3,25*(,8+,6)/2*,4</t>
  </si>
  <si>
    <t>cca : 3,25*(,35+,5)/2*4,0</t>
  </si>
  <si>
    <t>po schodech : 3,25*,95*4,5</t>
  </si>
  <si>
    <t>212971110R00</t>
  </si>
  <si>
    <t xml:space="preserve">Zřízení opláštění odvod. trativodů z geotextilie o sklonu do 2,5,  </t>
  </si>
  <si>
    <t>v rýze nebo v zářezu se stěnami,</t>
  </si>
  <si>
    <t>3,25*(2,6+,8+,8+,6+,5)+2*(,8*2,0+2,6*,5/2)</t>
  </si>
  <si>
    <t>3,045*,7+3,0*,5</t>
  </si>
  <si>
    <t>3,045*1,815*(,7+,5)/2*,04</t>
  </si>
  <si>
    <t>211561111R0x</t>
  </si>
  <si>
    <t>Výplň odvodňovacích žeber kam. hrubě drcen. fr.16/32 mm</t>
  </si>
  <si>
    <t>3,25*(,8*2,0+2,6*,5/2)</t>
  </si>
  <si>
    <t>273314116Rx</t>
  </si>
  <si>
    <t>Beton základových desek prostý C 25/30 XC2</t>
  </si>
  <si>
    <t>3,045*1,815*(,7+,5)/2</t>
  </si>
  <si>
    <t>21,725*1,1</t>
  </si>
  <si>
    <t>3,35*(1,4+,6)/2*(3,14+3,34)/2</t>
  </si>
  <si>
    <t>3,25*,4*(2,39+,4/2)</t>
  </si>
  <si>
    <t>po vybourání rozv. : 1,5*1,5*,5</t>
  </si>
  <si>
    <t>3,35*3,1+3,25*,55</t>
  </si>
  <si>
    <t>1,5*1,5</t>
  </si>
  <si>
    <t>953943123R00</t>
  </si>
  <si>
    <t>Osazování jiných kovových výrobků do betonu (např. kotev) se zajištěním polohy k bednění nebo k výztuži před zabetonováním  přes 5 kg do 15 kg/kus</t>
  </si>
  <si>
    <t>950r</t>
  </si>
  <si>
    <t>síťka proti hmyzu  nerez  D 60mm (na konce nerez trubky)  - kompl.dod+mtz</t>
  </si>
  <si>
    <t>12730251R</t>
  </si>
  <si>
    <t>trubka nerezová pro průmysl, potravin.prům., zdravotnictví; mater. 1.14541; bezešvá; vnější průměr 50,0 mm; s = 5,00 mm; antikorozní; nehořlavá</t>
  </si>
  <si>
    <t>RTS 24/ I</t>
  </si>
  <si>
    <t xml:space="preserve">8,9,11,12,13,14,15,16,17,18,19, : </t>
  </si>
  <si>
    <t>Součet: : 62,84746</t>
  </si>
  <si>
    <t>S6,7,8,9 : 167+297+62+44</t>
  </si>
  <si>
    <t>S6,7,8,9 : 167*2+297+62+44*2</t>
  </si>
  <si>
    <t>kolem stromů po výsadbě : 3*4,0</t>
  </si>
  <si>
    <t>geotextilie PP; funkce separační, ochranná, výztužná, filtrační; plošná hmotnost 200 g/m2; zpevněná oboustranně</t>
  </si>
  <si>
    <t>S6,7,8,9 : (167*2+297+62+44*2)*1,1</t>
  </si>
  <si>
    <t>kolem stromů po výsadbě : 3*4,0*1,1</t>
  </si>
  <si>
    <t>564772114R00</t>
  </si>
  <si>
    <t>Podklad nebo kryt z kameniva hrubého s výplň. kam. tloušťka po zhutnění 280 mm</t>
  </si>
  <si>
    <t>kamenivo hrubé drcené vel. 32 - 63 mm s výplňovým kamenivem (vibrovaný štěrk), s rozprostřením, vlhčením a zhutněním</t>
  </si>
  <si>
    <t>S8 : 62</t>
  </si>
  <si>
    <t>S7 tl.30cm (2x15cm) : 297*2</t>
  </si>
  <si>
    <t>564861111RT2</t>
  </si>
  <si>
    <t>Podklad ze štěrkodrti s rozprostřením a zhutněním frakce 0-32 mm, tloušťka po zhutnění 200 mm</t>
  </si>
  <si>
    <t>S9 : 44</t>
  </si>
  <si>
    <t>564922105RT1</t>
  </si>
  <si>
    <t>S7 (tl.100= 2x50) : 297*2</t>
  </si>
  <si>
    <t>5648111x</t>
  </si>
  <si>
    <t>Podklad ze štěrku fr. 4/8mm po zhutnění tloušťky 5 cm</t>
  </si>
  <si>
    <t>564831111RTx</t>
  </si>
  <si>
    <t>Podklad ze štěrkodrti po zhutnění tloušťky 10 cm, štěrkodrť frakce 0-22 mm</t>
  </si>
  <si>
    <t>S6 : 167</t>
  </si>
  <si>
    <t>Násyp pod podlahy z kameniva bez dodávky materiálu  bez určení tloušťky</t>
  </si>
  <si>
    <t>S9 : 44,0*,2</t>
  </si>
  <si>
    <t>S6 : 167*(,3+,1)</t>
  </si>
  <si>
    <t>5815x</t>
  </si>
  <si>
    <t>Písek  praný 0,2/2</t>
  </si>
  <si>
    <t>S6 : 167*(,3+,1)*1,9</t>
  </si>
  <si>
    <t>58333x</t>
  </si>
  <si>
    <t>praný říční štěrk 0,28/8</t>
  </si>
  <si>
    <t>953921111R00</t>
  </si>
  <si>
    <t>Dlaždice betonové na ploché střechy o rozměru 300 x 300 x 40 mm</t>
  </si>
  <si>
    <t>kladené jednotlivě volně s mezerami nasucho (např. pro schůdnost po měkké krytině, pro trvalé zatížení krytiny)</t>
  </si>
  <si>
    <t xml:space="preserve">  62/(,6*,6)</t>
  </si>
  <si>
    <t>cca : 200</t>
  </si>
  <si>
    <t xml:space="preserve">2,3,4,5,6,7,8,9,11,12,13, : </t>
  </si>
  <si>
    <t>Součet: : 544,27841</t>
  </si>
  <si>
    <t>762 A</t>
  </si>
  <si>
    <t>pochozí dřevěná plocha - kompl.dod+mtz vč.přesunu hmot</t>
  </si>
  <si>
    <t xml:space="preserve"> terasová prkna Thermowood tl.26mm</t>
  </si>
  <si>
    <t xml:space="preserve"> dřev.hranoly Thermowood na rektif.terčích 100mm</t>
  </si>
  <si>
    <t>132201401R00</t>
  </si>
  <si>
    <t>Hloubená vykopávka pod základy v hornině 3</t>
  </si>
  <si>
    <t>s přehozením výkopku na vzdálenost 3 m nebo s naložením na ruční dopravní prostředek.</t>
  </si>
  <si>
    <t>3,2*,3*,55</t>
  </si>
  <si>
    <t>3,2*,5*(,85+,6)/2</t>
  </si>
  <si>
    <t>161101602R00</t>
  </si>
  <si>
    <t>Vytažení výkopku z prostoru pod základy z horniny 1 až 4, z hloubky přes 2 do 4 m</t>
  </si>
  <si>
    <t>nebo z pracovních šachet při podchycování základového zdiva, bez naložení, avšak s vyprázdněním nádoby na hromady nebo do dopravního prostředku,</t>
  </si>
  <si>
    <t>-3,2*,5*,4</t>
  </si>
  <si>
    <t>1,0048*5</t>
  </si>
  <si>
    <t>3,2*,5*,4</t>
  </si>
  <si>
    <t>199000002R00</t>
  </si>
  <si>
    <t>Poplatky za skládku horniny 1- 4, skupina 17 05 04 z Katalogu odpadů</t>
  </si>
  <si>
    <t>279311115R00</t>
  </si>
  <si>
    <t>Postupné podbetonování základového zdiva z betonu třídy C 20/25</t>
  </si>
  <si>
    <t>jakékoliv tloušťky bez výkopu, pažení a bednění, prostým betonem, včetně pomocného pracovního lešení</t>
  </si>
  <si>
    <t>,55*(,54+,56)</t>
  </si>
  <si>
    <t>(,55*,8*2+,75*(2,225-,8)*2+,9*(,985+1,005+2,28+2,29))*2</t>
  </si>
  <si>
    <t>cca po odbour.stupních : ,5*,35*2*,3</t>
  </si>
  <si>
    <t>doplnění uvolněných kamenů cca : 1,0*,3*2</t>
  </si>
  <si>
    <t>622904121R0x</t>
  </si>
  <si>
    <t>Ruční čištění   kartáčem</t>
  </si>
  <si>
    <t>cca : (,54+,56)*(2,6+1,05+1,5+1,0)</t>
  </si>
  <si>
    <t xml:space="preserve">11,12,13,14,16, : </t>
  </si>
  <si>
    <t>Součet: : 4,52568</t>
  </si>
  <si>
    <t>,9*,9*,5</t>
  </si>
  <si>
    <t>275314116R00</t>
  </si>
  <si>
    <t>Základové patky a bloky z BP beton C 25/30, XA2</t>
  </si>
  <si>
    <t>ve výkopu zapaženém nebo nezapaženém, popř. nad terénem z betonu prostého, z cementů portladských a struskoportladských, z cementů síranovzdorných,</t>
  </si>
  <si>
    <t>,9*,9*,6*1,035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</si>
  <si>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</si>
  <si>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</si>
  <si>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</si>
  <si>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,9*4*,1</t>
  </si>
  <si>
    <t>275351216R00</t>
  </si>
  <si>
    <t>Bednění stěn základových patek odstranění</t>
  </si>
  <si>
    <t>Včetně očištění, vytřídění a uložení bednícího materiálu.</t>
  </si>
  <si>
    <t>275362021R00</t>
  </si>
  <si>
    <t xml:space="preserve">Výztuž základových patek ze svařovaných sítí,  ,  ,  ,  </t>
  </si>
  <si>
    <t>,9*,9*,6*,04</t>
  </si>
  <si>
    <t>(,4+,5)/2*(,575+,8)/2*1,3</t>
  </si>
  <si>
    <t>zapravení : ,45/2*(,6+,75)/2*,7</t>
  </si>
  <si>
    <t>2*(,575+,8)/2*1,3</t>
  </si>
  <si>
    <t>zapravení : (,6+,75)/2*,7</t>
  </si>
  <si>
    <t>631313711R00</t>
  </si>
  <si>
    <t xml:space="preserve">Mazanina z betonu prostého tl. přes 80 do 120 mm třídy C 25/30 ,  </t>
  </si>
  <si>
    <t>,5*(,96+,7)*,1</t>
  </si>
  <si>
    <t xml:space="preserve">8,9,11,12,13,14, : </t>
  </si>
  <si>
    <t>Součet: : 2,96918</t>
  </si>
  <si>
    <t>212561111R00</t>
  </si>
  <si>
    <t>Výplň trativodů kamenivem hrubým drceným, frakce 4-16 mm</t>
  </si>
  <si>
    <t>do rýh bez zhutnění s úpravou povrchu výplně,</t>
  </si>
  <si>
    <t>26*(,5*1,4)</t>
  </si>
  <si>
    <t>rigol : 26*(,3*,1)</t>
  </si>
  <si>
    <t>cca : 26</t>
  </si>
  <si>
    <t>26*(,5*2+1,4)</t>
  </si>
  <si>
    <t>rigol : 26*(,3+,1)</t>
  </si>
  <si>
    <t>(,9*,9*,7+,5*((1,994+2,012)*,6+4,007*,65+16,3*,7))*1,035</t>
  </si>
  <si>
    <t>,9*4*(,7-,45)</t>
  </si>
  <si>
    <t>((1,994+2,012)*,6+4,007*,65+16,3*,7)*2</t>
  </si>
  <si>
    <t xml:space="preserve">  -(,55+,45)/2*(1,994+2,012+4,007)</t>
  </si>
  <si>
    <t xml:space="preserve">  -(,6+,5)/2*16,048</t>
  </si>
  <si>
    <t>-12,83290</t>
  </si>
  <si>
    <t xml:space="preserve">  (,9*,9*,7+,5*((1,994+2,012)*,6+4,007*,65+16,3*,7))</t>
  </si>
  <si>
    <t>8,77608*,04</t>
  </si>
  <si>
    <t>trubka plastová drenážní PVC-U; ohebná; korugovaná; perforovaná po celém obvodu; DN 100,0 mm</t>
  </si>
  <si>
    <t>cca : 26*1,05</t>
  </si>
  <si>
    <t>69366198R</t>
  </si>
  <si>
    <t>geotextilie PP; funkce separační, ochranná, výztužná, filtrační; plošná hmotnost 300 g/m2; zpevněná oboustranně</t>
  </si>
  <si>
    <t>26*(,5*2+1,4)*1,1</t>
  </si>
  <si>
    <t>rigol : 26*(,3+,1)*1,1</t>
  </si>
  <si>
    <t>,5*(1,0*16,3+,925*4,007+,85*(2,012+1,994))</t>
  </si>
  <si>
    <t>2*(1,0*16,3+,925*4,007+,85*(2,012+1,994))</t>
  </si>
  <si>
    <t>931961115R00</t>
  </si>
  <si>
    <t>Vložky do dilat. spár svislé z miner. plsti a PPS z polystyrenu, tloušťky 30 mm</t>
  </si>
  <si>
    <t>včetně dodání a osazení v jakémkoliv zdivu, včetně jednostranného zajištění polohy vložek proti sesmeknutí (např. přibitím, maltovými terči).</t>
  </si>
  <si>
    <t>,65*1,775</t>
  </si>
  <si>
    <t xml:space="preserve">1,3,4,5,7,8,9,10,11,12, : </t>
  </si>
  <si>
    <t>Součet: : 88,45134</t>
  </si>
  <si>
    <t>711482001RZ1</t>
  </si>
  <si>
    <t>Izolace proti tlakové vodě profilovanými fóliemi svislá, jednoduchý mechanický spoj, tloušťka s nopy 8 mm</t>
  </si>
  <si>
    <t>800-711</t>
  </si>
  <si>
    <t>včetně dodávky fólie a doplňků,</t>
  </si>
  <si>
    <t>1,2*(1,994+2,012+4,007+16,3)</t>
  </si>
  <si>
    <t>998711101R00</t>
  </si>
  <si>
    <t>Přesun hmot pro izolace proti vodě svisle do 6 m</t>
  </si>
  <si>
    <t>50 m vodorovně měřeno od těžiště půdorysné plochy skládky do těžiště půdorysné plochy objektu</t>
  </si>
  <si>
    <t xml:space="preserve">14, : </t>
  </si>
  <si>
    <t>Součet: : 0,01605</t>
  </si>
  <si>
    <t>(,9*,9*,7+,4*(9,4+1,9+2,0)*,7)*1,035</t>
  </si>
  <si>
    <t>(,4+9,4+1,9+2,0)*,7</t>
  </si>
  <si>
    <t>,04*(,9*,9*,7+,4*(9,4+1,9+2,0)*,7)</t>
  </si>
  <si>
    <t>S12 : 24+48*,3*2</t>
  </si>
  <si>
    <t>S12 : (24+48*,3*2)*1,1</t>
  </si>
  <si>
    <t>,4*,7*(1,5+6,5+5,6)</t>
  </si>
  <si>
    <t>564762113R00</t>
  </si>
  <si>
    <t>Podklad nebo kryt z kameniva hrubého s výplň. kam. tloušťka po zhutnění 220 mm</t>
  </si>
  <si>
    <t>S12 : 24</t>
  </si>
  <si>
    <t>596921111R00</t>
  </si>
  <si>
    <t>Kladení vegetačních tvárnic betonových, plocha do 50 m2</t>
  </si>
  <si>
    <t>zřízení podkladního lože, položení tvárnic.</t>
  </si>
  <si>
    <t>596921291R00</t>
  </si>
  <si>
    <t>Příplatek za výplň otvorů vegetačních tvárnic plastových</t>
  </si>
  <si>
    <t>bez dodávky výplnňového materiálu</t>
  </si>
  <si>
    <t>S12 : 24*,03</t>
  </si>
  <si>
    <t>212532</t>
  </si>
  <si>
    <t>Lože z drti 4/8</t>
  </si>
  <si>
    <t>S12 přes 3cm : 24*0,02</t>
  </si>
  <si>
    <t>28324504.AR</t>
  </si>
  <si>
    <t>tvárnice vegetační základní; plast; l = 500,0 mm; š = 500 mm; h = 30,0 mm; čtverce 70 x 70 mm; černá</t>
  </si>
  <si>
    <t>S12 : 24 *1,05</t>
  </si>
  <si>
    <t>58341003.Ax</t>
  </si>
  <si>
    <t>Kamenivo drcené  4/6</t>
  </si>
  <si>
    <t>RTS 22/ II</t>
  </si>
  <si>
    <t>S12 : 24*,03*1,9</t>
  </si>
  <si>
    <t>,4*,7+(1,5+6,5+5,6)*2*,7</t>
  </si>
  <si>
    <t>931971111R00</t>
  </si>
  <si>
    <t>Vložky do dilatačních spár z lepenky jednoduché</t>
  </si>
  <si>
    <t>včetně dodání a osazení, v jakémkoliv zdivu, včetně jednostranného zajištění polohy vložek proti sesmeknutí (např. přibitím, maltovými terči).</t>
  </si>
  <si>
    <t>,9*2,0</t>
  </si>
  <si>
    <t>953943122R00</t>
  </si>
  <si>
    <t>Osazování jiných kovových výrobků do betonu (např. kotev) se zajištěním polohy k bednění nebo k výztuži před zabetonováním  přes 1 kg do 5 kg/kus</t>
  </si>
  <si>
    <t>chráničky : 2</t>
  </si>
  <si>
    <t>28614082R</t>
  </si>
  <si>
    <t>trubka ochranná HDPE; SDR 26,0; vnější průměr 355,0 mm; vnitřní průměr 327,8 mm; s = 13,60 mm; barva černá se žlutým pruhem</t>
  </si>
  <si>
    <t>,4*2</t>
  </si>
  <si>
    <t xml:space="preserve">1,2,4,5,6,7,8,9,11,12,13,14,15,16,17, : </t>
  </si>
  <si>
    <t>Součet: : 38,30721</t>
  </si>
  <si>
    <t>S12 : 49*,3</t>
  </si>
  <si>
    <t>1,1*2,0*,8*(6,5+5,6)</t>
  </si>
  <si>
    <t xml:space="preserve">19, : </t>
  </si>
  <si>
    <t>Součet: : 0,01980</t>
  </si>
  <si>
    <t>100,36413*5</t>
  </si>
  <si>
    <t>,8*2,25*(2,53*4+2,84*5+3,15*5)</t>
  </si>
  <si>
    <t>cca : ,5*(1,2/2+1,3/2)*(5,725+11,605+11,994+15,857)</t>
  </si>
  <si>
    <t>2*(,78*14+,23*1)*2,25</t>
  </si>
  <si>
    <t>2*,78*(2,83*4+3,14*5+3,45*5+,3)*2</t>
  </si>
  <si>
    <t>2*(1,0+1,1)/2*(3,0+,6*2)</t>
  </si>
  <si>
    <t>29,70801*,04</t>
  </si>
  <si>
    <t>274314116R0x</t>
  </si>
  <si>
    <t>Beton základových pasů prostý C 25/30 XC2</t>
  </si>
  <si>
    <t>,3*(,78*14+,23*1)*2,25</t>
  </si>
  <si>
    <t>,3*,78*(2,83*4+3,14*5+3,45*5+,3)*2</t>
  </si>
  <si>
    <t>,3*((1,0+1,1)/2*(3,0+,6*2))</t>
  </si>
  <si>
    <t>5,7*2</t>
  </si>
  <si>
    <t xml:space="preserve">5,7,8,9,10, : </t>
  </si>
  <si>
    <t>Součet: : 85,99257</t>
  </si>
  <si>
    <t>115101201R00</t>
  </si>
  <si>
    <t>Čerpání vody na výšku do 10 m, přítok do 500 l/min</t>
  </si>
  <si>
    <t>POL1_1</t>
  </si>
  <si>
    <t xml:space="preserve">10*24 : </t>
  </si>
  <si>
    <t>240</t>
  </si>
  <si>
    <t>115101202R00</t>
  </si>
  <si>
    <t>Čerpání vody do výšky 10 m, přítok 500-1000 l/min</t>
  </si>
  <si>
    <t xml:space="preserve">2*24 : </t>
  </si>
  <si>
    <t>48</t>
  </si>
  <si>
    <t>115101301R00</t>
  </si>
  <si>
    <t>Pohotovost čerp.soupravy, výška 10 m, přítok 500 l</t>
  </si>
  <si>
    <t>den</t>
  </si>
  <si>
    <t xml:space="preserve">10 : </t>
  </si>
  <si>
    <t>10</t>
  </si>
  <si>
    <t>115101302R00</t>
  </si>
  <si>
    <t>Pohotovost čerp.soupravy, výška 10 m,přítok 1000 l</t>
  </si>
  <si>
    <t xml:space="preserve">2 : </t>
  </si>
  <si>
    <t>119001401R00</t>
  </si>
  <si>
    <t>Dočasné zajištění ocelového potrubí do DN 200 mm</t>
  </si>
  <si>
    <t xml:space="preserve">2*1,5 : </t>
  </si>
  <si>
    <t>119001412R00</t>
  </si>
  <si>
    <t>Dočasné zajištění beton.a plast.potrubí DN 200-500</t>
  </si>
  <si>
    <t>119001421R00</t>
  </si>
  <si>
    <t>Dočasné zajištění kabelů - do počtu 3 kabelů</t>
  </si>
  <si>
    <t xml:space="preserve">3*1,5 : </t>
  </si>
  <si>
    <t>4,5</t>
  </si>
  <si>
    <t>120001101R00</t>
  </si>
  <si>
    <t>Příplatek za ztížení vykopávky v blízkosti vedení</t>
  </si>
  <si>
    <t xml:space="preserve">2*1,5*1,5*1,0 : </t>
  </si>
  <si>
    <t xml:space="preserve">3*1,5*0,6*0,6 : </t>
  </si>
  <si>
    <t xml:space="preserve">338,9*0,23 : </t>
  </si>
  <si>
    <t>88,567</t>
  </si>
  <si>
    <t>132201212R00</t>
  </si>
  <si>
    <t>Hloubení rýh š.do 200 cm hor.3 do 1000m3,STROJNĚ</t>
  </si>
  <si>
    <t xml:space="preserve">338,9 : </t>
  </si>
  <si>
    <t xml:space="preserve">-88,567 : </t>
  </si>
  <si>
    <t>250,333</t>
  </si>
  <si>
    <t>132201219R00</t>
  </si>
  <si>
    <t>Příplatek za lepivost - hloubení rýh 200cm v hor.3</t>
  </si>
  <si>
    <t xml:space="preserve">338,9/2 : </t>
  </si>
  <si>
    <t>169,45</t>
  </si>
  <si>
    <t>132301211R00</t>
  </si>
  <si>
    <t>Hloubení rýh š.do 200 cm hor.4 do 100 m3, STROJNĚ</t>
  </si>
  <si>
    <t xml:space="preserve">47,8 : </t>
  </si>
  <si>
    <t>47,8</t>
  </si>
  <si>
    <t>132301219R00</t>
  </si>
  <si>
    <t>Přípl.za lepivost,hloubení rýh 200cm,hor.4,STROJNĚ</t>
  </si>
  <si>
    <t>132401211R00</t>
  </si>
  <si>
    <t>Hloubení rýh šířky do 200 cm v hor.5, STROJNĚ</t>
  </si>
  <si>
    <t xml:space="preserve">12,0 : </t>
  </si>
  <si>
    <t>130900040RA0</t>
  </si>
  <si>
    <t>Bourání konstrukcí z betonu železového ve výkopu</t>
  </si>
  <si>
    <t>POL2_1</t>
  </si>
  <si>
    <t xml:space="preserve">((3,14*0,89)/4)*0,6+(((3,14*0,89*0,89)/4)-((3,14*0,8*0,8)/4))*(2) : </t>
  </si>
  <si>
    <t>0,65799</t>
  </si>
  <si>
    <t>139600012RA0</t>
  </si>
  <si>
    <t>Ruční výkop v hornině 3</t>
  </si>
  <si>
    <t xml:space="preserve">88,567 : </t>
  </si>
  <si>
    <t>151101101R00</t>
  </si>
  <si>
    <t>Pažení a rozepření stěn rýh - příložné - hl. do 2m</t>
  </si>
  <si>
    <t xml:space="preserve">304,9 : </t>
  </si>
  <si>
    <t>304,9</t>
  </si>
  <si>
    <t>151101111R00</t>
  </si>
  <si>
    <t>Odstranění pažení stěn rýh - příložné - hl. do 2 m</t>
  </si>
  <si>
    <t>161101101R00</t>
  </si>
  <si>
    <t>Svislé přemístění výkopku z hor.1-4 do 2,5 m</t>
  </si>
  <si>
    <t xml:space="preserve">386,7 : </t>
  </si>
  <si>
    <t>386,7</t>
  </si>
  <si>
    <t>161101151R00</t>
  </si>
  <si>
    <t>Svislé přemístění výkopku z hor.5-7 do 2,5 m</t>
  </si>
  <si>
    <t>Vodorovné přemístění výkopku z hor.1-4 do 10000 m</t>
  </si>
  <si>
    <t>Příplatek k vod. přemístění hor.1-4 za další 1 km</t>
  </si>
  <si>
    <t xml:space="preserve">386,7*5 : </t>
  </si>
  <si>
    <t>1933,5</t>
  </si>
  <si>
    <t>162701155R00</t>
  </si>
  <si>
    <t>Vodorovné přemístění výkopku z hor.5-7 do 10000 m</t>
  </si>
  <si>
    <t>162701159R00</t>
  </si>
  <si>
    <t>Příplatek k vod. přemístění hor.5-7 za další 1 km</t>
  </si>
  <si>
    <t xml:space="preserve">12*5 : </t>
  </si>
  <si>
    <t>60</t>
  </si>
  <si>
    <t>Nakládání výkopku z hor.1-4 v množství nad 100 m3</t>
  </si>
  <si>
    <t>167101151R00</t>
  </si>
  <si>
    <t>Nakládání výkopku z hor.5-7 v množství do 100 m3</t>
  </si>
  <si>
    <t>174101101R00</t>
  </si>
  <si>
    <t>Zásyp jam, rýh, šachet se zhutněním</t>
  </si>
  <si>
    <t xml:space="preserve">230,7 : </t>
  </si>
  <si>
    <t>230,7</t>
  </si>
  <si>
    <t>175101101R00</t>
  </si>
  <si>
    <t>Obsyp potrubí bez prohození sypaniny</t>
  </si>
  <si>
    <t xml:space="preserve">131,1 : </t>
  </si>
  <si>
    <t>131,1</t>
  </si>
  <si>
    <t>Poplatek za skládku horniny 1- 4</t>
  </si>
  <si>
    <t>199000003R00</t>
  </si>
  <si>
    <t>Poplatek za skládku horniny 5 - 7, č. dle katal. odpadů 17 05 04</t>
  </si>
  <si>
    <t>451572111R00</t>
  </si>
  <si>
    <t>Lože pod potrubí z kameniva těženého 0 - 4 mm</t>
  </si>
  <si>
    <t xml:space="preserve">29,0 : </t>
  </si>
  <si>
    <t>29</t>
  </si>
  <si>
    <t>452351101R00</t>
  </si>
  <si>
    <t>Bednění desek nebo sedlových loží pod potrubí</t>
  </si>
  <si>
    <t xml:space="preserve">(1,5*0,1*4)*4 : </t>
  </si>
  <si>
    <t xml:space="preserve">(1,0*0,1*4)*1 : </t>
  </si>
  <si>
    <t>2,8</t>
  </si>
  <si>
    <t>871161121R00</t>
  </si>
  <si>
    <t>Montáž trubek polyetylenových ve výkopu d 32 mm</t>
  </si>
  <si>
    <t xml:space="preserve">65,5+1,2*4 : </t>
  </si>
  <si>
    <t>70,3</t>
  </si>
  <si>
    <t>871171121R00</t>
  </si>
  <si>
    <t>Montáž trubek polyetylenových ve výkopu d 40 mm</t>
  </si>
  <si>
    <t xml:space="preserve">31,7+1,2 : </t>
  </si>
  <si>
    <t>32,9</t>
  </si>
  <si>
    <t>871181121R00</t>
  </si>
  <si>
    <t>Montáž trubek polyetylenových ve výkopu d 50 mm</t>
  </si>
  <si>
    <t xml:space="preserve">77,7+1,2 : </t>
  </si>
  <si>
    <t>78,9</t>
  </si>
  <si>
    <t>871313121R00</t>
  </si>
  <si>
    <t>Montáž trub z plastu, gumový kroužek, DN 150</t>
  </si>
  <si>
    <t xml:space="preserve">12,2+2,7 : </t>
  </si>
  <si>
    <t>14,9</t>
  </si>
  <si>
    <t>871353121R00</t>
  </si>
  <si>
    <t>Montáž trub z plastu, gumový kroužek, DN 200</t>
  </si>
  <si>
    <t xml:space="preserve">89,8 : </t>
  </si>
  <si>
    <t>89,8</t>
  </si>
  <si>
    <t>877162121R00</t>
  </si>
  <si>
    <t>Přirážka za 1 spoj elektrotvarovky d 32 mm</t>
  </si>
  <si>
    <t xml:space="preserve">1*3+7*2+10*2+1*2+2*1 : </t>
  </si>
  <si>
    <t>41</t>
  </si>
  <si>
    <t>877172121R00</t>
  </si>
  <si>
    <t>Přirážka za 1 spoj elektrotvarovky d 40 mm</t>
  </si>
  <si>
    <t xml:space="preserve">1*3++1*2+6*2+1*2+1*2 : </t>
  </si>
  <si>
    <t>877182121R00</t>
  </si>
  <si>
    <t>Přirážka za 1 spoj elektrotvarovky d 50 mm</t>
  </si>
  <si>
    <t xml:space="preserve">3*3+2*2+3*2+2*2+1*2+1*2 : </t>
  </si>
  <si>
    <t>27</t>
  </si>
  <si>
    <t>877313123R00</t>
  </si>
  <si>
    <t>Montáž tvarovek jednoos. plast. gum.kroužek DN 150</t>
  </si>
  <si>
    <t xml:space="preserve">3 : </t>
  </si>
  <si>
    <t>877353121R00</t>
  </si>
  <si>
    <t>Montáž tvarovek odboč. plast. gum. kroužek DN 200</t>
  </si>
  <si>
    <t xml:space="preserve">1 : </t>
  </si>
  <si>
    <t>891163111R00</t>
  </si>
  <si>
    <t>Montáž ventilů hlavních pro přípojky DN 25</t>
  </si>
  <si>
    <t xml:space="preserve">6+1 : </t>
  </si>
  <si>
    <t>7</t>
  </si>
  <si>
    <t>892233111R00</t>
  </si>
  <si>
    <t>Desinfekce vodovodního potrubí DN 70</t>
  </si>
  <si>
    <t xml:space="preserve">70,3+32,9+78,9 : </t>
  </si>
  <si>
    <t>182,1</t>
  </si>
  <si>
    <t>892241111R00</t>
  </si>
  <si>
    <t>Tlaková zkouška vodovodního potrubí DN 80</t>
  </si>
  <si>
    <t>892571111R00</t>
  </si>
  <si>
    <t>Zkouška těsnosti kanalizace DN do 200, vodou</t>
  </si>
  <si>
    <t xml:space="preserve">14,9 : </t>
  </si>
  <si>
    <t>104,7</t>
  </si>
  <si>
    <t>892573111R00</t>
  </si>
  <si>
    <t>Zabezpečení konců kanal. potrubí DN do 200, vodou</t>
  </si>
  <si>
    <t>úsek</t>
  </si>
  <si>
    <t xml:space="preserve">4 : </t>
  </si>
  <si>
    <t>6</t>
  </si>
  <si>
    <t>892581111R00</t>
  </si>
  <si>
    <t>Zkouška těsnosti kanalizace DN do 300, vodou</t>
  </si>
  <si>
    <t xml:space="preserve">104,7 : </t>
  </si>
  <si>
    <t>893151111LP</t>
  </si>
  <si>
    <t>Montáž šachty ventilové</t>
  </si>
  <si>
    <t>4</t>
  </si>
  <si>
    <t>894118001R00</t>
  </si>
  <si>
    <t>Příplatek za dalších 0,60 m výšky vstupu</t>
  </si>
  <si>
    <t>894411111R00</t>
  </si>
  <si>
    <t>Zřízení šachet z dílců,dno C 25/30, potrubí DN 200</t>
  </si>
  <si>
    <t>894432112R00</t>
  </si>
  <si>
    <t>Osazení plastové šachty revizní prům.425 mm</t>
  </si>
  <si>
    <t>899101111R00</t>
  </si>
  <si>
    <t>Osazení poklopu s rámem do 50 kg</t>
  </si>
  <si>
    <t>899103111LP</t>
  </si>
  <si>
    <t>Demontáž poklopu s rámem do 150 kg</t>
  </si>
  <si>
    <t>899103111R00</t>
  </si>
  <si>
    <t>Osazení poklopu s rámem do 150 kg</t>
  </si>
  <si>
    <t>899401111R00</t>
  </si>
  <si>
    <t>Osazení poklopů litinových ventilových</t>
  </si>
  <si>
    <t xml:space="preserve">6 : </t>
  </si>
  <si>
    <t>892591111LP</t>
  </si>
  <si>
    <t>Kamerová zkouška potrubí nového potrubí (dodávka, montáž)</t>
  </si>
  <si>
    <t>POL3_0</t>
  </si>
  <si>
    <t>916211111R00</t>
  </si>
  <si>
    <t>Osazení obruby z kostek drobných, bez opěry, kamen</t>
  </si>
  <si>
    <t xml:space="preserve">(2*3,14*0,62)*(4) : </t>
  </si>
  <si>
    <t xml:space="preserve">(2*3,14*0,425)*(1) : </t>
  </si>
  <si>
    <t>18,2434</t>
  </si>
  <si>
    <t>936452113R00</t>
  </si>
  <si>
    <t>Výplň potrubí cementopopílkovou suspenzí DN 200</t>
  </si>
  <si>
    <t xml:space="preserve">81 : </t>
  </si>
  <si>
    <t>81</t>
  </si>
  <si>
    <t>970051300LP</t>
  </si>
  <si>
    <t>Vrtání jádrové do ŽB do D50mm</t>
  </si>
  <si>
    <t xml:space="preserve">0,25 : </t>
  </si>
  <si>
    <t>0,25</t>
  </si>
  <si>
    <t>998276101R00</t>
  </si>
  <si>
    <t>Přesun hmot, trubní vedení plastová, otevř. výkop</t>
  </si>
  <si>
    <t xml:space="preserve">620,3030+0,5055+10,5664+0,0010 : </t>
  </si>
  <si>
    <t>631,3759</t>
  </si>
  <si>
    <t>998722101R00</t>
  </si>
  <si>
    <t>Přesun hmot pro vnitřní vodovod, výšky do 6 m</t>
  </si>
  <si>
    <t>722235153R00</t>
  </si>
  <si>
    <t>Kohout vod.kul,vnitřní-šroub.z.DN 25 (dodávka,montáž)</t>
  </si>
  <si>
    <t>POL1_7</t>
  </si>
  <si>
    <t>722237133R00</t>
  </si>
  <si>
    <t>Kohout vod.kulový s vypouš.,DN 25</t>
  </si>
  <si>
    <t>722236624LP</t>
  </si>
  <si>
    <t>Systémový oddělovač DN25, záv., typ EA (dodávka, montáž)</t>
  </si>
  <si>
    <t>27296092LP</t>
  </si>
  <si>
    <t>Utěsnění potrubí balónováním do DN300</t>
  </si>
  <si>
    <t>POL1_9</t>
  </si>
  <si>
    <t>286134601</t>
  </si>
  <si>
    <t>Trubka vodovodní PE RC SDR 11  32x2,9 mm</t>
  </si>
  <si>
    <t xml:space="preserve">70,3 : </t>
  </si>
  <si>
    <t>286134602</t>
  </si>
  <si>
    <t>Trubka vodovodní PE RC SDR 11  40x3,7 mm</t>
  </si>
  <si>
    <t xml:space="preserve">32,9 : </t>
  </si>
  <si>
    <t>286134603</t>
  </si>
  <si>
    <t>Trubka vodovodní PE RC SDR 11  50x4,6 mm</t>
  </si>
  <si>
    <t xml:space="preserve">78,9 : </t>
  </si>
  <si>
    <t>286971402</t>
  </si>
  <si>
    <t>Roura šachtová korugovaná  bez hrdla 425/1500 mm</t>
  </si>
  <si>
    <t>5586590RK</t>
  </si>
  <si>
    <t>Fólie výstražná modrá "POZOR VODA" + 2 vodiče</t>
  </si>
  <si>
    <t xml:space="preserve">77,7+31,7+65,5 : </t>
  </si>
  <si>
    <t>174,9</t>
  </si>
  <si>
    <t>59224373.A</t>
  </si>
  <si>
    <t>Těsnění elastom pro šach díly  - DN 1000</t>
  </si>
  <si>
    <t xml:space="preserve">8 : </t>
  </si>
  <si>
    <t>8</t>
  </si>
  <si>
    <t>28611260.LP</t>
  </si>
  <si>
    <t>Trubka kanalizační PVC SN 8 DN150 (dodávka, doprava)</t>
  </si>
  <si>
    <t>28611261.LP</t>
  </si>
  <si>
    <t>Trubka kanalizační PVC SN 8 DN200 (dodávka, doprava)</t>
  </si>
  <si>
    <t>28613037LP</t>
  </si>
  <si>
    <t>Oblouk 60° d  40 mm PE 100</t>
  </si>
  <si>
    <t>28613038LP</t>
  </si>
  <si>
    <t>Oblouk 60° d  50 mm PE 100</t>
  </si>
  <si>
    <t>28613045.M</t>
  </si>
  <si>
    <t>Koleno 90° d  32 mm PE 100</t>
  </si>
  <si>
    <t xml:space="preserve">7 : </t>
  </si>
  <si>
    <t>28613047.M</t>
  </si>
  <si>
    <t>Koleno 90° d  50 mm PE 100</t>
  </si>
  <si>
    <t>28613082.M</t>
  </si>
  <si>
    <t>Elektroredukce d  40- 32 mm PE 100</t>
  </si>
  <si>
    <t>28613083.M</t>
  </si>
  <si>
    <t>Elektroredukce d  50- 32 mm PE 100</t>
  </si>
  <si>
    <t>28613102.M</t>
  </si>
  <si>
    <t>Elektrospojka d  32 mm SDR 11 PE 100</t>
  </si>
  <si>
    <t>28613103.M</t>
  </si>
  <si>
    <t>Elektrospojka d  40 mm SDR 11 PE 100</t>
  </si>
  <si>
    <t>28613104.M</t>
  </si>
  <si>
    <t>Elektrospojka d  50 mm SDR 11 PE 100</t>
  </si>
  <si>
    <t>28613122.M</t>
  </si>
  <si>
    <t>Elektro T-kus KIT d 32 mm rovnoramenný PE100 SDR11</t>
  </si>
  <si>
    <t>28613123.M</t>
  </si>
  <si>
    <t>Elektro T-kus KIT d 40 mm rovnoramenný PE100 SDR11</t>
  </si>
  <si>
    <t>28613124.M</t>
  </si>
  <si>
    <t>Elektro T-kus KIT d 50 mm rovnoramenný PE100 SDR11</t>
  </si>
  <si>
    <t>28613142.M</t>
  </si>
  <si>
    <t>Elektrovíčko d  32 mm PE 100 SDR 11</t>
  </si>
  <si>
    <t>28613163LP</t>
  </si>
  <si>
    <t>Přechod PE 32/vnitřní závit 1"</t>
  </si>
  <si>
    <t>28613165LP</t>
  </si>
  <si>
    <t>Přechod PE 32/vnější závit 1"</t>
  </si>
  <si>
    <t>28651662.A</t>
  </si>
  <si>
    <t>Koleno kanalizační 160/ 45° PVC</t>
  </si>
  <si>
    <t>28651708.A</t>
  </si>
  <si>
    <t>Odbočka kanalizační 200/ 160/45° PVC</t>
  </si>
  <si>
    <t>28651812.A</t>
  </si>
  <si>
    <t>Přesuvka kanalizační KGU 160 PVC</t>
  </si>
  <si>
    <t>28655107LP</t>
  </si>
  <si>
    <t>Redukce D 40/32</t>
  </si>
  <si>
    <t>28655109LP</t>
  </si>
  <si>
    <t>Redukce D 50/40</t>
  </si>
  <si>
    <t>28655155LP</t>
  </si>
  <si>
    <t>Mechanická spojka, mosazná d50</t>
  </si>
  <si>
    <t>28655242LP</t>
  </si>
  <si>
    <t>Ryhlospojka na hadici</t>
  </si>
  <si>
    <t>286562858LP</t>
  </si>
  <si>
    <t>Prostupové těsnění</t>
  </si>
  <si>
    <t>286971601LP</t>
  </si>
  <si>
    <t>Manžeta těsnicí pro korug. rouru 425</t>
  </si>
  <si>
    <t>28697166LP</t>
  </si>
  <si>
    <t>Adaptér teleskopický</t>
  </si>
  <si>
    <t>2869716931</t>
  </si>
  <si>
    <t>Dno šachtové přímé 425 přímé pro korug.</t>
  </si>
  <si>
    <t>28697249LP</t>
  </si>
  <si>
    <t>Šachta plastová ventilová 540x400x170</t>
  </si>
  <si>
    <t>31945185LP</t>
  </si>
  <si>
    <t>Redukce   1" x 3/4"</t>
  </si>
  <si>
    <t>42223654LP</t>
  </si>
  <si>
    <t>Ventil přípojkový  d32/1" PN10 se samočinným vyprazdňováním</t>
  </si>
  <si>
    <t>42223655lp</t>
  </si>
  <si>
    <t>Ventil d32 s ručním kolečkem</t>
  </si>
  <si>
    <t>42283450LP</t>
  </si>
  <si>
    <t>Oddělovač systému EA 3/4"</t>
  </si>
  <si>
    <t>42291210LP</t>
  </si>
  <si>
    <t>Souprava zemní ventilová teleskopická</t>
  </si>
  <si>
    <t>42291405LP</t>
  </si>
  <si>
    <t>Poklop uliční ventilový teleskopický s podkladní deskou</t>
  </si>
  <si>
    <t>55243064.A</t>
  </si>
  <si>
    <t>Poklop litina 425/40 t kruhový do teleskopu</t>
  </si>
  <si>
    <t>55243346.A</t>
  </si>
  <si>
    <t>Poklop celolitinový průměr 600 mm,  zatížení 40 t</t>
  </si>
  <si>
    <t>583312054LP</t>
  </si>
  <si>
    <t>Kamenivo těžené frakce  0/4  B</t>
  </si>
  <si>
    <t xml:space="preserve">131,1*1,67 : </t>
  </si>
  <si>
    <t>218,937</t>
  </si>
  <si>
    <t>583418064LP</t>
  </si>
  <si>
    <t>Kamenivo drcené frakce  16/32 B</t>
  </si>
  <si>
    <t xml:space="preserve">230,7*1,67 : </t>
  </si>
  <si>
    <t>385,269</t>
  </si>
  <si>
    <t>58380129</t>
  </si>
  <si>
    <t>Kostka dlažební drobná 10/12 štípaná Itř. 1t=4,0m2</t>
  </si>
  <si>
    <t xml:space="preserve">(2*3,14*0,62*0,15*0,1)*(4) : </t>
  </si>
  <si>
    <t xml:space="preserve">(2*3,14*0,425*0,15*0,1)*(1) : </t>
  </si>
  <si>
    <t xml:space="preserve">(2*3,14*0,1*0,15*0,1)*(2) : </t>
  </si>
  <si>
    <t>0,2925</t>
  </si>
  <si>
    <t>58922207</t>
  </si>
  <si>
    <t>Beton C 12/15 (B 15) -podkladní</t>
  </si>
  <si>
    <t xml:space="preserve">(1,5*1,5*0,1)*4 : </t>
  </si>
  <si>
    <t xml:space="preserve">(1,0*1,0*0,1)*1 : </t>
  </si>
  <si>
    <t>59224174.A</t>
  </si>
  <si>
    <t>Prstenec vyrovnávací 63/40</t>
  </si>
  <si>
    <t>59224175</t>
  </si>
  <si>
    <t>Prstenec vyrovnávací 63/60</t>
  </si>
  <si>
    <t>59224176</t>
  </si>
  <si>
    <t>Prstenec vyrovnávací  63/80</t>
  </si>
  <si>
    <t>59224353.A</t>
  </si>
  <si>
    <t>Konus šachetní 100-63/58/12</t>
  </si>
  <si>
    <t>59224354</t>
  </si>
  <si>
    <t>Deska zákrytová 100-63/17</t>
  </si>
  <si>
    <t>59224356.A</t>
  </si>
  <si>
    <t>Skruž šachetní 100/25/12</t>
  </si>
  <si>
    <t>59224366.LP</t>
  </si>
  <si>
    <t>Dno šachetní 100/469 KOM tl.15 cm. jednolité (dodáv, doprava)</t>
  </si>
  <si>
    <t>59224367.LP</t>
  </si>
  <si>
    <t>Dno šachetní 100/489 KOM tl.15 cm. jednolité (dodáv, doprava)</t>
  </si>
  <si>
    <t>460921102LP</t>
  </si>
  <si>
    <t>Geodetické zaměření nového potrubí a retencí (dodávka, doprava, mzdy)</t>
  </si>
  <si>
    <t>OPN</t>
  </si>
  <si>
    <t>POL13_0</t>
  </si>
  <si>
    <t xml:space="preserve">174,9 : </t>
  </si>
  <si>
    <t>279,6</t>
  </si>
  <si>
    <t xml:space="preserve">5*24 : </t>
  </si>
  <si>
    <t>120</t>
  </si>
  <si>
    <t xml:space="preserve">20 : </t>
  </si>
  <si>
    <t>20</t>
  </si>
  <si>
    <t xml:space="preserve">5 : </t>
  </si>
  <si>
    <t xml:space="preserve">10*1,5 : </t>
  </si>
  <si>
    <t>119001402R00</t>
  </si>
  <si>
    <t>Dočasné zajištění ocelového potrubí DN 200-500 mm</t>
  </si>
  <si>
    <t xml:space="preserve">4*1,5 : </t>
  </si>
  <si>
    <t xml:space="preserve">14*1,5 : </t>
  </si>
  <si>
    <t>21</t>
  </si>
  <si>
    <t xml:space="preserve">5*1,5 : </t>
  </si>
  <si>
    <t>7,5</t>
  </si>
  <si>
    <t xml:space="preserve">14*1,5*1,5*1,0 : </t>
  </si>
  <si>
    <t xml:space="preserve">5*1,5*0,6*0,6 : </t>
  </si>
  <si>
    <t xml:space="preserve">180,4*0,27 : </t>
  </si>
  <si>
    <t>114,408</t>
  </si>
  <si>
    <t>121100002RA0</t>
  </si>
  <si>
    <t>Sejmutí ornice a uložení na deponii</t>
  </si>
  <si>
    <t xml:space="preserve">51*1,5*0,15 : </t>
  </si>
  <si>
    <t>11,475</t>
  </si>
  <si>
    <t>132201212R00IM</t>
  </si>
  <si>
    <t xml:space="preserve">1*337,79935 : </t>
  </si>
  <si>
    <t xml:space="preserve">-114,408 : </t>
  </si>
  <si>
    <t>223,39135</t>
  </si>
  <si>
    <t xml:space="preserve">337,79935*0,5 : </t>
  </si>
  <si>
    <t>168,89968</t>
  </si>
  <si>
    <t>132301210R00IM</t>
  </si>
  <si>
    <t>Hloubení rýh š.do 200 cm hor.4 do 50 m3, STROJNĚ</t>
  </si>
  <si>
    <t xml:space="preserve">1*47,68932 : </t>
  </si>
  <si>
    <t>47,68932</t>
  </si>
  <si>
    <t xml:space="preserve">47,68932/2 : </t>
  </si>
  <si>
    <t>23,84466</t>
  </si>
  <si>
    <t>132401211R00IM</t>
  </si>
  <si>
    <t xml:space="preserve">1*11,92233 : </t>
  </si>
  <si>
    <t>11,92233</t>
  </si>
  <si>
    <t xml:space="preserve">((3,14*0,89)/4)*0,6+(((3,14*0,89*0,89)/4)-((3,14*0,8*0,8)/4))*(4) : </t>
  </si>
  <si>
    <t>0,89678</t>
  </si>
  <si>
    <t xml:space="preserve">114,408 : </t>
  </si>
  <si>
    <t>151101101R00IM</t>
  </si>
  <si>
    <t>Pažení a rozepření stěn rýh - příložné - hl.do 2 m</t>
  </si>
  <si>
    <t xml:space="preserve">1*534,501 : </t>
  </si>
  <si>
    <t>534,501</t>
  </si>
  <si>
    <t>151101102R00IM</t>
  </si>
  <si>
    <t>Pažení a rozepření stěn rýh - příložné - hl.do 4 m</t>
  </si>
  <si>
    <t xml:space="preserve">1*160,655 : </t>
  </si>
  <si>
    <t>160,655</t>
  </si>
  <si>
    <t>151101111R00IM</t>
  </si>
  <si>
    <t>151101112R00IM</t>
  </si>
  <si>
    <t>Odstranění pažení stěn rýh - příložné - hl. do 4 m</t>
  </si>
  <si>
    <t>161101101R00IM</t>
  </si>
  <si>
    <t xml:space="preserve">1*332,06592 : </t>
  </si>
  <si>
    <t>332,06592</t>
  </si>
  <si>
    <t>161101102R00IM</t>
  </si>
  <si>
    <t>Svislé přemístění výkopku z hor.1-4 do 4,0 m</t>
  </si>
  <si>
    <t xml:space="preserve">1*53,42275 : </t>
  </si>
  <si>
    <t>53,42275</t>
  </si>
  <si>
    <t>161101151R00IM</t>
  </si>
  <si>
    <t xml:space="preserve">1*10,27008 : </t>
  </si>
  <si>
    <t>10,27008</t>
  </si>
  <si>
    <t>161101152R00IM</t>
  </si>
  <si>
    <t>Svislé přemístění výkopku z hor.5-7 do 4,0 m</t>
  </si>
  <si>
    <t xml:space="preserve">1*1,65225 : </t>
  </si>
  <si>
    <t>1,65225</t>
  </si>
  <si>
    <t>162701105R00IM</t>
  </si>
  <si>
    <t xml:space="preserve">1*385,48867 : </t>
  </si>
  <si>
    <t>385,48867</t>
  </si>
  <si>
    <t>162701109R00IM</t>
  </si>
  <si>
    <t xml:space="preserve">5*385,48867 : </t>
  </si>
  <si>
    <t>1927,44335</t>
  </si>
  <si>
    <t>162701155R00IM</t>
  </si>
  <si>
    <t>162701159R00IM</t>
  </si>
  <si>
    <t xml:space="preserve">5*11,92233 : </t>
  </si>
  <si>
    <t>59,61165</t>
  </si>
  <si>
    <t>167101102R00IM</t>
  </si>
  <si>
    <t>Nakládání výkopku z hor. 1 ÷ 4 v množství nad 100 m3</t>
  </si>
  <si>
    <t>167101151R00IM</t>
  </si>
  <si>
    <t>Nakládání výkopku z hor. 5 ÷ 7 v množství do 100 m3</t>
  </si>
  <si>
    <t>174101101R00IM</t>
  </si>
  <si>
    <t xml:space="preserve">1*214,276 : </t>
  </si>
  <si>
    <t>214,276</t>
  </si>
  <si>
    <t>175101101R00IM</t>
  </si>
  <si>
    <t xml:space="preserve">1*144,766 : </t>
  </si>
  <si>
    <t>144,766</t>
  </si>
  <si>
    <t>180402112R00</t>
  </si>
  <si>
    <t>Založení trávníku výsevem</t>
  </si>
  <si>
    <t xml:space="preserve">76,5 : </t>
  </si>
  <si>
    <t>76,5</t>
  </si>
  <si>
    <t>182001112R00</t>
  </si>
  <si>
    <t>Plošná úprava terénu, nerovnosti do 10 cm</t>
  </si>
  <si>
    <t>181050010RA0</t>
  </si>
  <si>
    <t>Terénní modelace</t>
  </si>
  <si>
    <t>181300010RA0</t>
  </si>
  <si>
    <t>Rozprostření ornice v rovině tloušťka 15 cm</t>
  </si>
  <si>
    <t xml:space="preserve">51*1,5 : </t>
  </si>
  <si>
    <t>199000002R00IM</t>
  </si>
  <si>
    <t>Poplatek za skládku horniny 1- 4, č. dle katal. odpadů 17 05 04</t>
  </si>
  <si>
    <t>199000003R00IM</t>
  </si>
  <si>
    <t>359901111R00</t>
  </si>
  <si>
    <t>Vyčištění stok jakékoliv výšky</t>
  </si>
  <si>
    <t xml:space="preserve">50+50 : </t>
  </si>
  <si>
    <t>100</t>
  </si>
  <si>
    <t>451572111R00IM</t>
  </si>
  <si>
    <t xml:space="preserve">1*24,757 : </t>
  </si>
  <si>
    <t>24,757</t>
  </si>
  <si>
    <t xml:space="preserve">(1,5*0,1*4)*6 : </t>
  </si>
  <si>
    <t>3,6</t>
  </si>
  <si>
    <t>857601106R00</t>
  </si>
  <si>
    <t>Montáž tvarovek jednoosých, tvárná litina DN 250</t>
  </si>
  <si>
    <t>857601107R00</t>
  </si>
  <si>
    <t>Montáž tvarovek jednoosých, tvárná litina DN 300</t>
  </si>
  <si>
    <t>850365121LP</t>
  </si>
  <si>
    <t>Výřez nebo výsek na potrubí AC DN 250</t>
  </si>
  <si>
    <t>871371121R00</t>
  </si>
  <si>
    <t>Montáž trubek polyetylenových ve výkopu d 315 mm</t>
  </si>
  <si>
    <t xml:space="preserve">94 : </t>
  </si>
  <si>
    <t>877373122R00</t>
  </si>
  <si>
    <t>Montáž přesuvek z plastu, gumový kroužek, DN 300</t>
  </si>
  <si>
    <t xml:space="preserve">26,6+57,6 : </t>
  </si>
  <si>
    <t>84,2</t>
  </si>
  <si>
    <t>70411151LP</t>
  </si>
  <si>
    <t>Vytyčení stávajícího vodovodu</t>
  </si>
  <si>
    <t xml:space="preserve">100 : </t>
  </si>
  <si>
    <t>877312121LP</t>
  </si>
  <si>
    <t>Přirážka za 1 spoj elektrotvarovky d 315 mm</t>
  </si>
  <si>
    <t xml:space="preserve">19*2 : </t>
  </si>
  <si>
    <t xml:space="preserve">2*2 : </t>
  </si>
  <si>
    <t xml:space="preserve">4*2 : </t>
  </si>
  <si>
    <t>58</t>
  </si>
  <si>
    <t>892372111R00</t>
  </si>
  <si>
    <t>Zabezpečení konců vodovod. potrubí DN 300</t>
  </si>
  <si>
    <t>892381111R00</t>
  </si>
  <si>
    <t>Tlaková zkouška vodovodního potrubí DN 350</t>
  </si>
  <si>
    <t>892383111R00</t>
  </si>
  <si>
    <t>Desinfekce vodovodního potrubí DN 350</t>
  </si>
  <si>
    <t>892585111R00</t>
  </si>
  <si>
    <t>Zabezpečení konců a zkouška vzduch. kan. DN do 300</t>
  </si>
  <si>
    <t>894411121R00</t>
  </si>
  <si>
    <t>Zřízení šachet z dílců, dno C25/30, potrubí DN 300</t>
  </si>
  <si>
    <t>722 00-1002VD</t>
  </si>
  <si>
    <t>Uzavření/otevření systému vodovodu, odstávka vodovodu během rekonstrukce, vypouštění systému, včetně, dodávek a montáže</t>
  </si>
  <si>
    <t>Kamerová zkouška potrubí nového a stávajícího potrubí (dodávka, montáž)</t>
  </si>
  <si>
    <t xml:space="preserve">109,2 : </t>
  </si>
  <si>
    <t>209,2</t>
  </si>
  <si>
    <t xml:space="preserve">(2*3,14*0,62)*(6) : </t>
  </si>
  <si>
    <t>23,3616</t>
  </si>
  <si>
    <t xml:space="preserve">42 : </t>
  </si>
  <si>
    <t>42</t>
  </si>
  <si>
    <t>936452114R00</t>
  </si>
  <si>
    <t>Výplň potrubí cementopopílkovou suspenzí DN 250</t>
  </si>
  <si>
    <t xml:space="preserve">620,3816+0,6474+13,5724+0,0059 : </t>
  </si>
  <si>
    <t>634,6073</t>
  </si>
  <si>
    <t>Vodorovná doprava suti po suchu do 50 m</t>
  </si>
  <si>
    <t xml:space="preserve">0,89678*2,67 : </t>
  </si>
  <si>
    <t>2,3944</t>
  </si>
  <si>
    <t>979083117R00</t>
  </si>
  <si>
    <t>Vodorovné přemístění suti na skládku do 6000 m</t>
  </si>
  <si>
    <t xml:space="preserve">2,3944 : </t>
  </si>
  <si>
    <t>979083191R00</t>
  </si>
  <si>
    <t>Příplatek za dalších započatých 1000 m nad 6000 m</t>
  </si>
  <si>
    <t xml:space="preserve">2,3944*9 : </t>
  </si>
  <si>
    <t>21,5496</t>
  </si>
  <si>
    <t>Nakládání suti na dopravní prostředky</t>
  </si>
  <si>
    <t>979990103R00</t>
  </si>
  <si>
    <t>Poplatek za uložení suti - beton, skupina odpadu 170101</t>
  </si>
  <si>
    <t>286134615</t>
  </si>
  <si>
    <t>Trubka vodovodní PE RC SDR 11 315x28,6 mm</t>
  </si>
  <si>
    <t xml:space="preserve">12 : </t>
  </si>
  <si>
    <t>00572460</t>
  </si>
  <si>
    <t>Směs travní technická PROFI</t>
  </si>
  <si>
    <t xml:space="preserve">76,5*0,3 : </t>
  </si>
  <si>
    <t>22,95</t>
  </si>
  <si>
    <t>28613110.M</t>
  </si>
  <si>
    <t>Elektrospojka d 315 mm SDR 11 PE 100</t>
  </si>
  <si>
    <t xml:space="preserve">19 : </t>
  </si>
  <si>
    <t>28614550LP</t>
  </si>
  <si>
    <t>Trubka kanalizační PP SN 10 DN 250 (dodávka, doprava)</t>
  </si>
  <si>
    <t>286536138LP</t>
  </si>
  <si>
    <t>Oblouk 45° PE100 RC SDR11 315 x 28,6 mm</t>
  </si>
  <si>
    <t>286536198LP</t>
  </si>
  <si>
    <t>Oblouk 11° PE100 RC SDR11 315 x 28,6 mm</t>
  </si>
  <si>
    <t>286543635LP</t>
  </si>
  <si>
    <t>Nákružek lemový D315 mm s přírubou DN300</t>
  </si>
  <si>
    <t>422935328LP</t>
  </si>
  <si>
    <t>Speciální spojka DN 300, PN 16 (jištěná proti posunu pro všechny stand. mat. potrubí s velkým, rozsahem vnějších průměrů potrubí a úhlovým vychýlením)</t>
  </si>
  <si>
    <t>Poklop celolitinový průměr 600 mm,  zatížení 40 t, s tlum.vložkou</t>
  </si>
  <si>
    <t>55259834</t>
  </si>
  <si>
    <t>Přechod přír. Duktus FFR DN 300/250</t>
  </si>
  <si>
    <t xml:space="preserve">1,670*144,766 : </t>
  </si>
  <si>
    <t>241,75922</t>
  </si>
  <si>
    <t xml:space="preserve">1,670*214,276 : </t>
  </si>
  <si>
    <t>357,84092</t>
  </si>
  <si>
    <t xml:space="preserve">(2*3,14*0,62*0,15*0,1)*(6) : </t>
  </si>
  <si>
    <t>0,35042</t>
  </si>
  <si>
    <t xml:space="preserve">(1,5*1,5*0,1)*6 : </t>
  </si>
  <si>
    <t>1,35</t>
  </si>
  <si>
    <t>59224177</t>
  </si>
  <si>
    <t>Prstenec vyrovnávací  63/100</t>
  </si>
  <si>
    <t>59224177.A</t>
  </si>
  <si>
    <t>Prstenec vyrovnávací 63/120</t>
  </si>
  <si>
    <t>59224359.A</t>
  </si>
  <si>
    <t>Skruž šachetní 100/50/12</t>
  </si>
  <si>
    <t>Dno šachetní 100/491 KOM tl.15 cm. jednolité (dodáv, doprava)</t>
  </si>
  <si>
    <t>Dno šachetní 100/491 KOM tl.15 cm. jednolité, obklad čedič (dodáv, doprava)</t>
  </si>
  <si>
    <t>59224370.LP</t>
  </si>
  <si>
    <t>Dno šachetní 100/641 KOM tl.15 cm. jednolité (dodáv, doprava)</t>
  </si>
  <si>
    <t>59224371.LP</t>
  </si>
  <si>
    <t>Dno šachetní 100/641 KOM tl.15 cm. jednolité, obklad čedič (dodáv, doprava)</t>
  </si>
  <si>
    <t>59224372.LP</t>
  </si>
  <si>
    <t>Dno šachetní 100/991 KOM tl.15 cm. jednolité (dodáv, doprava)</t>
  </si>
  <si>
    <t>178,2</t>
  </si>
  <si>
    <t>997221571</t>
  </si>
  <si>
    <t>Vodorovná doprava vybouraných hmot do 1 km</t>
  </si>
  <si>
    <t>997221579</t>
  </si>
  <si>
    <t>Příplatek ZKD 1 km u vodorovné dopravy vybouraných hmot</t>
  </si>
  <si>
    <t>997221861</t>
  </si>
  <si>
    <t>Poplatek za uložení stavebního odpadu na recyklační skládce (skládkovné) z prostého betonu pod kódem, 17 01 01</t>
  </si>
  <si>
    <t>997221873</t>
  </si>
  <si>
    <t>Poplatek za uložení stavebního odpadu na recyklační skládce (skládkovné) zeminy a kamení zatříděného, do Katalogu odpadů pod kódem 17 05 04</t>
  </si>
  <si>
    <t>210280003</t>
  </si>
  <si>
    <t>Zkoušky a prohlídky el rozvodů a zařízení celková prohlídka pro objem montážních prací přes 500 do 1, 000 tis Kč, včetně revizní zprávy</t>
  </si>
  <si>
    <t>21010042A</t>
  </si>
  <si>
    <t>Ukončení kabelů a vodičů kabelovou koncovkou do 5 žil do 1 kV včetně zapojení KSM 21 do 5x4 mm2</t>
  </si>
  <si>
    <t>21010042A.1</t>
  </si>
  <si>
    <t>Ukončení kabelů a vodičů kabelovou koncovkou do 4 žil do 1 kV včetně zapojení KSM 35 do 4x50 mm2</t>
  </si>
  <si>
    <t>210220001a</t>
  </si>
  <si>
    <t>Montáž uzemňovacího vedení vodičů FeZn pomocí svorek na povrchu páskou do 120 mm2</t>
  </si>
  <si>
    <t>210280211</t>
  </si>
  <si>
    <t>Měření zemních odporů zemniče prvního nebo samostatného</t>
  </si>
  <si>
    <t>210280542</t>
  </si>
  <si>
    <t>Měření impedance nulové smyčky okruhu vedení třífázového</t>
  </si>
  <si>
    <t>210812035</t>
  </si>
  <si>
    <t>Montáž kabelu Cu plného nebo laněného do 1 kV žíly 4x1,5 až 4x16 mm2 (např. CYKY) bez ukončení, uloženého volně nebo v liště</t>
  </si>
  <si>
    <t>210950101</t>
  </si>
  <si>
    <t>Štítek označovací na kabel</t>
  </si>
  <si>
    <t>220110641</t>
  </si>
  <si>
    <t>Závěrečné práce ve skříni</t>
  </si>
  <si>
    <t>357V5</t>
  </si>
  <si>
    <t>Rozváděč RH1, viz výkresová dokumentace, dodávka a montáž včetně usazení na místě</t>
  </si>
  <si>
    <t>460080014.2</t>
  </si>
  <si>
    <t>Montáž podzemní kabelové zásvuky, včetně utěsnění kabelu a obetonování zásuvky</t>
  </si>
  <si>
    <t>580103001</t>
  </si>
  <si>
    <t>Kontrola stavu elektrického okruhu do 5 vývodů v prostoru bezpečném</t>
  </si>
  <si>
    <t>741210102v</t>
  </si>
  <si>
    <t>Zemní práce pro plastový pilíř</t>
  </si>
  <si>
    <t>3411104B</t>
  </si>
  <si>
    <t>kabel instalační jádro Cu plné izolace PVC plášť PVC 450/750V (CYKY) 5x2,5mm2</t>
  </si>
  <si>
    <t>3411104C</t>
  </si>
  <si>
    <t>kabel instalační jádro Cu plné izolace PVC plášť PVC 450/750V (CYKY) 5x4mm2</t>
  </si>
  <si>
    <t>3411104D</t>
  </si>
  <si>
    <t>kabel instalační jádro Cu plné izolace PVC plášť PVC 450/750V (CYKY) 5x6mm2</t>
  </si>
  <si>
    <t>3411104E</t>
  </si>
  <si>
    <t>kabel instalační jádro Cu plné izolace PVC plášť PVC 450/750V (CYKY) 3x4mm2</t>
  </si>
  <si>
    <t>34111080</t>
  </si>
  <si>
    <t>gumový kabel silový s Cu jádrem 5x2,5 mm2 (CGSG)</t>
  </si>
  <si>
    <t>34113127</t>
  </si>
  <si>
    <t>kabel silový jádro Cu izolace PVC plášť PVC 0,6/1kV (1-CYKY) 4x50mm2</t>
  </si>
  <si>
    <t>34571359.2</t>
  </si>
  <si>
    <t>Zásuvková podzemní výsuvná skříň, 1x 400V, 3x230V, dodávka a montáž včetně usazení na místě,, betonové lože, připojovací krabice, IP67</t>
  </si>
  <si>
    <t>kpl</t>
  </si>
  <si>
    <t>35441073</t>
  </si>
  <si>
    <t>drát D 10mm FeZn</t>
  </si>
  <si>
    <t>358V0000056</t>
  </si>
  <si>
    <t>Drobný montážní materiál</t>
  </si>
  <si>
    <t>22018020a</t>
  </si>
  <si>
    <t>Zatažení do tvárnicové tratě kabelu hmotnosti do 2 kg/m</t>
  </si>
  <si>
    <t>460161272</t>
  </si>
  <si>
    <t>Hloubení kabelových rýh ručně š 50 cm hl 80 cm v hornině tř I skupiny 3</t>
  </si>
  <si>
    <t>460161682</t>
  </si>
  <si>
    <t>Hloubení kabelových rýh ručně š 80 cm hl 120 cm v hornině tř I skupiny 3</t>
  </si>
  <si>
    <t>460431282</t>
  </si>
  <si>
    <t>Zásyp kabelových rýh ručně se zhutněním š 50 cm hl 80 cm z horniny tř I skupiny 3</t>
  </si>
  <si>
    <t>460431712</t>
  </si>
  <si>
    <t>Zásyp kabelových rýh ručně se zhutněním š 80 cm hl 120 cm z horniny tř I skupiny 3</t>
  </si>
  <si>
    <t>460470001</t>
  </si>
  <si>
    <t>Provizorní zajištění potrubí ve výkopech při křížení s kabelem</t>
  </si>
  <si>
    <t>460470011</t>
  </si>
  <si>
    <t>Provizorní zajištění kabelů ve výkopech při jejich křížení</t>
  </si>
  <si>
    <t>460641112</t>
  </si>
  <si>
    <t>Základové konstrukce při elektromontážích z monolitického betonu tř. C 12/15</t>
  </si>
  <si>
    <t>460661113</t>
  </si>
  <si>
    <t>Kabelové lože z písku pro kabely nn bez zakrytí š lože přes 50 do 65 cm</t>
  </si>
  <si>
    <t>460661114</t>
  </si>
  <si>
    <t>Kabelové lože z písku pro kabely nn bez zakrytí š lože přes 65 do 80 cm</t>
  </si>
  <si>
    <t>460671113</t>
  </si>
  <si>
    <t>Výstražná fólie pro krytí kabelů šířky přes 25 do 34 cm</t>
  </si>
  <si>
    <t>460742121</t>
  </si>
  <si>
    <t>Osazení kabelových prostupů z trub plastových do rýhy s obsypem z písku průměru do 10 cm</t>
  </si>
  <si>
    <t>468051121</t>
  </si>
  <si>
    <t>Bourání základu betonového při elektromontážích</t>
  </si>
  <si>
    <t>V005</t>
  </si>
  <si>
    <t>Utěsnění kabelu v chráničce voděsnou pěnou</t>
  </si>
  <si>
    <t>34571352</t>
  </si>
  <si>
    <t>trubka elektroinstalační ohebná dvouplášťová korugovaná (chránička) D 52/63mm, HDPE+LDPE</t>
  </si>
  <si>
    <t>V006</t>
  </si>
  <si>
    <t>Montážní pěna pro utěsnění prostupů</t>
  </si>
  <si>
    <t>210040001-DA</t>
  </si>
  <si>
    <t>Demontáž sloupů VO sadových včetně svítidla a výložníku, rozváděčů</t>
  </si>
  <si>
    <t>210100422</t>
  </si>
  <si>
    <t>Ukončení kabelů a vodičů kabelovou koncovkou do 4 žil do 1 kV včetně zapojení KSM 35 do 4x16 mm2</t>
  </si>
  <si>
    <t>210102001</t>
  </si>
  <si>
    <t>Propojení kabelů celoplastových spojkou do 1 kV venkovní páskovou SVpe 1až5 žíly 3x50 a 4x35 mm2</t>
  </si>
  <si>
    <t>210191509</t>
  </si>
  <si>
    <t>Montáž skříní pojistkových pilířových</t>
  </si>
  <si>
    <t>210191511-D</t>
  </si>
  <si>
    <t>Demontáž skříní pojistkových vestavěných</t>
  </si>
  <si>
    <t>210202013</t>
  </si>
  <si>
    <t>Montáž LED svítidla venkovní</t>
  </si>
  <si>
    <t>210204011</t>
  </si>
  <si>
    <t>Montáž stožárů osvětlení ocelových samostatně stojících délky do 12 m</t>
  </si>
  <si>
    <t>210204202</t>
  </si>
  <si>
    <t>Montáž elektrovýzbroje stožárů osvětlení 2 okruhy</t>
  </si>
  <si>
    <t>210220022</t>
  </si>
  <si>
    <t>Montáž uzemňovacího vedení vodičů FeZn pomocí svorek v zemi drátem do 10 mm ve městské zástavbě</t>
  </si>
  <si>
    <t>210280712</t>
  </si>
  <si>
    <t>Měření intenzity osvětlení na pracovišti do 50 svítidel</t>
  </si>
  <si>
    <t>Montáž kabel Cu plný kulatý do 1 kV 4x16 mm2 uložený volně nebo v liště (např. CYKY)</t>
  </si>
  <si>
    <t>218100003v1</t>
  </si>
  <si>
    <t>Odpojení vodičů z rozváděče nebo přístroje průřezu žíly do 4x16 mm2</t>
  </si>
  <si>
    <t>P3</t>
  </si>
  <si>
    <t>Číslování stožáru VO, nebo skříně VO číslem evidenčním</t>
  </si>
  <si>
    <t>VL097a</t>
  </si>
  <si>
    <t>Montáž systémové průchodky</t>
  </si>
  <si>
    <t>VL099a</t>
  </si>
  <si>
    <t>Montáž spínaného zdroje</t>
  </si>
  <si>
    <t>31674113v</t>
  </si>
  <si>
    <t>Stožár osvětlovací sadový 4 m , včetně termoplastické manžety</t>
  </si>
  <si>
    <t>34111005</t>
  </si>
  <si>
    <t>kabel instalační jádro Cu plné izolace PVC plášť PVC 450/750V (CYKY) 2x1,5mm2</t>
  </si>
  <si>
    <t>34111006</t>
  </si>
  <si>
    <t>kabel instalační jádro Cu plné izolace PVC plášť PVC 450/750V (CYKY) 2x2,5mm2</t>
  </si>
  <si>
    <t>34111036</t>
  </si>
  <si>
    <t>kabel silový s Cu jádrem CYKY 3x2,5 mm2 - instalace ve stožáru</t>
  </si>
  <si>
    <t>34111042</t>
  </si>
  <si>
    <t>kabel instalační jádro Cu plné izolace PVC plášť PVC 450/750V (CYKY) 4x16mm2</t>
  </si>
  <si>
    <t>34111610</t>
  </si>
  <si>
    <t>kabel silový jádro Cu izolace PVC plášť PVC 0,6/1kV (1-CYKY) 4x25mm2</t>
  </si>
  <si>
    <t>35436029</t>
  </si>
  <si>
    <t>spojka kabelová smršťovaná přímá do 1kV 91ahsc-35 3-4ž.x6-35mm</t>
  </si>
  <si>
    <t>Zapínací rozváděč, specifikace viz výkresová dokumentace</t>
  </si>
  <si>
    <t>357V9</t>
  </si>
  <si>
    <t>Rozpojovací skříň RF5:4, včetně jištění</t>
  </si>
  <si>
    <t>M5</t>
  </si>
  <si>
    <t>Elektrovýzbroj stožárová - 2 okruhy</t>
  </si>
  <si>
    <t>MSV1</t>
  </si>
  <si>
    <t>Svítidlo SV1 dle technické specifikace</t>
  </si>
  <si>
    <t>MSV2</t>
  </si>
  <si>
    <t>SV2 - SESTAVA SLOUPEK 5M+NATÁČECÍ SVÍTIDLA 2/3xLED 27W, 3000K</t>
  </si>
  <si>
    <t>MSV3</t>
  </si>
  <si>
    <t>SV3 - ZEMNÍ NASTAVITELNÉ SVÍTIDLO +/- 15%, 12W, RÁMEČEK KRUH, 3000K</t>
  </si>
  <si>
    <t>MSV4</t>
  </si>
  <si>
    <t>SV4 - ZEMNÍ ASYMETRICKÉ SVÍTIDLO, 24W, 3000K</t>
  </si>
  <si>
    <t>MSV5</t>
  </si>
  <si>
    <t>SV5 - ZEMNÍ REFLEKTOROVÉ SVÍTIDLO S BODCEM, 20W, 3000K</t>
  </si>
  <si>
    <t>MSV6</t>
  </si>
  <si>
    <t>SV6 - ZEMNÍ NASTAVITELNÉ SVÍTIDLO +/- 15%, 12W, RÁMEČEK ČTVEREC, 3000K</t>
  </si>
  <si>
    <t>MSV7</t>
  </si>
  <si>
    <t>SV7 - PŘISAZENÉ VENKOVNÍ KRUHOVÉ SVÍTIDLO, 31W, 3000K</t>
  </si>
  <si>
    <t>MSV9</t>
  </si>
  <si>
    <t>SV9 -  NASTAVITELNÉ SVÍTIDLO PRO OSVĚTLENÍ  VODNÍCH PRVKŮ, OPTIKA 72°, 24VDC 13W, 3000K, včetně, kotevního materiálu</t>
  </si>
  <si>
    <t>VL097</t>
  </si>
  <si>
    <t>systémová kabelová průchodka vodotěsná, tlaková voda</t>
  </si>
  <si>
    <t>VL099</t>
  </si>
  <si>
    <t>spínaný zdroj pro LED, DC 24V, svorkovnice</t>
  </si>
  <si>
    <t>4600507A2</t>
  </si>
  <si>
    <t>Zermní práce pro osazení zemních svítidel, ručně v hornině tř 3</t>
  </si>
  <si>
    <t>460131113v</t>
  </si>
  <si>
    <t>Hloubení nezapažených jam pro stožáry veřejného osvětlení ručně v hornině tř 3</t>
  </si>
  <si>
    <t>460431182</t>
  </si>
  <si>
    <t>Zásyp kabelových rýh ručně se zhutněním š 35 cm hl 80 cm z horniny tř I skupiny 3</t>
  </si>
  <si>
    <t>4605100Q1</t>
  </si>
  <si>
    <t>Montáž kabelové lišty plastové, pevné uchycení, rozměru do 40x40mm</t>
  </si>
  <si>
    <t>4680511A3</t>
  </si>
  <si>
    <t>Zapravení fasády včetně úpravy zdi</t>
  </si>
  <si>
    <t>v_13</t>
  </si>
  <si>
    <t>Utěsnění kabelů v prostupu pěnou</t>
  </si>
  <si>
    <t>28610563</t>
  </si>
  <si>
    <t>trubka drenážní korugovaná sendvičová HD-PE SN 4 perforace 360° pro liniové stavby DN 300</t>
  </si>
  <si>
    <t>34571350</t>
  </si>
  <si>
    <t>trubka elektroinstalační ohebná dvouplášťová korugovaná HDPE (chránička) D 32/40mm</t>
  </si>
  <si>
    <t>345713511C</t>
  </si>
  <si>
    <t>Lišta elektromontážní, hnědá, do 20x20</t>
  </si>
  <si>
    <t>trubka elektroinstalační ohebná dvouplášťová korugovaná HDPE (chránička) D 52/63mm</t>
  </si>
  <si>
    <t>59246115v</t>
  </si>
  <si>
    <t>dlažba betonová chodníková 300x300x32mm přírodní  do základu</t>
  </si>
  <si>
    <t>v_14</t>
  </si>
  <si>
    <t>Montážní pěna</t>
  </si>
  <si>
    <t>Pol__0001</t>
  </si>
  <si>
    <t>Vytyčení trati kabel.ved.v zast.prostoru</t>
  </si>
  <si>
    <t>km</t>
  </si>
  <si>
    <t>Pol__0002</t>
  </si>
  <si>
    <t>Bourání živičných povrchů</t>
  </si>
  <si>
    <t>Pol__0003</t>
  </si>
  <si>
    <t>Řezání spáry do asfaltu</t>
  </si>
  <si>
    <t>Pol__0004</t>
  </si>
  <si>
    <t>Hloubení kabelové rýhy 50cm šir.,120cm hlub.,zem.tř.4</t>
  </si>
  <si>
    <t>Pol__0005</t>
  </si>
  <si>
    <t>Betonový základ do rostlé zeminy bez bednění</t>
  </si>
  <si>
    <t>Pol__0006</t>
  </si>
  <si>
    <t>Doprava betonu na stavbu</t>
  </si>
  <si>
    <t>Pol__0007</t>
  </si>
  <si>
    <t>Kabelový prostup z PE rour pevných, o 110</t>
  </si>
  <si>
    <t>Pol__0008</t>
  </si>
  <si>
    <t>Kabelový prostup z PE rour dělených, o 160/110</t>
  </si>
  <si>
    <t>Pol__0009</t>
  </si>
  <si>
    <t>Ruční zához kabelové rýhy 60cm šir.,120cm hlub.,zem.tř.4</t>
  </si>
  <si>
    <t>Pol__0010</t>
  </si>
  <si>
    <t>Odvoz zeminy</t>
  </si>
  <si>
    <t>Pol__0011</t>
  </si>
  <si>
    <t>Hutnění zeminy,vrstva zeminy do 20 cm</t>
  </si>
  <si>
    <t>Pol__0012</t>
  </si>
  <si>
    <t>Provizorní úprava terénu</t>
  </si>
  <si>
    <t>Pol__0013</t>
  </si>
  <si>
    <t>Krytí kab.fólie výstražné z PVC, šířka 33 cm</t>
  </si>
  <si>
    <t>Pol__0014</t>
  </si>
  <si>
    <t>Úložný kabel demontáž- TCEPKPFLE do 100 XN</t>
  </si>
  <si>
    <t>Pol__0015</t>
  </si>
  <si>
    <t>Úložný kabel montáž- TCEPKPFLE do 100 XN</t>
  </si>
  <si>
    <t>Pol__0016</t>
  </si>
  <si>
    <t>Střídavá měření na míst.kabelu</t>
  </si>
  <si>
    <t>pa</t>
  </si>
  <si>
    <t>Pol__0017</t>
  </si>
  <si>
    <t>Stejnosměrná měření na míst.kabelu</t>
  </si>
  <si>
    <t>Pol__0018</t>
  </si>
  <si>
    <t>Zapojení vodičů po měření</t>
  </si>
  <si>
    <t>Pol__0019</t>
  </si>
  <si>
    <t>Minimarker 1255 3M</t>
  </si>
  <si>
    <t>Pol__0020</t>
  </si>
  <si>
    <t>Montáž detekčního markeru</t>
  </si>
  <si>
    <t>Pol__0021</t>
  </si>
  <si>
    <t>Obstarání mapových podkladů inženýr. sítí</t>
  </si>
  <si>
    <t>Pol__0022</t>
  </si>
  <si>
    <t>Vytyčení stáv. sítí</t>
  </si>
  <si>
    <t>Pol__0023</t>
  </si>
  <si>
    <t>Dozor správců dotčených sítí</t>
  </si>
  <si>
    <t>Pol__0024</t>
  </si>
  <si>
    <t>Zakreslení skutečného stavu</t>
  </si>
  <si>
    <t>Pol__0025</t>
  </si>
  <si>
    <t>Geodetické zaměření</t>
  </si>
  <si>
    <t>Pol__0026</t>
  </si>
  <si>
    <t>Pomocné montážní práce</t>
  </si>
  <si>
    <t>Pol__0027</t>
  </si>
  <si>
    <t>Nezměřitelné pracovní výkony</t>
  </si>
  <si>
    <t>Pol__0028</t>
  </si>
  <si>
    <t>Předběžný průzkum staveniště</t>
  </si>
  <si>
    <t>Vytrhání dlažby</t>
  </si>
  <si>
    <t>Hloubení kabelové rýhy 35cm šir.,70cm hlub.,zem.tř.4</t>
  </si>
  <si>
    <t>Zř.kab.lože,kop.pís.,tl.zás.vrst.10cm,1x krycí deska 30cm</t>
  </si>
  <si>
    <t>Výkop pro kabelovou komoru</t>
  </si>
  <si>
    <t>Kabelová komora PE s litinovým víkem</t>
  </si>
  <si>
    <t>Uložení komory na stávající trasu, zásyp komory</t>
  </si>
  <si>
    <t>Ruční zához kabelové rýhy 50cm šir.,120cm hlub.,zem.tř.4</t>
  </si>
  <si>
    <t>Ruční zához kabelové rýhy 35cm šir.,70cm hlub.,zem.tř.4</t>
  </si>
  <si>
    <t>Doprava písku na stavbu</t>
  </si>
  <si>
    <t>Pol__0029</t>
  </si>
  <si>
    <t>Pol__0030</t>
  </si>
  <si>
    <t>Pol__0031</t>
  </si>
  <si>
    <t>Pol__0032</t>
  </si>
  <si>
    <t>Trubka HDPE do pr. 75mm volně uložená</t>
  </si>
  <si>
    <t>Pol__0033</t>
  </si>
  <si>
    <t>Kabel OFS Midia 8f. SM</t>
  </si>
  <si>
    <t>Pol__0034</t>
  </si>
  <si>
    <t>Za/vyfukování OK do 144 vl. do HDPE trubky</t>
  </si>
  <si>
    <t>Pol__0035</t>
  </si>
  <si>
    <t>FTTx optický box, IP44, výklop. kazeta 8 svarů, pro 4xSC, LC, drž. splitteru, 135x205x38mm</t>
  </si>
  <si>
    <t>Pol__0036</t>
  </si>
  <si>
    <t>Příprava svetlovod.kab. k ukonč., spojk.  do 12vl.</t>
  </si>
  <si>
    <t>Pol__0037</t>
  </si>
  <si>
    <t>Ochrana sváru vlákna</t>
  </si>
  <si>
    <t>Pol__0038</t>
  </si>
  <si>
    <t>Pigtail SC/APC 9/125 2m, G657A, těsná ochrana</t>
  </si>
  <si>
    <t>Pol__0039</t>
  </si>
  <si>
    <t>Měření OTDR</t>
  </si>
  <si>
    <t>vl.</t>
  </si>
  <si>
    <t>Pol__0040</t>
  </si>
  <si>
    <t>Tlakování trubky HDPE do pr. 75mm</t>
  </si>
  <si>
    <t>Trubka HDPE 12/8</t>
  </si>
  <si>
    <t>Spojka GABO 10/12mm</t>
  </si>
  <si>
    <t>Montáž spojky na mikrotrubičku</t>
  </si>
  <si>
    <t>Měření opt.vlákna met.OTDR SM 1310/1550nm a přímou metodou SM, 1310/1550 nm</t>
  </si>
  <si>
    <t>Dozor při výkopových pracech</t>
  </si>
  <si>
    <t>Zpracování měřících protokolů</t>
  </si>
  <si>
    <t>Kalibrace a tlaková zkouška trubky HDPE do pr. 75mm</t>
  </si>
  <si>
    <t>Optický kabel 2f. SM do mikrotrubiček. Musí vyhovovat specifikaci ITU-G.657.A1</t>
  </si>
  <si>
    <t>Zafouknutí – pofouknutí OK v trubce HDPE</t>
  </si>
  <si>
    <t>Zakončení optického kabelu po měření</t>
  </si>
  <si>
    <t>Instalace kabelu v budově</t>
  </si>
  <si>
    <t>Dat. Rozvaděč 800x800 42U (do budovy 7)</t>
  </si>
  <si>
    <t>Optický rozváděč je určen k uložení 24 optických konektorů ve vnitřním i venkovním prostředí, vč., vybavení</t>
  </si>
  <si>
    <t>Montáž datové skříně</t>
  </si>
  <si>
    <t>ODF Optický distribuční box pro 12modulů 4U (0-0336707-1)</t>
  </si>
  <si>
    <t>Rezerva OK na zeď</t>
  </si>
  <si>
    <t>Optický modul 6xSC duplex SM, vč. Kazety (0-0337611-6)</t>
  </si>
  <si>
    <t>Pigtail SC/UPC, IL=0,2dB, RL= min. -50dB</t>
  </si>
  <si>
    <t>Svaření OK SM, požadavek na svár do 0,5dB útlumu</t>
  </si>
  <si>
    <t>Ochrana sváru</t>
  </si>
  <si>
    <t>Přípojka NN pro napájení RACK</t>
  </si>
  <si>
    <t>Pol__0041</t>
  </si>
  <si>
    <t>Pol__0042</t>
  </si>
  <si>
    <t>Pol__0043</t>
  </si>
  <si>
    <t>WiFi Access Point venkovní s WiFi 5, 802.11s/b/g/n/ac, až 1750 Mb/s, Dual-band, 2 × GLAN, WEP 64bit,, WEP 128bit, WPA, WPA2 a WPA-PSK, Gigabit LAN, PoE (Power over Ethernet), MU-MIMO a Wi-Fi Mesh</t>
  </si>
  <si>
    <t>Pol__0044</t>
  </si>
  <si>
    <t>Kabel CYKY-J 3x4</t>
  </si>
  <si>
    <t>Pol__0045</t>
  </si>
  <si>
    <t>Úložný kabel montáž- CYKY</t>
  </si>
  <si>
    <t>Pol__0046</t>
  </si>
  <si>
    <t>5 Mpix CMOS D/N IP kamera</t>
  </si>
  <si>
    <t>Pol__0047</t>
  </si>
  <si>
    <t>Varifokální Megapixelový objektiv</t>
  </si>
  <si>
    <t>Pol__0048</t>
  </si>
  <si>
    <t>Konzole pro BOX kameru</t>
  </si>
  <si>
    <t>Pol__0049</t>
  </si>
  <si>
    <t>Průmyslový převodník LAN – Optika, se zdrojem 24VAC na straně kamery, přep. ochrana 1kA</t>
  </si>
  <si>
    <t>Pol__0050</t>
  </si>
  <si>
    <t>Kabel UTP cat.5e</t>
  </si>
  <si>
    <t>Pol__0051</t>
  </si>
  <si>
    <t>Konektor RJ 45 cat.5e</t>
  </si>
  <si>
    <t>Pol__0052</t>
  </si>
  <si>
    <t>Montáž mediakonvertoru</t>
  </si>
  <si>
    <t>Pol__0053</t>
  </si>
  <si>
    <t>Montáž konzole na zeď do 3 m/ 10 kg</t>
  </si>
  <si>
    <t>Pol__0054</t>
  </si>
  <si>
    <t>Montáž kamery v krytu</t>
  </si>
  <si>
    <t>Pol__0055</t>
  </si>
  <si>
    <t>Zprovoznění kamery venkovní</t>
  </si>
  <si>
    <t>Pol__0056</t>
  </si>
  <si>
    <t>Montáž zdroje kamery</t>
  </si>
  <si>
    <t>Pol__0057</t>
  </si>
  <si>
    <t>Nastavení systému</t>
  </si>
  <si>
    <t>Pol__0058</t>
  </si>
  <si>
    <t>Instalace SOFTWARE (kompletní)</t>
  </si>
  <si>
    <t>Pol__0059</t>
  </si>
  <si>
    <t>Instalační box 400x400, montáž na sloup, na stěnu</t>
  </si>
  <si>
    <t>pozn.</t>
  </si>
  <si>
    <t>Pro rozpočet byly použity položky z kalogu cen stavebních prací ÚRS</t>
  </si>
  <si>
    <t>Pro rozpočet byly použity položky z kalogu cen stavebních prací ÚRS ´Plocha a úprava území, Rekultivace´ 823-1(2), Aplikace Cenová soustava ÚRS online, 2025/II</t>
  </si>
  <si>
    <t>Do rozpočtu nejsou zahrnuty náklady na dopravu pro sadové účely ze vzdálenosti větší než 5000m.</t>
  </si>
  <si>
    <t>112151111</t>
  </si>
  <si>
    <t>Směrové kácení stromů s rozřezáním a odvětvením, D kmene do 200mm (č.56)</t>
  </si>
  <si>
    <t>112201131</t>
  </si>
  <si>
    <t>Odstranění pařezu D do 0,2m ve svahu do 1:2 s odklizením do 20m a zasypáním jámy</t>
  </si>
  <si>
    <t>112151112</t>
  </si>
  <si>
    <t>Směrové kácení stromů s rozřezáním a odvětvením, D kmene do 300mm (č.73)</t>
  </si>
  <si>
    <t>112201112</t>
  </si>
  <si>
    <t>Odstranění pařezu D do 0,3m v rovině s odklizením do 20m a zasypáním jámy</t>
  </si>
  <si>
    <t>112151114</t>
  </si>
  <si>
    <t>Směrové kácení stromů s rozřezáním a odvětvením D kmene přes 400 do 500 mm(č.45)</t>
  </si>
  <si>
    <t>112201114</t>
  </si>
  <si>
    <t>Odstranění pařezů D přes 0,4 do 0,5 m v rovině a svahu do 1:5 s odklizením do 20 m a zasypáním jámy</t>
  </si>
  <si>
    <t>112151011</t>
  </si>
  <si>
    <t>Volné kácení stromů s rozřezáním a odvětvením, D kmene přes 100 do 200mm  (č.34,36)</t>
  </si>
  <si>
    <t>112201111</t>
  </si>
  <si>
    <t>Odstranění pařezu D do 0,2m v rovině s odklizením do 20m a zasypáním jámy  (č.34,36)</t>
  </si>
  <si>
    <t>162201421</t>
  </si>
  <si>
    <t>Vodorovné přemístění pařezů do 1km D do 300mm (č.56,73,34,36)</t>
  </si>
  <si>
    <t>162301971</t>
  </si>
  <si>
    <t>Příplatek k vodorovnému přemístění pařezů D přes 100 do 300 mm ZKD 1 km, další 4km x 4ks</t>
  </si>
  <si>
    <t>162201422</t>
  </si>
  <si>
    <t>Vodorovné přemístění pařezů do 1 km D přes 300 do 500 mm (č.45)</t>
  </si>
  <si>
    <t>162301972</t>
  </si>
  <si>
    <t>Příplatek k vodorovnému přemístění pařezů D přes 300 do 500 mm ZKD 1 km, další 4 km x 1ks</t>
  </si>
  <si>
    <t>162201411</t>
  </si>
  <si>
    <t>Vodorovné přemístění kmenů stromů listnatých do 1km D kmene do 300mm (č.36,56,73)</t>
  </si>
  <si>
    <t>162301951</t>
  </si>
  <si>
    <t>Příplatek k vodorovnému přemístění kmenů stromů listnatých D kmene přes 100 do 300 mm ZKD 1 km,, další 4km x 3ks</t>
  </si>
  <si>
    <t>162201412</t>
  </si>
  <si>
    <t>Vodorovné přemístění kmenů stromů listnatých do 1 km D kmene přes 300 do 500 mm (č.45)</t>
  </si>
  <si>
    <t>162301952</t>
  </si>
  <si>
    <t>Příplatek k vodorovnému přemístění kmenů stromů listnatých D kmene přes 300 do 500 mm ZKD 1 km,, další 4 km x 1ks</t>
  </si>
  <si>
    <t>162201415</t>
  </si>
  <si>
    <t>Vodorovné přemístění kmenů stromů jehličnatých do 1km D kmene do 300mm (č.34)</t>
  </si>
  <si>
    <t>162301961</t>
  </si>
  <si>
    <t>Příplatek k vodorovnému přemístění kmenů stromů jehličnatých D kmene přes 100 do 300 mm ZKD 1 km,, další 4 km x 1ks</t>
  </si>
  <si>
    <t>162201404</t>
  </si>
  <si>
    <t>Vodorovné přemístění větví stromů listnatých do 1 km D kmene přes 700 do 900 mm (č.47)</t>
  </si>
  <si>
    <t>162301934</t>
  </si>
  <si>
    <t>Příplatek k vodorovnému přemístění větví stromů listnatých D kmene přes 700 do 900 mm ZKD 1 km,, další 4 km x 1ks</t>
  </si>
  <si>
    <t>162201401</t>
  </si>
  <si>
    <t>Vodorovné přemístění větví stromů listnatých do 1 km D kmene přes 100 do 300 mm (č.36,56,73)</t>
  </si>
  <si>
    <t>162301931</t>
  </si>
  <si>
    <t>Příplatek k vodorovnému přemístění větví stromů listnatých D kmene přes 100 do 300 mm ZKD 1 km,, další 4 km x 3ks</t>
  </si>
  <si>
    <t>162201402</t>
  </si>
  <si>
    <t>Vodorovné přemístění větví stromů listnatých do 1 km D kmene přes 300 do 500 mm (č.45)</t>
  </si>
  <si>
    <t>162301932</t>
  </si>
  <si>
    <t>Příplatek k vodorovnému přemístění větví stromů listnatých D kmene přes 300 do 500 mm ZKD 1 km,, další 4 km x 1ks</t>
  </si>
  <si>
    <t>162201405</t>
  </si>
  <si>
    <t>Vodorovné přemístění větví stromů jehličnatých do 1 km D kmene přes 100 do 300 mm (č.34)</t>
  </si>
  <si>
    <t>162301941</t>
  </si>
  <si>
    <t>Příplatek k vodorovnému přemístění větví stromů jehličnatých D kmene přes 100 do 300 mm ZKD 1 km,, další 4 km x 1ks</t>
  </si>
  <si>
    <t>184852137</t>
  </si>
  <si>
    <t>Řez stromu bezpečnostní o ploše koruny přes 120 do 150 m2 lezeckou technikou (č.47), ponechání torza, stromu</t>
  </si>
  <si>
    <t>997221858</t>
  </si>
  <si>
    <t>Poplatek za uložení na recyklační skládce (skládkovné) odpadu z rostlinných pletiv kód odpadu 02 01, 03 - odhad množství</t>
  </si>
  <si>
    <t>111212211</t>
  </si>
  <si>
    <t>Odstranění nevhodných dřevin do 100 m2, v do 1 m s odstraněním pařezů v rovině nebo svahu do 1:5, (SK7=18m2)</t>
  </si>
  <si>
    <t>111212212</t>
  </si>
  <si>
    <t>Odstranění nevhodných dřevin do 100 m2 v do 1 m s odstraněním pařezů ve svahu přes 1:5 do 1:2, (SK1=39m2, SK2=21m2, K6, K7, K8, K9=4m2 )</t>
  </si>
  <si>
    <t>111212215</t>
  </si>
  <si>
    <t>Odstranění nevhodných dřevin přes 100 do 500 m2 v do 1 m s odstraněním pařezů v rovině nebo svahu do, 1:5  (SK5=105 m2, SK6=109 m2, SK12=101 m2)</t>
  </si>
  <si>
    <t>111212351</t>
  </si>
  <si>
    <t>Odstranění nevhodných dřevin do 100m2, v přes 1 m s odstraněním pařezů v rovině nebo svahu do 1:5, (SK8=73m2, SK11=45 m2, K16=50,2m2),</t>
  </si>
  <si>
    <t>Odstranění nevhodných dřevin do 100m2, v přes 1 m s odstraněním pařezů v rovině nebo svahu do 1:5, U, Lázní - SK9, +náletové keře v porostu tavolníků (SK8) - celkem 45m2</t>
  </si>
  <si>
    <t>111212352</t>
  </si>
  <si>
    <t>Odstranění nevhodných dřevin do 100m2, v přes 1 m s odstraněním pařezů ve svahu přes 1:5 do 1:2, (SK10=80 m2), (K1, K2, K4, K5, K10, K11, K12, K13, K14, K15=44m2)</t>
  </si>
  <si>
    <t>111212355</t>
  </si>
  <si>
    <t>Odstranění nevhodných dřevin přes 100 do 500 m2 v přes 1 m s odstraněním pařezů v rovině nebo svahu, do 1:5 (SK9=154m2)</t>
  </si>
  <si>
    <t>111212356</t>
  </si>
  <si>
    <t>Odstranění nevhodných dřevin přes 100 do 500 m2, v přes 1 m s odstraněním pařezů ve svahu přes 1:5, do 1:2 (SK3=109m2, SK13=161,5m2, SK14=279,5m2)</t>
  </si>
  <si>
    <t>162301501</t>
  </si>
  <si>
    <t>Vodorovné přemístění křovin do 5 km D kmene do 100 mm</t>
  </si>
  <si>
    <t>184852234</t>
  </si>
  <si>
    <t>Řez stromu zdravotní o ploše koruny do 60m2 lezeckou technikou (č.46)</t>
  </si>
  <si>
    <t>184852235</t>
  </si>
  <si>
    <t>Řez stromu zdravotní o ploše koruny do 90m2 lezeckou technikou (č.7, č.26, č.42, č.57)</t>
  </si>
  <si>
    <t>184852236</t>
  </si>
  <si>
    <t>Řez stromu zdravotní o ploše koruny do 120m2 lezeckou technikou (č.27, č.49, č.52, č.64)</t>
  </si>
  <si>
    <t>184852237</t>
  </si>
  <si>
    <t>Řez stromu zdravotní o ploše koruny do 150m2 lezeckou technikou (č.62, č.63)</t>
  </si>
  <si>
    <t>184852238</t>
  </si>
  <si>
    <t>Řez stromu zdravotní o ploše koruny do 180m2 lezeckou technikou (č.1, č.6, č.33, č.41, č.51, č.59)</t>
  </si>
  <si>
    <t>184852241</t>
  </si>
  <si>
    <t>Řez stromu zdravotní o ploše koruny do 240m2 lezeckou technikou (č.22)</t>
  </si>
  <si>
    <t>184852244</t>
  </si>
  <si>
    <t>Řez stromu zdravotní o ploše koruny do 330m2 lezeckou technikou (č.12)</t>
  </si>
  <si>
    <t>184852245</t>
  </si>
  <si>
    <t>Řez stromu zdravotní o ploše koruny do 360m2 lezeckou technikou (č.32)</t>
  </si>
  <si>
    <t>184852134</t>
  </si>
  <si>
    <t>Řez stromu bezpečnostní o ploše koruny do 60m2 lezeckou technikou (č.39, č.40, č.69)</t>
  </si>
  <si>
    <t>184852135</t>
  </si>
  <si>
    <t>Řez stromu bezpečnostní o ploše koruny do 90m2 lezeckou technikou (č 43)</t>
  </si>
  <si>
    <t>184852136</t>
  </si>
  <si>
    <t>Řez stromu bezpečnostní o ploše koruny do 120m2 lezeckou technikou (č.10, č.15, č.53)</t>
  </si>
  <si>
    <t>Řez stromu bezpečnostní o ploše koruny do 150m2 lezeckou technikou (č.14)</t>
  </si>
  <si>
    <t>184852138</t>
  </si>
  <si>
    <t>Řez stromu bezpečnostní o ploše koruny do 180m2 lezeckou technikou (č.8, č.16, č.50)</t>
  </si>
  <si>
    <t>184852323</t>
  </si>
  <si>
    <t>Řez stromu výchovný alejových stromů, v přes 6 do 9m (č.11, č.28)</t>
  </si>
  <si>
    <t>184852433</t>
  </si>
  <si>
    <t>Řez stromu redukční o ploše koruny do 30 m2 lezeckou technikou (č.60)</t>
  </si>
  <si>
    <t>184852434</t>
  </si>
  <si>
    <t>Řez stromu redukční o ploše koruny přes 30 do 60 m2 lezeckou technikou (č.40)</t>
  </si>
  <si>
    <t>184852435</t>
  </si>
  <si>
    <t>Řez stromu redukční o ploše koruny přes 60 do 90 m2 lezeckou technikou (č.9, č.43)</t>
  </si>
  <si>
    <t>184852436</t>
  </si>
  <si>
    <t>Řez stromu redukční o ploše koruny přes 90 do 120 m2 lezeckou technikou (č.18, č.27, č.38, č.53)</t>
  </si>
  <si>
    <t>184852437</t>
  </si>
  <si>
    <t>Řez stromu redukční o ploše koruny přes 120 do 150 m2 lezeckou technikou (č.14)</t>
  </si>
  <si>
    <t>184852438</t>
  </si>
  <si>
    <t>Řez stromu redukční o ploše koruny přes 150 do 180 m2 lezeckou technikou (č.1, č.6, č.8, č.33, č.41,, č.51)</t>
  </si>
  <si>
    <t>184852445</t>
  </si>
  <si>
    <t>Řez stromu redukční o ploše koruny přes 330 do 360 m2 lezeckou technikou (přírodě blízká redukce, koruny senescentního stromu č.32)</t>
  </si>
  <si>
    <t>184851523R</t>
  </si>
  <si>
    <t>Tvarovací řez ( tis na parteru - K17, tvarovací řez do kulovitého tvaru, odstranění spodních boční, větví do výšky cca 1,5m, umožňující podhlednost)</t>
  </si>
  <si>
    <t>184818312</t>
  </si>
  <si>
    <t>Instalace dynamické vazby pro zajištěníkoruny stromu přes 1 do 3 lan (č.6, č.12, č.16, č.18, č.62)</t>
  </si>
  <si>
    <t>183911121</t>
  </si>
  <si>
    <t>Kontrola vazeb pomocí stromolezecké techniky do 3 stromů (č.32, č.40, č.52)</t>
  </si>
  <si>
    <t>184813151</t>
  </si>
  <si>
    <t>Odstranění výmladků stromu mechanicky na bázi, v do 2m, průměru kmene do 0,2m (č.28)</t>
  </si>
  <si>
    <t>184813153</t>
  </si>
  <si>
    <t>Odstranění výmladků stromu mechanicky na bázi, v do 2m, průměru kmene do 0,6m (č.5)</t>
  </si>
  <si>
    <t>184818241</t>
  </si>
  <si>
    <t>Ochrana kmene průměru do 300mm při výšce bednění do 3m, včetně odstranění (č.18)</t>
  </si>
  <si>
    <t>184818242</t>
  </si>
  <si>
    <t>Ochrana kmene průměru do 500mm při výšce bednění do 3m, včetně odstranění (č.26, č.40, č.42, č.46,, č.57)</t>
  </si>
  <si>
    <t>184818243</t>
  </si>
  <si>
    <t>Ochrana kmene průměru do 700mm při výšce bednění do 3m, včetně odstranění (č.39, č.41, č.43, č.49,, č.51, č.53, č.59, č.63, č.64)</t>
  </si>
  <si>
    <t>184818244</t>
  </si>
  <si>
    <t>Ochrana kmene průměru do 900mm při výšce bednění do 3m, včetně odstranění (č.1, č.33, č.38, č.52,, č.62)</t>
  </si>
  <si>
    <t>184818249</t>
  </si>
  <si>
    <t>Ochrana kmene průměru přes 1100mm při výšce bednění do 3m, včetně odstranění (č.32)</t>
  </si>
  <si>
    <t>184813212</t>
  </si>
  <si>
    <t>Ochranné oplocení kořenové zóny stromu v rovině nebo na svahu do 1:5, v přes 1500 do 2000 mm, (ochrana pámátného stromu č.32= 79,7m, ochrana pámátného stromu č.38= 56m, K17= 36,8m)</t>
  </si>
  <si>
    <t>184813252</t>
  </si>
  <si>
    <t>Odstranění ochranného oplocení kořenové zóny stromu v rovině nebo na svahu do 1:5 v přes 1500 do, 2000 mm</t>
  </si>
  <si>
    <t>poznámka 1</t>
  </si>
  <si>
    <t>ochrana stromu při výkopech(kořenová clona)</t>
  </si>
  <si>
    <t>132312131</t>
  </si>
  <si>
    <t>Hloubení nezapažených rýh šířky do 800 mm v soudržných horninách třídy těžitelnosti II skupiny 4, ručně (šířka 0,5m, hloubka 70cm, celková délka 139m)</t>
  </si>
  <si>
    <t>174211101</t>
  </si>
  <si>
    <t>Zásyp jam, šachet rýh nebo kolem objektů sypaninou bez zhutnění ručně</t>
  </si>
  <si>
    <t>184215112R</t>
  </si>
  <si>
    <t>Ukotvení kmene dřevin jedním kůlem D do 0,1 m dl přes 1 do 2 m</t>
  </si>
  <si>
    <t>348401220R</t>
  </si>
  <si>
    <t>Montáž oplocení ze strojového pletiva bez napínacích drátů v do 1,6m</t>
  </si>
  <si>
    <t>348401220R2</t>
  </si>
  <si>
    <t>Montáž jutové textilie</t>
  </si>
  <si>
    <t>60591253R</t>
  </si>
  <si>
    <t>kůl vyvazovací dřevěný impregnovaný D 6cm dl 2m</t>
  </si>
  <si>
    <t>31324800</t>
  </si>
  <si>
    <t>pletivo drátěné s šestihrannými oky Pz 13/0,7mm v 1m</t>
  </si>
  <si>
    <t>JTA.0013422.URS.R</t>
  </si>
  <si>
    <t>jutová textilie 200g/m2</t>
  </si>
  <si>
    <t>10321100</t>
  </si>
  <si>
    <t>zahradní substrát pro výsadbu VL (včetně 20% na sléhavost)</t>
  </si>
  <si>
    <t>162751137</t>
  </si>
  <si>
    <t>Vodorovné přemístění přes 9 000 do 10000 m výkopku/sypaniny z horniny třídy těžitelnosti II skupiny, 4 a 5</t>
  </si>
  <si>
    <t>nezatříděno</t>
  </si>
  <si>
    <t>Odstranění folie ze svahu u hřiště, s odvozem na skládku</t>
  </si>
  <si>
    <t>184813511</t>
  </si>
  <si>
    <t>Chemické odplevelení před založením kultury postřikem na široko v rovině a svahu do 1:5 ručně, (opakováno 2x), (park-3003,8m2)</t>
  </si>
  <si>
    <t>Chemické odplevelení před založením kultury postřikem na široko v rovině a svahu do 1:5 ručně, (opakováno 2x) - U Lázní</t>
  </si>
  <si>
    <t>184813512</t>
  </si>
  <si>
    <t>Chemické odplevelení před založením kultury postřikem na široko ve svahu přes 1:5 do 1:2 ručně, (opakováno 2x) (park-3380,1m2, zatravnění po rušené cestě-523m2)</t>
  </si>
  <si>
    <t>Chemické odplevelení před založením kultury postřikem na široko ve svahu přes 1:5 do 1:2 ručně, (opakováno 2x) - U Lázní</t>
  </si>
  <si>
    <t>25234001</t>
  </si>
  <si>
    <t>Herbicid totální systémový neselektivní (5l/ha)</t>
  </si>
  <si>
    <t>l</t>
  </si>
  <si>
    <t>Herbicid totální systémový neselektivní (5l/ha) - U Lázní</t>
  </si>
  <si>
    <t>POL12_0</t>
  </si>
  <si>
    <t>183403113</t>
  </si>
  <si>
    <t>Obdělání půdy frézováním v rovině a svahu do 1:5</t>
  </si>
  <si>
    <t>183403213</t>
  </si>
  <si>
    <t>Obdělání půdy frézováním ve svahu přes 1:5 do 1:2</t>
  </si>
  <si>
    <t>181151311</t>
  </si>
  <si>
    <t>Plošná úprava terénu přes 500 m2 zemina skupiny 1 až 4 nerovnosti přes 50 do 100 mm v rovinně a, svahu do 1:5</t>
  </si>
  <si>
    <t>181151312</t>
  </si>
  <si>
    <t>Plošná úprava terénu přes 500 m2 zemina skupiny 1 až 4 nerovnosti přes 50 do 100 mm ve svahu přes, 1:5 do 1:2</t>
  </si>
  <si>
    <t>111311121</t>
  </si>
  <si>
    <t>Odstranění odumřelého travního drnu po aplikaci herbicidu ve svahu přes 1:5 do 1:2 hl do 30 mm (V, cenách jsou započteny i náklady na rozrušení povrchu travní vrstvy, vyrýpnutí, vyzvednutí,</t>
  </si>
  <si>
    <t>přemístění a složení drnu na vzdálenost do 50 m na hromady nebo naložení na dopravní prostředek.)</t>
  </si>
  <si>
    <t>111311111</t>
  </si>
  <si>
    <t>Odstranění odumřelého travního drnu po aplikaci herbicidu v rovině nebo ve svahu do 1:5 hl do 30 mm, (V cenách jsou započteny i náklady na rozrušení povrchu travní vrstvy, vyrýpnutí, vyzvednutí,</t>
  </si>
  <si>
    <t>162702111</t>
  </si>
  <si>
    <t>Vodorovné přemístění drnu bez naložení se složením přes 5000 do 6000 m</t>
  </si>
  <si>
    <t>181311106</t>
  </si>
  <si>
    <t>Rozprostření ornice tl vrstvy přes 300 do 400 mm v rovině nebo ve svahu do 1:5 ručně, (smíšené záhony parter), (č.1=46,4m2, č.2=32,9m2, č.3=72,0m2, záhon u altánu=79,2m2, u hřiště=17,5,</t>
  </si>
  <si>
    <t>část u vstupu=18,6m2)</t>
  </si>
  <si>
    <t>Zahradní substrát pro výsadbu VL (smíšené záhony parter)</t>
  </si>
  <si>
    <t>182311123</t>
  </si>
  <si>
    <t>Rozprostření ornice ve svahu přes 1:5 tl vrstvy do 200 mm ručně (výsadby keřů na svahu - 15cm)(V1,, V2, V3, V4)</t>
  </si>
  <si>
    <t>10364101</t>
  </si>
  <si>
    <t>Zemina pro terénní úpravy - ornice (výsadby keřů na svahu)</t>
  </si>
  <si>
    <t>181311103</t>
  </si>
  <si>
    <t>Rozprostření ornice tl vrstvy do 200 mm v rovině nebo ve svahu do 1:5 ručně                (smíšené, záhony pod vzrostlými stromy - vstrva 10cm), (záhon u letní zahrádky=59,3m2, část u vstupu=38,4m2)</t>
  </si>
  <si>
    <t>Zahradní substrát pro výsadbu VL (smíšené záhony pod vzrostlými stromy - vstrva 10cm)</t>
  </si>
  <si>
    <t>Rozprostření ornice tl vrstvy do 200 mm v rovině nebo ve svahu do 1:5 ručně (20cm), (plochy parkového trávníku nově zakládaného, 15cm ornice, 5cm substrát pro trávníky), (park-2265m2)</t>
  </si>
  <si>
    <t>Zemina pro terénní úpravy - ornice 15cm</t>
  </si>
  <si>
    <t>10371500</t>
  </si>
  <si>
    <t>Substrát pro trávníky VL - 5cm</t>
  </si>
  <si>
    <t>Rozprostření ornice ve svahu přes 1:5 tl vrstvy do 200 mm ručně (20cm), (plochy parkového trávníku nově zakládaného ve svahu - zatravnění po rušené cestě, 15cm ornice</t>
  </si>
  <si>
    <t>, 5cm substrát pro trávníky)</t>
  </si>
  <si>
    <t>Rozprostření ornice tl vrstvy do 200 mm v rovině nebo ve svahu do 1:5 ručně (15cm), (plocha lučního trávníku - menší ovál, 10cm ornice, 5cm substrát pro trávníky)</t>
  </si>
  <si>
    <t>Zemina pro terénní úpravy - ornice 10cm</t>
  </si>
  <si>
    <t>Rozprostření ornice ve svahu přes 1:5 tl vrstvy do 200 mm ručně (15cm), (plochy parkového trávníku obnovovaného ve svahu - u Jezdeckých schodů, 10cm ornice, 5cm</t>
  </si>
  <si>
    <t>substrát pro trávníky)</t>
  </si>
  <si>
    <t>Rozprostření ornice tl vrstvy do 200 mm ve svahu přes 1:5 ručně (15cm), (plochy lučního trávníku ve svahu - plocha u Jezdeckých schodů a velký ovál)</t>
  </si>
  <si>
    <t>183403114</t>
  </si>
  <si>
    <t>Obdělání půdy kultivátorováním v rovině a svahu do 1:5</t>
  </si>
  <si>
    <t>183403115</t>
  </si>
  <si>
    <t>Obdělání půdy kultivátorováním ve svahu přes 1:5 do 1:2</t>
  </si>
  <si>
    <t>183403153</t>
  </si>
  <si>
    <t>Obdělání půdy hrabáním v rovině a svahu do 1:5</t>
  </si>
  <si>
    <t>183403253</t>
  </si>
  <si>
    <t>Obdělání půdy hrabáním ve svahu přes 1:5 do 1:2</t>
  </si>
  <si>
    <t>poznámka 2</t>
  </si>
  <si>
    <t>Přesun hmot pro sadovnické a krajin. úpravy do 5km</t>
  </si>
  <si>
    <t>998231311</t>
  </si>
  <si>
    <t>Zahradní substrát pro výsadbu VL - 116,4 m3</t>
  </si>
  <si>
    <t>Zemina pro terénní úpravy - ornice - 826,2 m3</t>
  </si>
  <si>
    <t>Substrát pro trávníky VL - 296,1 m3</t>
  </si>
  <si>
    <t>Herbicid totální systémový neselektivní  - 8,45 l</t>
  </si>
  <si>
    <t>poznámka 3</t>
  </si>
  <si>
    <t>příprava stromu k přesazení (č.35,37,54)</t>
  </si>
  <si>
    <t>185804311</t>
  </si>
  <si>
    <t>Zalití rostlin vodou plocha do 20 m2, prolití před vyzvednutím přesazovaných stromů, 100 l/ks</t>
  </si>
  <si>
    <t>185851121</t>
  </si>
  <si>
    <t>Dovoz vody pro zálivku rostlin za vzdálenost do 1000 m</t>
  </si>
  <si>
    <t>185851129</t>
  </si>
  <si>
    <t>Příplatek k dovozu vody pro zálivku rostlin do 1000 m ZKD 1000 m, 10 km</t>
  </si>
  <si>
    <t>184502115</t>
  </si>
  <si>
    <t>Vyzvednutí dřeviny k přesazení s balem D přes 0,8 do 1,0 m v rovině a svahu do 1:5 (č.35,37)</t>
  </si>
  <si>
    <t>184502125</t>
  </si>
  <si>
    <t>Vyzvednutí dřeviny k přesazení s balem D přes 0,8 do 1,0 m ve svahu přes 1:5 do 1:2 (č.54)</t>
  </si>
  <si>
    <t>poznámka 4</t>
  </si>
  <si>
    <t>výsadba, dokončovcí péče</t>
  </si>
  <si>
    <t>183102221</t>
  </si>
  <si>
    <t>Hloubení jamek s výměnou 50% půdy  do 1 m3, svah přes 1:5 do 1:2, strom N6</t>
  </si>
  <si>
    <t>184102127</t>
  </si>
  <si>
    <t>Výsadba dřevin s balem D do 1 m, na svahu přes 1:5 do 1:2 se zalitím</t>
  </si>
  <si>
    <t>Rostlinný substrát (zahradní substrát pro výsadbu)</t>
  </si>
  <si>
    <t>183101221</t>
  </si>
  <si>
    <t>Hloub. jamek s výměnou 50% půdy do 1 m3, v rovině, stromy N1-N5, č.35, 37, 54</t>
  </si>
  <si>
    <t>184102117</t>
  </si>
  <si>
    <t>Výsadba dřevin s balem D do 1 m, v rovině se zalitím</t>
  </si>
  <si>
    <t>183102135</t>
  </si>
  <si>
    <t>Hloubení jamek bez výměny půdy zeminy skupiny 1 až 4 obj přes 0,125 do 0,4 m3 ve svahu přes 1:5 do, 1:2 (U Lázní - ACB/4)</t>
  </si>
  <si>
    <t>184102126</t>
  </si>
  <si>
    <t>Výsadba dřeviny s balem D přes 0,6 do 0,8 m do jamky se zalitím ve svahu přes 1:5 do 1:2 (U Lázní -, ACB/4)</t>
  </si>
  <si>
    <t>185802124</t>
  </si>
  <si>
    <t>Hnojení umělým hnojivem k jednotlivým rostlinám na svahu do 1:2 (4*10g)</t>
  </si>
  <si>
    <t>Hnojení umělým hnojivem k jednotlivým rostlinám na svahu do 1:2 (4*10g) (U Lázní - 4ks)</t>
  </si>
  <si>
    <t>25191155</t>
  </si>
  <si>
    <t>Hnojivo - okrasné dřeviny (hnojivo průmyslové)</t>
  </si>
  <si>
    <t>Hnojivo - okrasné dřeviny (hnojivo průmyslové) (U Lázní)</t>
  </si>
  <si>
    <t>185802114</t>
  </si>
  <si>
    <t>Hnojení umělým hnojivem k jednotlivým rostlinám v rovině (4*10g)</t>
  </si>
  <si>
    <t>184215422</t>
  </si>
  <si>
    <t>Zhotovení závlahové mísy u solitérních dřevin na svahu do 1:2, průměr mísy do1m</t>
  </si>
  <si>
    <t>184215423</t>
  </si>
  <si>
    <t>Zhotovení závlahové mísy dřevin D přes 1,0 m na svahu přes 1:5 do 1:2, U Lázní</t>
  </si>
  <si>
    <t>184911422</t>
  </si>
  <si>
    <t>Mulčování rostlin kůrou tl. do 0,1 m, svah do 1:2 (výsadbové mísy - mulčovací kůra)</t>
  </si>
  <si>
    <t>Mulčování rostlin kůrou tl. do 0,1 m, svah do 1:2 (výsadbové mísy - mulčovací kůra) U Lázní</t>
  </si>
  <si>
    <t>10391100</t>
  </si>
  <si>
    <t>Mulčovací kůra</t>
  </si>
  <si>
    <t>Mulčovací kůra, U Lázní</t>
  </si>
  <si>
    <t>184215412</t>
  </si>
  <si>
    <t>Zhotovení závlahové mísy u solitérních dřevin v rovině, průměr mísy do1m</t>
  </si>
  <si>
    <t>184911421</t>
  </si>
  <si>
    <t>Mulčování rostlin kůrou tl. do 0,1 m v rovině  (výsadbové mísy - mulčovací kůra)</t>
  </si>
  <si>
    <t>184215133</t>
  </si>
  <si>
    <t>Ukotvení kmene dřeviny třemi kůly, dl přes 2 do 3m (zahrnuje i náklady na ochranu proti poškození, kmene v místě vzepření)</t>
  </si>
  <si>
    <t>Ukotvení kmene dřeviny třemi kůly, dl přes 2 do 3m (zahrnuje i náklady na ochranu proti poškození, kmene v místě vzepření) U Lázní</t>
  </si>
  <si>
    <t>60591255</t>
  </si>
  <si>
    <t>Kůl vysazovací dřevěný, D 80mm,dl 2,5m</t>
  </si>
  <si>
    <t>Kůl vysazovací dřevěný, D 80mm,dl 2,5m U Lázní</t>
  </si>
  <si>
    <t>184501141</t>
  </si>
  <si>
    <t>Zhotovení obalu kmene a spodních částí větví stromu z rákosové rohože</t>
  </si>
  <si>
    <t>Zhotovení obalu kmene a spodních částí větví stromu z rákosové rohože, U Lázní</t>
  </si>
  <si>
    <t>61894003</t>
  </si>
  <si>
    <t>Rákosová rohož (rákos ohradový neloupaný, 40x200cm - jeden strom)</t>
  </si>
  <si>
    <t>Rákosová rohož (rákos ohradový neloupaný, 40x200cm - jeden strom) U Lázní</t>
  </si>
  <si>
    <t>Zalití rostlin vodou plochy do 20 m2 (100 l/ks), opakováno 8x</t>
  </si>
  <si>
    <t>Zalití rostlin vodou plochy do 20 m2 (100 l/ks), opakováno 8x, U Lázní</t>
  </si>
  <si>
    <t>167103101</t>
  </si>
  <si>
    <t>Nakládání výkopku zeminy schopné zúrodnění</t>
  </si>
  <si>
    <t>162306112</t>
  </si>
  <si>
    <t>Vodorovné přemístění výkopku do 1000 m, zemin schodných zúrodnění</t>
  </si>
  <si>
    <t>Rostlinný materiál</t>
  </si>
  <si>
    <t>Rostlinný materiál - U Lázní</t>
  </si>
  <si>
    <t>Hnojivo</t>
  </si>
  <si>
    <t>Hnojivo - U Lázní</t>
  </si>
  <si>
    <t>Mulčovací kůra - U Lázní</t>
  </si>
  <si>
    <t>Rostlinný substrát na výměnu do jamek</t>
  </si>
  <si>
    <t>Kůly vysazovací dřevěné</t>
  </si>
  <si>
    <t>Kůly vysazovací dřevěné  U Lázní</t>
  </si>
  <si>
    <t>Rákosová rohož (rákos ohradový neloupaný)</t>
  </si>
  <si>
    <t>Rákosová rohož (rákos ohradový neloupaný) - U Lázní</t>
  </si>
  <si>
    <t>Vyzvednutí dřeviny k přesazení (č.35,37)</t>
  </si>
  <si>
    <t>Vyzvednutí dřeviny k přesazení (č.54)</t>
  </si>
  <si>
    <t>Zalití rostlin vodou plochy do 20 m2 (100 l/ks), opakováno 8x ročně</t>
  </si>
  <si>
    <t>185804311.</t>
  </si>
  <si>
    <t>Zalití rostlin vodou plochy do 20 m2 (100 l/ks), opakováno 8x ročně   ULázní</t>
  </si>
  <si>
    <t>poznámka 5</t>
  </si>
  <si>
    <t>rozvojová péče (2.a3.rok po výsadbě)</t>
  </si>
  <si>
    <t>184852322</t>
  </si>
  <si>
    <t>Řez stromu výchovný (alejových stromů, v přes 4 do 6m)</t>
  </si>
  <si>
    <t>184911111</t>
  </si>
  <si>
    <t>Znovuuvázání dřeviny ke kůlům u 20% jedinců</t>
  </si>
  <si>
    <t>184503121</t>
  </si>
  <si>
    <t>Odstranění obalu kmeme a spodních částí větví stromu u 10% jedinců</t>
  </si>
  <si>
    <t>poznámka 7</t>
  </si>
  <si>
    <t>specifikace rostlinného materiálu-stromy</t>
  </si>
  <si>
    <t>ACER PSEUDOPLATANUS (javor), vel. 18-20, ZB, N1, N6</t>
  </si>
  <si>
    <t>AESCULUS HIPPOCASTANUM (jírovec), vel. 18-20, ZB, N3, N4, N5</t>
  </si>
  <si>
    <t>CATALPA BIGNONIOIDES (katalpa), vel. 18-20, ZB, N2</t>
  </si>
  <si>
    <t>TILIA CORDATA - přesázení stromu č.35, ZB</t>
  </si>
  <si>
    <t>GINKGO BILOBA - přesázení stromu č.37, ZB</t>
  </si>
  <si>
    <t>GLEDITSIA TRIACANTHOS - přesázení stromu č.54, ZB</t>
  </si>
  <si>
    <t>AESCULUS X CARNEA ´BRIOTII´- (jírovec červený), vel. 12/14, U Lázní</t>
  </si>
  <si>
    <t>183102213</t>
  </si>
  <si>
    <t>Hloub. jamek s výměnou 50% půdy do 0,05 m3, na svahu do 1:2 (keře na svazích)</t>
  </si>
  <si>
    <t>183112213</t>
  </si>
  <si>
    <t>Hloub. jamek s výměnou 50% půdy do 0,01 m3, na svahu do 1:2 (popínavé rostliny na svazích)</t>
  </si>
  <si>
    <t>Rostlinný substrát pro výměnu do jamek (zahradní substrát pro výsadbu VL)</t>
  </si>
  <si>
    <t>183111113</t>
  </si>
  <si>
    <t>Hloubení jamek bez výměny půdy zeminy skupiny 1 až 4 obj přes 0,005 do 0,01 m3 v rovině a svahu do, 1:5 (U Lázní - SPB/20, HYD/40, PHY/100, PLE/20, EUF/95)</t>
  </si>
  <si>
    <t>183112130</t>
  </si>
  <si>
    <t>Hloubení jamek bez výměny půdy zeminy tř 1 až 4 obj přes 0,005 do 0,01 m3 ve svahu přes 1:5 do 1:2, (U Lázní - SPV/20, COT/150, ROR/100, SIC/500, SCG/140)</t>
  </si>
  <si>
    <t>183111114</t>
  </si>
  <si>
    <t>Hloubení jamek bez výměny půdy zeminy tř 1 až 4 objem do 0,02 m3 v rovině a svahu do 1:5 (U Lázní -, AME/9, COM/8)</t>
  </si>
  <si>
    <t>184102111</t>
  </si>
  <si>
    <t>Výsadba dřeviny s balem D do 0,2 m do jamky se zalitím v rovině a svahu do 1:5, (U Lázní - SPB/20,, HYD/40, PHY/100, PLE/20, EUF/95)</t>
  </si>
  <si>
    <t>184102121</t>
  </si>
  <si>
    <t>Výsadba dřeviny s balem D do 0,2 m do jamky se zalitím ve svahu přes 1:5 do 1:2, (U Lázní - SPV/20,, COT/150, ROR/100, SIC/500, SCG/140)</t>
  </si>
  <si>
    <t>184102112</t>
  </si>
  <si>
    <t>Výsadba dřeviny s balem D do 0,3 m do jamky se zalitím v rovině a svahu do 1:5  (U Lázní - AME/9,, COM/8)</t>
  </si>
  <si>
    <t>184102122</t>
  </si>
  <si>
    <t>Výsadba dřevin s balem D do 30 cm, na svahu do 1:2, se zalitím  (keře na svazích)</t>
  </si>
  <si>
    <t>183211322</t>
  </si>
  <si>
    <t>Výsadba květin krytokořenných do připravené půdy se zalitím, kontejner do120mm (popínavky)</t>
  </si>
  <si>
    <t>781,052</t>
  </si>
  <si>
    <t>Hnojení umělým hnojivem k jednotlivým rostlinám na svahu 1:2 (keř/10g)(bez popínavek)</t>
  </si>
  <si>
    <t>Hnojení umělým hnojivem k jednotlivým rostlinám na svahu 1:2 (keř/10g) U Lázní</t>
  </si>
  <si>
    <t>Hnojení půdy umělým hnojivem k jednotlivým rostlinám v rovině a svahu do 1:5, U Lázní</t>
  </si>
  <si>
    <t>Hnojivo - okrasné dřeviny (hnojivo průmyslové), U Lázní</t>
  </si>
  <si>
    <t>185804312</t>
  </si>
  <si>
    <t>Zalití rostlin vodou plochy přes 20 m2 (40 l/m2), opakováno 3x</t>
  </si>
  <si>
    <t>Zalití rostlin vodou plochy přes 20 m2 (40 l/m2), opakováno 3x, U Lázní - 400 m2</t>
  </si>
  <si>
    <t>Mulčování rostlin tl. do 0,1 m, svah do 1:2</t>
  </si>
  <si>
    <t>Mulčování rostlin tl. do 0,1 m, svah do 1:2, U Lázní</t>
  </si>
  <si>
    <t>Mulčování rostlin kůrou, tl. do 0,1 m v rovině, U Lázní</t>
  </si>
  <si>
    <t>856,71</t>
  </si>
  <si>
    <t>182111111</t>
  </si>
  <si>
    <t>Zpevnění svahu kokosovou sítí</t>
  </si>
  <si>
    <t>Zpevnění svahu kokosovou sítí - U Lázní</t>
  </si>
  <si>
    <t>61894010</t>
  </si>
  <si>
    <t>Kokosová síť  400g/m2</t>
  </si>
  <si>
    <t>61894013</t>
  </si>
  <si>
    <t>Kokosová síť  700g/m2  U Lázní</t>
  </si>
  <si>
    <t>69311057</t>
  </si>
  <si>
    <t>Skoba kotvící ocelová na geotextilie, délka 30cm, D 4mm (3ks/m2)</t>
  </si>
  <si>
    <t>Skoba kotvící ocelová na geotextilie, délka 30cm, D 4mm (3ks/m2) U Lázní</t>
  </si>
  <si>
    <t>Vodorovné přemístění výkopku do 1000 m, zemin vhodných zúrodnění</t>
  </si>
  <si>
    <t>Rostlinný materiál, U Lázní</t>
  </si>
  <si>
    <t>Hnojivo, U Lázní</t>
  </si>
  <si>
    <t>Substrát na výměnu do jamek</t>
  </si>
  <si>
    <t>Protierozní síť z kokosových vláken 400g/m2</t>
  </si>
  <si>
    <t>Protierozní síť z kokosových vláken 700g/m2, U Lázní</t>
  </si>
  <si>
    <t>Zalití rostlin vodou plochy přes 20 m2 (40l/m2), opakováno 5x v jednom roce</t>
  </si>
  <si>
    <t>Zalití rostlin vodou plochy přes 20 m2 (40l/m2), opakováno 5x v jednom roce, U Lázní</t>
  </si>
  <si>
    <t>185804214</t>
  </si>
  <si>
    <t>Vypletí záhonu dřevin ve skupinách v rovině s naložením a odvozem odpadu do 20km, 2x ročně</t>
  </si>
  <si>
    <t>Vypletí záhonu dřevin ve skupinách v rovině s naložením a odvozem odpadu do 20km, 2x ročně, U Lázní</t>
  </si>
  <si>
    <t>185804234</t>
  </si>
  <si>
    <t>Vypletí záhonu dřevin ve skupinách s naložením a odvozem odpadu do 20 km ve svahu přes 1:5 do 1:2,, 2x ročně, U Lázní</t>
  </si>
  <si>
    <t>poznámka 7a</t>
  </si>
  <si>
    <t>specifikace rostlinného materiálu-keře</t>
  </si>
  <si>
    <t>COTONEASTER DAMMERI ´CORAL BEAUTY´ (skalník), vel 20-30</t>
  </si>
  <si>
    <t>COTONEASTER DAMMERI ´MAJOR´ (skalník), vel 20-30</t>
  </si>
  <si>
    <t>SYMPHORICARPOS CHENAULTII ´HANCOCK´ (pámelník), vel. 15-20</t>
  </si>
  <si>
    <t>Spiraea x bumalda - tavolník nízký, vel. 40/60</t>
  </si>
  <si>
    <t>Spiraea x vanhouttei - tavolník van Houtteův, vel. 40/60</t>
  </si>
  <si>
    <t>Amelanchier laevis - muchovník hladký, vel. 60/80</t>
  </si>
  <si>
    <t>Cornus mas - dřín, vel. 60/80</t>
  </si>
  <si>
    <t>Cotoneaster dammerii ´Eichholz´ - skalník, vel. 30/40</t>
  </si>
  <si>
    <t>Euonymus fortunei ´Emerald Gaiety´ - brslen, vel. 30/40</t>
  </si>
  <si>
    <t>Hydrangea paniculata ´Vanille Fraise´ - hortenzie latnatá, vel. 40/60</t>
  </si>
  <si>
    <t>Physocarpus opulifolius - tavola kalinolistá, vel. 40/60</t>
  </si>
  <si>
    <t>Prunus laurocerasus ´Etna´ - bobkovišeň, vel. 40/60</t>
  </si>
  <si>
    <t>Rosa rugosa - růže svraskalá, vel. 40/60</t>
  </si>
  <si>
    <t>Spiraea x cinerea ´Grefsheim´ - tavolník popelavý, vel. 40/60</t>
  </si>
  <si>
    <t>Stephanandra incisa ´Crispa´ - korunatka klaná, vel. 30/40</t>
  </si>
  <si>
    <t>poznámka 7b</t>
  </si>
  <si>
    <t>specifikace rostlinného materiálu-popínavé rotliny</t>
  </si>
  <si>
    <t>HEDERA HELIX (břečťan), vel. K9</t>
  </si>
  <si>
    <t>119005133</t>
  </si>
  <si>
    <t>Vytyčení výsadeb v záhonu pl přes 100m2 s rozmístěním rostlin nepravidelně ve stejnorodých skupinách</t>
  </si>
  <si>
    <t>183101213</t>
  </si>
  <si>
    <t>Hloub. jamek s výměnou 50% půdy do 0,05 m3,v rovině (keře v trvalkových záhonech)</t>
  </si>
  <si>
    <t>Výsadba dřevin s balem D do 30 cm, v rovině, se zalitím</t>
  </si>
  <si>
    <t>Hnojení umělým hnojivem k jednotlivým rostlinám v rovině (keř/10g)</t>
  </si>
  <si>
    <t>Hloub. jamek bez výměny půdy do 0,01 m3 v rovině (okrasné trávy, trvalky)</t>
  </si>
  <si>
    <t>9789,598</t>
  </si>
  <si>
    <t>183111213</t>
  </si>
  <si>
    <t>Hloub. jamek s výměnou 50% půdy do 0,01 m3 v rovině (okrasné trávy, trvalky) - záhony pod vzrostlými, stávajícími dřevinami</t>
  </si>
  <si>
    <t>Výsadba květin krytokořenných do připravené půdy se zalitím, kontejner do 120mm</t>
  </si>
  <si>
    <t>10362,562</t>
  </si>
  <si>
    <t>183111111</t>
  </si>
  <si>
    <t>Hloubení jamek bez výměny půdy zeminy tř 1 až 4 obj do 0,002 m3 v rovině a svahu do 1:5, U Lázní, (EPI/75, KOE/60, MIS/10, HOS/15, trvalková směs/147, cibuloviny/480)</t>
  </si>
  <si>
    <t>183112128</t>
  </si>
  <si>
    <t>Hloubení jamek bez výměny půdy zeminy skupiny 1 až 4 obj do 0,002 m3 ve svahu přes 1:5 do 1:2, U, Lázní (PACH/740, EPI/370, WAL/800)</t>
  </si>
  <si>
    <t>183211321</t>
  </si>
  <si>
    <t>Výsadba květin krytokořenných průměru kontejneru do 80 mm, U Lázní (trvalky, traviny, trvalková, směs)</t>
  </si>
  <si>
    <t>183211313</t>
  </si>
  <si>
    <t>Výsadba cibulí do připravené půdy se zalitím</t>
  </si>
  <si>
    <t>Zalití rostlin vodou plochy přes 20 m2 (25 l/m2), opakováno 3x</t>
  </si>
  <si>
    <t>2195,909325</t>
  </si>
  <si>
    <t>Zalití rostlin vodou plochy přes 20 m2 (25 l/m2), opakováno 3x, U Lázní - 460m2</t>
  </si>
  <si>
    <t>2772,765</t>
  </si>
  <si>
    <t>Mulčování rostlin kůrou, tl. do 0,1 m v rovině, (tl.mulče 50mm)</t>
  </si>
  <si>
    <t>3467,7717</t>
  </si>
  <si>
    <t>Mulčování rostlin kůrou tl do 0,1 m ve svahu přes 1:5 do 1:2, (tl.mulče 50mm), U Lázní</t>
  </si>
  <si>
    <t>6750,7</t>
  </si>
  <si>
    <t>184911161</t>
  </si>
  <si>
    <t>Mulčování záhonů kačírkem nebo drceným kamenivem tloušťky mulče přes 50 do 100 mm v rovině nebo na, svahu do 1:5, U Lázní (trvalky, traviny, trvalková směs)</t>
  </si>
  <si>
    <t>58343872</t>
  </si>
  <si>
    <t>Kamenivo drcené hrubé frakce 8/16, U Lázní (1 m3 = 1,8 t, 80 m2 x 0,05 m)</t>
  </si>
  <si>
    <t>783,579</t>
  </si>
  <si>
    <t>907,0011</t>
  </si>
  <si>
    <t>Zalití rostlin vodou plochy přes 20 m2 (25l/m2), opakováno 5x ročně</t>
  </si>
  <si>
    <t>Zalití rostlin vodou plochy přes 20 m2 (25l/m2), opakováno 5x ročně U Lázní</t>
  </si>
  <si>
    <t>184817111</t>
  </si>
  <si>
    <t>Řez trvalek ve vegetačním období v rovině, jarní řez</t>
  </si>
  <si>
    <t>Řez trvalek ve vegetačním období v rovině, jarní řez, U Lázní</t>
  </si>
  <si>
    <t>185804252</t>
  </si>
  <si>
    <t>Odstranění odkvetlých a odumřelých částí trvalek s odklizením odpadu do 20km</t>
  </si>
  <si>
    <t>Odstranění odkvetlých a odumřelých částí trvalek s odklizením odpadu do 20km, U Lázní</t>
  </si>
  <si>
    <t>185804211</t>
  </si>
  <si>
    <t>Vypletí záhonu květin v rovině s naložením a odvozem odpadu do 20km, opakováno 3x ročně</t>
  </si>
  <si>
    <t>Vypletí záhonu květin v rovině s naložením a odvozem odpadu do 20km, opakováno 3x ročně, U Lázní</t>
  </si>
  <si>
    <t>poznámka 7c</t>
  </si>
  <si>
    <t>specifikace rostlinného materiálu-trvalky</t>
  </si>
  <si>
    <t>ANEMONE HUPEHENSIS ´HONORINE JOBERT´ (sasanka) vel.K11</t>
  </si>
  <si>
    <t>ASTRANTIA MAJOR ´STAR OF BILLION´ (jarmanka), vel.K9</t>
  </si>
  <si>
    <t>ASTRANTIA MAJOR ´SNOW STAR´(jarmanka), vel.K9</t>
  </si>
  <si>
    <t>CALAMINTHA NEPETA ssp. NEPETA ´TRIUMPHATOR´(marulka), vel.K9</t>
  </si>
  <si>
    <t>CENTRANTHUS RUBER ´ALBUS´ (mavuň) vel.K9</t>
  </si>
  <si>
    <t>ECHINACEA PURPUREA ´ALBA´ (třapatka) vel.K9</t>
  </si>
  <si>
    <t>GAURA LINDHEIMERI ´WHIRLING BUTERFLIES´(gaura) vel.K9</t>
  </si>
  <si>
    <t>GERANIUM SANGUINEUM ´ALBUM´ (kakost), vel.K9</t>
  </si>
  <si>
    <t>GERANIUM SYLVATICUM ´ALBUM´ (kakost), vel.K9</t>
  </si>
  <si>
    <t>GERANIUM MACRORRHIZUM ´SPESSART´ (kakost) vel.K9</t>
  </si>
  <si>
    <t>IRIS SBIRICA ´WHITE SWIRL´ (kosatec), vel.K9</t>
  </si>
  <si>
    <t>PAENONIA LACTIFLORA ´MARIE LEMOINE´ (pivoňka), vel. 20-40(CR3)</t>
  </si>
  <si>
    <t>PERSICARIA AMPLEXICAULIS ´ALBA´ (rdesno), vel.K11</t>
  </si>
  <si>
    <t>VERONICA SPICATA ´ALBA´ (rozrazil), vel.K9</t>
  </si>
  <si>
    <t>VERONICASTRUM VIRGINICUM ´DIANE´ (rozrazilovec), vel.K9</t>
  </si>
  <si>
    <t>VINCA MINOR ´ALBA´ (barvínek), vel.K9</t>
  </si>
  <si>
    <t>CALAMAGROSTIS ACUTIFLORA ´KARL FOERSTER´ (třtina) ve. K11</t>
  </si>
  <si>
    <t>CALAMAGROSTIS BRACHYTRICHA (třtina) ve. K11</t>
  </si>
  <si>
    <t>poznámka 7d</t>
  </si>
  <si>
    <t>specifikace rostlinného materiálu-okrasné trávy</t>
  </si>
  <si>
    <t>DESCHAMPSIA CAESPITOSA ´GOLDTAU´ (metlice) vel. K9</t>
  </si>
  <si>
    <t>PANICUM VIRGATUM ´NORTHWIND´ (proso) vel.K9</t>
  </si>
  <si>
    <t>SESLERIA AUTUMNALIS (pěchava) vel.K9</t>
  </si>
  <si>
    <t>poznámka 7e</t>
  </si>
  <si>
    <t>specifikace rostlinného materiálu-nízké keře</t>
  </si>
  <si>
    <t>HYDRANGEA PANICULATA ´BABY LACE´ (hortenzie), vel. 30-40</t>
  </si>
  <si>
    <t>poznámka 7cc</t>
  </si>
  <si>
    <t>specifikace rostlinného materiálu-trvalky-U Lázní</t>
  </si>
  <si>
    <t>Epimedium rubrum - škornice červená</t>
  </si>
  <si>
    <t>Hosta ´Blue Mouse Ears´ - bohyška, nízký cv.</t>
  </si>
  <si>
    <t>Pachysandra terminalis - tlustonitník</t>
  </si>
  <si>
    <t>Waldsteinia ternata - mochnička trojčetná</t>
  </si>
  <si>
    <t>Koeleria glauca - smělek sivý</t>
  </si>
  <si>
    <t>poznámka 7dd</t>
  </si>
  <si>
    <t>specifikace rostlinného materiálu-okrasné trávy- U Lázní</t>
  </si>
  <si>
    <t>Miscanthus sinensis ´Kleine Fontaine´ - miskantus</t>
  </si>
  <si>
    <t>Eremurus stenophyllus - liliochvostec</t>
  </si>
  <si>
    <t>poznámka 7f</t>
  </si>
  <si>
    <t>specifikace rostlinného materiálu-extenzívní trvalkový záhon- U Lázní</t>
  </si>
  <si>
    <t>Calamagrostis brachytricha - třtina</t>
  </si>
  <si>
    <t>Panicum virgatum - proso prutnaté</t>
  </si>
  <si>
    <t>Echinacea purpurea ´Magnus´ - třapatkovka nachová</t>
  </si>
  <si>
    <t>Kniphofia foliosa - mnohokvět</t>
  </si>
  <si>
    <t>Aster dumosus ´Blaue Lagune´ - vězdnice/astra</t>
  </si>
  <si>
    <t>Aster linosyris - hvězdnice zlatohlávek</t>
  </si>
  <si>
    <t>Platycodon grandiflorum ´Mariesii´ - boubelík</t>
  </si>
  <si>
    <t>Salvia nemorosa ´Viola Klose´ - šalvěj hajní</t>
  </si>
  <si>
    <t>Veronica teucrium ´Knallblau´ - rozrazil ožankovitý</t>
  </si>
  <si>
    <t>Pulsatilla vulgaris ´Blaue Glocke´, ´Rote Glocke´ - koniklec německý</t>
  </si>
  <si>
    <t>Hyssopus officinalis subsp. aristatus - yzop lékařský</t>
  </si>
  <si>
    <t>Linum narbonense - len</t>
  </si>
  <si>
    <t>Rudbeckia fulgida var. deami ´Goldsturm´ - třapatka zářivá</t>
  </si>
  <si>
    <t>Origanum vulgare ´Compactum´ - dobromysl obecná</t>
  </si>
  <si>
    <t>Dianthus deltoides - hvozdík kropenatý</t>
  </si>
  <si>
    <t>Potentilla tabernaemontani - mochna jarní</t>
  </si>
  <si>
    <t>Campanula poscharskyana ´Stella´ - zvonek</t>
  </si>
  <si>
    <t>Thymus pulegioides - mateřídouška</t>
  </si>
  <si>
    <t>Nepeta × faassenii - šanta</t>
  </si>
  <si>
    <t>Anemone sylvestris - sasanka lesní</t>
  </si>
  <si>
    <t>Prunella grandiflora - černohlávek velkokvětý</t>
  </si>
  <si>
    <t>Crocus tommasinianus - šafrán</t>
  </si>
  <si>
    <t>poznámka 7g</t>
  </si>
  <si>
    <t>specifikace rostlinného materiálu-cibuloviny</t>
  </si>
  <si>
    <t>Allium sphaerocephalon - česnek kulatohlavý</t>
  </si>
  <si>
    <t>Allium jesdianum ´Shing´ - česnek</t>
  </si>
  <si>
    <t>Gladiolus byzanticus - mečík byzantský</t>
  </si>
  <si>
    <t>Lilium bulbiferum - lilie cibulkonosná</t>
  </si>
  <si>
    <t>Tulipa batalanii ´Bright Gem´  - tulipán</t>
  </si>
  <si>
    <t>Hloubení jamek pro vysazování rostlin bez výměny půdy do 0,01 m3 v rovině a svahu do 1:5</t>
  </si>
  <si>
    <t>ALLIUM STIPITATUM ´MOUNT EVERESTE´ (česnek), cibule 20+</t>
  </si>
  <si>
    <t>TULIPA ´HAKUUN´ (tulipán), cibule 12+</t>
  </si>
  <si>
    <t>Hloubení jamek pro vysazování rostlin bez výměny půdy do 0,002 m3 v rovině a svahu do 1:5</t>
  </si>
  <si>
    <t>CROCUS JEANNE D´ARC (krokus, bílý), cibule 7+</t>
  </si>
  <si>
    <t>GALANTHUS NIVALIS (sněženka), cibule 5+</t>
  </si>
  <si>
    <t>SCILLA SIBERICA ´ALBA´ (ladoňka), cibule 7+</t>
  </si>
  <si>
    <t>183901111</t>
  </si>
  <si>
    <t>Příprava nádob pro vysazování rostlin do 0,3m3 s naplněním zeminou, včetně napnění nádob substrátem, osázení a stabilizace nádoby na místě</t>
  </si>
  <si>
    <t>poznámka 7h</t>
  </si>
  <si>
    <t>specifikace rostlinného materiálu-vodní rostliny</t>
  </si>
  <si>
    <t>NYMPHEAE ´HERMINE´ (leknín), vel. K9</t>
  </si>
  <si>
    <t>181451131</t>
  </si>
  <si>
    <t>Založení parkového trávníku výsevem pl přes 1000 m2 v rovině a ve svahu do 1:5, (park-2265m2)</t>
  </si>
  <si>
    <t>181411131</t>
  </si>
  <si>
    <t>Založení parkového trávníku výsevem pl do 1000 m2 v rovině a ve svahu do 1:5</t>
  </si>
  <si>
    <t>181451132</t>
  </si>
  <si>
    <t>Založení trávníku parkového výsevem pl přes1000m2 svahu od 1:5 do 1:2 (park-1194m2, zatravnění po, rušené cestě-523m2)</t>
  </si>
  <si>
    <t>00572420</t>
  </si>
  <si>
    <t>Osivo -  směs travní parková okrasná (25-30g/m2)</t>
  </si>
  <si>
    <t>Osivo -  směs travní parková okrasná (25-30g/m2), Ul Lázní</t>
  </si>
  <si>
    <t>185803211</t>
  </si>
  <si>
    <t>Uválcování trávníku v rovině</t>
  </si>
  <si>
    <t>Uválcování trávníku v rovině - U Lázní</t>
  </si>
  <si>
    <t>Zalití rostlin vodou plochy přes 20 m2 (20l/m2), opakováno 5x</t>
  </si>
  <si>
    <t>Zalití rostlin vodou plochy přes 20 m2 (20l/m2), opakováno 5x, U Lázní</t>
  </si>
  <si>
    <t>111151221</t>
  </si>
  <si>
    <t>Pokosení trávníku parkového s odvozem do 20km v rovině a svahu do 1:5, opakováno 3x (do předání)</t>
  </si>
  <si>
    <t>Pokosení trávníku parkového s odvozem do 20km v rovině a svahu do 1:5, opakováno 3x (do předání) - U, Lázní</t>
  </si>
  <si>
    <t>111151222</t>
  </si>
  <si>
    <t>Pokosení trávníku parkového s odvozem do 20km ve svahu do 1:2, opakováno 3x (do předání)</t>
  </si>
  <si>
    <t>Pokosení trávníku parkového s odvozem do 20km v rovině a svahu do 1:5, opakováno 6x ročně</t>
  </si>
  <si>
    <t>Pokosení trávníku parkového s odvozem do 20km v rovině a svahu do 1:5, opakováno 6x ročně, U Lázní</t>
  </si>
  <si>
    <t>Pokosení trávníku parkového s odvozem do 20km ve svahu od 1:5 do 1:2, opakováno 6x ročně</t>
  </si>
  <si>
    <t>185802113</t>
  </si>
  <si>
    <t>Hnojení půdy umělým hnojivem na široko v rovině a svahu do 1:5  (10g/m2), 1x ročně</t>
  </si>
  <si>
    <t>Hnojení půdy umělým hnojivem na široko v rovině a svahu do 1:5  (10g/m2), 1x ročně, U Lázní</t>
  </si>
  <si>
    <t>185802123</t>
  </si>
  <si>
    <t>Hnojení půdy umělým hnojivem na široko ve svahu od 1:5 do 1:2  (10g/m2), 1x ročně</t>
  </si>
  <si>
    <t>Hnojivo pro trávníky (hnojivo průmyslové)</t>
  </si>
  <si>
    <t>Hnojivo pro trávníky (hnojivo průmyslové) - U Lázní</t>
  </si>
  <si>
    <t>Zalití rostlin vodou plochy přes 20 m2 (20l/m2), opakováno 10x ročně</t>
  </si>
  <si>
    <t>Zalití rostlin vodou plochy přes 20 m2 (20l/m2), opakováno 10x ročně, U Lázní</t>
  </si>
  <si>
    <t>183451411</t>
  </si>
  <si>
    <t>Prořezání trávníku bez přísevu pl do 1000 m2 v rovině nebo na svahu do 1:5,1x ročně</t>
  </si>
  <si>
    <t>Prořezání trávníku bez přísevu pl do 1000 m2 v rovině nebo na svahu do 1:5,1x ročně, U Lázní</t>
  </si>
  <si>
    <t>183451422</t>
  </si>
  <si>
    <t>Prořezání trávníku bez přísevu pl přes 1000 m2 na svahu od 1:5 do 1:2, 1x ročně</t>
  </si>
  <si>
    <t>185811111</t>
  </si>
  <si>
    <t>Shrabání listí bez pokryvných rostlin vrstvy do 50 mm pl do 1000 m2 v rovině a svahu do 1:5, 1x, ročně</t>
  </si>
  <si>
    <t>Shrabání listí bez pokryvných rostlin vrstvy do 50 mm pl do 1000 m2 v rovině a svahu do 1:5, 1x, ročně, U Lázní</t>
  </si>
  <si>
    <t>185851221</t>
  </si>
  <si>
    <t>Shrabání listí bez pokryvných rostlin vrstvy do 50 mm pl do 10000 m2 ve svahu přes 1:5 do 1:2, 1x, ročně</t>
  </si>
  <si>
    <t>181411121</t>
  </si>
  <si>
    <t>Založení lučního trávníku  výsevem pl do 1000m2 v rovině a ve svahu do 1:5 (malý ovál)</t>
  </si>
  <si>
    <t>181451122</t>
  </si>
  <si>
    <t>Založení lučního trávníku  výsevem pl přes 1000m2 svahu od 1:5 do 1:2 (velký ovál a plocha u, jízdárny)</t>
  </si>
  <si>
    <t>Osivo - travobylinná směs (kopretinová louka) 5-8g/m2</t>
  </si>
  <si>
    <t>ztratné-travní osivo 3%</t>
  </si>
  <si>
    <t>15,5232*,03</t>
  </si>
  <si>
    <t>185803211.</t>
  </si>
  <si>
    <t>Uválcování trávníku v rovině a svahu</t>
  </si>
  <si>
    <t>111151232</t>
  </si>
  <si>
    <t>Pokosení trávníku lučního svah do 1:2, odvoz 20 km</t>
  </si>
  <si>
    <t>111151131</t>
  </si>
  <si>
    <t>Pokosení trávníku lučního svah do 1:5, odvoz 20 km</t>
  </si>
  <si>
    <t>111151232.</t>
  </si>
  <si>
    <t>Pokosení trávníku lučního svah do 1:2, odvoz 20 km, 3xročně</t>
  </si>
  <si>
    <t>111151131.</t>
  </si>
  <si>
    <t>Pokosení trávníku lučního svah do 1:5, odvoz 20 km, 3xročně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</si>
</sst>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rgb="FFD6E1EE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  <font>
      <sz val="8"/>
      <color rgb="FFDF7000"/>
      <name val="Arial CE"/>
      <charset val="238"/>
    </font>
    <font>
      <sz val="8"/>
      <color indexed="2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6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49" fontId="0" fillId="0" borderId="6" xfId="0" applyNumberFormat="1" applyBorder="1" applyAlignment="1">
      <alignment vertical="center" wrapTex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28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2" xfId="0" applyNumberFormat="1" applyFont="1" applyBorder="1" applyAlignment="1">
      <alignment horizontal="right" vertical="center" wrapText="1" shrinkToFit="1"/>
    </xf>
    <xf numFmtId="4" fontId="3" fillId="0" borderId="32" xfId="0" applyNumberFormat="1" applyFont="1" applyBorder="1" applyAlignment="1">
      <alignment horizontal="right" vertical="center" shrinkToFit="1"/>
    </xf>
    <xf numFmtId="4" fontId="0" fillId="0" borderId="32" xfId="0" applyNumberFormat="1" applyBorder="1" applyAlignment="1">
      <alignment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 shrinkToFit="1"/>
    </xf>
    <xf numFmtId="4" fontId="8" fillId="0" borderId="32" xfId="0" applyNumberFormat="1" applyFont="1" applyBorder="1" applyAlignment="1">
      <alignment vertical="center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2" xfId="0" applyNumberFormat="1" applyBorder="1" applyAlignment="1">
      <alignment vertical="center" wrapText="1" shrinkToFit="1"/>
    </xf>
    <xf numFmtId="4" fontId="15" fillId="3" borderId="35" xfId="0" applyNumberFormat="1" applyFont="1" applyFill="1" applyBorder="1" applyAlignment="1">
      <alignment vertical="center" wrapText="1" shrinkToFit="1"/>
    </xf>
    <xf numFmtId="4" fontId="15" fillId="3" borderId="35" xfId="0" applyNumberFormat="1" applyFont="1" applyFill="1" applyBorder="1" applyAlignment="1">
      <alignment vertical="center" shrinkToFit="1"/>
    </xf>
    <xf numFmtId="4" fontId="0" fillId="3" borderId="36" xfId="0" applyNumberForma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6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6" xfId="0" applyNumberFormat="1" applyFont="1" applyFill="1" applyBorder="1" applyAlignment="1">
      <alignment horizontal="center" vertical="center"/>
    </xf>
    <xf numFmtId="4" fontId="7" fillId="3" borderId="36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3" borderId="21" xfId="0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Alignment="1">
      <alignment vertical="top"/>
    </xf>
    <xf numFmtId="49" fontId="17" fillId="0" borderId="0" xfId="0" applyNumberFormat="1" applyFont="1" applyAlignment="1">
      <alignment vertical="top"/>
    </xf>
    <xf numFmtId="165" fontId="17" fillId="0" borderId="0" xfId="0" applyNumberFormat="1" applyFont="1" applyAlignment="1">
      <alignment vertical="top" shrinkToFit="1"/>
    </xf>
    <xf numFmtId="4" fontId="17" fillId="0" borderId="0" xfId="0" applyNumberFormat="1" applyFont="1" applyAlignment="1">
      <alignment vertical="top" shrinkToFit="1"/>
    </xf>
    <xf numFmtId="4" fontId="8" fillId="3" borderId="0" xfId="0" applyNumberFormat="1" applyFont="1" applyFill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7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38" xfId="0" applyFont="1" applyBorder="1" applyAlignment="1">
      <alignment vertical="top"/>
    </xf>
    <xf numFmtId="49" fontId="17" fillId="0" borderId="39" xfId="0" applyNumberFormat="1" applyFont="1" applyBorder="1" applyAlignment="1">
      <alignment vertical="top"/>
    </xf>
    <xf numFmtId="0" fontId="17" fillId="0" borderId="39" xfId="0" applyFont="1" applyBorder="1" applyAlignment="1">
      <alignment horizontal="center" vertical="top" shrinkToFit="1"/>
    </xf>
    <xf numFmtId="165" fontId="17" fillId="0" borderId="39" xfId="0" applyNumberFormat="1" applyFont="1" applyBorder="1" applyAlignment="1">
      <alignment vertical="top" shrinkToFit="1"/>
    </xf>
    <xf numFmtId="4" fontId="17" fillId="4" borderId="39" xfId="0" applyNumberFormat="1" applyFont="1" applyFill="1" applyBorder="1" applyAlignment="1" applyProtection="1">
      <alignment vertical="top" shrinkToFit="1"/>
      <protection locked="0"/>
    </xf>
    <xf numFmtId="4" fontId="17" fillId="0" borderId="39" xfId="0" applyNumberFormat="1" applyFont="1" applyBorder="1" applyAlignment="1">
      <alignment vertical="top" shrinkToFit="1"/>
    </xf>
    <xf numFmtId="4" fontId="17" fillId="0" borderId="40" xfId="0" applyNumberFormat="1" applyFont="1" applyBorder="1" applyAlignment="1">
      <alignment vertical="top" shrinkToFit="1"/>
    </xf>
    <xf numFmtId="0" fontId="19" fillId="0" borderId="0" xfId="0" applyFont="1" applyAlignment="1">
      <alignment wrapText="1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39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0" fillId="0" borderId="0" xfId="0" applyNumberFormat="1" applyFont="1" applyAlignment="1">
      <alignment horizontal="center" vertical="top" wrapText="1" shrinkToFit="1"/>
    </xf>
    <xf numFmtId="165" fontId="20" fillId="0" borderId="0" xfId="0" applyNumberFormat="1" applyFont="1" applyAlignment="1">
      <alignment vertical="top" wrapText="1" shrinkToFit="1"/>
    </xf>
    <xf numFmtId="165" fontId="20" fillId="0" borderId="0" xfId="0" quotePrefix="1" applyNumberFormat="1" applyFont="1" applyAlignment="1">
      <alignment horizontal="left" vertical="top" wrapTex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2" xfId="0" applyNumberFormat="1" applyFont="1" applyBorder="1" applyAlignment="1">
      <alignment vertical="top" shrinkToFit="1"/>
    </xf>
    <xf numFmtId="4" fontId="17" fillId="0" borderId="43" xfId="0" applyNumberFormat="1" applyFont="1" applyBorder="1" applyAlignment="1">
      <alignment vertical="top" shrinkToFit="1"/>
    </xf>
    <xf numFmtId="49" fontId="17" fillId="0" borderId="42" xfId="0" applyNumberFormat="1" applyFont="1" applyBorder="1" applyAlignment="1">
      <alignment horizontal="left" vertical="top" wrapText="1"/>
    </xf>
    <xf numFmtId="165" fontId="21" fillId="0" borderId="0" xfId="0" applyNumberFormat="1" applyFont="1" applyAlignment="1">
      <alignment horizontal="center" vertical="top" wrapText="1" shrinkToFit="1"/>
    </xf>
    <xf numFmtId="165" fontId="21" fillId="0" borderId="0" xfId="0" applyNumberFormat="1" applyFont="1" applyAlignment="1">
      <alignment vertical="top" wrapText="1" shrinkToFit="1"/>
    </xf>
    <xf numFmtId="165" fontId="22" fillId="0" borderId="0" xfId="0" applyNumberFormat="1" applyFont="1" applyAlignment="1">
      <alignment horizontal="center" vertical="top" wrapText="1" shrinkToFit="1"/>
    </xf>
    <xf numFmtId="165" fontId="22" fillId="0" borderId="0" xfId="0" applyNumberFormat="1" applyFont="1" applyAlignment="1">
      <alignment vertical="top" wrapText="1" shrinkToFit="1"/>
    </xf>
    <xf numFmtId="165" fontId="21" fillId="0" borderId="0" xfId="0" quotePrefix="1" applyNumberFormat="1" applyFont="1" applyAlignment="1">
      <alignment horizontal="left" vertical="top" wrapText="1"/>
    </xf>
    <xf numFmtId="165" fontId="22" fillId="0" borderId="0" xfId="0" applyNumberFormat="1" applyFont="1" applyAlignment="1">
      <alignment horizontal="left" vertical="top" wrapText="1"/>
    </xf>
    <xf numFmtId="165" fontId="22" fillId="0" borderId="0" xfId="0" quotePrefix="1" applyNumberFormat="1" applyFont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/>
    </xf>
    <xf numFmtId="4" fontId="0" fillId="0" borderId="32" xfId="0" applyNumberFormat="1" applyBorder="1" applyAlignment="1">
      <alignment vertical="center" wrapTex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8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18" fillId="0" borderId="18" xfId="0" applyFont="1" applyBorder="1" applyAlignment="1">
      <alignment horizontal="left" vertical="top" wrapText="1"/>
    </xf>
    <xf numFmtId="0" fontId="18" fillId="0" borderId="18" xfId="0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vertical="top" wrapText="1"/>
    </xf>
    <xf numFmtId="0" fontId="17" fillId="0" borderId="18" xfId="0" applyFont="1" applyBorder="1" applyAlignment="1">
      <alignment horizontal="left" vertical="top" wrapText="1"/>
    </xf>
    <xf numFmtId="0" fontId="17" fillId="0" borderId="18" xfId="0" applyFont="1" applyBorder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21" t="s">
        <v>38</v>
      </c>
    </row>
    <row r="2" spans="1:7" ht="57.75" customHeight="1" x14ac:dyDescent="0.25">
      <c r="A2" s="200" t="s">
        <v>39</v>
      </c>
      <c r="B2" s="200"/>
      <c r="C2" s="200"/>
      <c r="D2" s="200"/>
      <c r="E2" s="200"/>
      <c r="F2" s="200"/>
      <c r="G2" s="200"/>
    </row>
  </sheetData>
  <sheetProtection algorithmName="SHA-512" hashValue="FBg7NPndrFDKMB3nY5mPy6B/uj42+kr/rFnFVPCm51ULu9kmcpIqKTe5qBql1VhU0+B+v6VIhNhvWmrg7TdHww==" saltValue="77hcmjhIWztwsN2X9aXrWQ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C5D62-4740-49A4-918D-0062D4F8AAD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62</v>
      </c>
      <c r="C3" s="258" t="s">
        <v>63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74</v>
      </c>
      <c r="C4" s="261" t="s">
        <v>75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271</v>
      </c>
      <c r="C8" s="177" t="s">
        <v>272</v>
      </c>
      <c r="D8" s="164"/>
      <c r="E8" s="165"/>
      <c r="F8" s="166"/>
      <c r="G8" s="166">
        <f>SUMIF(AG9:AG18,"&lt;&gt;NOR",G9:G18)</f>
        <v>0</v>
      </c>
      <c r="H8" s="166"/>
      <c r="I8" s="166">
        <f>SUM(I9:I18)</f>
        <v>0</v>
      </c>
      <c r="J8" s="166"/>
      <c r="K8" s="166">
        <f>SUM(K9:K18)</f>
        <v>0</v>
      </c>
      <c r="L8" s="166"/>
      <c r="M8" s="166">
        <f>SUM(M9:M18)</f>
        <v>0</v>
      </c>
      <c r="N8" s="165"/>
      <c r="O8" s="165">
        <f>SUM(O9:O18)</f>
        <v>0.04</v>
      </c>
      <c r="P8" s="165"/>
      <c r="Q8" s="165">
        <f>SUM(Q9:Q18)</f>
        <v>429.38</v>
      </c>
      <c r="R8" s="166"/>
      <c r="S8" s="166"/>
      <c r="T8" s="167"/>
      <c r="U8" s="161"/>
      <c r="V8" s="161">
        <f>SUM(V9:V18)</f>
        <v>1698.1200000000001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558</v>
      </c>
      <c r="C9" s="178" t="s">
        <v>559</v>
      </c>
      <c r="D9" s="171" t="s">
        <v>407</v>
      </c>
      <c r="E9" s="172">
        <v>88.8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2.4</v>
      </c>
      <c r="Q9" s="172">
        <f>ROUND(E9*P9,2)</f>
        <v>213.12</v>
      </c>
      <c r="R9" s="174" t="s">
        <v>408</v>
      </c>
      <c r="S9" s="174" t="s">
        <v>358</v>
      </c>
      <c r="T9" s="175" t="s">
        <v>409</v>
      </c>
      <c r="U9" s="160">
        <v>13.3</v>
      </c>
      <c r="V9" s="160">
        <f>ROUND(E9*U9,2)</f>
        <v>1181.04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560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561</v>
      </c>
      <c r="D11" s="182"/>
      <c r="E11" s="183">
        <v>88.8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69">
        <v>2</v>
      </c>
      <c r="B12" s="170" t="s">
        <v>562</v>
      </c>
      <c r="C12" s="178" t="s">
        <v>563</v>
      </c>
      <c r="D12" s="171" t="s">
        <v>407</v>
      </c>
      <c r="E12" s="172">
        <v>28.44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1.47E-3</v>
      </c>
      <c r="O12" s="172">
        <f>ROUND(E12*N12,2)</f>
        <v>0.04</v>
      </c>
      <c r="P12" s="172">
        <v>2.4</v>
      </c>
      <c r="Q12" s="172">
        <f>ROUND(E12*P12,2)</f>
        <v>68.260000000000005</v>
      </c>
      <c r="R12" s="174" t="s">
        <v>408</v>
      </c>
      <c r="S12" s="174" t="s">
        <v>358</v>
      </c>
      <c r="T12" s="175" t="s">
        <v>409</v>
      </c>
      <c r="U12" s="160">
        <v>8.5</v>
      </c>
      <c r="V12" s="160">
        <f>ROUND(E12*U12,2)</f>
        <v>241.74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1" outlineLevel="2" x14ac:dyDescent="0.25">
      <c r="A13" s="157"/>
      <c r="B13" s="158"/>
      <c r="C13" s="266" t="s">
        <v>564</v>
      </c>
      <c r="D13" s="267"/>
      <c r="E13" s="267"/>
      <c r="F13" s="267"/>
      <c r="G13" s="267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413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76" t="str">
        <f>C13</f>
        <v>nebo vybourání otvorů průřezové plochy přes 4 m2 ve zdivu železobetonovém, včetně pomocného lešení o výšce podlahy do 1900 mm a pro zatížení do 1,5 kPa  (150 kg/m2),</v>
      </c>
      <c r="BB13" s="150"/>
      <c r="BC13" s="150"/>
      <c r="BD13" s="150"/>
      <c r="BE13" s="150"/>
      <c r="BF13" s="150"/>
      <c r="BG13" s="150"/>
      <c r="BH13" s="150"/>
    </row>
    <row r="14" spans="1:60" outlineLevel="2" x14ac:dyDescent="0.25">
      <c r="A14" s="157"/>
      <c r="B14" s="158"/>
      <c r="C14" s="184" t="s">
        <v>565</v>
      </c>
      <c r="D14" s="182"/>
      <c r="E14" s="183">
        <v>28.44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0.399999999999999" outlineLevel="1" x14ac:dyDescent="0.25">
      <c r="A15" s="169">
        <v>3</v>
      </c>
      <c r="B15" s="170" t="s">
        <v>566</v>
      </c>
      <c r="C15" s="178" t="s">
        <v>567</v>
      </c>
      <c r="D15" s="171" t="s">
        <v>407</v>
      </c>
      <c r="E15" s="172">
        <v>29.6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2.2000000000000002</v>
      </c>
      <c r="Q15" s="172">
        <f>ROUND(E15*P15,2)</f>
        <v>65.12</v>
      </c>
      <c r="R15" s="174" t="s">
        <v>408</v>
      </c>
      <c r="S15" s="174" t="s">
        <v>358</v>
      </c>
      <c r="T15" s="175" t="s">
        <v>409</v>
      </c>
      <c r="U15" s="160">
        <v>7.2</v>
      </c>
      <c r="V15" s="160">
        <f>ROUND(E15*U15,2)</f>
        <v>213.12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411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184" t="s">
        <v>568</v>
      </c>
      <c r="D16" s="182"/>
      <c r="E16" s="183">
        <v>29.6</v>
      </c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20.399999999999999" outlineLevel="1" x14ac:dyDescent="0.25">
      <c r="A17" s="169">
        <v>4</v>
      </c>
      <c r="B17" s="170" t="s">
        <v>569</v>
      </c>
      <c r="C17" s="178" t="s">
        <v>570</v>
      </c>
      <c r="D17" s="171" t="s">
        <v>407</v>
      </c>
      <c r="E17" s="172">
        <v>59.2</v>
      </c>
      <c r="F17" s="173"/>
      <c r="G17" s="174">
        <f>ROUND(E17*F17,2)</f>
        <v>0</v>
      </c>
      <c r="H17" s="173"/>
      <c r="I17" s="174">
        <f>ROUND(E17*H17,2)</f>
        <v>0</v>
      </c>
      <c r="J17" s="173"/>
      <c r="K17" s="174">
        <f>ROUND(E17*J17,2)</f>
        <v>0</v>
      </c>
      <c r="L17" s="174">
        <v>21</v>
      </c>
      <c r="M17" s="174">
        <f>G17*(1+L17/100)</f>
        <v>0</v>
      </c>
      <c r="N17" s="172">
        <v>0</v>
      </c>
      <c r="O17" s="172">
        <f>ROUND(E17*N17,2)</f>
        <v>0</v>
      </c>
      <c r="P17" s="172">
        <v>1.4</v>
      </c>
      <c r="Q17" s="172">
        <f>ROUND(E17*P17,2)</f>
        <v>82.88</v>
      </c>
      <c r="R17" s="174" t="s">
        <v>408</v>
      </c>
      <c r="S17" s="174" t="s">
        <v>358</v>
      </c>
      <c r="T17" s="175" t="s">
        <v>409</v>
      </c>
      <c r="U17" s="160">
        <v>1.0509999999999999</v>
      </c>
      <c r="V17" s="160">
        <f>ROUND(E17*U17,2)</f>
        <v>62.22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411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2" x14ac:dyDescent="0.25">
      <c r="A18" s="157"/>
      <c r="B18" s="158"/>
      <c r="C18" s="184" t="s">
        <v>571</v>
      </c>
      <c r="D18" s="182"/>
      <c r="E18" s="183">
        <v>59.2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x14ac:dyDescent="0.25">
      <c r="A19" s="162" t="s">
        <v>353</v>
      </c>
      <c r="B19" s="163" t="s">
        <v>318</v>
      </c>
      <c r="C19" s="177" t="s">
        <v>319</v>
      </c>
      <c r="D19" s="164"/>
      <c r="E19" s="165"/>
      <c r="F19" s="166"/>
      <c r="G19" s="166">
        <f>SUMIF(AG20:AG40,"&lt;&gt;NOR",G20:G40)</f>
        <v>0</v>
      </c>
      <c r="H19" s="166"/>
      <c r="I19" s="166">
        <f>SUM(I20:I40)</f>
        <v>0</v>
      </c>
      <c r="J19" s="166"/>
      <c r="K19" s="166">
        <f>SUM(K20:K40)</f>
        <v>0</v>
      </c>
      <c r="L19" s="166"/>
      <c r="M19" s="166">
        <f>SUM(M20:M40)</f>
        <v>0</v>
      </c>
      <c r="N19" s="165"/>
      <c r="O19" s="165">
        <f>SUM(O20:O40)</f>
        <v>0</v>
      </c>
      <c r="P19" s="165"/>
      <c r="Q19" s="165">
        <f>SUM(Q20:Q40)</f>
        <v>0</v>
      </c>
      <c r="R19" s="166"/>
      <c r="S19" s="166"/>
      <c r="T19" s="167"/>
      <c r="U19" s="161"/>
      <c r="V19" s="161">
        <f>SUM(V20:V40)</f>
        <v>1747.55</v>
      </c>
      <c r="W19" s="161"/>
      <c r="X19" s="161"/>
      <c r="Y19" s="161"/>
      <c r="AG19" t="s">
        <v>354</v>
      </c>
    </row>
    <row r="20" spans="1:60" outlineLevel="1" x14ac:dyDescent="0.25">
      <c r="A20" s="169">
        <v>5</v>
      </c>
      <c r="B20" s="170" t="s">
        <v>424</v>
      </c>
      <c r="C20" s="178" t="s">
        <v>425</v>
      </c>
      <c r="D20" s="171" t="s">
        <v>426</v>
      </c>
      <c r="E20" s="172">
        <v>429.37599999999998</v>
      </c>
      <c r="F20" s="173"/>
      <c r="G20" s="174">
        <f>ROUND(E20*F20,2)</f>
        <v>0</v>
      </c>
      <c r="H20" s="173"/>
      <c r="I20" s="174">
        <f>ROUND(E20*H20,2)</f>
        <v>0</v>
      </c>
      <c r="J20" s="173"/>
      <c r="K20" s="174">
        <f>ROUND(E20*J20,2)</f>
        <v>0</v>
      </c>
      <c r="L20" s="174">
        <v>21</v>
      </c>
      <c r="M20" s="174">
        <f>G20*(1+L20/100)</f>
        <v>0</v>
      </c>
      <c r="N20" s="172">
        <v>0</v>
      </c>
      <c r="O20" s="172">
        <f>ROUND(E20*N20,2)</f>
        <v>0</v>
      </c>
      <c r="P20" s="172">
        <v>0</v>
      </c>
      <c r="Q20" s="172">
        <f>ROUND(E20*P20,2)</f>
        <v>0</v>
      </c>
      <c r="R20" s="174" t="s">
        <v>408</v>
      </c>
      <c r="S20" s="174" t="s">
        <v>358</v>
      </c>
      <c r="T20" s="175" t="s">
        <v>409</v>
      </c>
      <c r="U20" s="160">
        <v>0.49</v>
      </c>
      <c r="V20" s="160">
        <f>ROUND(E20*U20,2)</f>
        <v>210.39</v>
      </c>
      <c r="W20" s="160"/>
      <c r="X20" s="160" t="s">
        <v>427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428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2" x14ac:dyDescent="0.25">
      <c r="A21" s="157"/>
      <c r="B21" s="158"/>
      <c r="C21" s="255" t="s">
        <v>429</v>
      </c>
      <c r="D21" s="256"/>
      <c r="E21" s="256"/>
      <c r="F21" s="256"/>
      <c r="G21" s="256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363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184" t="s">
        <v>430</v>
      </c>
      <c r="D22" s="182"/>
      <c r="E22" s="183"/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3" x14ac:dyDescent="0.25">
      <c r="A23" s="157"/>
      <c r="B23" s="158"/>
      <c r="C23" s="184" t="s">
        <v>572</v>
      </c>
      <c r="D23" s="182"/>
      <c r="E23" s="183"/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3" x14ac:dyDescent="0.25">
      <c r="A24" s="157"/>
      <c r="B24" s="158"/>
      <c r="C24" s="184" t="s">
        <v>573</v>
      </c>
      <c r="D24" s="182"/>
      <c r="E24" s="183">
        <v>429.37599999999998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5">
      <c r="A25" s="169">
        <v>6</v>
      </c>
      <c r="B25" s="170" t="s">
        <v>433</v>
      </c>
      <c r="C25" s="178" t="s">
        <v>434</v>
      </c>
      <c r="D25" s="171" t="s">
        <v>426</v>
      </c>
      <c r="E25" s="172">
        <v>6011.2640000000001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4" t="s">
        <v>408</v>
      </c>
      <c r="S25" s="174" t="s">
        <v>358</v>
      </c>
      <c r="T25" s="175" t="s">
        <v>409</v>
      </c>
      <c r="U25" s="160">
        <v>0</v>
      </c>
      <c r="V25" s="160">
        <f>ROUND(E25*U25,2)</f>
        <v>0</v>
      </c>
      <c r="W25" s="160"/>
      <c r="X25" s="160" t="s">
        <v>427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428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2" x14ac:dyDescent="0.25">
      <c r="A26" s="157"/>
      <c r="B26" s="158"/>
      <c r="C26" s="184" t="s">
        <v>430</v>
      </c>
      <c r="D26" s="182"/>
      <c r="E26" s="183"/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3" x14ac:dyDescent="0.25">
      <c r="A27" s="157"/>
      <c r="B27" s="158"/>
      <c r="C27" s="184" t="s">
        <v>572</v>
      </c>
      <c r="D27" s="182"/>
      <c r="E27" s="183"/>
      <c r="F27" s="160"/>
      <c r="G27" s="160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415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3" x14ac:dyDescent="0.25">
      <c r="A28" s="157"/>
      <c r="B28" s="158"/>
      <c r="C28" s="184" t="s">
        <v>574</v>
      </c>
      <c r="D28" s="182"/>
      <c r="E28" s="183">
        <v>6011.2640000000001</v>
      </c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69">
        <v>7</v>
      </c>
      <c r="B29" s="170" t="s">
        <v>436</v>
      </c>
      <c r="C29" s="178" t="s">
        <v>437</v>
      </c>
      <c r="D29" s="171" t="s">
        <v>426</v>
      </c>
      <c r="E29" s="172">
        <v>429.37599999999998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0</v>
      </c>
      <c r="O29" s="172">
        <f>ROUND(E29*N29,2)</f>
        <v>0</v>
      </c>
      <c r="P29" s="172">
        <v>0</v>
      </c>
      <c r="Q29" s="172">
        <f>ROUND(E29*P29,2)</f>
        <v>0</v>
      </c>
      <c r="R29" s="174" t="s">
        <v>408</v>
      </c>
      <c r="S29" s="174" t="s">
        <v>358</v>
      </c>
      <c r="T29" s="175" t="s">
        <v>409</v>
      </c>
      <c r="U29" s="160">
        <v>0.94</v>
      </c>
      <c r="V29" s="160">
        <f>ROUND(E29*U29,2)</f>
        <v>403.61</v>
      </c>
      <c r="W29" s="160"/>
      <c r="X29" s="160" t="s">
        <v>427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428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2" x14ac:dyDescent="0.25">
      <c r="A30" s="157"/>
      <c r="B30" s="158"/>
      <c r="C30" s="184" t="s">
        <v>430</v>
      </c>
      <c r="D30" s="182"/>
      <c r="E30" s="183"/>
      <c r="F30" s="160"/>
      <c r="G30" s="160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415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3" x14ac:dyDescent="0.25">
      <c r="A31" s="157"/>
      <c r="B31" s="158"/>
      <c r="C31" s="184" t="s">
        <v>572</v>
      </c>
      <c r="D31" s="182"/>
      <c r="E31" s="183"/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3" x14ac:dyDescent="0.25">
      <c r="A32" s="157"/>
      <c r="B32" s="158"/>
      <c r="C32" s="184" t="s">
        <v>573</v>
      </c>
      <c r="D32" s="182"/>
      <c r="E32" s="183">
        <v>429.37599999999998</v>
      </c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415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5">
      <c r="A33" s="169">
        <v>8</v>
      </c>
      <c r="B33" s="170" t="s">
        <v>438</v>
      </c>
      <c r="C33" s="178" t="s">
        <v>439</v>
      </c>
      <c r="D33" s="171" t="s">
        <v>426</v>
      </c>
      <c r="E33" s="172">
        <v>10305.023999999999</v>
      </c>
      <c r="F33" s="173"/>
      <c r="G33" s="174">
        <f>ROUND(E33*F33,2)</f>
        <v>0</v>
      </c>
      <c r="H33" s="173"/>
      <c r="I33" s="174">
        <f>ROUND(E33*H33,2)</f>
        <v>0</v>
      </c>
      <c r="J33" s="173"/>
      <c r="K33" s="174">
        <f>ROUND(E33*J33,2)</f>
        <v>0</v>
      </c>
      <c r="L33" s="174">
        <v>21</v>
      </c>
      <c r="M33" s="174">
        <f>G33*(1+L33/100)</f>
        <v>0</v>
      </c>
      <c r="N33" s="172">
        <v>0</v>
      </c>
      <c r="O33" s="172">
        <f>ROUND(E33*N33,2)</f>
        <v>0</v>
      </c>
      <c r="P33" s="172">
        <v>0</v>
      </c>
      <c r="Q33" s="172">
        <f>ROUND(E33*P33,2)</f>
        <v>0</v>
      </c>
      <c r="R33" s="174" t="s">
        <v>408</v>
      </c>
      <c r="S33" s="174" t="s">
        <v>358</v>
      </c>
      <c r="T33" s="175" t="s">
        <v>409</v>
      </c>
      <c r="U33" s="160">
        <v>0.11</v>
      </c>
      <c r="V33" s="160">
        <f>ROUND(E33*U33,2)</f>
        <v>1133.55</v>
      </c>
      <c r="W33" s="160"/>
      <c r="X33" s="160" t="s">
        <v>427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428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2" x14ac:dyDescent="0.25">
      <c r="A34" s="157"/>
      <c r="B34" s="158"/>
      <c r="C34" s="184" t="s">
        <v>430</v>
      </c>
      <c r="D34" s="182"/>
      <c r="E34" s="183"/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3" x14ac:dyDescent="0.25">
      <c r="A35" s="157"/>
      <c r="B35" s="158"/>
      <c r="C35" s="184" t="s">
        <v>572</v>
      </c>
      <c r="D35" s="182"/>
      <c r="E35" s="183"/>
      <c r="F35" s="160"/>
      <c r="G35" s="16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415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3" x14ac:dyDescent="0.25">
      <c r="A36" s="157"/>
      <c r="B36" s="158"/>
      <c r="C36" s="184" t="s">
        <v>575</v>
      </c>
      <c r="D36" s="182"/>
      <c r="E36" s="183">
        <v>10305.023999999999</v>
      </c>
      <c r="F36" s="160"/>
      <c r="G36" s="16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415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5">
      <c r="A37" s="169">
        <v>9</v>
      </c>
      <c r="B37" s="170" t="s">
        <v>441</v>
      </c>
      <c r="C37" s="178" t="s">
        <v>442</v>
      </c>
      <c r="D37" s="171" t="s">
        <v>426</v>
      </c>
      <c r="E37" s="172">
        <v>429.37599999999998</v>
      </c>
      <c r="F37" s="173"/>
      <c r="G37" s="174">
        <f>ROUND(E37*F37,2)</f>
        <v>0</v>
      </c>
      <c r="H37" s="173"/>
      <c r="I37" s="174">
        <f>ROUND(E37*H37,2)</f>
        <v>0</v>
      </c>
      <c r="J37" s="173"/>
      <c r="K37" s="174">
        <f>ROUND(E37*J37,2)</f>
        <v>0</v>
      </c>
      <c r="L37" s="174">
        <v>21</v>
      </c>
      <c r="M37" s="174">
        <f>G37*(1+L37/100)</f>
        <v>0</v>
      </c>
      <c r="N37" s="172">
        <v>0</v>
      </c>
      <c r="O37" s="172">
        <f>ROUND(E37*N37,2)</f>
        <v>0</v>
      </c>
      <c r="P37" s="172">
        <v>0</v>
      </c>
      <c r="Q37" s="172">
        <f>ROUND(E37*P37,2)</f>
        <v>0</v>
      </c>
      <c r="R37" s="174"/>
      <c r="S37" s="174" t="s">
        <v>443</v>
      </c>
      <c r="T37" s="175" t="s">
        <v>359</v>
      </c>
      <c r="U37" s="160">
        <v>0</v>
      </c>
      <c r="V37" s="160">
        <f>ROUND(E37*U37,2)</f>
        <v>0</v>
      </c>
      <c r="W37" s="160"/>
      <c r="X37" s="160" t="s">
        <v>427</v>
      </c>
      <c r="Y37" s="160" t="s">
        <v>361</v>
      </c>
      <c r="Z37" s="150"/>
      <c r="AA37" s="150"/>
      <c r="AB37" s="150"/>
      <c r="AC37" s="150"/>
      <c r="AD37" s="150"/>
      <c r="AE37" s="150"/>
      <c r="AF37" s="150"/>
      <c r="AG37" s="150" t="s">
        <v>428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2" x14ac:dyDescent="0.25">
      <c r="A38" s="157"/>
      <c r="B38" s="158"/>
      <c r="C38" s="184" t="s">
        <v>430</v>
      </c>
      <c r="D38" s="182"/>
      <c r="E38" s="183"/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3" x14ac:dyDescent="0.25">
      <c r="A39" s="157"/>
      <c r="B39" s="158"/>
      <c r="C39" s="184" t="s">
        <v>572</v>
      </c>
      <c r="D39" s="182"/>
      <c r="E39" s="183"/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3" x14ac:dyDescent="0.25">
      <c r="A40" s="157"/>
      <c r="B40" s="158"/>
      <c r="C40" s="184" t="s">
        <v>573</v>
      </c>
      <c r="D40" s="182"/>
      <c r="E40" s="183">
        <v>429.37599999999998</v>
      </c>
      <c r="F40" s="160"/>
      <c r="G40" s="160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60"/>
      <c r="Z40" s="150"/>
      <c r="AA40" s="150"/>
      <c r="AB40" s="150"/>
      <c r="AC40" s="150"/>
      <c r="AD40" s="150"/>
      <c r="AE40" s="150"/>
      <c r="AF40" s="150"/>
      <c r="AG40" s="150" t="s">
        <v>415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x14ac:dyDescent="0.25">
      <c r="A41" s="3"/>
      <c r="B41" s="4"/>
      <c r="C41" s="179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v>15</v>
      </c>
      <c r="AF41">
        <v>21</v>
      </c>
      <c r="AG41" t="s">
        <v>339</v>
      </c>
    </row>
    <row r="42" spans="1:60" x14ac:dyDescent="0.25">
      <c r="A42" s="153"/>
      <c r="B42" s="154" t="s">
        <v>29</v>
      </c>
      <c r="C42" s="180"/>
      <c r="D42" s="155"/>
      <c r="E42" s="156"/>
      <c r="F42" s="156"/>
      <c r="G42" s="168">
        <f>G8+G19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E42">
        <f>SUMIF(L7:L40,AE41,G7:G40)</f>
        <v>0</v>
      </c>
      <c r="AF42">
        <f>SUMIF(L7:L40,AF41,G7:G40)</f>
        <v>0</v>
      </c>
      <c r="AG42" t="s">
        <v>401</v>
      </c>
    </row>
    <row r="43" spans="1:60" x14ac:dyDescent="0.25">
      <c r="C43" s="181"/>
      <c r="D43" s="10"/>
      <c r="AG43" t="s">
        <v>403</v>
      </c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dRYNmxsM0PQSVdYTECq5HTZICzJE9P9MxRqNigtGtf2YoGtQHYtDVGaBvMfGyvuQ1AP5GhOnmoiEpFBSWBytnw==" saltValue="+9S0EuVAPZMiVRt0hK3aIA==" spinCount="100000" sheet="1" formatRows="0"/>
  <mergeCells count="7">
    <mergeCell ref="C21:G21"/>
    <mergeCell ref="A1:G1"/>
    <mergeCell ref="C2:G2"/>
    <mergeCell ref="C3:G3"/>
    <mergeCell ref="C4:G4"/>
    <mergeCell ref="C10:G10"/>
    <mergeCell ref="C13:G13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5F74C-B598-4C79-843C-051D814EADA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62</v>
      </c>
      <c r="C3" s="258" t="s">
        <v>63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76</v>
      </c>
      <c r="C4" s="261" t="s">
        <v>77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271</v>
      </c>
      <c r="C8" s="177" t="s">
        <v>272</v>
      </c>
      <c r="D8" s="164"/>
      <c r="E8" s="165"/>
      <c r="F8" s="166"/>
      <c r="G8" s="166">
        <f>SUMIF(AG9:AG16,"&lt;&gt;NOR",G9:G16)</f>
        <v>0</v>
      </c>
      <c r="H8" s="166"/>
      <c r="I8" s="166">
        <f>SUM(I9:I16)</f>
        <v>0</v>
      </c>
      <c r="J8" s="166"/>
      <c r="K8" s="166">
        <f>SUM(K9:K16)</f>
        <v>0</v>
      </c>
      <c r="L8" s="166"/>
      <c r="M8" s="166">
        <f>SUM(M9:M16)</f>
        <v>0</v>
      </c>
      <c r="N8" s="165"/>
      <c r="O8" s="165">
        <f>SUM(O9:O16)</f>
        <v>0</v>
      </c>
      <c r="P8" s="165"/>
      <c r="Q8" s="165">
        <f>SUM(Q9:Q16)</f>
        <v>2.62</v>
      </c>
      <c r="R8" s="166"/>
      <c r="S8" s="166"/>
      <c r="T8" s="167"/>
      <c r="U8" s="161"/>
      <c r="V8" s="161">
        <f>SUM(V9:V16)</f>
        <v>10.92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497</v>
      </c>
      <c r="C9" s="178" t="s">
        <v>498</v>
      </c>
      <c r="D9" s="171" t="s">
        <v>407</v>
      </c>
      <c r="E9" s="172">
        <v>0.78952999999999995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2</v>
      </c>
      <c r="Q9" s="172">
        <f>ROUND(E9*P9,2)</f>
        <v>1.58</v>
      </c>
      <c r="R9" s="174" t="s">
        <v>408</v>
      </c>
      <c r="S9" s="174" t="s">
        <v>358</v>
      </c>
      <c r="T9" s="175" t="s">
        <v>409</v>
      </c>
      <c r="U9" s="160">
        <v>6.4359999999999999</v>
      </c>
      <c r="V9" s="160">
        <f>ROUND(E9*U9,2)</f>
        <v>5.08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412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576</v>
      </c>
      <c r="D11" s="182"/>
      <c r="E11" s="183">
        <v>0.78952999999999995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69">
        <v>2</v>
      </c>
      <c r="B12" s="170" t="s">
        <v>548</v>
      </c>
      <c r="C12" s="178" t="s">
        <v>549</v>
      </c>
      <c r="D12" s="171" t="s">
        <v>422</v>
      </c>
      <c r="E12" s="172">
        <v>6.38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7.0000000000000007E-2</v>
      </c>
      <c r="Q12" s="172">
        <f>ROUND(E12*P12,2)</f>
        <v>0.45</v>
      </c>
      <c r="R12" s="174" t="s">
        <v>408</v>
      </c>
      <c r="S12" s="174" t="s">
        <v>358</v>
      </c>
      <c r="T12" s="175" t="s">
        <v>409</v>
      </c>
      <c r="U12" s="160">
        <v>0.64</v>
      </c>
      <c r="V12" s="160">
        <f>ROUND(E12*U12,2)</f>
        <v>4.08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184" t="s">
        <v>577</v>
      </c>
      <c r="D13" s="182"/>
      <c r="E13" s="183">
        <v>6.38</v>
      </c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415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0.399999999999999" outlineLevel="1" x14ac:dyDescent="0.25">
      <c r="A14" s="169">
        <v>3</v>
      </c>
      <c r="B14" s="170" t="s">
        <v>510</v>
      </c>
      <c r="C14" s="178" t="s">
        <v>511</v>
      </c>
      <c r="D14" s="171" t="s">
        <v>422</v>
      </c>
      <c r="E14" s="172">
        <v>3.3275000000000001</v>
      </c>
      <c r="F14" s="173"/>
      <c r="G14" s="174">
        <f>ROUND(E14*F14,2)</f>
        <v>0</v>
      </c>
      <c r="H14" s="173"/>
      <c r="I14" s="174">
        <f>ROUND(E14*H14,2)</f>
        <v>0</v>
      </c>
      <c r="J14" s="173"/>
      <c r="K14" s="174">
        <f>ROUND(E14*J14,2)</f>
        <v>0</v>
      </c>
      <c r="L14" s="174">
        <v>21</v>
      </c>
      <c r="M14" s="174">
        <f>G14*(1+L14/100)</f>
        <v>0</v>
      </c>
      <c r="N14" s="172">
        <v>0</v>
      </c>
      <c r="O14" s="172">
        <f>ROUND(E14*N14,2)</f>
        <v>0</v>
      </c>
      <c r="P14" s="172">
        <v>0.17599999999999999</v>
      </c>
      <c r="Q14" s="172">
        <f>ROUND(E14*P14,2)</f>
        <v>0.59</v>
      </c>
      <c r="R14" s="174" t="s">
        <v>408</v>
      </c>
      <c r="S14" s="174" t="s">
        <v>358</v>
      </c>
      <c r="T14" s="175" t="s">
        <v>409</v>
      </c>
      <c r="U14" s="160">
        <v>0.53</v>
      </c>
      <c r="V14" s="160">
        <f>ROUND(E14*U14,2)</f>
        <v>1.76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411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2" x14ac:dyDescent="0.25">
      <c r="A15" s="157"/>
      <c r="B15" s="158"/>
      <c r="C15" s="266" t="s">
        <v>512</v>
      </c>
      <c r="D15" s="267"/>
      <c r="E15" s="267"/>
      <c r="F15" s="267"/>
      <c r="G15" s="267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60"/>
      <c r="Z15" s="150"/>
      <c r="AA15" s="150"/>
      <c r="AB15" s="150"/>
      <c r="AC15" s="150"/>
      <c r="AD15" s="150"/>
      <c r="AE15" s="150"/>
      <c r="AF15" s="150"/>
      <c r="AG15" s="150" t="s">
        <v>413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184" t="s">
        <v>578</v>
      </c>
      <c r="D16" s="182"/>
      <c r="E16" s="183">
        <v>3.3275000000000001</v>
      </c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x14ac:dyDescent="0.25">
      <c r="A17" s="162" t="s">
        <v>353</v>
      </c>
      <c r="B17" s="163" t="s">
        <v>318</v>
      </c>
      <c r="C17" s="177" t="s">
        <v>319</v>
      </c>
      <c r="D17" s="164"/>
      <c r="E17" s="165"/>
      <c r="F17" s="166"/>
      <c r="G17" s="166">
        <f>SUMIF(AG18:AG38,"&lt;&gt;NOR",G18:G38)</f>
        <v>0</v>
      </c>
      <c r="H17" s="166"/>
      <c r="I17" s="166">
        <f>SUM(I18:I38)</f>
        <v>0</v>
      </c>
      <c r="J17" s="166"/>
      <c r="K17" s="166">
        <f>SUM(K18:K38)</f>
        <v>0</v>
      </c>
      <c r="L17" s="166"/>
      <c r="M17" s="166">
        <f>SUM(M18:M38)</f>
        <v>0</v>
      </c>
      <c r="N17" s="165"/>
      <c r="O17" s="165">
        <f>SUM(O18:O38)</f>
        <v>0</v>
      </c>
      <c r="P17" s="165"/>
      <c r="Q17" s="165">
        <f>SUM(Q18:Q38)</f>
        <v>0</v>
      </c>
      <c r="R17" s="166"/>
      <c r="S17" s="166"/>
      <c r="T17" s="167"/>
      <c r="U17" s="161"/>
      <c r="V17" s="161">
        <f>SUM(V18:V38)</f>
        <v>8.61</v>
      </c>
      <c r="W17" s="161"/>
      <c r="X17" s="161"/>
      <c r="Y17" s="161"/>
      <c r="AG17" t="s">
        <v>354</v>
      </c>
    </row>
    <row r="18" spans="1:60" outlineLevel="1" x14ac:dyDescent="0.25">
      <c r="A18" s="169">
        <v>4</v>
      </c>
      <c r="B18" s="170" t="s">
        <v>424</v>
      </c>
      <c r="C18" s="178" t="s">
        <v>425</v>
      </c>
      <c r="D18" s="171" t="s">
        <v>426</v>
      </c>
      <c r="E18" s="172">
        <v>2.6113</v>
      </c>
      <c r="F18" s="173"/>
      <c r="G18" s="174">
        <f>ROUND(E18*F18,2)</f>
        <v>0</v>
      </c>
      <c r="H18" s="173"/>
      <c r="I18" s="174">
        <f>ROUND(E18*H18,2)</f>
        <v>0</v>
      </c>
      <c r="J18" s="173"/>
      <c r="K18" s="174">
        <f>ROUND(E18*J18,2)</f>
        <v>0</v>
      </c>
      <c r="L18" s="174">
        <v>21</v>
      </c>
      <c r="M18" s="174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4" t="s">
        <v>408</v>
      </c>
      <c r="S18" s="174" t="s">
        <v>358</v>
      </c>
      <c r="T18" s="175" t="s">
        <v>409</v>
      </c>
      <c r="U18" s="160">
        <v>0.49</v>
      </c>
      <c r="V18" s="160">
        <f>ROUND(E18*U18,2)</f>
        <v>1.28</v>
      </c>
      <c r="W18" s="160"/>
      <c r="X18" s="160" t="s">
        <v>427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428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2" x14ac:dyDescent="0.25">
      <c r="A19" s="157"/>
      <c r="B19" s="158"/>
      <c r="C19" s="255" t="s">
        <v>429</v>
      </c>
      <c r="D19" s="256"/>
      <c r="E19" s="256"/>
      <c r="F19" s="256"/>
      <c r="G19" s="256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363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2" x14ac:dyDescent="0.25">
      <c r="A20" s="157"/>
      <c r="B20" s="158"/>
      <c r="C20" s="184" t="s">
        <v>430</v>
      </c>
      <c r="D20" s="182"/>
      <c r="E20" s="183"/>
      <c r="F20" s="160"/>
      <c r="G20" s="160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415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3" x14ac:dyDescent="0.25">
      <c r="A21" s="157"/>
      <c r="B21" s="158"/>
      <c r="C21" s="184" t="s">
        <v>431</v>
      </c>
      <c r="D21" s="182"/>
      <c r="E21" s="183"/>
      <c r="F21" s="160"/>
      <c r="G21" s="160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415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3" x14ac:dyDescent="0.25">
      <c r="A22" s="157"/>
      <c r="B22" s="158"/>
      <c r="C22" s="184" t="s">
        <v>579</v>
      </c>
      <c r="D22" s="182"/>
      <c r="E22" s="183">
        <v>2.6113</v>
      </c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5">
      <c r="A23" s="169">
        <v>5</v>
      </c>
      <c r="B23" s="170" t="s">
        <v>433</v>
      </c>
      <c r="C23" s="178" t="s">
        <v>434</v>
      </c>
      <c r="D23" s="171" t="s">
        <v>426</v>
      </c>
      <c r="E23" s="172">
        <v>36.558199999999999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0</v>
      </c>
      <c r="O23" s="172">
        <f>ROUND(E23*N23,2)</f>
        <v>0</v>
      </c>
      <c r="P23" s="172">
        <v>0</v>
      </c>
      <c r="Q23" s="172">
        <f>ROUND(E23*P23,2)</f>
        <v>0</v>
      </c>
      <c r="R23" s="174" t="s">
        <v>408</v>
      </c>
      <c r="S23" s="174" t="s">
        <v>358</v>
      </c>
      <c r="T23" s="175" t="s">
        <v>409</v>
      </c>
      <c r="U23" s="160">
        <v>0</v>
      </c>
      <c r="V23" s="160">
        <f>ROUND(E23*U23,2)</f>
        <v>0</v>
      </c>
      <c r="W23" s="160"/>
      <c r="X23" s="160" t="s">
        <v>427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428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2" x14ac:dyDescent="0.25">
      <c r="A24" s="157"/>
      <c r="B24" s="158"/>
      <c r="C24" s="184" t="s">
        <v>430</v>
      </c>
      <c r="D24" s="182"/>
      <c r="E24" s="183"/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3" x14ac:dyDescent="0.25">
      <c r="A25" s="157"/>
      <c r="B25" s="158"/>
      <c r="C25" s="184" t="s">
        <v>431</v>
      </c>
      <c r="D25" s="182"/>
      <c r="E25" s="183"/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3" x14ac:dyDescent="0.25">
      <c r="A26" s="157"/>
      <c r="B26" s="158"/>
      <c r="C26" s="184" t="s">
        <v>580</v>
      </c>
      <c r="D26" s="182"/>
      <c r="E26" s="183">
        <v>36.558199999999999</v>
      </c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69">
        <v>6</v>
      </c>
      <c r="B27" s="170" t="s">
        <v>436</v>
      </c>
      <c r="C27" s="178" t="s">
        <v>437</v>
      </c>
      <c r="D27" s="171" t="s">
        <v>426</v>
      </c>
      <c r="E27" s="172">
        <v>2.6113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0</v>
      </c>
      <c r="O27" s="172">
        <f>ROUND(E27*N27,2)</f>
        <v>0</v>
      </c>
      <c r="P27" s="172">
        <v>0</v>
      </c>
      <c r="Q27" s="172">
        <f>ROUND(E27*P27,2)</f>
        <v>0</v>
      </c>
      <c r="R27" s="174" t="s">
        <v>408</v>
      </c>
      <c r="S27" s="174" t="s">
        <v>358</v>
      </c>
      <c r="T27" s="175" t="s">
        <v>409</v>
      </c>
      <c r="U27" s="160">
        <v>0.94</v>
      </c>
      <c r="V27" s="160">
        <f>ROUND(E27*U27,2)</f>
        <v>2.4500000000000002</v>
      </c>
      <c r="W27" s="160"/>
      <c r="X27" s="160" t="s">
        <v>427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428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184" t="s">
        <v>430</v>
      </c>
      <c r="D28" s="182"/>
      <c r="E28" s="183"/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3" x14ac:dyDescent="0.25">
      <c r="A29" s="157"/>
      <c r="B29" s="158"/>
      <c r="C29" s="184" t="s">
        <v>431</v>
      </c>
      <c r="D29" s="182"/>
      <c r="E29" s="183"/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3" x14ac:dyDescent="0.25">
      <c r="A30" s="157"/>
      <c r="B30" s="158"/>
      <c r="C30" s="184" t="s">
        <v>579</v>
      </c>
      <c r="D30" s="182"/>
      <c r="E30" s="183">
        <v>2.6113</v>
      </c>
      <c r="F30" s="160"/>
      <c r="G30" s="160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415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5">
      <c r="A31" s="169">
        <v>7</v>
      </c>
      <c r="B31" s="170" t="s">
        <v>438</v>
      </c>
      <c r="C31" s="178" t="s">
        <v>439</v>
      </c>
      <c r="D31" s="171" t="s">
        <v>426</v>
      </c>
      <c r="E31" s="172">
        <v>44.392099999999999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4" t="s">
        <v>408</v>
      </c>
      <c r="S31" s="174" t="s">
        <v>358</v>
      </c>
      <c r="T31" s="175" t="s">
        <v>409</v>
      </c>
      <c r="U31" s="160">
        <v>0.11</v>
      </c>
      <c r="V31" s="160">
        <f>ROUND(E31*U31,2)</f>
        <v>4.88</v>
      </c>
      <c r="W31" s="160"/>
      <c r="X31" s="160" t="s">
        <v>427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428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2" x14ac:dyDescent="0.25">
      <c r="A32" s="157"/>
      <c r="B32" s="158"/>
      <c r="C32" s="184" t="s">
        <v>430</v>
      </c>
      <c r="D32" s="182"/>
      <c r="E32" s="183"/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415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3" x14ac:dyDescent="0.25">
      <c r="A33" s="157"/>
      <c r="B33" s="158"/>
      <c r="C33" s="184" t="s">
        <v>431</v>
      </c>
      <c r="D33" s="182"/>
      <c r="E33" s="183"/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3" x14ac:dyDescent="0.25">
      <c r="A34" s="157"/>
      <c r="B34" s="158"/>
      <c r="C34" s="184" t="s">
        <v>581</v>
      </c>
      <c r="D34" s="182"/>
      <c r="E34" s="183">
        <v>44.392099999999999</v>
      </c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69">
        <v>8</v>
      </c>
      <c r="B35" s="170" t="s">
        <v>441</v>
      </c>
      <c r="C35" s="178" t="s">
        <v>442</v>
      </c>
      <c r="D35" s="171" t="s">
        <v>426</v>
      </c>
      <c r="E35" s="172">
        <v>2.6113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4"/>
      <c r="S35" s="174" t="s">
        <v>443</v>
      </c>
      <c r="T35" s="175" t="s">
        <v>359</v>
      </c>
      <c r="U35" s="160">
        <v>0</v>
      </c>
      <c r="V35" s="160">
        <f>ROUND(E35*U35,2)</f>
        <v>0</v>
      </c>
      <c r="W35" s="160"/>
      <c r="X35" s="160" t="s">
        <v>427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428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2" x14ac:dyDescent="0.25">
      <c r="A36" s="157"/>
      <c r="B36" s="158"/>
      <c r="C36" s="184" t="s">
        <v>430</v>
      </c>
      <c r="D36" s="182"/>
      <c r="E36" s="183"/>
      <c r="F36" s="160"/>
      <c r="G36" s="16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415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3" x14ac:dyDescent="0.25">
      <c r="A37" s="157"/>
      <c r="B37" s="158"/>
      <c r="C37" s="184" t="s">
        <v>431</v>
      </c>
      <c r="D37" s="182"/>
      <c r="E37" s="183"/>
      <c r="F37" s="160"/>
      <c r="G37" s="16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415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3" x14ac:dyDescent="0.25">
      <c r="A38" s="157"/>
      <c r="B38" s="158"/>
      <c r="C38" s="184" t="s">
        <v>579</v>
      </c>
      <c r="D38" s="182"/>
      <c r="E38" s="183">
        <v>2.6113</v>
      </c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x14ac:dyDescent="0.25">
      <c r="A39" s="3"/>
      <c r="B39" s="4"/>
      <c r="C39" s="179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v>15</v>
      </c>
      <c r="AF39">
        <v>21</v>
      </c>
      <c r="AG39" t="s">
        <v>339</v>
      </c>
    </row>
    <row r="40" spans="1:60" x14ac:dyDescent="0.25">
      <c r="A40" s="153"/>
      <c r="B40" s="154" t="s">
        <v>29</v>
      </c>
      <c r="C40" s="180"/>
      <c r="D40" s="155"/>
      <c r="E40" s="156"/>
      <c r="F40" s="156"/>
      <c r="G40" s="168">
        <f>G8+G17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f>SUMIF(L7:L38,AE39,G7:G38)</f>
        <v>0</v>
      </c>
      <c r="AF40">
        <f>SUMIF(L7:L38,AF39,G7:G38)</f>
        <v>0</v>
      </c>
      <c r="AG40" t="s">
        <v>401</v>
      </c>
    </row>
    <row r="41" spans="1:60" x14ac:dyDescent="0.25">
      <c r="C41" s="181"/>
      <c r="D41" s="10"/>
      <c r="AG41" t="s">
        <v>403</v>
      </c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/Ht4IDsZ5OFfCmYsFlUW5YBL1p1dJ+T12StBliUPrI1+REKzwnIovyc9PDN2VkAV1O3DQW6Oaw2fMMFFFAqFcw==" saltValue="xg4FUL9G7FrHzo8Fd9U7mg==" spinCount="100000" sheet="1" formatRows="0"/>
  <mergeCells count="7">
    <mergeCell ref="C19:G19"/>
    <mergeCell ref="A1:G1"/>
    <mergeCell ref="C2:G2"/>
    <mergeCell ref="C3:G3"/>
    <mergeCell ref="C4:G4"/>
    <mergeCell ref="C10:G10"/>
    <mergeCell ref="C15:G15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B6FA4-E848-4891-870A-4609DDAEC81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62</v>
      </c>
      <c r="C3" s="258" t="s">
        <v>63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78</v>
      </c>
      <c r="C4" s="261" t="s">
        <v>79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271</v>
      </c>
      <c r="C8" s="177" t="s">
        <v>272</v>
      </c>
      <c r="D8" s="164"/>
      <c r="E8" s="165"/>
      <c r="F8" s="166"/>
      <c r="G8" s="166">
        <f>SUMIF(AG9:AG17,"&lt;&gt;NOR",G9:G17)</f>
        <v>0</v>
      </c>
      <c r="H8" s="166"/>
      <c r="I8" s="166">
        <f>SUM(I9:I17)</f>
        <v>0</v>
      </c>
      <c r="J8" s="166"/>
      <c r="K8" s="166">
        <f>SUM(K9:K17)</f>
        <v>0</v>
      </c>
      <c r="L8" s="166"/>
      <c r="M8" s="166">
        <f>SUM(M9:M17)</f>
        <v>0</v>
      </c>
      <c r="N8" s="165"/>
      <c r="O8" s="165">
        <f>SUM(O9:O17)</f>
        <v>0</v>
      </c>
      <c r="P8" s="165"/>
      <c r="Q8" s="165">
        <f>SUM(Q9:Q17)</f>
        <v>4.45</v>
      </c>
      <c r="R8" s="166"/>
      <c r="S8" s="166"/>
      <c r="T8" s="167"/>
      <c r="U8" s="161"/>
      <c r="V8" s="161">
        <f>SUM(V9:V17)</f>
        <v>6.35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416</v>
      </c>
      <c r="C9" s="178" t="s">
        <v>417</v>
      </c>
      <c r="D9" s="171" t="s">
        <v>407</v>
      </c>
      <c r="E9" s="172">
        <v>1.43303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1.1199999999999999E-3</v>
      </c>
      <c r="O9" s="172">
        <f>ROUND(E9*N9,2)</f>
        <v>0</v>
      </c>
      <c r="P9" s="172">
        <v>2.5</v>
      </c>
      <c r="Q9" s="172">
        <f>ROUND(E9*P9,2)</f>
        <v>3.58</v>
      </c>
      <c r="R9" s="174" t="s">
        <v>408</v>
      </c>
      <c r="S9" s="174" t="s">
        <v>358</v>
      </c>
      <c r="T9" s="175" t="s">
        <v>409</v>
      </c>
      <c r="U9" s="160">
        <v>2.61</v>
      </c>
      <c r="V9" s="160">
        <f>ROUND(E9*U9,2)</f>
        <v>3.74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1" outlineLevel="2" x14ac:dyDescent="0.25">
      <c r="A10" s="157"/>
      <c r="B10" s="158"/>
      <c r="C10" s="266" t="s">
        <v>418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76" t="str">
        <f>C10</f>
        <v>nebo vybourání otvorů průřezové plochy přes 4 m2 ve zdivu nadzákladovém, včetně pomocného lešení o výšce podlahy do 1900 mm a pro zatížení do 1,5 kPa  (150 kg/m2),</v>
      </c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582</v>
      </c>
      <c r="D11" s="182"/>
      <c r="E11" s="183">
        <v>0.29274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3" x14ac:dyDescent="0.25">
      <c r="A12" s="157"/>
      <c r="B12" s="158"/>
      <c r="C12" s="184" t="s">
        <v>583</v>
      </c>
      <c r="D12" s="182"/>
      <c r="E12" s="183">
        <v>0.31806000000000001</v>
      </c>
      <c r="F12" s="160"/>
      <c r="G12" s="160"/>
      <c r="H12" s="160"/>
      <c r="I12" s="160"/>
      <c r="J12" s="160"/>
      <c r="K12" s="160"/>
      <c r="L12" s="160"/>
      <c r="M12" s="160"/>
      <c r="N12" s="159"/>
      <c r="O12" s="159"/>
      <c r="P12" s="159"/>
      <c r="Q12" s="159"/>
      <c r="R12" s="160"/>
      <c r="S12" s="160"/>
      <c r="T12" s="160"/>
      <c r="U12" s="160"/>
      <c r="V12" s="160"/>
      <c r="W12" s="160"/>
      <c r="X12" s="160"/>
      <c r="Y12" s="160"/>
      <c r="Z12" s="150"/>
      <c r="AA12" s="150"/>
      <c r="AB12" s="150"/>
      <c r="AC12" s="150"/>
      <c r="AD12" s="150"/>
      <c r="AE12" s="150"/>
      <c r="AF12" s="150"/>
      <c r="AG12" s="150" t="s">
        <v>415</v>
      </c>
      <c r="AH12" s="150">
        <v>0</v>
      </c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3" x14ac:dyDescent="0.25">
      <c r="A13" s="157"/>
      <c r="B13" s="158"/>
      <c r="C13" s="184" t="s">
        <v>584</v>
      </c>
      <c r="D13" s="182"/>
      <c r="E13" s="183">
        <v>0.82223000000000002</v>
      </c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415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0.399999999999999" outlineLevel="1" x14ac:dyDescent="0.25">
      <c r="A14" s="169">
        <v>2</v>
      </c>
      <c r="B14" s="170" t="s">
        <v>510</v>
      </c>
      <c r="C14" s="178" t="s">
        <v>511</v>
      </c>
      <c r="D14" s="171" t="s">
        <v>422</v>
      </c>
      <c r="E14" s="172">
        <v>4.9255500000000003</v>
      </c>
      <c r="F14" s="173"/>
      <c r="G14" s="174">
        <f>ROUND(E14*F14,2)</f>
        <v>0</v>
      </c>
      <c r="H14" s="173"/>
      <c r="I14" s="174">
        <f>ROUND(E14*H14,2)</f>
        <v>0</v>
      </c>
      <c r="J14" s="173"/>
      <c r="K14" s="174">
        <f>ROUND(E14*J14,2)</f>
        <v>0</v>
      </c>
      <c r="L14" s="174">
        <v>21</v>
      </c>
      <c r="M14" s="174">
        <f>G14*(1+L14/100)</f>
        <v>0</v>
      </c>
      <c r="N14" s="172">
        <v>0</v>
      </c>
      <c r="O14" s="172">
        <f>ROUND(E14*N14,2)</f>
        <v>0</v>
      </c>
      <c r="P14" s="172">
        <v>0.17599999999999999</v>
      </c>
      <c r="Q14" s="172">
        <f>ROUND(E14*P14,2)</f>
        <v>0.87</v>
      </c>
      <c r="R14" s="174" t="s">
        <v>408</v>
      </c>
      <c r="S14" s="174" t="s">
        <v>358</v>
      </c>
      <c r="T14" s="175" t="s">
        <v>409</v>
      </c>
      <c r="U14" s="160">
        <v>0.53</v>
      </c>
      <c r="V14" s="160">
        <f>ROUND(E14*U14,2)</f>
        <v>2.61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411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2" x14ac:dyDescent="0.25">
      <c r="A15" s="157"/>
      <c r="B15" s="158"/>
      <c r="C15" s="266" t="s">
        <v>512</v>
      </c>
      <c r="D15" s="267"/>
      <c r="E15" s="267"/>
      <c r="F15" s="267"/>
      <c r="G15" s="267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60"/>
      <c r="Z15" s="150"/>
      <c r="AA15" s="150"/>
      <c r="AB15" s="150"/>
      <c r="AC15" s="150"/>
      <c r="AD15" s="150"/>
      <c r="AE15" s="150"/>
      <c r="AF15" s="150"/>
      <c r="AG15" s="150" t="s">
        <v>413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184" t="s">
        <v>585</v>
      </c>
      <c r="D16" s="182"/>
      <c r="E16" s="183">
        <v>4.2367499999999998</v>
      </c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3" x14ac:dyDescent="0.25">
      <c r="A17" s="157"/>
      <c r="B17" s="158"/>
      <c r="C17" s="184" t="s">
        <v>586</v>
      </c>
      <c r="D17" s="182"/>
      <c r="E17" s="183">
        <v>0.68879999999999997</v>
      </c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x14ac:dyDescent="0.25">
      <c r="A18" s="162" t="s">
        <v>353</v>
      </c>
      <c r="B18" s="163" t="s">
        <v>318</v>
      </c>
      <c r="C18" s="177" t="s">
        <v>319</v>
      </c>
      <c r="D18" s="164"/>
      <c r="E18" s="165"/>
      <c r="F18" s="166"/>
      <c r="G18" s="166">
        <f>SUMIF(AG19:AG39,"&lt;&gt;NOR",G19:G39)</f>
        <v>0</v>
      </c>
      <c r="H18" s="166"/>
      <c r="I18" s="166">
        <f>SUM(I19:I39)</f>
        <v>0</v>
      </c>
      <c r="J18" s="166"/>
      <c r="K18" s="166">
        <f>SUM(K19:K39)</f>
        <v>0</v>
      </c>
      <c r="L18" s="166"/>
      <c r="M18" s="166">
        <f>SUM(M19:M39)</f>
        <v>0</v>
      </c>
      <c r="N18" s="165"/>
      <c r="O18" s="165">
        <f>SUM(O19:O39)</f>
        <v>0</v>
      </c>
      <c r="P18" s="165"/>
      <c r="Q18" s="165">
        <f>SUM(Q19:Q39)</f>
        <v>0</v>
      </c>
      <c r="R18" s="166"/>
      <c r="S18" s="166"/>
      <c r="T18" s="167"/>
      <c r="U18" s="161"/>
      <c r="V18" s="161">
        <f>SUM(V19:V39)</f>
        <v>11.25</v>
      </c>
      <c r="W18" s="161"/>
      <c r="X18" s="161"/>
      <c r="Y18" s="161"/>
      <c r="AG18" t="s">
        <v>354</v>
      </c>
    </row>
    <row r="19" spans="1:60" outlineLevel="1" x14ac:dyDescent="0.25">
      <c r="A19" s="169">
        <v>3</v>
      </c>
      <c r="B19" s="170" t="s">
        <v>424</v>
      </c>
      <c r="C19" s="178" t="s">
        <v>425</v>
      </c>
      <c r="D19" s="171" t="s">
        <v>426</v>
      </c>
      <c r="E19" s="172">
        <v>4.4494699999999998</v>
      </c>
      <c r="F19" s="173"/>
      <c r="G19" s="174">
        <f>ROUND(E19*F19,2)</f>
        <v>0</v>
      </c>
      <c r="H19" s="173"/>
      <c r="I19" s="174">
        <f>ROUND(E19*H19,2)</f>
        <v>0</v>
      </c>
      <c r="J19" s="173"/>
      <c r="K19" s="174">
        <f>ROUND(E19*J19,2)</f>
        <v>0</v>
      </c>
      <c r="L19" s="174">
        <v>21</v>
      </c>
      <c r="M19" s="174">
        <f>G19*(1+L19/100)</f>
        <v>0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4" t="s">
        <v>408</v>
      </c>
      <c r="S19" s="174" t="s">
        <v>358</v>
      </c>
      <c r="T19" s="175" t="s">
        <v>409</v>
      </c>
      <c r="U19" s="160">
        <v>0.49</v>
      </c>
      <c r="V19" s="160">
        <f>ROUND(E19*U19,2)</f>
        <v>2.1800000000000002</v>
      </c>
      <c r="W19" s="160"/>
      <c r="X19" s="160" t="s">
        <v>427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428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2" x14ac:dyDescent="0.25">
      <c r="A20" s="157"/>
      <c r="B20" s="158"/>
      <c r="C20" s="255" t="s">
        <v>429</v>
      </c>
      <c r="D20" s="256"/>
      <c r="E20" s="256"/>
      <c r="F20" s="256"/>
      <c r="G20" s="256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363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2" x14ac:dyDescent="0.25">
      <c r="A21" s="157"/>
      <c r="B21" s="158"/>
      <c r="C21" s="184" t="s">
        <v>430</v>
      </c>
      <c r="D21" s="182"/>
      <c r="E21" s="183"/>
      <c r="F21" s="160"/>
      <c r="G21" s="160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415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3" x14ac:dyDescent="0.25">
      <c r="A22" s="157"/>
      <c r="B22" s="158"/>
      <c r="C22" s="184" t="s">
        <v>587</v>
      </c>
      <c r="D22" s="182"/>
      <c r="E22" s="183"/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3" x14ac:dyDescent="0.25">
      <c r="A23" s="157"/>
      <c r="B23" s="158"/>
      <c r="C23" s="184" t="s">
        <v>588</v>
      </c>
      <c r="D23" s="182"/>
      <c r="E23" s="183">
        <v>4.4494699999999998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5">
      <c r="A24" s="169">
        <v>4</v>
      </c>
      <c r="B24" s="170" t="s">
        <v>433</v>
      </c>
      <c r="C24" s="178" t="s">
        <v>434</v>
      </c>
      <c r="D24" s="171" t="s">
        <v>426</v>
      </c>
      <c r="E24" s="172">
        <v>62.292610000000003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4" t="s">
        <v>408</v>
      </c>
      <c r="S24" s="174" t="s">
        <v>358</v>
      </c>
      <c r="T24" s="175" t="s">
        <v>409</v>
      </c>
      <c r="U24" s="160">
        <v>0</v>
      </c>
      <c r="V24" s="160">
        <f>ROUND(E24*U24,2)</f>
        <v>0</v>
      </c>
      <c r="W24" s="160"/>
      <c r="X24" s="160" t="s">
        <v>427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428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2" x14ac:dyDescent="0.25">
      <c r="A25" s="157"/>
      <c r="B25" s="158"/>
      <c r="C25" s="184" t="s">
        <v>430</v>
      </c>
      <c r="D25" s="182"/>
      <c r="E25" s="183"/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3" x14ac:dyDescent="0.25">
      <c r="A26" s="157"/>
      <c r="B26" s="158"/>
      <c r="C26" s="184" t="s">
        <v>587</v>
      </c>
      <c r="D26" s="182"/>
      <c r="E26" s="183"/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3" x14ac:dyDescent="0.25">
      <c r="A27" s="157"/>
      <c r="B27" s="158"/>
      <c r="C27" s="184" t="s">
        <v>589</v>
      </c>
      <c r="D27" s="182"/>
      <c r="E27" s="183">
        <v>62.292610000000003</v>
      </c>
      <c r="F27" s="160"/>
      <c r="G27" s="160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415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5">
      <c r="A28" s="169">
        <v>5</v>
      </c>
      <c r="B28" s="170" t="s">
        <v>436</v>
      </c>
      <c r="C28" s="178" t="s">
        <v>437</v>
      </c>
      <c r="D28" s="171" t="s">
        <v>426</v>
      </c>
      <c r="E28" s="172">
        <v>4.4494699999999998</v>
      </c>
      <c r="F28" s="173"/>
      <c r="G28" s="174">
        <f>ROUND(E28*F28,2)</f>
        <v>0</v>
      </c>
      <c r="H28" s="173"/>
      <c r="I28" s="174">
        <f>ROUND(E28*H28,2)</f>
        <v>0</v>
      </c>
      <c r="J28" s="173"/>
      <c r="K28" s="174">
        <f>ROUND(E28*J28,2)</f>
        <v>0</v>
      </c>
      <c r="L28" s="174">
        <v>21</v>
      </c>
      <c r="M28" s="174">
        <f>G28*(1+L28/100)</f>
        <v>0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4" t="s">
        <v>408</v>
      </c>
      <c r="S28" s="174" t="s">
        <v>358</v>
      </c>
      <c r="T28" s="175" t="s">
        <v>409</v>
      </c>
      <c r="U28" s="160">
        <v>0.94</v>
      </c>
      <c r="V28" s="160">
        <f>ROUND(E28*U28,2)</f>
        <v>4.18</v>
      </c>
      <c r="W28" s="160"/>
      <c r="X28" s="160" t="s">
        <v>427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428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2" x14ac:dyDescent="0.25">
      <c r="A29" s="157"/>
      <c r="B29" s="158"/>
      <c r="C29" s="184" t="s">
        <v>430</v>
      </c>
      <c r="D29" s="182"/>
      <c r="E29" s="183"/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3" x14ac:dyDescent="0.25">
      <c r="A30" s="157"/>
      <c r="B30" s="158"/>
      <c r="C30" s="184" t="s">
        <v>587</v>
      </c>
      <c r="D30" s="182"/>
      <c r="E30" s="183"/>
      <c r="F30" s="160"/>
      <c r="G30" s="160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415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3" x14ac:dyDescent="0.25">
      <c r="A31" s="157"/>
      <c r="B31" s="158"/>
      <c r="C31" s="184" t="s">
        <v>588</v>
      </c>
      <c r="D31" s="182"/>
      <c r="E31" s="183">
        <v>4.4494699999999998</v>
      </c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5">
      <c r="A32" s="169">
        <v>6</v>
      </c>
      <c r="B32" s="170" t="s">
        <v>438</v>
      </c>
      <c r="C32" s="178" t="s">
        <v>439</v>
      </c>
      <c r="D32" s="171" t="s">
        <v>426</v>
      </c>
      <c r="E32" s="172">
        <v>44.494720000000001</v>
      </c>
      <c r="F32" s="173"/>
      <c r="G32" s="174">
        <f>ROUND(E32*F32,2)</f>
        <v>0</v>
      </c>
      <c r="H32" s="173"/>
      <c r="I32" s="174">
        <f>ROUND(E32*H32,2)</f>
        <v>0</v>
      </c>
      <c r="J32" s="173"/>
      <c r="K32" s="174">
        <f>ROUND(E32*J32,2)</f>
        <v>0</v>
      </c>
      <c r="L32" s="174">
        <v>21</v>
      </c>
      <c r="M32" s="174">
        <f>G32*(1+L32/100)</f>
        <v>0</v>
      </c>
      <c r="N32" s="172">
        <v>0</v>
      </c>
      <c r="O32" s="172">
        <f>ROUND(E32*N32,2)</f>
        <v>0</v>
      </c>
      <c r="P32" s="172">
        <v>0</v>
      </c>
      <c r="Q32" s="172">
        <f>ROUND(E32*P32,2)</f>
        <v>0</v>
      </c>
      <c r="R32" s="174" t="s">
        <v>408</v>
      </c>
      <c r="S32" s="174" t="s">
        <v>358</v>
      </c>
      <c r="T32" s="175" t="s">
        <v>409</v>
      </c>
      <c r="U32" s="160">
        <v>0.11</v>
      </c>
      <c r="V32" s="160">
        <f>ROUND(E32*U32,2)</f>
        <v>4.8899999999999997</v>
      </c>
      <c r="W32" s="160"/>
      <c r="X32" s="160" t="s">
        <v>427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428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2" x14ac:dyDescent="0.25">
      <c r="A33" s="157"/>
      <c r="B33" s="158"/>
      <c r="C33" s="184" t="s">
        <v>430</v>
      </c>
      <c r="D33" s="182"/>
      <c r="E33" s="183"/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3" x14ac:dyDescent="0.25">
      <c r="A34" s="157"/>
      <c r="B34" s="158"/>
      <c r="C34" s="184" t="s">
        <v>587</v>
      </c>
      <c r="D34" s="182"/>
      <c r="E34" s="183"/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3" x14ac:dyDescent="0.25">
      <c r="A35" s="157"/>
      <c r="B35" s="158"/>
      <c r="C35" s="184" t="s">
        <v>590</v>
      </c>
      <c r="D35" s="182"/>
      <c r="E35" s="183">
        <v>44.494720000000001</v>
      </c>
      <c r="F35" s="160"/>
      <c r="G35" s="16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415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5">
      <c r="A36" s="169">
        <v>7</v>
      </c>
      <c r="B36" s="170" t="s">
        <v>441</v>
      </c>
      <c r="C36" s="178" t="s">
        <v>442</v>
      </c>
      <c r="D36" s="171" t="s">
        <v>426</v>
      </c>
      <c r="E36" s="172">
        <v>4.4494699999999998</v>
      </c>
      <c r="F36" s="173"/>
      <c r="G36" s="174">
        <f>ROUND(E36*F36,2)</f>
        <v>0</v>
      </c>
      <c r="H36" s="173"/>
      <c r="I36" s="174">
        <f>ROUND(E36*H36,2)</f>
        <v>0</v>
      </c>
      <c r="J36" s="173"/>
      <c r="K36" s="174">
        <f>ROUND(E36*J36,2)</f>
        <v>0</v>
      </c>
      <c r="L36" s="174">
        <v>21</v>
      </c>
      <c r="M36" s="174">
        <f>G36*(1+L36/100)</f>
        <v>0</v>
      </c>
      <c r="N36" s="172">
        <v>0</v>
      </c>
      <c r="O36" s="172">
        <f>ROUND(E36*N36,2)</f>
        <v>0</v>
      </c>
      <c r="P36" s="172">
        <v>0</v>
      </c>
      <c r="Q36" s="172">
        <f>ROUND(E36*P36,2)</f>
        <v>0</v>
      </c>
      <c r="R36" s="174"/>
      <c r="S36" s="174" t="s">
        <v>443</v>
      </c>
      <c r="T36" s="175" t="s">
        <v>359</v>
      </c>
      <c r="U36" s="160">
        <v>0</v>
      </c>
      <c r="V36" s="160">
        <f>ROUND(E36*U36,2)</f>
        <v>0</v>
      </c>
      <c r="W36" s="160"/>
      <c r="X36" s="160" t="s">
        <v>427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428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2" x14ac:dyDescent="0.25">
      <c r="A37" s="157"/>
      <c r="B37" s="158"/>
      <c r="C37" s="184" t="s">
        <v>430</v>
      </c>
      <c r="D37" s="182"/>
      <c r="E37" s="183"/>
      <c r="F37" s="160"/>
      <c r="G37" s="16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415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3" x14ac:dyDescent="0.25">
      <c r="A38" s="157"/>
      <c r="B38" s="158"/>
      <c r="C38" s="184" t="s">
        <v>587</v>
      </c>
      <c r="D38" s="182"/>
      <c r="E38" s="183"/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3" x14ac:dyDescent="0.25">
      <c r="A39" s="157"/>
      <c r="B39" s="158"/>
      <c r="C39" s="184" t="s">
        <v>588</v>
      </c>
      <c r="D39" s="182"/>
      <c r="E39" s="183">
        <v>4.4494699999999998</v>
      </c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x14ac:dyDescent="0.25">
      <c r="A40" s="3"/>
      <c r="B40" s="4"/>
      <c r="C40" s="179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v>15</v>
      </c>
      <c r="AF40">
        <v>21</v>
      </c>
      <c r="AG40" t="s">
        <v>339</v>
      </c>
    </row>
    <row r="41" spans="1:60" x14ac:dyDescent="0.25">
      <c r="A41" s="153"/>
      <c r="B41" s="154" t="s">
        <v>29</v>
      </c>
      <c r="C41" s="180"/>
      <c r="D41" s="155"/>
      <c r="E41" s="156"/>
      <c r="F41" s="156"/>
      <c r="G41" s="168">
        <f>G8+G18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f>SUMIF(L7:L39,AE40,G7:G39)</f>
        <v>0</v>
      </c>
      <c r="AF41">
        <f>SUMIF(L7:L39,AF40,G7:G39)</f>
        <v>0</v>
      </c>
      <c r="AG41" t="s">
        <v>401</v>
      </c>
    </row>
    <row r="42" spans="1:60" x14ac:dyDescent="0.25">
      <c r="C42" s="181"/>
      <c r="D42" s="10"/>
      <c r="AG42" t="s">
        <v>403</v>
      </c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KeaiH1QNHszbMZTmUnbYlg23FFqufA2Z4pmjVHo4tKEuYCnIbllxzEwqkByRZhxpNiwC6zX0cgHorcX5Uzmozw==" saltValue="q/05iqZ4dIF//lFV1CuTig==" spinCount="100000" sheet="1" formatRows="0"/>
  <mergeCells count="7">
    <mergeCell ref="C20:G20"/>
    <mergeCell ref="A1:G1"/>
    <mergeCell ref="C2:G2"/>
    <mergeCell ref="C3:G3"/>
    <mergeCell ref="C4:G4"/>
    <mergeCell ref="C10:G10"/>
    <mergeCell ref="C15:G15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4CB68-F554-48EA-A9BB-8000FBC3FE0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62</v>
      </c>
      <c r="C3" s="258" t="s">
        <v>63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80</v>
      </c>
      <c r="C4" s="261" t="s">
        <v>81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SUMIF(AG9:AG153,"&lt;&gt;NOR",G9:G153)</f>
        <v>0</v>
      </c>
      <c r="H8" s="166"/>
      <c r="I8" s="166">
        <f>SUM(I9:I153)</f>
        <v>0</v>
      </c>
      <c r="J8" s="166"/>
      <c r="K8" s="166">
        <f>SUM(K9:K153)</f>
        <v>0</v>
      </c>
      <c r="L8" s="166"/>
      <c r="M8" s="166">
        <f>SUM(M9:M153)</f>
        <v>0</v>
      </c>
      <c r="N8" s="165"/>
      <c r="O8" s="165">
        <f>SUM(O9:O153)</f>
        <v>0.02</v>
      </c>
      <c r="P8" s="165"/>
      <c r="Q8" s="165">
        <f>SUM(Q9:Q153)</f>
        <v>2953.49</v>
      </c>
      <c r="R8" s="166"/>
      <c r="S8" s="166"/>
      <c r="T8" s="167"/>
      <c r="U8" s="161"/>
      <c r="V8" s="161">
        <f>SUM(V9:V153)</f>
        <v>18295.55</v>
      </c>
      <c r="W8" s="161"/>
      <c r="X8" s="161"/>
      <c r="Y8" s="161"/>
      <c r="AG8" t="s">
        <v>354</v>
      </c>
    </row>
    <row r="9" spans="1:60" ht="20.399999999999999" outlineLevel="1" x14ac:dyDescent="0.25">
      <c r="A9" s="169">
        <v>1</v>
      </c>
      <c r="B9" s="170" t="s">
        <v>591</v>
      </c>
      <c r="C9" s="178" t="s">
        <v>592</v>
      </c>
      <c r="D9" s="171" t="s">
        <v>446</v>
      </c>
      <c r="E9" s="172">
        <v>23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0.13800000000000001</v>
      </c>
      <c r="Q9" s="172">
        <f>ROUND(E9*P9,2)</f>
        <v>3.17</v>
      </c>
      <c r="R9" s="174" t="s">
        <v>447</v>
      </c>
      <c r="S9" s="174" t="s">
        <v>358</v>
      </c>
      <c r="T9" s="175" t="s">
        <v>409</v>
      </c>
      <c r="U9" s="160">
        <v>0.16</v>
      </c>
      <c r="V9" s="160">
        <f>ROUND(E9*U9,2)</f>
        <v>3.68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448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593</v>
      </c>
      <c r="D11" s="182"/>
      <c r="E11" s="183">
        <v>23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0.399999999999999" outlineLevel="1" x14ac:dyDescent="0.25">
      <c r="A12" s="169">
        <v>2</v>
      </c>
      <c r="B12" s="170" t="s">
        <v>444</v>
      </c>
      <c r="C12" s="178" t="s">
        <v>445</v>
      </c>
      <c r="D12" s="171" t="s">
        <v>446</v>
      </c>
      <c r="E12" s="172">
        <v>1168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0.2</v>
      </c>
      <c r="Q12" s="172">
        <f>ROUND(E12*P12,2)</f>
        <v>233.6</v>
      </c>
      <c r="R12" s="174" t="s">
        <v>447</v>
      </c>
      <c r="S12" s="174" t="s">
        <v>358</v>
      </c>
      <c r="T12" s="175" t="s">
        <v>409</v>
      </c>
      <c r="U12" s="160">
        <v>0.1</v>
      </c>
      <c r="V12" s="160">
        <f>ROUND(E12*U12,2)</f>
        <v>116.8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266" t="s">
        <v>448</v>
      </c>
      <c r="D13" s="267"/>
      <c r="E13" s="267"/>
      <c r="F13" s="267"/>
      <c r="G13" s="267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413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2" x14ac:dyDescent="0.25">
      <c r="A14" s="157"/>
      <c r="B14" s="158"/>
      <c r="C14" s="184" t="s">
        <v>594</v>
      </c>
      <c r="D14" s="182"/>
      <c r="E14" s="183">
        <v>1168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0.399999999999999" outlineLevel="1" x14ac:dyDescent="0.25">
      <c r="A15" s="169">
        <v>3</v>
      </c>
      <c r="B15" s="170" t="s">
        <v>528</v>
      </c>
      <c r="C15" s="178" t="s">
        <v>529</v>
      </c>
      <c r="D15" s="171" t="s">
        <v>446</v>
      </c>
      <c r="E15" s="172">
        <v>802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0.33</v>
      </c>
      <c r="Q15" s="172">
        <f>ROUND(E15*P15,2)</f>
        <v>264.66000000000003</v>
      </c>
      <c r="R15" s="174" t="s">
        <v>447</v>
      </c>
      <c r="S15" s="174" t="s">
        <v>358</v>
      </c>
      <c r="T15" s="175" t="s">
        <v>409</v>
      </c>
      <c r="U15" s="160">
        <v>0.53</v>
      </c>
      <c r="V15" s="160">
        <f>ROUND(E15*U15,2)</f>
        <v>425.06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411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184" t="s">
        <v>595</v>
      </c>
      <c r="D16" s="182"/>
      <c r="E16" s="183">
        <v>802</v>
      </c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20.399999999999999" outlineLevel="1" x14ac:dyDescent="0.25">
      <c r="A17" s="169">
        <v>4</v>
      </c>
      <c r="B17" s="170" t="s">
        <v>596</v>
      </c>
      <c r="C17" s="178" t="s">
        <v>597</v>
      </c>
      <c r="D17" s="171" t="s">
        <v>446</v>
      </c>
      <c r="E17" s="172">
        <v>17</v>
      </c>
      <c r="F17" s="173"/>
      <c r="G17" s="174">
        <f>ROUND(E17*F17,2)</f>
        <v>0</v>
      </c>
      <c r="H17" s="173"/>
      <c r="I17" s="174">
        <f>ROUND(E17*H17,2)</f>
        <v>0</v>
      </c>
      <c r="J17" s="173"/>
      <c r="K17" s="174">
        <f>ROUND(E17*J17,2)</f>
        <v>0</v>
      </c>
      <c r="L17" s="174">
        <v>21</v>
      </c>
      <c r="M17" s="174">
        <f>G17*(1+L17/100)</f>
        <v>0</v>
      </c>
      <c r="N17" s="172">
        <v>0</v>
      </c>
      <c r="O17" s="172">
        <f>ROUND(E17*N17,2)</f>
        <v>0</v>
      </c>
      <c r="P17" s="172">
        <v>0.39600000000000002</v>
      </c>
      <c r="Q17" s="172">
        <f>ROUND(E17*P17,2)</f>
        <v>6.73</v>
      </c>
      <c r="R17" s="174" t="s">
        <v>447</v>
      </c>
      <c r="S17" s="174" t="s">
        <v>358</v>
      </c>
      <c r="T17" s="175" t="s">
        <v>409</v>
      </c>
      <c r="U17" s="160">
        <v>0.58979999999999999</v>
      </c>
      <c r="V17" s="160">
        <f>ROUND(E17*U17,2)</f>
        <v>10.029999999999999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411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2" x14ac:dyDescent="0.25">
      <c r="A18" s="157"/>
      <c r="B18" s="158"/>
      <c r="C18" s="184" t="s">
        <v>598</v>
      </c>
      <c r="D18" s="182"/>
      <c r="E18" s="183">
        <v>17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ht="20.399999999999999" outlineLevel="1" x14ac:dyDescent="0.25">
      <c r="A19" s="169">
        <v>5</v>
      </c>
      <c r="B19" s="170" t="s">
        <v>599</v>
      </c>
      <c r="C19" s="178" t="s">
        <v>600</v>
      </c>
      <c r="D19" s="171" t="s">
        <v>446</v>
      </c>
      <c r="E19" s="172">
        <v>126</v>
      </c>
      <c r="F19" s="173"/>
      <c r="G19" s="174">
        <f>ROUND(E19*F19,2)</f>
        <v>0</v>
      </c>
      <c r="H19" s="173"/>
      <c r="I19" s="174">
        <f>ROUND(E19*H19,2)</f>
        <v>0</v>
      </c>
      <c r="J19" s="173"/>
      <c r="K19" s="174">
        <f>ROUND(E19*J19,2)</f>
        <v>0</v>
      </c>
      <c r="L19" s="174">
        <v>21</v>
      </c>
      <c r="M19" s="174">
        <f>G19*(1+L19/100)</f>
        <v>0</v>
      </c>
      <c r="N19" s="172">
        <v>0</v>
      </c>
      <c r="O19" s="172">
        <f>ROUND(E19*N19,2)</f>
        <v>0</v>
      </c>
      <c r="P19" s="172">
        <v>0.44</v>
      </c>
      <c r="Q19" s="172">
        <f>ROUND(E19*P19,2)</f>
        <v>55.44</v>
      </c>
      <c r="R19" s="174" t="s">
        <v>447</v>
      </c>
      <c r="S19" s="174" t="s">
        <v>358</v>
      </c>
      <c r="T19" s="175" t="s">
        <v>409</v>
      </c>
      <c r="U19" s="160">
        <v>0.63200000000000001</v>
      </c>
      <c r="V19" s="160">
        <f>ROUND(E19*U19,2)</f>
        <v>79.63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411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2" x14ac:dyDescent="0.25">
      <c r="A20" s="157"/>
      <c r="B20" s="158"/>
      <c r="C20" s="184" t="s">
        <v>601</v>
      </c>
      <c r="D20" s="182"/>
      <c r="E20" s="183">
        <v>126</v>
      </c>
      <c r="F20" s="160"/>
      <c r="G20" s="160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415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20.399999999999999" outlineLevel="1" x14ac:dyDescent="0.25">
      <c r="A21" s="169">
        <v>6</v>
      </c>
      <c r="B21" s="170" t="s">
        <v>602</v>
      </c>
      <c r="C21" s="178" t="s">
        <v>603</v>
      </c>
      <c r="D21" s="171" t="s">
        <v>446</v>
      </c>
      <c r="E21" s="172">
        <v>1244.75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0</v>
      </c>
      <c r="O21" s="172">
        <f>ROUND(E21*N21,2)</f>
        <v>0</v>
      </c>
      <c r="P21" s="172">
        <v>0.88</v>
      </c>
      <c r="Q21" s="172">
        <f>ROUND(E21*P21,2)</f>
        <v>1095.3800000000001</v>
      </c>
      <c r="R21" s="174" t="s">
        <v>447</v>
      </c>
      <c r="S21" s="174" t="s">
        <v>358</v>
      </c>
      <c r="T21" s="175" t="s">
        <v>409</v>
      </c>
      <c r="U21" s="160">
        <v>1.25</v>
      </c>
      <c r="V21" s="160">
        <f>ROUND(E21*U21,2)</f>
        <v>1555.94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411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184" t="s">
        <v>604</v>
      </c>
      <c r="D22" s="182"/>
      <c r="E22" s="183">
        <v>1244.75</v>
      </c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0.399999999999999" outlineLevel="1" x14ac:dyDescent="0.25">
      <c r="A23" s="169">
        <v>7</v>
      </c>
      <c r="B23" s="170" t="s">
        <v>605</v>
      </c>
      <c r="C23" s="178" t="s">
        <v>606</v>
      </c>
      <c r="D23" s="171" t="s">
        <v>446</v>
      </c>
      <c r="E23" s="172">
        <v>631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0</v>
      </c>
      <c r="O23" s="172">
        <f>ROUND(E23*N23,2)</f>
        <v>0</v>
      </c>
      <c r="P23" s="172">
        <v>0.63800000000000001</v>
      </c>
      <c r="Q23" s="172">
        <f>ROUND(E23*P23,2)</f>
        <v>402.58</v>
      </c>
      <c r="R23" s="174" t="s">
        <v>447</v>
      </c>
      <c r="S23" s="174" t="s">
        <v>358</v>
      </c>
      <c r="T23" s="175" t="s">
        <v>409</v>
      </c>
      <c r="U23" s="160">
        <v>0.11409999999999999</v>
      </c>
      <c r="V23" s="160">
        <f>ROUND(E23*U23,2)</f>
        <v>72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411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2" x14ac:dyDescent="0.25">
      <c r="A24" s="157"/>
      <c r="B24" s="158"/>
      <c r="C24" s="184" t="s">
        <v>607</v>
      </c>
      <c r="D24" s="182"/>
      <c r="E24" s="183">
        <v>631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5">
      <c r="A25" s="169">
        <v>8</v>
      </c>
      <c r="B25" s="170" t="s">
        <v>608</v>
      </c>
      <c r="C25" s="178" t="s">
        <v>609</v>
      </c>
      <c r="D25" s="171" t="s">
        <v>446</v>
      </c>
      <c r="E25" s="172">
        <v>805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</v>
      </c>
      <c r="O25" s="172">
        <f>ROUND(E25*N25,2)</f>
        <v>0</v>
      </c>
      <c r="P25" s="172">
        <v>0.22</v>
      </c>
      <c r="Q25" s="172">
        <f>ROUND(E25*P25,2)</f>
        <v>177.1</v>
      </c>
      <c r="R25" s="174" t="s">
        <v>447</v>
      </c>
      <c r="S25" s="174" t="s">
        <v>358</v>
      </c>
      <c r="T25" s="175" t="s">
        <v>409</v>
      </c>
      <c r="U25" s="160">
        <v>0.38</v>
      </c>
      <c r="V25" s="160">
        <f>ROUND(E25*U25,2)</f>
        <v>305.89999999999998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411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2" x14ac:dyDescent="0.25">
      <c r="A26" s="157"/>
      <c r="B26" s="158"/>
      <c r="C26" s="184" t="s">
        <v>610</v>
      </c>
      <c r="D26" s="182"/>
      <c r="E26" s="183">
        <v>805</v>
      </c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ht="20.399999999999999" outlineLevel="1" x14ac:dyDescent="0.25">
      <c r="A27" s="169">
        <v>9</v>
      </c>
      <c r="B27" s="170" t="s">
        <v>611</v>
      </c>
      <c r="C27" s="178" t="s">
        <v>612</v>
      </c>
      <c r="D27" s="171" t="s">
        <v>446</v>
      </c>
      <c r="E27" s="172">
        <v>802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0</v>
      </c>
      <c r="O27" s="172">
        <f>ROUND(E27*N27,2)</f>
        <v>0</v>
      </c>
      <c r="P27" s="172">
        <v>0.33206000000000002</v>
      </c>
      <c r="Q27" s="172">
        <f>ROUND(E27*P27,2)</f>
        <v>266.31</v>
      </c>
      <c r="R27" s="174" t="s">
        <v>447</v>
      </c>
      <c r="S27" s="174" t="s">
        <v>358</v>
      </c>
      <c r="T27" s="175" t="s">
        <v>409</v>
      </c>
      <c r="U27" s="160">
        <v>0.5</v>
      </c>
      <c r="V27" s="160">
        <f>ROUND(E27*U27,2)</f>
        <v>401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411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184" t="s">
        <v>595</v>
      </c>
      <c r="D28" s="182"/>
      <c r="E28" s="183">
        <v>802</v>
      </c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69">
        <v>10</v>
      </c>
      <c r="B29" s="170" t="s">
        <v>613</v>
      </c>
      <c r="C29" s="178" t="s">
        <v>614</v>
      </c>
      <c r="D29" s="171" t="s">
        <v>422</v>
      </c>
      <c r="E29" s="172">
        <v>978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0</v>
      </c>
      <c r="O29" s="172">
        <f>ROUND(E29*N29,2)</f>
        <v>0</v>
      </c>
      <c r="P29" s="172">
        <v>0.27</v>
      </c>
      <c r="Q29" s="172">
        <f>ROUND(E29*P29,2)</f>
        <v>264.06</v>
      </c>
      <c r="R29" s="174" t="s">
        <v>447</v>
      </c>
      <c r="S29" s="174" t="s">
        <v>358</v>
      </c>
      <c r="T29" s="175" t="s">
        <v>409</v>
      </c>
      <c r="U29" s="160">
        <v>0.12</v>
      </c>
      <c r="V29" s="160">
        <f>ROUND(E29*U29,2)</f>
        <v>117.36</v>
      </c>
      <c r="W29" s="160"/>
      <c r="X29" s="160" t="s">
        <v>410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411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2" x14ac:dyDescent="0.25">
      <c r="A30" s="157"/>
      <c r="B30" s="158"/>
      <c r="C30" s="266" t="s">
        <v>532</v>
      </c>
      <c r="D30" s="267"/>
      <c r="E30" s="267"/>
      <c r="F30" s="267"/>
      <c r="G30" s="267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413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76" t="str">
        <f>C30</f>
        <v>s vybouráním lože, s přemístěním hmot na skládku na vzdálenost do 3 m nebo naložením na dopravní prostředek</v>
      </c>
      <c r="BB30" s="150"/>
      <c r="BC30" s="150"/>
      <c r="BD30" s="150"/>
      <c r="BE30" s="150"/>
      <c r="BF30" s="150"/>
      <c r="BG30" s="150"/>
      <c r="BH30" s="150"/>
    </row>
    <row r="31" spans="1:60" outlineLevel="2" x14ac:dyDescent="0.25">
      <c r="A31" s="157"/>
      <c r="B31" s="158"/>
      <c r="C31" s="184" t="s">
        <v>615</v>
      </c>
      <c r="D31" s="182"/>
      <c r="E31" s="183">
        <v>524</v>
      </c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3" x14ac:dyDescent="0.25">
      <c r="A32" s="157"/>
      <c r="B32" s="158"/>
      <c r="C32" s="184" t="s">
        <v>616</v>
      </c>
      <c r="D32" s="182"/>
      <c r="E32" s="183">
        <v>454</v>
      </c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415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5">
      <c r="A33" s="169">
        <v>11</v>
      </c>
      <c r="B33" s="170" t="s">
        <v>617</v>
      </c>
      <c r="C33" s="178" t="s">
        <v>618</v>
      </c>
      <c r="D33" s="171" t="s">
        <v>422</v>
      </c>
      <c r="E33" s="172">
        <v>886.6</v>
      </c>
      <c r="F33" s="173"/>
      <c r="G33" s="174">
        <f>ROUND(E33*F33,2)</f>
        <v>0</v>
      </c>
      <c r="H33" s="173"/>
      <c r="I33" s="174">
        <f>ROUND(E33*H33,2)</f>
        <v>0</v>
      </c>
      <c r="J33" s="173"/>
      <c r="K33" s="174">
        <f>ROUND(E33*J33,2)</f>
        <v>0</v>
      </c>
      <c r="L33" s="174">
        <v>21</v>
      </c>
      <c r="M33" s="174">
        <f>G33*(1+L33/100)</f>
        <v>0</v>
      </c>
      <c r="N33" s="172">
        <v>0</v>
      </c>
      <c r="O33" s="172">
        <f>ROUND(E33*N33,2)</f>
        <v>0</v>
      </c>
      <c r="P33" s="172">
        <v>0.115</v>
      </c>
      <c r="Q33" s="172">
        <f>ROUND(E33*P33,2)</f>
        <v>101.96</v>
      </c>
      <c r="R33" s="174" t="s">
        <v>447</v>
      </c>
      <c r="S33" s="174" t="s">
        <v>358</v>
      </c>
      <c r="T33" s="175" t="s">
        <v>409</v>
      </c>
      <c r="U33" s="160">
        <v>0.14000000000000001</v>
      </c>
      <c r="V33" s="160">
        <f>ROUND(E33*U33,2)</f>
        <v>124.12</v>
      </c>
      <c r="W33" s="160"/>
      <c r="X33" s="160" t="s">
        <v>410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411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2" x14ac:dyDescent="0.25">
      <c r="A34" s="157"/>
      <c r="B34" s="158"/>
      <c r="C34" s="266" t="s">
        <v>532</v>
      </c>
      <c r="D34" s="267"/>
      <c r="E34" s="267"/>
      <c r="F34" s="267"/>
      <c r="G34" s="267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413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76" t="str">
        <f>C34</f>
        <v>s vybouráním lože, s přemístěním hmot na skládku na vzdálenost do 3 m nebo naložením na dopravní prostředek</v>
      </c>
      <c r="BB34" s="150"/>
      <c r="BC34" s="150"/>
      <c r="BD34" s="150"/>
      <c r="BE34" s="150"/>
      <c r="BF34" s="150"/>
      <c r="BG34" s="150"/>
      <c r="BH34" s="150"/>
    </row>
    <row r="35" spans="1:60" outlineLevel="2" x14ac:dyDescent="0.25">
      <c r="A35" s="157"/>
      <c r="B35" s="158"/>
      <c r="C35" s="184" t="s">
        <v>619</v>
      </c>
      <c r="D35" s="182"/>
      <c r="E35" s="183">
        <v>36</v>
      </c>
      <c r="F35" s="160"/>
      <c r="G35" s="16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415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3" x14ac:dyDescent="0.25">
      <c r="A36" s="157"/>
      <c r="B36" s="158"/>
      <c r="C36" s="184" t="s">
        <v>620</v>
      </c>
      <c r="D36" s="182"/>
      <c r="E36" s="183">
        <v>822.6</v>
      </c>
      <c r="F36" s="160"/>
      <c r="G36" s="16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415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3" x14ac:dyDescent="0.25">
      <c r="A37" s="157"/>
      <c r="B37" s="158"/>
      <c r="C37" s="184" t="s">
        <v>621</v>
      </c>
      <c r="D37" s="182"/>
      <c r="E37" s="183">
        <v>28</v>
      </c>
      <c r="F37" s="160"/>
      <c r="G37" s="16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415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5">
      <c r="A38" s="169">
        <v>12</v>
      </c>
      <c r="B38" s="170" t="s">
        <v>622</v>
      </c>
      <c r="C38" s="178" t="s">
        <v>623</v>
      </c>
      <c r="D38" s="171" t="s">
        <v>407</v>
      </c>
      <c r="E38" s="172">
        <v>881.6</v>
      </c>
      <c r="F38" s="173"/>
      <c r="G38" s="174">
        <f>ROUND(E38*F38,2)</f>
        <v>0</v>
      </c>
      <c r="H38" s="173"/>
      <c r="I38" s="174">
        <f>ROUND(E38*H38,2)</f>
        <v>0</v>
      </c>
      <c r="J38" s="173"/>
      <c r="K38" s="174">
        <f>ROUND(E38*J38,2)</f>
        <v>0</v>
      </c>
      <c r="L38" s="174">
        <v>21</v>
      </c>
      <c r="M38" s="174">
        <f>G38*(1+L38/100)</f>
        <v>0</v>
      </c>
      <c r="N38" s="172">
        <v>0</v>
      </c>
      <c r="O38" s="172">
        <f>ROUND(E38*N38,2)</f>
        <v>0</v>
      </c>
      <c r="P38" s="172">
        <v>0</v>
      </c>
      <c r="Q38" s="172">
        <f>ROUND(E38*P38,2)</f>
        <v>0</v>
      </c>
      <c r="R38" s="174" t="s">
        <v>452</v>
      </c>
      <c r="S38" s="174" t="s">
        <v>358</v>
      </c>
      <c r="T38" s="175" t="s">
        <v>409</v>
      </c>
      <c r="U38" s="160">
        <v>0.03</v>
      </c>
      <c r="V38" s="160">
        <f>ROUND(E38*U38,2)</f>
        <v>26.45</v>
      </c>
      <c r="W38" s="160"/>
      <c r="X38" s="160" t="s">
        <v>410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411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2" x14ac:dyDescent="0.25">
      <c r="A39" s="157"/>
      <c r="B39" s="158"/>
      <c r="C39" s="266" t="s">
        <v>624</v>
      </c>
      <c r="D39" s="267"/>
      <c r="E39" s="267"/>
      <c r="F39" s="267"/>
      <c r="G39" s="267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413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76" t="str">
        <f>C39</f>
        <v>nebo lesní půdy, s vodorovným přemístěním na hromady v místě upotřebení nebo na dočasné či trvalé skládky se složením</v>
      </c>
      <c r="BB39" s="150"/>
      <c r="BC39" s="150"/>
      <c r="BD39" s="150"/>
      <c r="BE39" s="150"/>
      <c r="BF39" s="150"/>
      <c r="BG39" s="150"/>
      <c r="BH39" s="150"/>
    </row>
    <row r="40" spans="1:60" outlineLevel="2" x14ac:dyDescent="0.25">
      <c r="A40" s="157"/>
      <c r="B40" s="158"/>
      <c r="C40" s="184" t="s">
        <v>625</v>
      </c>
      <c r="D40" s="182"/>
      <c r="E40" s="183">
        <v>881.6</v>
      </c>
      <c r="F40" s="160"/>
      <c r="G40" s="160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60"/>
      <c r="Z40" s="150"/>
      <c r="AA40" s="150"/>
      <c r="AB40" s="150"/>
      <c r="AC40" s="150"/>
      <c r="AD40" s="150"/>
      <c r="AE40" s="150"/>
      <c r="AF40" s="150"/>
      <c r="AG40" s="150" t="s">
        <v>415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5">
      <c r="A41" s="169">
        <v>13</v>
      </c>
      <c r="B41" s="170" t="s">
        <v>626</v>
      </c>
      <c r="C41" s="178" t="s">
        <v>627</v>
      </c>
      <c r="D41" s="171" t="s">
        <v>407</v>
      </c>
      <c r="E41" s="172">
        <v>75.3</v>
      </c>
      <c r="F41" s="173"/>
      <c r="G41" s="174">
        <f>ROUND(E41*F41,2)</f>
        <v>0</v>
      </c>
      <c r="H41" s="173"/>
      <c r="I41" s="174">
        <f>ROUND(E41*H41,2)</f>
        <v>0</v>
      </c>
      <c r="J41" s="173"/>
      <c r="K41" s="174">
        <f>ROUND(E41*J41,2)</f>
        <v>0</v>
      </c>
      <c r="L41" s="174">
        <v>21</v>
      </c>
      <c r="M41" s="174">
        <f>G41*(1+L41/100)</f>
        <v>0</v>
      </c>
      <c r="N41" s="172">
        <v>0</v>
      </c>
      <c r="O41" s="172">
        <f>ROUND(E41*N41,2)</f>
        <v>0</v>
      </c>
      <c r="P41" s="172">
        <v>0</v>
      </c>
      <c r="Q41" s="172">
        <f>ROUND(E41*P41,2)</f>
        <v>0</v>
      </c>
      <c r="R41" s="174" t="s">
        <v>452</v>
      </c>
      <c r="S41" s="174" t="s">
        <v>358</v>
      </c>
      <c r="T41" s="175" t="s">
        <v>409</v>
      </c>
      <c r="U41" s="160">
        <v>0.01</v>
      </c>
      <c r="V41" s="160">
        <f>ROUND(E41*U41,2)</f>
        <v>0.75</v>
      </c>
      <c r="W41" s="160"/>
      <c r="X41" s="160" t="s">
        <v>410</v>
      </c>
      <c r="Y41" s="160" t="s">
        <v>361</v>
      </c>
      <c r="Z41" s="150"/>
      <c r="AA41" s="150"/>
      <c r="AB41" s="150"/>
      <c r="AC41" s="150"/>
      <c r="AD41" s="150"/>
      <c r="AE41" s="150"/>
      <c r="AF41" s="150"/>
      <c r="AG41" s="150" t="s">
        <v>411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2" x14ac:dyDescent="0.25">
      <c r="A42" s="157"/>
      <c r="B42" s="158"/>
      <c r="C42" s="266" t="s">
        <v>624</v>
      </c>
      <c r="D42" s="267"/>
      <c r="E42" s="267"/>
      <c r="F42" s="267"/>
      <c r="G42" s="267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413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76" t="str">
        <f>C42</f>
        <v>nebo lesní půdy, s vodorovným přemístěním na hromady v místě upotřebení nebo na dočasné či trvalé skládky se složením</v>
      </c>
      <c r="BB42" s="150"/>
      <c r="BC42" s="150"/>
      <c r="BD42" s="150"/>
      <c r="BE42" s="150"/>
      <c r="BF42" s="150"/>
      <c r="BG42" s="150"/>
      <c r="BH42" s="150"/>
    </row>
    <row r="43" spans="1:60" outlineLevel="2" x14ac:dyDescent="0.25">
      <c r="A43" s="157"/>
      <c r="B43" s="158"/>
      <c r="C43" s="184" t="s">
        <v>628</v>
      </c>
      <c r="D43" s="182"/>
      <c r="E43" s="183">
        <v>75.3</v>
      </c>
      <c r="F43" s="160"/>
      <c r="G43" s="160"/>
      <c r="H43" s="160"/>
      <c r="I43" s="160"/>
      <c r="J43" s="160"/>
      <c r="K43" s="160"/>
      <c r="L43" s="160"/>
      <c r="M43" s="160"/>
      <c r="N43" s="159"/>
      <c r="O43" s="159"/>
      <c r="P43" s="159"/>
      <c r="Q43" s="159"/>
      <c r="R43" s="160"/>
      <c r="S43" s="160"/>
      <c r="T43" s="160"/>
      <c r="U43" s="160"/>
      <c r="V43" s="160"/>
      <c r="W43" s="160"/>
      <c r="X43" s="160"/>
      <c r="Y43" s="160"/>
      <c r="Z43" s="150"/>
      <c r="AA43" s="150"/>
      <c r="AB43" s="150"/>
      <c r="AC43" s="150"/>
      <c r="AD43" s="150"/>
      <c r="AE43" s="150"/>
      <c r="AF43" s="150"/>
      <c r="AG43" s="150" t="s">
        <v>415</v>
      </c>
      <c r="AH43" s="150">
        <v>0</v>
      </c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5">
      <c r="A44" s="169">
        <v>14</v>
      </c>
      <c r="B44" s="170" t="s">
        <v>629</v>
      </c>
      <c r="C44" s="178" t="s">
        <v>630</v>
      </c>
      <c r="D44" s="171" t="s">
        <v>407</v>
      </c>
      <c r="E44" s="172">
        <v>37.700000000000003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4" t="s">
        <v>452</v>
      </c>
      <c r="S44" s="174" t="s">
        <v>358</v>
      </c>
      <c r="T44" s="175" t="s">
        <v>409</v>
      </c>
      <c r="U44" s="160">
        <v>0.36799999999999999</v>
      </c>
      <c r="V44" s="160">
        <f>ROUND(E44*U44,2)</f>
        <v>13.87</v>
      </c>
      <c r="W44" s="160"/>
      <c r="X44" s="160" t="s">
        <v>410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411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2" x14ac:dyDescent="0.25">
      <c r="A45" s="157"/>
      <c r="B45" s="158"/>
      <c r="C45" s="266" t="s">
        <v>631</v>
      </c>
      <c r="D45" s="267"/>
      <c r="E45" s="267"/>
      <c r="F45" s="267"/>
      <c r="G45" s="267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60"/>
      <c r="Z45" s="150"/>
      <c r="AA45" s="150"/>
      <c r="AB45" s="150"/>
      <c r="AC45" s="150"/>
      <c r="AD45" s="150"/>
      <c r="AE45" s="150"/>
      <c r="AF45" s="150"/>
      <c r="AG45" s="150" t="s">
        <v>413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2" x14ac:dyDescent="0.25">
      <c r="A46" s="157"/>
      <c r="B46" s="158"/>
      <c r="C46" s="184" t="s">
        <v>632</v>
      </c>
      <c r="D46" s="182"/>
      <c r="E46" s="183">
        <v>37.700000000000003</v>
      </c>
      <c r="F46" s="160"/>
      <c r="G46" s="16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415</v>
      </c>
      <c r="AH46" s="150">
        <v>0</v>
      </c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5">
      <c r="A47" s="169">
        <v>15</v>
      </c>
      <c r="B47" s="170" t="s">
        <v>633</v>
      </c>
      <c r="C47" s="178" t="s">
        <v>634</v>
      </c>
      <c r="D47" s="171" t="s">
        <v>407</v>
      </c>
      <c r="E47" s="172">
        <v>842.3</v>
      </c>
      <c r="F47" s="173"/>
      <c r="G47" s="174">
        <f>ROUND(E47*F47,2)</f>
        <v>0</v>
      </c>
      <c r="H47" s="173"/>
      <c r="I47" s="174">
        <f>ROUND(E47*H47,2)</f>
        <v>0</v>
      </c>
      <c r="J47" s="173"/>
      <c r="K47" s="174">
        <f>ROUND(E47*J47,2)</f>
        <v>0</v>
      </c>
      <c r="L47" s="174">
        <v>21</v>
      </c>
      <c r="M47" s="174">
        <f>G47*(1+L47/100)</f>
        <v>0</v>
      </c>
      <c r="N47" s="172">
        <v>0</v>
      </c>
      <c r="O47" s="172">
        <f>ROUND(E47*N47,2)</f>
        <v>0</v>
      </c>
      <c r="P47" s="172">
        <v>0</v>
      </c>
      <c r="Q47" s="172">
        <f>ROUND(E47*P47,2)</f>
        <v>0</v>
      </c>
      <c r="R47" s="174" t="s">
        <v>452</v>
      </c>
      <c r="S47" s="174" t="s">
        <v>358</v>
      </c>
      <c r="T47" s="175" t="s">
        <v>409</v>
      </c>
      <c r="U47" s="160">
        <v>0.12</v>
      </c>
      <c r="V47" s="160">
        <f>ROUND(E47*U47,2)</f>
        <v>101.08</v>
      </c>
      <c r="W47" s="160"/>
      <c r="X47" s="160" t="s">
        <v>410</v>
      </c>
      <c r="Y47" s="160" t="s">
        <v>361</v>
      </c>
      <c r="Z47" s="150"/>
      <c r="AA47" s="150"/>
      <c r="AB47" s="150"/>
      <c r="AC47" s="150"/>
      <c r="AD47" s="150"/>
      <c r="AE47" s="150"/>
      <c r="AF47" s="150"/>
      <c r="AG47" s="150" t="s">
        <v>411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ht="21" outlineLevel="2" x14ac:dyDescent="0.25">
      <c r="A48" s="157"/>
      <c r="B48" s="158"/>
      <c r="C48" s="266" t="s">
        <v>635</v>
      </c>
      <c r="D48" s="267"/>
      <c r="E48" s="267"/>
      <c r="F48" s="267"/>
      <c r="G48" s="267"/>
      <c r="H48" s="160"/>
      <c r="I48" s="160"/>
      <c r="J48" s="160"/>
      <c r="K48" s="160"/>
      <c r="L48" s="160"/>
      <c r="M48" s="160"/>
      <c r="N48" s="159"/>
      <c r="O48" s="159"/>
      <c r="P48" s="159"/>
      <c r="Q48" s="159"/>
      <c r="R48" s="160"/>
      <c r="S48" s="160"/>
      <c r="T48" s="160"/>
      <c r="U48" s="160"/>
      <c r="V48" s="160"/>
      <c r="W48" s="160"/>
      <c r="X48" s="160"/>
      <c r="Y48" s="160"/>
      <c r="Z48" s="150"/>
      <c r="AA48" s="150"/>
      <c r="AB48" s="150"/>
      <c r="AC48" s="150"/>
      <c r="AD48" s="150"/>
      <c r="AE48" s="150"/>
      <c r="AF48" s="150"/>
      <c r="AG48" s="150" t="s">
        <v>413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76" t="str">
        <f>C48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48" s="150"/>
      <c r="BC48" s="150"/>
      <c r="BD48" s="150"/>
      <c r="BE48" s="150"/>
      <c r="BF48" s="150"/>
      <c r="BG48" s="150"/>
      <c r="BH48" s="150"/>
    </row>
    <row r="49" spans="1:60" outlineLevel="2" x14ac:dyDescent="0.25">
      <c r="A49" s="157"/>
      <c r="B49" s="158"/>
      <c r="C49" s="184" t="s">
        <v>636</v>
      </c>
      <c r="D49" s="182"/>
      <c r="E49" s="183">
        <v>842.3</v>
      </c>
      <c r="F49" s="160"/>
      <c r="G49" s="160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415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5">
      <c r="A50" s="169">
        <v>16</v>
      </c>
      <c r="B50" s="170" t="s">
        <v>637</v>
      </c>
      <c r="C50" s="178" t="s">
        <v>638</v>
      </c>
      <c r="D50" s="171" t="s">
        <v>407</v>
      </c>
      <c r="E50" s="172">
        <v>279.2</v>
      </c>
      <c r="F50" s="173"/>
      <c r="G50" s="174">
        <f>ROUND(E50*F50,2)</f>
        <v>0</v>
      </c>
      <c r="H50" s="173"/>
      <c r="I50" s="174">
        <f>ROUND(E50*H50,2)</f>
        <v>0</v>
      </c>
      <c r="J50" s="173"/>
      <c r="K50" s="174">
        <f>ROUND(E50*J50,2)</f>
        <v>0</v>
      </c>
      <c r="L50" s="174">
        <v>21</v>
      </c>
      <c r="M50" s="174">
        <f>G50*(1+L50/100)</f>
        <v>0</v>
      </c>
      <c r="N50" s="172">
        <v>0</v>
      </c>
      <c r="O50" s="172">
        <f>ROUND(E50*N50,2)</f>
        <v>0</v>
      </c>
      <c r="P50" s="172">
        <v>0</v>
      </c>
      <c r="Q50" s="172">
        <f>ROUND(E50*P50,2)</f>
        <v>0</v>
      </c>
      <c r="R50" s="174" t="s">
        <v>452</v>
      </c>
      <c r="S50" s="174" t="s">
        <v>358</v>
      </c>
      <c r="T50" s="175" t="s">
        <v>409</v>
      </c>
      <c r="U50" s="160">
        <v>2.34</v>
      </c>
      <c r="V50" s="160">
        <f>ROUND(E50*U50,2)</f>
        <v>653.33000000000004</v>
      </c>
      <c r="W50" s="160"/>
      <c r="X50" s="160" t="s">
        <v>410</v>
      </c>
      <c r="Y50" s="160" t="s">
        <v>361</v>
      </c>
      <c r="Z50" s="150"/>
      <c r="AA50" s="150"/>
      <c r="AB50" s="150"/>
      <c r="AC50" s="150"/>
      <c r="AD50" s="150"/>
      <c r="AE50" s="150"/>
      <c r="AF50" s="150"/>
      <c r="AG50" s="150" t="s">
        <v>411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2" x14ac:dyDescent="0.25">
      <c r="A51" s="157"/>
      <c r="B51" s="158"/>
      <c r="C51" s="266" t="s">
        <v>475</v>
      </c>
      <c r="D51" s="267"/>
      <c r="E51" s="267"/>
      <c r="F51" s="267"/>
      <c r="G51" s="267"/>
      <c r="H51" s="160"/>
      <c r="I51" s="160"/>
      <c r="J51" s="160"/>
      <c r="K51" s="160"/>
      <c r="L51" s="160"/>
      <c r="M51" s="160"/>
      <c r="N51" s="159"/>
      <c r="O51" s="159"/>
      <c r="P51" s="159"/>
      <c r="Q51" s="159"/>
      <c r="R51" s="160"/>
      <c r="S51" s="160"/>
      <c r="T51" s="160"/>
      <c r="U51" s="160"/>
      <c r="V51" s="160"/>
      <c r="W51" s="160"/>
      <c r="X51" s="160"/>
      <c r="Y51" s="160"/>
      <c r="Z51" s="150"/>
      <c r="AA51" s="150"/>
      <c r="AB51" s="150"/>
      <c r="AC51" s="150"/>
      <c r="AD51" s="150"/>
      <c r="AE51" s="150"/>
      <c r="AF51" s="150"/>
      <c r="AG51" s="150" t="s">
        <v>413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2" x14ac:dyDescent="0.25">
      <c r="A52" s="157"/>
      <c r="B52" s="158"/>
      <c r="C52" s="184" t="s">
        <v>639</v>
      </c>
      <c r="D52" s="182"/>
      <c r="E52" s="183">
        <v>279.2</v>
      </c>
      <c r="F52" s="160"/>
      <c r="G52" s="160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60"/>
      <c r="Z52" s="150"/>
      <c r="AA52" s="150"/>
      <c r="AB52" s="150"/>
      <c r="AC52" s="150"/>
      <c r="AD52" s="150"/>
      <c r="AE52" s="150"/>
      <c r="AF52" s="150"/>
      <c r="AG52" s="150" t="s">
        <v>415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5">
      <c r="A53" s="169">
        <v>17</v>
      </c>
      <c r="B53" s="170" t="s">
        <v>473</v>
      </c>
      <c r="C53" s="178" t="s">
        <v>474</v>
      </c>
      <c r="D53" s="171" t="s">
        <v>407</v>
      </c>
      <c r="E53" s="172">
        <v>1034.58</v>
      </c>
      <c r="F53" s="173"/>
      <c r="G53" s="174">
        <f>ROUND(E53*F53,2)</f>
        <v>0</v>
      </c>
      <c r="H53" s="173"/>
      <c r="I53" s="174">
        <f>ROUND(E53*H53,2)</f>
        <v>0</v>
      </c>
      <c r="J53" s="173"/>
      <c r="K53" s="174">
        <f>ROUND(E53*J53,2)</f>
        <v>0</v>
      </c>
      <c r="L53" s="174">
        <v>21</v>
      </c>
      <c r="M53" s="174">
        <f>G53*(1+L53/100)</f>
        <v>0</v>
      </c>
      <c r="N53" s="172">
        <v>0</v>
      </c>
      <c r="O53" s="172">
        <f>ROUND(E53*N53,2)</f>
        <v>0</v>
      </c>
      <c r="P53" s="172">
        <v>0</v>
      </c>
      <c r="Q53" s="172">
        <f>ROUND(E53*P53,2)</f>
        <v>0</v>
      </c>
      <c r="R53" s="174" t="s">
        <v>452</v>
      </c>
      <c r="S53" s="174" t="s">
        <v>358</v>
      </c>
      <c r="T53" s="175" t="s">
        <v>409</v>
      </c>
      <c r="U53" s="160">
        <v>3.53</v>
      </c>
      <c r="V53" s="160">
        <f>ROUND(E53*U53,2)</f>
        <v>3652.07</v>
      </c>
      <c r="W53" s="160"/>
      <c r="X53" s="160" t="s">
        <v>410</v>
      </c>
      <c r="Y53" s="160" t="s">
        <v>361</v>
      </c>
      <c r="Z53" s="150"/>
      <c r="AA53" s="150"/>
      <c r="AB53" s="150"/>
      <c r="AC53" s="150"/>
      <c r="AD53" s="150"/>
      <c r="AE53" s="150"/>
      <c r="AF53" s="150"/>
      <c r="AG53" s="150" t="s">
        <v>411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2" x14ac:dyDescent="0.25">
      <c r="A54" s="157"/>
      <c r="B54" s="158"/>
      <c r="C54" s="266" t="s">
        <v>475</v>
      </c>
      <c r="D54" s="267"/>
      <c r="E54" s="267"/>
      <c r="F54" s="267"/>
      <c r="G54" s="267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413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2" x14ac:dyDescent="0.25">
      <c r="A55" s="157"/>
      <c r="B55" s="158"/>
      <c r="C55" s="184" t="s">
        <v>640</v>
      </c>
      <c r="D55" s="182"/>
      <c r="E55" s="183">
        <v>289.2</v>
      </c>
      <c r="F55" s="160"/>
      <c r="G55" s="160"/>
      <c r="H55" s="160"/>
      <c r="I55" s="160"/>
      <c r="J55" s="160"/>
      <c r="K55" s="160"/>
      <c r="L55" s="160"/>
      <c r="M55" s="160"/>
      <c r="N55" s="159"/>
      <c r="O55" s="159"/>
      <c r="P55" s="159"/>
      <c r="Q55" s="159"/>
      <c r="R55" s="160"/>
      <c r="S55" s="160"/>
      <c r="T55" s="160"/>
      <c r="U55" s="160"/>
      <c r="V55" s="160"/>
      <c r="W55" s="160"/>
      <c r="X55" s="160"/>
      <c r="Y55" s="160"/>
      <c r="Z55" s="150"/>
      <c r="AA55" s="150"/>
      <c r="AB55" s="150"/>
      <c r="AC55" s="150"/>
      <c r="AD55" s="150"/>
      <c r="AE55" s="150"/>
      <c r="AF55" s="150"/>
      <c r="AG55" s="150" t="s">
        <v>415</v>
      </c>
      <c r="AH55" s="150">
        <v>0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3" x14ac:dyDescent="0.25">
      <c r="A56" s="157"/>
      <c r="B56" s="158"/>
      <c r="C56" s="184" t="s">
        <v>641</v>
      </c>
      <c r="D56" s="182"/>
      <c r="E56" s="183">
        <v>162.03</v>
      </c>
      <c r="F56" s="160"/>
      <c r="G56" s="160"/>
      <c r="H56" s="160"/>
      <c r="I56" s="160"/>
      <c r="J56" s="160"/>
      <c r="K56" s="160"/>
      <c r="L56" s="160"/>
      <c r="M56" s="160"/>
      <c r="N56" s="159"/>
      <c r="O56" s="159"/>
      <c r="P56" s="159"/>
      <c r="Q56" s="159"/>
      <c r="R56" s="160"/>
      <c r="S56" s="160"/>
      <c r="T56" s="160"/>
      <c r="U56" s="160"/>
      <c r="V56" s="160"/>
      <c r="W56" s="160"/>
      <c r="X56" s="160"/>
      <c r="Y56" s="160"/>
      <c r="Z56" s="150"/>
      <c r="AA56" s="150"/>
      <c r="AB56" s="150"/>
      <c r="AC56" s="150"/>
      <c r="AD56" s="150"/>
      <c r="AE56" s="150"/>
      <c r="AF56" s="150"/>
      <c r="AG56" s="150" t="s">
        <v>415</v>
      </c>
      <c r="AH56" s="150">
        <v>0</v>
      </c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3" x14ac:dyDescent="0.25">
      <c r="A57" s="157"/>
      <c r="B57" s="158"/>
      <c r="C57" s="184" t="s">
        <v>642</v>
      </c>
      <c r="D57" s="182"/>
      <c r="E57" s="183">
        <v>1.08</v>
      </c>
      <c r="F57" s="160"/>
      <c r="G57" s="160"/>
      <c r="H57" s="160"/>
      <c r="I57" s="160"/>
      <c r="J57" s="160"/>
      <c r="K57" s="160"/>
      <c r="L57" s="160"/>
      <c r="M57" s="160"/>
      <c r="N57" s="159"/>
      <c r="O57" s="159"/>
      <c r="P57" s="159"/>
      <c r="Q57" s="159"/>
      <c r="R57" s="160"/>
      <c r="S57" s="160"/>
      <c r="T57" s="160"/>
      <c r="U57" s="160"/>
      <c r="V57" s="160"/>
      <c r="W57" s="160"/>
      <c r="X57" s="160"/>
      <c r="Y57" s="160"/>
      <c r="Z57" s="150"/>
      <c r="AA57" s="150"/>
      <c r="AB57" s="150"/>
      <c r="AC57" s="150"/>
      <c r="AD57" s="150"/>
      <c r="AE57" s="150"/>
      <c r="AF57" s="150"/>
      <c r="AG57" s="150" t="s">
        <v>415</v>
      </c>
      <c r="AH57" s="150">
        <v>0</v>
      </c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3" x14ac:dyDescent="0.25">
      <c r="A58" s="157"/>
      <c r="B58" s="158"/>
      <c r="C58" s="184" t="s">
        <v>643</v>
      </c>
      <c r="D58" s="182"/>
      <c r="E58" s="183">
        <v>105</v>
      </c>
      <c r="F58" s="160"/>
      <c r="G58" s="160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60"/>
      <c r="Z58" s="150"/>
      <c r="AA58" s="150"/>
      <c r="AB58" s="150"/>
      <c r="AC58" s="150"/>
      <c r="AD58" s="150"/>
      <c r="AE58" s="150"/>
      <c r="AF58" s="150"/>
      <c r="AG58" s="150" t="s">
        <v>415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3" x14ac:dyDescent="0.25">
      <c r="A59" s="157"/>
      <c r="B59" s="158"/>
      <c r="C59" s="184" t="s">
        <v>644</v>
      </c>
      <c r="D59" s="182"/>
      <c r="E59" s="183">
        <v>34</v>
      </c>
      <c r="F59" s="160"/>
      <c r="G59" s="160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60"/>
      <c r="Z59" s="150"/>
      <c r="AA59" s="150"/>
      <c r="AB59" s="150"/>
      <c r="AC59" s="150"/>
      <c r="AD59" s="150"/>
      <c r="AE59" s="150"/>
      <c r="AF59" s="150"/>
      <c r="AG59" s="150" t="s">
        <v>415</v>
      </c>
      <c r="AH59" s="150">
        <v>0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3" x14ac:dyDescent="0.25">
      <c r="A60" s="157"/>
      <c r="B60" s="158"/>
      <c r="C60" s="184" t="s">
        <v>645</v>
      </c>
      <c r="D60" s="182"/>
      <c r="E60" s="183">
        <v>316.8</v>
      </c>
      <c r="F60" s="160"/>
      <c r="G60" s="160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60"/>
      <c r="Z60" s="150"/>
      <c r="AA60" s="150"/>
      <c r="AB60" s="150"/>
      <c r="AC60" s="150"/>
      <c r="AD60" s="150"/>
      <c r="AE60" s="150"/>
      <c r="AF60" s="150"/>
      <c r="AG60" s="150" t="s">
        <v>415</v>
      </c>
      <c r="AH60" s="150">
        <v>0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3" x14ac:dyDescent="0.25">
      <c r="A61" s="157"/>
      <c r="B61" s="158"/>
      <c r="C61" s="184" t="s">
        <v>646</v>
      </c>
      <c r="D61" s="182"/>
      <c r="E61" s="183">
        <v>126.47</v>
      </c>
      <c r="F61" s="160"/>
      <c r="G61" s="160"/>
      <c r="H61" s="160"/>
      <c r="I61" s="160"/>
      <c r="J61" s="160"/>
      <c r="K61" s="160"/>
      <c r="L61" s="160"/>
      <c r="M61" s="160"/>
      <c r="N61" s="159"/>
      <c r="O61" s="159"/>
      <c r="P61" s="159"/>
      <c r="Q61" s="159"/>
      <c r="R61" s="160"/>
      <c r="S61" s="160"/>
      <c r="T61" s="160"/>
      <c r="U61" s="160"/>
      <c r="V61" s="160"/>
      <c r="W61" s="160"/>
      <c r="X61" s="160"/>
      <c r="Y61" s="160"/>
      <c r="Z61" s="150"/>
      <c r="AA61" s="150"/>
      <c r="AB61" s="150"/>
      <c r="AC61" s="150"/>
      <c r="AD61" s="150"/>
      <c r="AE61" s="150"/>
      <c r="AF61" s="150"/>
      <c r="AG61" s="150" t="s">
        <v>415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5">
      <c r="A62" s="169">
        <v>18</v>
      </c>
      <c r="B62" s="170" t="s">
        <v>647</v>
      </c>
      <c r="C62" s="178" t="s">
        <v>648</v>
      </c>
      <c r="D62" s="171" t="s">
        <v>446</v>
      </c>
      <c r="E62" s="172">
        <v>13.3</v>
      </c>
      <c r="F62" s="173"/>
      <c r="G62" s="174">
        <f>ROUND(E62*F62,2)</f>
        <v>0</v>
      </c>
      <c r="H62" s="173"/>
      <c r="I62" s="174">
        <f>ROUND(E62*H62,2)</f>
        <v>0</v>
      </c>
      <c r="J62" s="173"/>
      <c r="K62" s="174">
        <f>ROUND(E62*J62,2)</f>
        <v>0</v>
      </c>
      <c r="L62" s="174">
        <v>21</v>
      </c>
      <c r="M62" s="174">
        <f>G62*(1+L62/100)</f>
        <v>0</v>
      </c>
      <c r="N62" s="172">
        <v>6.9999999999999999E-4</v>
      </c>
      <c r="O62" s="172">
        <f>ROUND(E62*N62,2)</f>
        <v>0.01</v>
      </c>
      <c r="P62" s="172">
        <v>0</v>
      </c>
      <c r="Q62" s="172">
        <f>ROUND(E62*P62,2)</f>
        <v>0</v>
      </c>
      <c r="R62" s="174" t="s">
        <v>452</v>
      </c>
      <c r="S62" s="174" t="s">
        <v>358</v>
      </c>
      <c r="T62" s="175" t="s">
        <v>409</v>
      </c>
      <c r="U62" s="160">
        <v>0.16</v>
      </c>
      <c r="V62" s="160">
        <f>ROUND(E62*U62,2)</f>
        <v>2.13</v>
      </c>
      <c r="W62" s="160"/>
      <c r="X62" s="160" t="s">
        <v>410</v>
      </c>
      <c r="Y62" s="160" t="s">
        <v>361</v>
      </c>
      <c r="Z62" s="150"/>
      <c r="AA62" s="150"/>
      <c r="AB62" s="150"/>
      <c r="AC62" s="150"/>
      <c r="AD62" s="150"/>
      <c r="AE62" s="150"/>
      <c r="AF62" s="150"/>
      <c r="AG62" s="150" t="s">
        <v>411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2" x14ac:dyDescent="0.25">
      <c r="A63" s="157"/>
      <c r="B63" s="158"/>
      <c r="C63" s="184" t="s">
        <v>649</v>
      </c>
      <c r="D63" s="182"/>
      <c r="E63" s="183">
        <v>13.3</v>
      </c>
      <c r="F63" s="160"/>
      <c r="G63" s="160"/>
      <c r="H63" s="160"/>
      <c r="I63" s="160"/>
      <c r="J63" s="160"/>
      <c r="K63" s="160"/>
      <c r="L63" s="160"/>
      <c r="M63" s="160"/>
      <c r="N63" s="159"/>
      <c r="O63" s="159"/>
      <c r="P63" s="159"/>
      <c r="Q63" s="159"/>
      <c r="R63" s="160"/>
      <c r="S63" s="160"/>
      <c r="T63" s="160"/>
      <c r="U63" s="160"/>
      <c r="V63" s="160"/>
      <c r="W63" s="160"/>
      <c r="X63" s="160"/>
      <c r="Y63" s="160"/>
      <c r="Z63" s="150"/>
      <c r="AA63" s="150"/>
      <c r="AB63" s="150"/>
      <c r="AC63" s="150"/>
      <c r="AD63" s="150"/>
      <c r="AE63" s="150"/>
      <c r="AF63" s="150"/>
      <c r="AG63" s="150" t="s">
        <v>415</v>
      </c>
      <c r="AH63" s="150">
        <v>0</v>
      </c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5">
      <c r="A64" s="169">
        <v>19</v>
      </c>
      <c r="B64" s="170" t="s">
        <v>650</v>
      </c>
      <c r="C64" s="178" t="s">
        <v>651</v>
      </c>
      <c r="D64" s="171" t="s">
        <v>446</v>
      </c>
      <c r="E64" s="172">
        <v>13.3</v>
      </c>
      <c r="F64" s="173"/>
      <c r="G64" s="174">
        <f>ROUND(E64*F64,2)</f>
        <v>0</v>
      </c>
      <c r="H64" s="173"/>
      <c r="I64" s="174">
        <f>ROUND(E64*H64,2)</f>
        <v>0</v>
      </c>
      <c r="J64" s="173"/>
      <c r="K64" s="174">
        <f>ROUND(E64*J64,2)</f>
        <v>0</v>
      </c>
      <c r="L64" s="174">
        <v>21</v>
      </c>
      <c r="M64" s="174">
        <f>G64*(1+L64/100)</f>
        <v>0</v>
      </c>
      <c r="N64" s="172">
        <v>0</v>
      </c>
      <c r="O64" s="172">
        <f>ROUND(E64*N64,2)</f>
        <v>0</v>
      </c>
      <c r="P64" s="172">
        <v>0</v>
      </c>
      <c r="Q64" s="172">
        <f>ROUND(E64*P64,2)</f>
        <v>0</v>
      </c>
      <c r="R64" s="174" t="s">
        <v>452</v>
      </c>
      <c r="S64" s="174" t="s">
        <v>358</v>
      </c>
      <c r="T64" s="175" t="s">
        <v>409</v>
      </c>
      <c r="U64" s="160">
        <v>9.5000000000000001E-2</v>
      </c>
      <c r="V64" s="160">
        <f>ROUND(E64*U64,2)</f>
        <v>1.26</v>
      </c>
      <c r="W64" s="160"/>
      <c r="X64" s="160" t="s">
        <v>410</v>
      </c>
      <c r="Y64" s="160" t="s">
        <v>361</v>
      </c>
      <c r="Z64" s="150"/>
      <c r="AA64" s="150"/>
      <c r="AB64" s="150"/>
      <c r="AC64" s="150"/>
      <c r="AD64" s="150"/>
      <c r="AE64" s="150"/>
      <c r="AF64" s="150"/>
      <c r="AG64" s="150" t="s">
        <v>411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2" x14ac:dyDescent="0.25">
      <c r="A65" s="157"/>
      <c r="B65" s="158"/>
      <c r="C65" s="266" t="s">
        <v>652</v>
      </c>
      <c r="D65" s="267"/>
      <c r="E65" s="267"/>
      <c r="F65" s="267"/>
      <c r="G65" s="267"/>
      <c r="H65" s="160"/>
      <c r="I65" s="160"/>
      <c r="J65" s="160"/>
      <c r="K65" s="160"/>
      <c r="L65" s="160"/>
      <c r="M65" s="160"/>
      <c r="N65" s="159"/>
      <c r="O65" s="159"/>
      <c r="P65" s="159"/>
      <c r="Q65" s="159"/>
      <c r="R65" s="160"/>
      <c r="S65" s="160"/>
      <c r="T65" s="160"/>
      <c r="U65" s="160"/>
      <c r="V65" s="160"/>
      <c r="W65" s="160"/>
      <c r="X65" s="160"/>
      <c r="Y65" s="160"/>
      <c r="Z65" s="150"/>
      <c r="AA65" s="150"/>
      <c r="AB65" s="150"/>
      <c r="AC65" s="150"/>
      <c r="AD65" s="150"/>
      <c r="AE65" s="150"/>
      <c r="AF65" s="150"/>
      <c r="AG65" s="150" t="s">
        <v>413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5">
      <c r="A66" s="169">
        <v>20</v>
      </c>
      <c r="B66" s="170" t="s">
        <v>653</v>
      </c>
      <c r="C66" s="178" t="s">
        <v>654</v>
      </c>
      <c r="D66" s="171" t="s">
        <v>407</v>
      </c>
      <c r="E66" s="172">
        <v>1799.2</v>
      </c>
      <c r="F66" s="173"/>
      <c r="G66" s="174">
        <f>ROUND(E66*F66,2)</f>
        <v>0</v>
      </c>
      <c r="H66" s="173"/>
      <c r="I66" s="174">
        <f>ROUND(E66*H66,2)</f>
        <v>0</v>
      </c>
      <c r="J66" s="173"/>
      <c r="K66" s="174">
        <f>ROUND(E66*J66,2)</f>
        <v>0</v>
      </c>
      <c r="L66" s="174">
        <v>21</v>
      </c>
      <c r="M66" s="174">
        <f>G66*(1+L66/100)</f>
        <v>0</v>
      </c>
      <c r="N66" s="172">
        <v>0</v>
      </c>
      <c r="O66" s="172">
        <f>ROUND(E66*N66,2)</f>
        <v>0</v>
      </c>
      <c r="P66" s="172">
        <v>0</v>
      </c>
      <c r="Q66" s="172">
        <f>ROUND(E66*P66,2)</f>
        <v>0</v>
      </c>
      <c r="R66" s="174" t="s">
        <v>452</v>
      </c>
      <c r="S66" s="174" t="s">
        <v>358</v>
      </c>
      <c r="T66" s="175" t="s">
        <v>409</v>
      </c>
      <c r="U66" s="160">
        <v>0.01</v>
      </c>
      <c r="V66" s="160">
        <f>ROUND(E66*U66,2)</f>
        <v>17.989999999999998</v>
      </c>
      <c r="W66" s="160"/>
      <c r="X66" s="160" t="s">
        <v>410</v>
      </c>
      <c r="Y66" s="160" t="s">
        <v>361</v>
      </c>
      <c r="Z66" s="150"/>
      <c r="AA66" s="150"/>
      <c r="AB66" s="150"/>
      <c r="AC66" s="150"/>
      <c r="AD66" s="150"/>
      <c r="AE66" s="150"/>
      <c r="AF66" s="150"/>
      <c r="AG66" s="150" t="s">
        <v>411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2" x14ac:dyDescent="0.25">
      <c r="A67" s="157"/>
      <c r="B67" s="158"/>
      <c r="C67" s="266" t="s">
        <v>479</v>
      </c>
      <c r="D67" s="267"/>
      <c r="E67" s="267"/>
      <c r="F67" s="267"/>
      <c r="G67" s="267"/>
      <c r="H67" s="160"/>
      <c r="I67" s="160"/>
      <c r="J67" s="160"/>
      <c r="K67" s="160"/>
      <c r="L67" s="160"/>
      <c r="M67" s="160"/>
      <c r="N67" s="159"/>
      <c r="O67" s="159"/>
      <c r="P67" s="159"/>
      <c r="Q67" s="159"/>
      <c r="R67" s="160"/>
      <c r="S67" s="160"/>
      <c r="T67" s="160"/>
      <c r="U67" s="160"/>
      <c r="V67" s="160"/>
      <c r="W67" s="160"/>
      <c r="X67" s="160"/>
      <c r="Y67" s="160"/>
      <c r="Z67" s="150"/>
      <c r="AA67" s="150"/>
      <c r="AB67" s="150"/>
      <c r="AC67" s="150"/>
      <c r="AD67" s="150"/>
      <c r="AE67" s="150"/>
      <c r="AF67" s="150"/>
      <c r="AG67" s="150" t="s">
        <v>413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2" x14ac:dyDescent="0.25">
      <c r="A68" s="157"/>
      <c r="B68" s="158"/>
      <c r="C68" s="184" t="s">
        <v>625</v>
      </c>
      <c r="D68" s="182"/>
      <c r="E68" s="183">
        <v>881.6</v>
      </c>
      <c r="F68" s="160"/>
      <c r="G68" s="160"/>
      <c r="H68" s="160"/>
      <c r="I68" s="160"/>
      <c r="J68" s="160"/>
      <c r="K68" s="160"/>
      <c r="L68" s="160"/>
      <c r="M68" s="160"/>
      <c r="N68" s="159"/>
      <c r="O68" s="159"/>
      <c r="P68" s="159"/>
      <c r="Q68" s="159"/>
      <c r="R68" s="160"/>
      <c r="S68" s="160"/>
      <c r="T68" s="160"/>
      <c r="U68" s="160"/>
      <c r="V68" s="160"/>
      <c r="W68" s="160"/>
      <c r="X68" s="160"/>
      <c r="Y68" s="160"/>
      <c r="Z68" s="150"/>
      <c r="AA68" s="150"/>
      <c r="AB68" s="150"/>
      <c r="AC68" s="150"/>
      <c r="AD68" s="150"/>
      <c r="AE68" s="150"/>
      <c r="AF68" s="150"/>
      <c r="AG68" s="150" t="s">
        <v>415</v>
      </c>
      <c r="AH68" s="150">
        <v>0</v>
      </c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3" x14ac:dyDescent="0.25">
      <c r="A69" s="157"/>
      <c r="B69" s="158"/>
      <c r="C69" s="184" t="s">
        <v>655</v>
      </c>
      <c r="D69" s="182"/>
      <c r="E69" s="183">
        <v>75.3</v>
      </c>
      <c r="F69" s="160"/>
      <c r="G69" s="160"/>
      <c r="H69" s="160"/>
      <c r="I69" s="160"/>
      <c r="J69" s="160"/>
      <c r="K69" s="160"/>
      <c r="L69" s="160"/>
      <c r="M69" s="160"/>
      <c r="N69" s="159"/>
      <c r="O69" s="159"/>
      <c r="P69" s="159"/>
      <c r="Q69" s="159"/>
      <c r="R69" s="160"/>
      <c r="S69" s="160"/>
      <c r="T69" s="160"/>
      <c r="U69" s="160"/>
      <c r="V69" s="160"/>
      <c r="W69" s="160"/>
      <c r="X69" s="160"/>
      <c r="Y69" s="160"/>
      <c r="Z69" s="150"/>
      <c r="AA69" s="150"/>
      <c r="AB69" s="150"/>
      <c r="AC69" s="150"/>
      <c r="AD69" s="150"/>
      <c r="AE69" s="150"/>
      <c r="AF69" s="150"/>
      <c r="AG69" s="150" t="s">
        <v>415</v>
      </c>
      <c r="AH69" s="150">
        <v>0</v>
      </c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3" x14ac:dyDescent="0.25">
      <c r="A70" s="157"/>
      <c r="B70" s="158"/>
      <c r="C70" s="184" t="s">
        <v>636</v>
      </c>
      <c r="D70" s="182"/>
      <c r="E70" s="183">
        <v>842.3</v>
      </c>
      <c r="F70" s="160"/>
      <c r="G70" s="160"/>
      <c r="H70" s="160"/>
      <c r="I70" s="160"/>
      <c r="J70" s="160"/>
      <c r="K70" s="160"/>
      <c r="L70" s="160"/>
      <c r="M70" s="160"/>
      <c r="N70" s="159"/>
      <c r="O70" s="159"/>
      <c r="P70" s="159"/>
      <c r="Q70" s="159"/>
      <c r="R70" s="160"/>
      <c r="S70" s="160"/>
      <c r="T70" s="160"/>
      <c r="U70" s="160"/>
      <c r="V70" s="160"/>
      <c r="W70" s="160"/>
      <c r="X70" s="160"/>
      <c r="Y70" s="160"/>
      <c r="Z70" s="150"/>
      <c r="AA70" s="150"/>
      <c r="AB70" s="150"/>
      <c r="AC70" s="150"/>
      <c r="AD70" s="150"/>
      <c r="AE70" s="150"/>
      <c r="AF70" s="150"/>
      <c r="AG70" s="150" t="s">
        <v>415</v>
      </c>
      <c r="AH70" s="150">
        <v>0</v>
      </c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5">
      <c r="A71" s="169">
        <v>21</v>
      </c>
      <c r="B71" s="170" t="s">
        <v>477</v>
      </c>
      <c r="C71" s="178" t="s">
        <v>478</v>
      </c>
      <c r="D71" s="171" t="s">
        <v>407</v>
      </c>
      <c r="E71" s="172">
        <v>3592.38</v>
      </c>
      <c r="F71" s="173"/>
      <c r="G71" s="174">
        <f>ROUND(E71*F71,2)</f>
        <v>0</v>
      </c>
      <c r="H71" s="173"/>
      <c r="I71" s="174">
        <f>ROUND(E71*H71,2)</f>
        <v>0</v>
      </c>
      <c r="J71" s="173"/>
      <c r="K71" s="174">
        <f>ROUND(E71*J71,2)</f>
        <v>0</v>
      </c>
      <c r="L71" s="174">
        <v>21</v>
      </c>
      <c r="M71" s="174">
        <f>G71*(1+L71/100)</f>
        <v>0</v>
      </c>
      <c r="N71" s="172">
        <v>0</v>
      </c>
      <c r="O71" s="172">
        <f>ROUND(E71*N71,2)</f>
        <v>0</v>
      </c>
      <c r="P71" s="172">
        <v>0</v>
      </c>
      <c r="Q71" s="172">
        <f>ROUND(E71*P71,2)</f>
        <v>0</v>
      </c>
      <c r="R71" s="174" t="s">
        <v>452</v>
      </c>
      <c r="S71" s="174" t="s">
        <v>358</v>
      </c>
      <c r="T71" s="175" t="s">
        <v>409</v>
      </c>
      <c r="U71" s="160">
        <v>0.01</v>
      </c>
      <c r="V71" s="160">
        <f>ROUND(E71*U71,2)</f>
        <v>35.92</v>
      </c>
      <c r="W71" s="160"/>
      <c r="X71" s="160" t="s">
        <v>410</v>
      </c>
      <c r="Y71" s="160" t="s">
        <v>361</v>
      </c>
      <c r="Z71" s="150"/>
      <c r="AA71" s="150"/>
      <c r="AB71" s="150"/>
      <c r="AC71" s="150"/>
      <c r="AD71" s="150"/>
      <c r="AE71" s="150"/>
      <c r="AF71" s="150"/>
      <c r="AG71" s="150" t="s">
        <v>411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2" x14ac:dyDescent="0.25">
      <c r="A72" s="157"/>
      <c r="B72" s="158"/>
      <c r="C72" s="266" t="s">
        <v>479</v>
      </c>
      <c r="D72" s="267"/>
      <c r="E72" s="267"/>
      <c r="F72" s="267"/>
      <c r="G72" s="267"/>
      <c r="H72" s="160"/>
      <c r="I72" s="160"/>
      <c r="J72" s="160"/>
      <c r="K72" s="160"/>
      <c r="L72" s="160"/>
      <c r="M72" s="160"/>
      <c r="N72" s="159"/>
      <c r="O72" s="159"/>
      <c r="P72" s="159"/>
      <c r="Q72" s="159"/>
      <c r="R72" s="160"/>
      <c r="S72" s="160"/>
      <c r="T72" s="160"/>
      <c r="U72" s="160"/>
      <c r="V72" s="160"/>
      <c r="W72" s="160"/>
      <c r="X72" s="160"/>
      <c r="Y72" s="160"/>
      <c r="Z72" s="150"/>
      <c r="AA72" s="150"/>
      <c r="AB72" s="150"/>
      <c r="AC72" s="150"/>
      <c r="AD72" s="150"/>
      <c r="AE72" s="150"/>
      <c r="AF72" s="150"/>
      <c r="AG72" s="150" t="s">
        <v>413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2" x14ac:dyDescent="0.25">
      <c r="A73" s="157"/>
      <c r="B73" s="158"/>
      <c r="C73" s="184" t="s">
        <v>656</v>
      </c>
      <c r="D73" s="182"/>
      <c r="E73" s="183">
        <v>956.9</v>
      </c>
      <c r="F73" s="160"/>
      <c r="G73" s="160"/>
      <c r="H73" s="160"/>
      <c r="I73" s="160"/>
      <c r="J73" s="160"/>
      <c r="K73" s="160"/>
      <c r="L73" s="160"/>
      <c r="M73" s="160"/>
      <c r="N73" s="159"/>
      <c r="O73" s="159"/>
      <c r="P73" s="159"/>
      <c r="Q73" s="159"/>
      <c r="R73" s="160"/>
      <c r="S73" s="160"/>
      <c r="T73" s="160"/>
      <c r="U73" s="160"/>
      <c r="V73" s="160"/>
      <c r="W73" s="160"/>
      <c r="X73" s="160"/>
      <c r="Y73" s="160"/>
      <c r="Z73" s="150"/>
      <c r="AA73" s="150"/>
      <c r="AB73" s="150"/>
      <c r="AC73" s="150"/>
      <c r="AD73" s="150"/>
      <c r="AE73" s="150"/>
      <c r="AF73" s="150"/>
      <c r="AG73" s="150" t="s">
        <v>415</v>
      </c>
      <c r="AH73" s="150">
        <v>0</v>
      </c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3" x14ac:dyDescent="0.25">
      <c r="A74" s="157"/>
      <c r="B74" s="158"/>
      <c r="C74" s="184" t="s">
        <v>657</v>
      </c>
      <c r="D74" s="182"/>
      <c r="E74" s="183">
        <v>2193.7800000000002</v>
      </c>
      <c r="F74" s="160"/>
      <c r="G74" s="160"/>
      <c r="H74" s="160"/>
      <c r="I74" s="160"/>
      <c r="J74" s="160"/>
      <c r="K74" s="160"/>
      <c r="L74" s="160"/>
      <c r="M74" s="160"/>
      <c r="N74" s="159"/>
      <c r="O74" s="159"/>
      <c r="P74" s="159"/>
      <c r="Q74" s="159"/>
      <c r="R74" s="160"/>
      <c r="S74" s="160"/>
      <c r="T74" s="160"/>
      <c r="U74" s="160"/>
      <c r="V74" s="160"/>
      <c r="W74" s="160"/>
      <c r="X74" s="160"/>
      <c r="Y74" s="160"/>
      <c r="Z74" s="150"/>
      <c r="AA74" s="150"/>
      <c r="AB74" s="150"/>
      <c r="AC74" s="150"/>
      <c r="AD74" s="150"/>
      <c r="AE74" s="150"/>
      <c r="AF74" s="150"/>
      <c r="AG74" s="150" t="s">
        <v>415</v>
      </c>
      <c r="AH74" s="150">
        <v>0</v>
      </c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3" x14ac:dyDescent="0.25">
      <c r="A75" s="157"/>
      <c r="B75" s="158"/>
      <c r="C75" s="197" t="s">
        <v>658</v>
      </c>
      <c r="D75" s="193"/>
      <c r="E75" s="194">
        <v>3150.68</v>
      </c>
      <c r="F75" s="160"/>
      <c r="G75" s="160"/>
      <c r="H75" s="160"/>
      <c r="I75" s="160"/>
      <c r="J75" s="160"/>
      <c r="K75" s="160"/>
      <c r="L75" s="160"/>
      <c r="M75" s="160"/>
      <c r="N75" s="159"/>
      <c r="O75" s="159"/>
      <c r="P75" s="159"/>
      <c r="Q75" s="159"/>
      <c r="R75" s="160"/>
      <c r="S75" s="160"/>
      <c r="T75" s="160"/>
      <c r="U75" s="160"/>
      <c r="V75" s="160"/>
      <c r="W75" s="160"/>
      <c r="X75" s="160"/>
      <c r="Y75" s="160"/>
      <c r="Z75" s="150"/>
      <c r="AA75" s="150"/>
      <c r="AB75" s="150"/>
      <c r="AC75" s="150"/>
      <c r="AD75" s="150"/>
      <c r="AE75" s="150"/>
      <c r="AF75" s="150"/>
      <c r="AG75" s="150" t="s">
        <v>415</v>
      </c>
      <c r="AH75" s="150">
        <v>1</v>
      </c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3" x14ac:dyDescent="0.25">
      <c r="A76" s="157"/>
      <c r="B76" s="158"/>
      <c r="C76" s="184" t="s">
        <v>659</v>
      </c>
      <c r="D76" s="182"/>
      <c r="E76" s="183">
        <v>431.7</v>
      </c>
      <c r="F76" s="160"/>
      <c r="G76" s="160"/>
      <c r="H76" s="160"/>
      <c r="I76" s="160"/>
      <c r="J76" s="160"/>
      <c r="K76" s="160"/>
      <c r="L76" s="160"/>
      <c r="M76" s="160"/>
      <c r="N76" s="159"/>
      <c r="O76" s="159"/>
      <c r="P76" s="159"/>
      <c r="Q76" s="159"/>
      <c r="R76" s="160"/>
      <c r="S76" s="160"/>
      <c r="T76" s="160"/>
      <c r="U76" s="160"/>
      <c r="V76" s="160"/>
      <c r="W76" s="160"/>
      <c r="X76" s="160"/>
      <c r="Y76" s="160"/>
      <c r="Z76" s="150"/>
      <c r="AA76" s="150"/>
      <c r="AB76" s="150"/>
      <c r="AC76" s="150"/>
      <c r="AD76" s="150"/>
      <c r="AE76" s="150"/>
      <c r="AF76" s="150"/>
      <c r="AG76" s="150" t="s">
        <v>415</v>
      </c>
      <c r="AH76" s="150">
        <v>0</v>
      </c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3" x14ac:dyDescent="0.25">
      <c r="A77" s="157"/>
      <c r="B77" s="158"/>
      <c r="C77" s="184" t="s">
        <v>660</v>
      </c>
      <c r="D77" s="182"/>
      <c r="E77" s="183">
        <v>10</v>
      </c>
      <c r="F77" s="160"/>
      <c r="G77" s="160"/>
      <c r="H77" s="160"/>
      <c r="I77" s="160"/>
      <c r="J77" s="160"/>
      <c r="K77" s="160"/>
      <c r="L77" s="160"/>
      <c r="M77" s="160"/>
      <c r="N77" s="159"/>
      <c r="O77" s="159"/>
      <c r="P77" s="159"/>
      <c r="Q77" s="159"/>
      <c r="R77" s="160"/>
      <c r="S77" s="160"/>
      <c r="T77" s="160"/>
      <c r="U77" s="160"/>
      <c r="V77" s="160"/>
      <c r="W77" s="160"/>
      <c r="X77" s="160"/>
      <c r="Y77" s="160"/>
      <c r="Z77" s="150"/>
      <c r="AA77" s="150"/>
      <c r="AB77" s="150"/>
      <c r="AC77" s="150"/>
      <c r="AD77" s="150"/>
      <c r="AE77" s="150"/>
      <c r="AF77" s="150"/>
      <c r="AG77" s="150" t="s">
        <v>415</v>
      </c>
      <c r="AH77" s="150">
        <v>0</v>
      </c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ht="20.399999999999999" outlineLevel="1" x14ac:dyDescent="0.25">
      <c r="A78" s="169">
        <v>22</v>
      </c>
      <c r="B78" s="170" t="s">
        <v>480</v>
      </c>
      <c r="C78" s="178" t="s">
        <v>481</v>
      </c>
      <c r="D78" s="171" t="s">
        <v>407</v>
      </c>
      <c r="E78" s="172">
        <v>17961.900000000001</v>
      </c>
      <c r="F78" s="173"/>
      <c r="G78" s="174">
        <f>ROUND(E78*F78,2)</f>
        <v>0</v>
      </c>
      <c r="H78" s="173"/>
      <c r="I78" s="174">
        <f>ROUND(E78*H78,2)</f>
        <v>0</v>
      </c>
      <c r="J78" s="173"/>
      <c r="K78" s="174">
        <f>ROUND(E78*J78,2)</f>
        <v>0</v>
      </c>
      <c r="L78" s="174">
        <v>21</v>
      </c>
      <c r="M78" s="174">
        <f>G78*(1+L78/100)</f>
        <v>0</v>
      </c>
      <c r="N78" s="172">
        <v>0</v>
      </c>
      <c r="O78" s="172">
        <f>ROUND(E78*N78,2)</f>
        <v>0</v>
      </c>
      <c r="P78" s="172">
        <v>0</v>
      </c>
      <c r="Q78" s="172">
        <f>ROUND(E78*P78,2)</f>
        <v>0</v>
      </c>
      <c r="R78" s="174" t="s">
        <v>452</v>
      </c>
      <c r="S78" s="174" t="s">
        <v>358</v>
      </c>
      <c r="T78" s="175" t="s">
        <v>409</v>
      </c>
      <c r="U78" s="160">
        <v>0</v>
      </c>
      <c r="V78" s="160">
        <f>ROUND(E78*U78,2)</f>
        <v>0</v>
      </c>
      <c r="W78" s="160"/>
      <c r="X78" s="160" t="s">
        <v>410</v>
      </c>
      <c r="Y78" s="160" t="s">
        <v>361</v>
      </c>
      <c r="Z78" s="150"/>
      <c r="AA78" s="150"/>
      <c r="AB78" s="150"/>
      <c r="AC78" s="150"/>
      <c r="AD78" s="150"/>
      <c r="AE78" s="150"/>
      <c r="AF78" s="150"/>
      <c r="AG78" s="150" t="s">
        <v>411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2" x14ac:dyDescent="0.25">
      <c r="A79" s="157"/>
      <c r="B79" s="158"/>
      <c r="C79" s="266" t="s">
        <v>479</v>
      </c>
      <c r="D79" s="267"/>
      <c r="E79" s="267"/>
      <c r="F79" s="267"/>
      <c r="G79" s="267"/>
      <c r="H79" s="160"/>
      <c r="I79" s="160"/>
      <c r="J79" s="160"/>
      <c r="K79" s="160"/>
      <c r="L79" s="160"/>
      <c r="M79" s="160"/>
      <c r="N79" s="159"/>
      <c r="O79" s="159"/>
      <c r="P79" s="159"/>
      <c r="Q79" s="159"/>
      <c r="R79" s="160"/>
      <c r="S79" s="160"/>
      <c r="T79" s="160"/>
      <c r="U79" s="160"/>
      <c r="V79" s="160"/>
      <c r="W79" s="160"/>
      <c r="X79" s="160"/>
      <c r="Y79" s="160"/>
      <c r="Z79" s="150"/>
      <c r="AA79" s="150"/>
      <c r="AB79" s="150"/>
      <c r="AC79" s="150"/>
      <c r="AD79" s="150"/>
      <c r="AE79" s="150"/>
      <c r="AF79" s="150"/>
      <c r="AG79" s="150" t="s">
        <v>413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2" x14ac:dyDescent="0.25">
      <c r="A80" s="157"/>
      <c r="B80" s="158"/>
      <c r="C80" s="184" t="s">
        <v>661</v>
      </c>
      <c r="D80" s="182"/>
      <c r="E80" s="183">
        <v>17961.900000000001</v>
      </c>
      <c r="F80" s="160"/>
      <c r="G80" s="160"/>
      <c r="H80" s="160"/>
      <c r="I80" s="160"/>
      <c r="J80" s="160"/>
      <c r="K80" s="160"/>
      <c r="L80" s="160"/>
      <c r="M80" s="160"/>
      <c r="N80" s="159"/>
      <c r="O80" s="159"/>
      <c r="P80" s="159"/>
      <c r="Q80" s="159"/>
      <c r="R80" s="160"/>
      <c r="S80" s="160"/>
      <c r="T80" s="160"/>
      <c r="U80" s="160"/>
      <c r="V80" s="160"/>
      <c r="W80" s="160"/>
      <c r="X80" s="160"/>
      <c r="Y80" s="160"/>
      <c r="Z80" s="150"/>
      <c r="AA80" s="150"/>
      <c r="AB80" s="150"/>
      <c r="AC80" s="150"/>
      <c r="AD80" s="150"/>
      <c r="AE80" s="150"/>
      <c r="AF80" s="150"/>
      <c r="AG80" s="150" t="s">
        <v>415</v>
      </c>
      <c r="AH80" s="150">
        <v>0</v>
      </c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 x14ac:dyDescent="0.25">
      <c r="A81" s="169">
        <v>23</v>
      </c>
      <c r="B81" s="170" t="s">
        <v>483</v>
      </c>
      <c r="C81" s="178" t="s">
        <v>484</v>
      </c>
      <c r="D81" s="171" t="s">
        <v>407</v>
      </c>
      <c r="E81" s="172">
        <v>1735.28</v>
      </c>
      <c r="F81" s="173"/>
      <c r="G81" s="174">
        <f>ROUND(E81*F81,2)</f>
        <v>0</v>
      </c>
      <c r="H81" s="173"/>
      <c r="I81" s="174">
        <f>ROUND(E81*H81,2)</f>
        <v>0</v>
      </c>
      <c r="J81" s="173"/>
      <c r="K81" s="174">
        <f>ROUND(E81*J81,2)</f>
        <v>0</v>
      </c>
      <c r="L81" s="174">
        <v>21</v>
      </c>
      <c r="M81" s="174">
        <f>G81*(1+L81/100)</f>
        <v>0</v>
      </c>
      <c r="N81" s="172">
        <v>0</v>
      </c>
      <c r="O81" s="172">
        <f>ROUND(E81*N81,2)</f>
        <v>0</v>
      </c>
      <c r="P81" s="172">
        <v>0</v>
      </c>
      <c r="Q81" s="172">
        <f>ROUND(E81*P81,2)</f>
        <v>0</v>
      </c>
      <c r="R81" s="174" t="s">
        <v>452</v>
      </c>
      <c r="S81" s="174" t="s">
        <v>358</v>
      </c>
      <c r="T81" s="175" t="s">
        <v>409</v>
      </c>
      <c r="U81" s="160">
        <v>0.67</v>
      </c>
      <c r="V81" s="160">
        <f>ROUND(E81*U81,2)</f>
        <v>1162.6400000000001</v>
      </c>
      <c r="W81" s="160"/>
      <c r="X81" s="160" t="s">
        <v>410</v>
      </c>
      <c r="Y81" s="160" t="s">
        <v>361</v>
      </c>
      <c r="Z81" s="150"/>
      <c r="AA81" s="150"/>
      <c r="AB81" s="150"/>
      <c r="AC81" s="150"/>
      <c r="AD81" s="150"/>
      <c r="AE81" s="150"/>
      <c r="AF81" s="150"/>
      <c r="AG81" s="150" t="s">
        <v>411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2" x14ac:dyDescent="0.25">
      <c r="A82" s="157"/>
      <c r="B82" s="158"/>
      <c r="C82" s="266" t="s">
        <v>485</v>
      </c>
      <c r="D82" s="267"/>
      <c r="E82" s="267"/>
      <c r="F82" s="267"/>
      <c r="G82" s="267"/>
      <c r="H82" s="160"/>
      <c r="I82" s="160"/>
      <c r="J82" s="160"/>
      <c r="K82" s="160"/>
      <c r="L82" s="160"/>
      <c r="M82" s="160"/>
      <c r="N82" s="159"/>
      <c r="O82" s="159"/>
      <c r="P82" s="159"/>
      <c r="Q82" s="159"/>
      <c r="R82" s="160"/>
      <c r="S82" s="160"/>
      <c r="T82" s="160"/>
      <c r="U82" s="160"/>
      <c r="V82" s="160"/>
      <c r="W82" s="160"/>
      <c r="X82" s="160"/>
      <c r="Y82" s="160"/>
      <c r="Z82" s="150"/>
      <c r="AA82" s="150"/>
      <c r="AB82" s="150"/>
      <c r="AC82" s="150"/>
      <c r="AD82" s="150"/>
      <c r="AE82" s="150"/>
      <c r="AF82" s="150"/>
      <c r="AG82" s="150" t="s">
        <v>413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2" x14ac:dyDescent="0.25">
      <c r="A83" s="157"/>
      <c r="B83" s="158"/>
      <c r="C83" s="184" t="s">
        <v>662</v>
      </c>
      <c r="D83" s="182"/>
      <c r="E83" s="183">
        <v>1313.78</v>
      </c>
      <c r="F83" s="160"/>
      <c r="G83" s="160"/>
      <c r="H83" s="160"/>
      <c r="I83" s="160"/>
      <c r="J83" s="160"/>
      <c r="K83" s="160"/>
      <c r="L83" s="160"/>
      <c r="M83" s="160"/>
      <c r="N83" s="159"/>
      <c r="O83" s="159"/>
      <c r="P83" s="159"/>
      <c r="Q83" s="159"/>
      <c r="R83" s="160"/>
      <c r="S83" s="160"/>
      <c r="T83" s="160"/>
      <c r="U83" s="160"/>
      <c r="V83" s="160"/>
      <c r="W83" s="160"/>
      <c r="X83" s="160"/>
      <c r="Y83" s="160"/>
      <c r="Z83" s="150"/>
      <c r="AA83" s="150"/>
      <c r="AB83" s="150"/>
      <c r="AC83" s="150"/>
      <c r="AD83" s="150"/>
      <c r="AE83" s="150"/>
      <c r="AF83" s="150"/>
      <c r="AG83" s="150" t="s">
        <v>415</v>
      </c>
      <c r="AH83" s="150">
        <v>0</v>
      </c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3" x14ac:dyDescent="0.25">
      <c r="A84" s="157"/>
      <c r="B84" s="158"/>
      <c r="C84" s="184" t="s">
        <v>663</v>
      </c>
      <c r="D84" s="182"/>
      <c r="E84" s="183">
        <v>421.5</v>
      </c>
      <c r="F84" s="160"/>
      <c r="G84" s="160"/>
      <c r="H84" s="160"/>
      <c r="I84" s="160"/>
      <c r="J84" s="160"/>
      <c r="K84" s="160"/>
      <c r="L84" s="160"/>
      <c r="M84" s="160"/>
      <c r="N84" s="159"/>
      <c r="O84" s="159"/>
      <c r="P84" s="159"/>
      <c r="Q84" s="159"/>
      <c r="R84" s="160"/>
      <c r="S84" s="160"/>
      <c r="T84" s="160"/>
      <c r="U84" s="160"/>
      <c r="V84" s="160"/>
      <c r="W84" s="160"/>
      <c r="X84" s="160"/>
      <c r="Y84" s="160"/>
      <c r="Z84" s="150"/>
      <c r="AA84" s="150"/>
      <c r="AB84" s="150"/>
      <c r="AC84" s="150"/>
      <c r="AD84" s="150"/>
      <c r="AE84" s="150"/>
      <c r="AF84" s="150"/>
      <c r="AG84" s="150" t="s">
        <v>415</v>
      </c>
      <c r="AH84" s="150">
        <v>0</v>
      </c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5">
      <c r="A85" s="169">
        <v>24</v>
      </c>
      <c r="B85" s="170" t="s">
        <v>486</v>
      </c>
      <c r="C85" s="178" t="s">
        <v>487</v>
      </c>
      <c r="D85" s="171" t="s">
        <v>407</v>
      </c>
      <c r="E85" s="172">
        <v>8676.4</v>
      </c>
      <c r="F85" s="173"/>
      <c r="G85" s="174">
        <f>ROUND(E85*F85,2)</f>
        <v>0</v>
      </c>
      <c r="H85" s="173"/>
      <c r="I85" s="174">
        <f>ROUND(E85*H85,2)</f>
        <v>0</v>
      </c>
      <c r="J85" s="173"/>
      <c r="K85" s="174">
        <f>ROUND(E85*J85,2)</f>
        <v>0</v>
      </c>
      <c r="L85" s="174">
        <v>21</v>
      </c>
      <c r="M85" s="174">
        <f>G85*(1+L85/100)</f>
        <v>0</v>
      </c>
      <c r="N85" s="172">
        <v>0</v>
      </c>
      <c r="O85" s="172">
        <f>ROUND(E85*N85,2)</f>
        <v>0</v>
      </c>
      <c r="P85" s="172">
        <v>0</v>
      </c>
      <c r="Q85" s="172">
        <f>ROUND(E85*P85,2)</f>
        <v>0</v>
      </c>
      <c r="R85" s="174" t="s">
        <v>452</v>
      </c>
      <c r="S85" s="174" t="s">
        <v>358</v>
      </c>
      <c r="T85" s="175" t="s">
        <v>409</v>
      </c>
      <c r="U85" s="160">
        <v>0.59</v>
      </c>
      <c r="V85" s="160">
        <f>ROUND(E85*U85,2)</f>
        <v>5119.08</v>
      </c>
      <c r="W85" s="160"/>
      <c r="X85" s="160" t="s">
        <v>410</v>
      </c>
      <c r="Y85" s="160" t="s">
        <v>361</v>
      </c>
      <c r="Z85" s="150"/>
      <c r="AA85" s="150"/>
      <c r="AB85" s="150"/>
      <c r="AC85" s="150"/>
      <c r="AD85" s="150"/>
      <c r="AE85" s="150"/>
      <c r="AF85" s="150"/>
      <c r="AG85" s="150" t="s">
        <v>411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2" x14ac:dyDescent="0.25">
      <c r="A86" s="157"/>
      <c r="B86" s="158"/>
      <c r="C86" s="266" t="s">
        <v>485</v>
      </c>
      <c r="D86" s="267"/>
      <c r="E86" s="267"/>
      <c r="F86" s="267"/>
      <c r="G86" s="267"/>
      <c r="H86" s="160"/>
      <c r="I86" s="160"/>
      <c r="J86" s="160"/>
      <c r="K86" s="160"/>
      <c r="L86" s="160"/>
      <c r="M86" s="160"/>
      <c r="N86" s="159"/>
      <c r="O86" s="159"/>
      <c r="P86" s="159"/>
      <c r="Q86" s="159"/>
      <c r="R86" s="160"/>
      <c r="S86" s="160"/>
      <c r="T86" s="160"/>
      <c r="U86" s="160"/>
      <c r="V86" s="160"/>
      <c r="W86" s="160"/>
      <c r="X86" s="160"/>
      <c r="Y86" s="160"/>
      <c r="Z86" s="150"/>
      <c r="AA86" s="150"/>
      <c r="AB86" s="150"/>
      <c r="AC86" s="150"/>
      <c r="AD86" s="150"/>
      <c r="AE86" s="150"/>
      <c r="AF86" s="150"/>
      <c r="AG86" s="150" t="s">
        <v>413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2" x14ac:dyDescent="0.25">
      <c r="A87" s="157"/>
      <c r="B87" s="158"/>
      <c r="C87" s="198" t="s">
        <v>664</v>
      </c>
      <c r="D87" s="195"/>
      <c r="E87" s="196"/>
      <c r="F87" s="160"/>
      <c r="G87" s="160"/>
      <c r="H87" s="160"/>
      <c r="I87" s="160"/>
      <c r="J87" s="160"/>
      <c r="K87" s="160"/>
      <c r="L87" s="160"/>
      <c r="M87" s="160"/>
      <c r="N87" s="159"/>
      <c r="O87" s="159"/>
      <c r="P87" s="159"/>
      <c r="Q87" s="159"/>
      <c r="R87" s="160"/>
      <c r="S87" s="160"/>
      <c r="T87" s="160"/>
      <c r="U87" s="160"/>
      <c r="V87" s="160"/>
      <c r="W87" s="160"/>
      <c r="X87" s="160"/>
      <c r="Y87" s="160"/>
      <c r="Z87" s="150"/>
      <c r="AA87" s="150"/>
      <c r="AB87" s="150"/>
      <c r="AC87" s="150"/>
      <c r="AD87" s="150"/>
      <c r="AE87" s="150"/>
      <c r="AF87" s="150"/>
      <c r="AG87" s="150" t="s">
        <v>415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3" x14ac:dyDescent="0.25">
      <c r="A88" s="157"/>
      <c r="B88" s="158"/>
      <c r="C88" s="199" t="s">
        <v>665</v>
      </c>
      <c r="D88" s="195"/>
      <c r="E88" s="196">
        <v>1313.78</v>
      </c>
      <c r="F88" s="160"/>
      <c r="G88" s="160"/>
      <c r="H88" s="160"/>
      <c r="I88" s="160"/>
      <c r="J88" s="160"/>
      <c r="K88" s="160"/>
      <c r="L88" s="160"/>
      <c r="M88" s="160"/>
      <c r="N88" s="159"/>
      <c r="O88" s="159"/>
      <c r="P88" s="159"/>
      <c r="Q88" s="159"/>
      <c r="R88" s="160"/>
      <c r="S88" s="160"/>
      <c r="T88" s="160"/>
      <c r="U88" s="160"/>
      <c r="V88" s="160"/>
      <c r="W88" s="160"/>
      <c r="X88" s="160"/>
      <c r="Y88" s="160"/>
      <c r="Z88" s="150"/>
      <c r="AA88" s="150"/>
      <c r="AB88" s="150"/>
      <c r="AC88" s="150"/>
      <c r="AD88" s="150"/>
      <c r="AE88" s="150"/>
      <c r="AF88" s="150"/>
      <c r="AG88" s="150" t="s">
        <v>415</v>
      </c>
      <c r="AH88" s="150">
        <v>2</v>
      </c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3" x14ac:dyDescent="0.25">
      <c r="A89" s="157"/>
      <c r="B89" s="158"/>
      <c r="C89" s="199" t="s">
        <v>666</v>
      </c>
      <c r="D89" s="195"/>
      <c r="E89" s="196">
        <v>421.5</v>
      </c>
      <c r="F89" s="160"/>
      <c r="G89" s="160"/>
      <c r="H89" s="160"/>
      <c r="I89" s="160"/>
      <c r="J89" s="160"/>
      <c r="K89" s="160"/>
      <c r="L89" s="160"/>
      <c r="M89" s="160"/>
      <c r="N89" s="159"/>
      <c r="O89" s="159"/>
      <c r="P89" s="159"/>
      <c r="Q89" s="159"/>
      <c r="R89" s="160"/>
      <c r="S89" s="160"/>
      <c r="T89" s="160"/>
      <c r="U89" s="160"/>
      <c r="V89" s="160"/>
      <c r="W89" s="160"/>
      <c r="X89" s="160"/>
      <c r="Y89" s="160"/>
      <c r="Z89" s="150"/>
      <c r="AA89" s="150"/>
      <c r="AB89" s="150"/>
      <c r="AC89" s="150"/>
      <c r="AD89" s="150"/>
      <c r="AE89" s="150"/>
      <c r="AF89" s="150"/>
      <c r="AG89" s="150" t="s">
        <v>415</v>
      </c>
      <c r="AH89" s="150">
        <v>2</v>
      </c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3" x14ac:dyDescent="0.25">
      <c r="A90" s="157"/>
      <c r="B90" s="158"/>
      <c r="C90" s="198" t="s">
        <v>667</v>
      </c>
      <c r="D90" s="195"/>
      <c r="E90" s="196"/>
      <c r="F90" s="160"/>
      <c r="G90" s="160"/>
      <c r="H90" s="160"/>
      <c r="I90" s="160"/>
      <c r="J90" s="160"/>
      <c r="K90" s="160"/>
      <c r="L90" s="160"/>
      <c r="M90" s="160"/>
      <c r="N90" s="159"/>
      <c r="O90" s="159"/>
      <c r="P90" s="159"/>
      <c r="Q90" s="159"/>
      <c r="R90" s="160"/>
      <c r="S90" s="160"/>
      <c r="T90" s="160"/>
      <c r="U90" s="160"/>
      <c r="V90" s="160"/>
      <c r="W90" s="160"/>
      <c r="X90" s="160"/>
      <c r="Y90" s="160"/>
      <c r="Z90" s="150"/>
      <c r="AA90" s="150"/>
      <c r="AB90" s="150"/>
      <c r="AC90" s="150"/>
      <c r="AD90" s="150"/>
      <c r="AE90" s="150"/>
      <c r="AF90" s="150"/>
      <c r="AG90" s="150" t="s">
        <v>415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3" x14ac:dyDescent="0.25">
      <c r="A91" s="157"/>
      <c r="B91" s="158"/>
      <c r="C91" s="184" t="s">
        <v>668</v>
      </c>
      <c r="D91" s="182"/>
      <c r="E91" s="183">
        <v>8676.4</v>
      </c>
      <c r="F91" s="160"/>
      <c r="G91" s="160"/>
      <c r="H91" s="160"/>
      <c r="I91" s="160"/>
      <c r="J91" s="160"/>
      <c r="K91" s="160"/>
      <c r="L91" s="160"/>
      <c r="M91" s="160"/>
      <c r="N91" s="159"/>
      <c r="O91" s="159"/>
      <c r="P91" s="159"/>
      <c r="Q91" s="159"/>
      <c r="R91" s="160"/>
      <c r="S91" s="160"/>
      <c r="T91" s="160"/>
      <c r="U91" s="160"/>
      <c r="V91" s="160"/>
      <c r="W91" s="160"/>
      <c r="X91" s="160"/>
      <c r="Y91" s="160"/>
      <c r="Z91" s="150"/>
      <c r="AA91" s="150"/>
      <c r="AB91" s="150"/>
      <c r="AC91" s="150"/>
      <c r="AD91" s="150"/>
      <c r="AE91" s="150"/>
      <c r="AF91" s="150"/>
      <c r="AG91" s="150" t="s">
        <v>415</v>
      </c>
      <c r="AH91" s="150">
        <v>0</v>
      </c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ht="20.399999999999999" outlineLevel="1" x14ac:dyDescent="0.25">
      <c r="A92" s="169">
        <v>25</v>
      </c>
      <c r="B92" s="170" t="s">
        <v>669</v>
      </c>
      <c r="C92" s="178" t="s">
        <v>670</v>
      </c>
      <c r="D92" s="171" t="s">
        <v>407</v>
      </c>
      <c r="E92" s="172">
        <v>3592.38</v>
      </c>
      <c r="F92" s="173"/>
      <c r="G92" s="174">
        <f>ROUND(E92*F92,2)</f>
        <v>0</v>
      </c>
      <c r="H92" s="173"/>
      <c r="I92" s="174">
        <f>ROUND(E92*H92,2)</f>
        <v>0</v>
      </c>
      <c r="J92" s="173"/>
      <c r="K92" s="174">
        <f>ROUND(E92*J92,2)</f>
        <v>0</v>
      </c>
      <c r="L92" s="174">
        <v>21</v>
      </c>
      <c r="M92" s="174">
        <f>G92*(1+L92/100)</f>
        <v>0</v>
      </c>
      <c r="N92" s="172">
        <v>0</v>
      </c>
      <c r="O92" s="172">
        <f>ROUND(E92*N92,2)</f>
        <v>0</v>
      </c>
      <c r="P92" s="172">
        <v>0</v>
      </c>
      <c r="Q92" s="172">
        <f>ROUND(E92*P92,2)</f>
        <v>0</v>
      </c>
      <c r="R92" s="174" t="s">
        <v>452</v>
      </c>
      <c r="S92" s="174" t="s">
        <v>358</v>
      </c>
      <c r="T92" s="175" t="s">
        <v>409</v>
      </c>
      <c r="U92" s="160">
        <v>0.05</v>
      </c>
      <c r="V92" s="160">
        <f>ROUND(E92*U92,2)</f>
        <v>179.62</v>
      </c>
      <c r="W92" s="160"/>
      <c r="X92" s="160" t="s">
        <v>410</v>
      </c>
      <c r="Y92" s="160" t="s">
        <v>361</v>
      </c>
      <c r="Z92" s="150"/>
      <c r="AA92" s="150"/>
      <c r="AB92" s="150"/>
      <c r="AC92" s="150"/>
      <c r="AD92" s="150"/>
      <c r="AE92" s="150"/>
      <c r="AF92" s="150"/>
      <c r="AG92" s="150" t="s">
        <v>411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2" x14ac:dyDescent="0.25">
      <c r="A93" s="157"/>
      <c r="B93" s="158"/>
      <c r="C93" s="184" t="s">
        <v>656</v>
      </c>
      <c r="D93" s="182"/>
      <c r="E93" s="183">
        <v>956.9</v>
      </c>
      <c r="F93" s="160"/>
      <c r="G93" s="160"/>
      <c r="H93" s="160"/>
      <c r="I93" s="160"/>
      <c r="J93" s="160"/>
      <c r="K93" s="160"/>
      <c r="L93" s="160"/>
      <c r="M93" s="160"/>
      <c r="N93" s="159"/>
      <c r="O93" s="159"/>
      <c r="P93" s="159"/>
      <c r="Q93" s="159"/>
      <c r="R93" s="160"/>
      <c r="S93" s="160"/>
      <c r="T93" s="160"/>
      <c r="U93" s="160"/>
      <c r="V93" s="160"/>
      <c r="W93" s="160"/>
      <c r="X93" s="160"/>
      <c r="Y93" s="160"/>
      <c r="Z93" s="150"/>
      <c r="AA93" s="150"/>
      <c r="AB93" s="150"/>
      <c r="AC93" s="150"/>
      <c r="AD93" s="150"/>
      <c r="AE93" s="150"/>
      <c r="AF93" s="150"/>
      <c r="AG93" s="150" t="s">
        <v>415</v>
      </c>
      <c r="AH93" s="150">
        <v>0</v>
      </c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3" x14ac:dyDescent="0.25">
      <c r="A94" s="157"/>
      <c r="B94" s="158"/>
      <c r="C94" s="184" t="s">
        <v>657</v>
      </c>
      <c r="D94" s="182"/>
      <c r="E94" s="183">
        <v>2193.7800000000002</v>
      </c>
      <c r="F94" s="160"/>
      <c r="G94" s="160"/>
      <c r="H94" s="160"/>
      <c r="I94" s="160"/>
      <c r="J94" s="160"/>
      <c r="K94" s="160"/>
      <c r="L94" s="160"/>
      <c r="M94" s="160"/>
      <c r="N94" s="159"/>
      <c r="O94" s="159"/>
      <c r="P94" s="159"/>
      <c r="Q94" s="159"/>
      <c r="R94" s="160"/>
      <c r="S94" s="160"/>
      <c r="T94" s="160"/>
      <c r="U94" s="160"/>
      <c r="V94" s="160"/>
      <c r="W94" s="160"/>
      <c r="X94" s="160"/>
      <c r="Y94" s="160"/>
      <c r="Z94" s="150"/>
      <c r="AA94" s="150"/>
      <c r="AB94" s="150"/>
      <c r="AC94" s="150"/>
      <c r="AD94" s="150"/>
      <c r="AE94" s="150"/>
      <c r="AF94" s="150"/>
      <c r="AG94" s="150" t="s">
        <v>415</v>
      </c>
      <c r="AH94" s="150">
        <v>0</v>
      </c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3" x14ac:dyDescent="0.25">
      <c r="A95" s="157"/>
      <c r="B95" s="158"/>
      <c r="C95" s="197" t="s">
        <v>658</v>
      </c>
      <c r="D95" s="193"/>
      <c r="E95" s="194">
        <v>3150.68</v>
      </c>
      <c r="F95" s="160"/>
      <c r="G95" s="160"/>
      <c r="H95" s="160"/>
      <c r="I95" s="160"/>
      <c r="J95" s="160"/>
      <c r="K95" s="160"/>
      <c r="L95" s="160"/>
      <c r="M95" s="160"/>
      <c r="N95" s="159"/>
      <c r="O95" s="159"/>
      <c r="P95" s="159"/>
      <c r="Q95" s="159"/>
      <c r="R95" s="160"/>
      <c r="S95" s="160"/>
      <c r="T95" s="160"/>
      <c r="U95" s="160"/>
      <c r="V95" s="160"/>
      <c r="W95" s="160"/>
      <c r="X95" s="160"/>
      <c r="Y95" s="160"/>
      <c r="Z95" s="150"/>
      <c r="AA95" s="150"/>
      <c r="AB95" s="150"/>
      <c r="AC95" s="150"/>
      <c r="AD95" s="150"/>
      <c r="AE95" s="150"/>
      <c r="AF95" s="150"/>
      <c r="AG95" s="150" t="s">
        <v>415</v>
      </c>
      <c r="AH95" s="150">
        <v>1</v>
      </c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3" x14ac:dyDescent="0.25">
      <c r="A96" s="157"/>
      <c r="B96" s="158"/>
      <c r="C96" s="184" t="s">
        <v>659</v>
      </c>
      <c r="D96" s="182"/>
      <c r="E96" s="183">
        <v>431.7</v>
      </c>
      <c r="F96" s="160"/>
      <c r="G96" s="160"/>
      <c r="H96" s="160"/>
      <c r="I96" s="160"/>
      <c r="J96" s="160"/>
      <c r="K96" s="160"/>
      <c r="L96" s="160"/>
      <c r="M96" s="160"/>
      <c r="N96" s="159"/>
      <c r="O96" s="159"/>
      <c r="P96" s="159"/>
      <c r="Q96" s="159"/>
      <c r="R96" s="160"/>
      <c r="S96" s="160"/>
      <c r="T96" s="160"/>
      <c r="U96" s="160"/>
      <c r="V96" s="160"/>
      <c r="W96" s="160"/>
      <c r="X96" s="160"/>
      <c r="Y96" s="160"/>
      <c r="Z96" s="150"/>
      <c r="AA96" s="150"/>
      <c r="AB96" s="150"/>
      <c r="AC96" s="150"/>
      <c r="AD96" s="150"/>
      <c r="AE96" s="150"/>
      <c r="AF96" s="150"/>
      <c r="AG96" s="150" t="s">
        <v>415</v>
      </c>
      <c r="AH96" s="150">
        <v>0</v>
      </c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3" x14ac:dyDescent="0.25">
      <c r="A97" s="157"/>
      <c r="B97" s="158"/>
      <c r="C97" s="184" t="s">
        <v>660</v>
      </c>
      <c r="D97" s="182"/>
      <c r="E97" s="183">
        <v>10</v>
      </c>
      <c r="F97" s="160"/>
      <c r="G97" s="160"/>
      <c r="H97" s="160"/>
      <c r="I97" s="160"/>
      <c r="J97" s="160"/>
      <c r="K97" s="160"/>
      <c r="L97" s="160"/>
      <c r="M97" s="160"/>
      <c r="N97" s="159"/>
      <c r="O97" s="159"/>
      <c r="P97" s="159"/>
      <c r="Q97" s="159"/>
      <c r="R97" s="160"/>
      <c r="S97" s="160"/>
      <c r="T97" s="160"/>
      <c r="U97" s="160"/>
      <c r="V97" s="160"/>
      <c r="W97" s="160"/>
      <c r="X97" s="160"/>
      <c r="Y97" s="160"/>
      <c r="Z97" s="150"/>
      <c r="AA97" s="150"/>
      <c r="AB97" s="150"/>
      <c r="AC97" s="150"/>
      <c r="AD97" s="150"/>
      <c r="AE97" s="150"/>
      <c r="AF97" s="150"/>
      <c r="AG97" s="150" t="s">
        <v>415</v>
      </c>
      <c r="AH97" s="150">
        <v>0</v>
      </c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ht="20.399999999999999" outlineLevel="1" x14ac:dyDescent="0.25">
      <c r="A98" s="169">
        <v>26</v>
      </c>
      <c r="B98" s="170" t="s">
        <v>671</v>
      </c>
      <c r="C98" s="178" t="s">
        <v>672</v>
      </c>
      <c r="D98" s="171" t="s">
        <v>407</v>
      </c>
      <c r="E98" s="172">
        <v>421.5</v>
      </c>
      <c r="F98" s="173"/>
      <c r="G98" s="174">
        <f>ROUND(E98*F98,2)</f>
        <v>0</v>
      </c>
      <c r="H98" s="173"/>
      <c r="I98" s="174">
        <f>ROUND(E98*H98,2)</f>
        <v>0</v>
      </c>
      <c r="J98" s="173"/>
      <c r="K98" s="174">
        <f>ROUND(E98*J98,2)</f>
        <v>0</v>
      </c>
      <c r="L98" s="174">
        <v>21</v>
      </c>
      <c r="M98" s="174">
        <f>G98*(1+L98/100)</f>
        <v>0</v>
      </c>
      <c r="N98" s="172">
        <v>0</v>
      </c>
      <c r="O98" s="172">
        <f>ROUND(E98*N98,2)</f>
        <v>0</v>
      </c>
      <c r="P98" s="172">
        <v>0</v>
      </c>
      <c r="Q98" s="172">
        <f>ROUND(E98*P98,2)</f>
        <v>0</v>
      </c>
      <c r="R98" s="174" t="s">
        <v>452</v>
      </c>
      <c r="S98" s="174" t="s">
        <v>358</v>
      </c>
      <c r="T98" s="175" t="s">
        <v>409</v>
      </c>
      <c r="U98" s="160">
        <v>1.94</v>
      </c>
      <c r="V98" s="160">
        <f>ROUND(E98*U98,2)</f>
        <v>817.71</v>
      </c>
      <c r="W98" s="160"/>
      <c r="X98" s="160" t="s">
        <v>410</v>
      </c>
      <c r="Y98" s="160" t="s">
        <v>361</v>
      </c>
      <c r="Z98" s="150"/>
      <c r="AA98" s="150"/>
      <c r="AB98" s="150"/>
      <c r="AC98" s="150"/>
      <c r="AD98" s="150"/>
      <c r="AE98" s="150"/>
      <c r="AF98" s="150"/>
      <c r="AG98" s="150" t="s">
        <v>411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2" x14ac:dyDescent="0.25">
      <c r="A99" s="157"/>
      <c r="B99" s="158"/>
      <c r="C99" s="184" t="s">
        <v>673</v>
      </c>
      <c r="D99" s="182"/>
      <c r="E99" s="183">
        <v>421.5</v>
      </c>
      <c r="F99" s="160"/>
      <c r="G99" s="160"/>
      <c r="H99" s="160"/>
      <c r="I99" s="160"/>
      <c r="J99" s="160"/>
      <c r="K99" s="160"/>
      <c r="L99" s="160"/>
      <c r="M99" s="160"/>
      <c r="N99" s="159"/>
      <c r="O99" s="159"/>
      <c r="P99" s="159"/>
      <c r="Q99" s="159"/>
      <c r="R99" s="160"/>
      <c r="S99" s="160"/>
      <c r="T99" s="160"/>
      <c r="U99" s="160"/>
      <c r="V99" s="160"/>
      <c r="W99" s="160"/>
      <c r="X99" s="160"/>
      <c r="Y99" s="160"/>
      <c r="Z99" s="150"/>
      <c r="AA99" s="150"/>
      <c r="AB99" s="150"/>
      <c r="AC99" s="150"/>
      <c r="AD99" s="150"/>
      <c r="AE99" s="150"/>
      <c r="AF99" s="150"/>
      <c r="AG99" s="150" t="s">
        <v>415</v>
      </c>
      <c r="AH99" s="150">
        <v>0</v>
      </c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5">
      <c r="A100" s="169">
        <v>27</v>
      </c>
      <c r="B100" s="170" t="s">
        <v>490</v>
      </c>
      <c r="C100" s="178" t="s">
        <v>491</v>
      </c>
      <c r="D100" s="171" t="s">
        <v>407</v>
      </c>
      <c r="E100" s="172">
        <v>2708.98</v>
      </c>
      <c r="F100" s="173"/>
      <c r="G100" s="174">
        <f>ROUND(E100*F100,2)</f>
        <v>0</v>
      </c>
      <c r="H100" s="173"/>
      <c r="I100" s="174">
        <f>ROUND(E100*H100,2)</f>
        <v>0</v>
      </c>
      <c r="J100" s="173"/>
      <c r="K100" s="174">
        <f>ROUND(E100*J100,2)</f>
        <v>0</v>
      </c>
      <c r="L100" s="174">
        <v>21</v>
      </c>
      <c r="M100" s="174">
        <f>G100*(1+L100/100)</f>
        <v>0</v>
      </c>
      <c r="N100" s="172">
        <v>0</v>
      </c>
      <c r="O100" s="172">
        <f>ROUND(E100*N100,2)</f>
        <v>0</v>
      </c>
      <c r="P100" s="172">
        <v>0</v>
      </c>
      <c r="Q100" s="172">
        <f>ROUND(E100*P100,2)</f>
        <v>0</v>
      </c>
      <c r="R100" s="174" t="s">
        <v>452</v>
      </c>
      <c r="S100" s="174" t="s">
        <v>358</v>
      </c>
      <c r="T100" s="175" t="s">
        <v>409</v>
      </c>
      <c r="U100" s="160">
        <v>0.03</v>
      </c>
      <c r="V100" s="160">
        <f>ROUND(E100*U100,2)</f>
        <v>81.27</v>
      </c>
      <c r="W100" s="160"/>
      <c r="X100" s="160" t="s">
        <v>410</v>
      </c>
      <c r="Y100" s="160" t="s">
        <v>361</v>
      </c>
      <c r="Z100" s="150"/>
      <c r="AA100" s="150"/>
      <c r="AB100" s="150"/>
      <c r="AC100" s="150"/>
      <c r="AD100" s="150"/>
      <c r="AE100" s="150"/>
      <c r="AF100" s="150"/>
      <c r="AG100" s="150" t="s">
        <v>411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2" x14ac:dyDescent="0.25">
      <c r="A101" s="157"/>
      <c r="B101" s="158"/>
      <c r="C101" s="255" t="s">
        <v>492</v>
      </c>
      <c r="D101" s="256"/>
      <c r="E101" s="256"/>
      <c r="F101" s="256"/>
      <c r="G101" s="256"/>
      <c r="H101" s="160"/>
      <c r="I101" s="160"/>
      <c r="J101" s="160"/>
      <c r="K101" s="160"/>
      <c r="L101" s="160"/>
      <c r="M101" s="160"/>
      <c r="N101" s="159"/>
      <c r="O101" s="159"/>
      <c r="P101" s="159"/>
      <c r="Q101" s="159"/>
      <c r="R101" s="160"/>
      <c r="S101" s="160"/>
      <c r="T101" s="160"/>
      <c r="U101" s="160"/>
      <c r="V101" s="160"/>
      <c r="W101" s="160"/>
      <c r="X101" s="160"/>
      <c r="Y101" s="160"/>
      <c r="Z101" s="150"/>
      <c r="AA101" s="150"/>
      <c r="AB101" s="150"/>
      <c r="AC101" s="150"/>
      <c r="AD101" s="150"/>
      <c r="AE101" s="150"/>
      <c r="AF101" s="150"/>
      <c r="AG101" s="150" t="s">
        <v>363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76" t="str">
        <f>C101</f>
        <v>Uložení sypaniny do násypů nebo na skládku s rozprostřením sypaniny ve vrstvách a s hrubým urovnáním.</v>
      </c>
      <c r="BB101" s="150"/>
      <c r="BC101" s="150"/>
      <c r="BD101" s="150"/>
      <c r="BE101" s="150"/>
      <c r="BF101" s="150"/>
      <c r="BG101" s="150"/>
      <c r="BH101" s="150"/>
    </row>
    <row r="102" spans="1:60" outlineLevel="2" x14ac:dyDescent="0.25">
      <c r="A102" s="157"/>
      <c r="B102" s="158"/>
      <c r="C102" s="184" t="s">
        <v>656</v>
      </c>
      <c r="D102" s="182"/>
      <c r="E102" s="183">
        <v>956.9</v>
      </c>
      <c r="F102" s="160"/>
      <c r="G102" s="160"/>
      <c r="H102" s="160"/>
      <c r="I102" s="160"/>
      <c r="J102" s="160"/>
      <c r="K102" s="160"/>
      <c r="L102" s="160"/>
      <c r="M102" s="160"/>
      <c r="N102" s="159"/>
      <c r="O102" s="159"/>
      <c r="P102" s="159"/>
      <c r="Q102" s="159"/>
      <c r="R102" s="160"/>
      <c r="S102" s="160"/>
      <c r="T102" s="160"/>
      <c r="U102" s="160"/>
      <c r="V102" s="160"/>
      <c r="W102" s="160"/>
      <c r="X102" s="160"/>
      <c r="Y102" s="160"/>
      <c r="Z102" s="150"/>
      <c r="AA102" s="150"/>
      <c r="AB102" s="150"/>
      <c r="AC102" s="150"/>
      <c r="AD102" s="150"/>
      <c r="AE102" s="150"/>
      <c r="AF102" s="150"/>
      <c r="AG102" s="150" t="s">
        <v>415</v>
      </c>
      <c r="AH102" s="150">
        <v>0</v>
      </c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3" x14ac:dyDescent="0.25">
      <c r="A103" s="157"/>
      <c r="B103" s="158"/>
      <c r="C103" s="184" t="s">
        <v>657</v>
      </c>
      <c r="D103" s="182"/>
      <c r="E103" s="183">
        <v>2193.7800000000002</v>
      </c>
      <c r="F103" s="160"/>
      <c r="G103" s="160"/>
      <c r="H103" s="160"/>
      <c r="I103" s="160"/>
      <c r="J103" s="160"/>
      <c r="K103" s="160"/>
      <c r="L103" s="160"/>
      <c r="M103" s="160"/>
      <c r="N103" s="159"/>
      <c r="O103" s="159"/>
      <c r="P103" s="159"/>
      <c r="Q103" s="159"/>
      <c r="R103" s="160"/>
      <c r="S103" s="160"/>
      <c r="T103" s="160"/>
      <c r="U103" s="160"/>
      <c r="V103" s="160"/>
      <c r="W103" s="160"/>
      <c r="X103" s="160"/>
      <c r="Y103" s="160"/>
      <c r="Z103" s="150"/>
      <c r="AA103" s="150"/>
      <c r="AB103" s="150"/>
      <c r="AC103" s="150"/>
      <c r="AD103" s="150"/>
      <c r="AE103" s="150"/>
      <c r="AF103" s="150"/>
      <c r="AG103" s="150" t="s">
        <v>415</v>
      </c>
      <c r="AH103" s="150">
        <v>0</v>
      </c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3" x14ac:dyDescent="0.25">
      <c r="A104" s="157"/>
      <c r="B104" s="158"/>
      <c r="C104" s="197" t="s">
        <v>658</v>
      </c>
      <c r="D104" s="193"/>
      <c r="E104" s="194">
        <v>3150.68</v>
      </c>
      <c r="F104" s="160"/>
      <c r="G104" s="160"/>
      <c r="H104" s="160"/>
      <c r="I104" s="160"/>
      <c r="J104" s="160"/>
      <c r="K104" s="160"/>
      <c r="L104" s="160"/>
      <c r="M104" s="160"/>
      <c r="N104" s="159"/>
      <c r="O104" s="159"/>
      <c r="P104" s="159"/>
      <c r="Q104" s="159"/>
      <c r="R104" s="160"/>
      <c r="S104" s="160"/>
      <c r="T104" s="160"/>
      <c r="U104" s="160"/>
      <c r="V104" s="160"/>
      <c r="W104" s="160"/>
      <c r="X104" s="160"/>
      <c r="Y104" s="160"/>
      <c r="Z104" s="150"/>
      <c r="AA104" s="150"/>
      <c r="AB104" s="150"/>
      <c r="AC104" s="150"/>
      <c r="AD104" s="150"/>
      <c r="AE104" s="150"/>
      <c r="AF104" s="150"/>
      <c r="AG104" s="150" t="s">
        <v>415</v>
      </c>
      <c r="AH104" s="150">
        <v>1</v>
      </c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3" x14ac:dyDescent="0.25">
      <c r="A105" s="157"/>
      <c r="B105" s="158"/>
      <c r="C105" s="198" t="s">
        <v>664</v>
      </c>
      <c r="D105" s="195"/>
      <c r="E105" s="196"/>
      <c r="F105" s="160"/>
      <c r="G105" s="160"/>
      <c r="H105" s="160"/>
      <c r="I105" s="160"/>
      <c r="J105" s="160"/>
      <c r="K105" s="160"/>
      <c r="L105" s="160"/>
      <c r="M105" s="160"/>
      <c r="N105" s="159"/>
      <c r="O105" s="159"/>
      <c r="P105" s="159"/>
      <c r="Q105" s="159"/>
      <c r="R105" s="160"/>
      <c r="S105" s="160"/>
      <c r="T105" s="160"/>
      <c r="U105" s="160"/>
      <c r="V105" s="160"/>
      <c r="W105" s="160"/>
      <c r="X105" s="160"/>
      <c r="Y105" s="160"/>
      <c r="Z105" s="150"/>
      <c r="AA105" s="150"/>
      <c r="AB105" s="150"/>
      <c r="AC105" s="150"/>
      <c r="AD105" s="150"/>
      <c r="AE105" s="150"/>
      <c r="AF105" s="150"/>
      <c r="AG105" s="150" t="s">
        <v>415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3" x14ac:dyDescent="0.25">
      <c r="A106" s="157"/>
      <c r="B106" s="158"/>
      <c r="C106" s="199" t="s">
        <v>674</v>
      </c>
      <c r="D106" s="195"/>
      <c r="E106" s="196">
        <v>431.7</v>
      </c>
      <c r="F106" s="160"/>
      <c r="G106" s="160"/>
      <c r="H106" s="160"/>
      <c r="I106" s="160"/>
      <c r="J106" s="160"/>
      <c r="K106" s="160"/>
      <c r="L106" s="160"/>
      <c r="M106" s="160"/>
      <c r="N106" s="159"/>
      <c r="O106" s="159"/>
      <c r="P106" s="159"/>
      <c r="Q106" s="159"/>
      <c r="R106" s="160"/>
      <c r="S106" s="160"/>
      <c r="T106" s="160"/>
      <c r="U106" s="160"/>
      <c r="V106" s="160"/>
      <c r="W106" s="160"/>
      <c r="X106" s="160"/>
      <c r="Y106" s="160"/>
      <c r="Z106" s="150"/>
      <c r="AA106" s="150"/>
      <c r="AB106" s="150"/>
      <c r="AC106" s="150"/>
      <c r="AD106" s="150"/>
      <c r="AE106" s="150"/>
      <c r="AF106" s="150"/>
      <c r="AG106" s="150" t="s">
        <v>415</v>
      </c>
      <c r="AH106" s="150">
        <v>2</v>
      </c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3" x14ac:dyDescent="0.25">
      <c r="A107" s="157"/>
      <c r="B107" s="158"/>
      <c r="C107" s="199" t="s">
        <v>675</v>
      </c>
      <c r="D107" s="195"/>
      <c r="E107" s="196">
        <v>10</v>
      </c>
      <c r="F107" s="160"/>
      <c r="G107" s="160"/>
      <c r="H107" s="160"/>
      <c r="I107" s="160"/>
      <c r="J107" s="160"/>
      <c r="K107" s="160"/>
      <c r="L107" s="160"/>
      <c r="M107" s="160"/>
      <c r="N107" s="159"/>
      <c r="O107" s="159"/>
      <c r="P107" s="159"/>
      <c r="Q107" s="159"/>
      <c r="R107" s="160"/>
      <c r="S107" s="160"/>
      <c r="T107" s="160"/>
      <c r="U107" s="160"/>
      <c r="V107" s="160"/>
      <c r="W107" s="160"/>
      <c r="X107" s="160"/>
      <c r="Y107" s="160"/>
      <c r="Z107" s="150"/>
      <c r="AA107" s="150"/>
      <c r="AB107" s="150"/>
      <c r="AC107" s="150"/>
      <c r="AD107" s="150"/>
      <c r="AE107" s="150"/>
      <c r="AF107" s="150"/>
      <c r="AG107" s="150" t="s">
        <v>415</v>
      </c>
      <c r="AH107" s="150">
        <v>2</v>
      </c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3" x14ac:dyDescent="0.25">
      <c r="A108" s="157"/>
      <c r="B108" s="158"/>
      <c r="C108" s="198" t="s">
        <v>667</v>
      </c>
      <c r="D108" s="195"/>
      <c r="E108" s="196"/>
      <c r="F108" s="160"/>
      <c r="G108" s="160"/>
      <c r="H108" s="160"/>
      <c r="I108" s="160"/>
      <c r="J108" s="160"/>
      <c r="K108" s="160"/>
      <c r="L108" s="160"/>
      <c r="M108" s="160"/>
      <c r="N108" s="159"/>
      <c r="O108" s="159"/>
      <c r="P108" s="159"/>
      <c r="Q108" s="159"/>
      <c r="R108" s="160"/>
      <c r="S108" s="160"/>
      <c r="T108" s="160"/>
      <c r="U108" s="160"/>
      <c r="V108" s="160"/>
      <c r="W108" s="160"/>
      <c r="X108" s="160"/>
      <c r="Y108" s="160"/>
      <c r="Z108" s="150"/>
      <c r="AA108" s="150"/>
      <c r="AB108" s="150"/>
      <c r="AC108" s="150"/>
      <c r="AD108" s="150"/>
      <c r="AE108" s="150"/>
      <c r="AF108" s="150"/>
      <c r="AG108" s="150" t="s">
        <v>415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3" x14ac:dyDescent="0.25">
      <c r="A109" s="157"/>
      <c r="B109" s="158"/>
      <c r="C109" s="184" t="s">
        <v>676</v>
      </c>
      <c r="D109" s="182"/>
      <c r="E109" s="183">
        <v>-441.7</v>
      </c>
      <c r="F109" s="160"/>
      <c r="G109" s="160"/>
      <c r="H109" s="160"/>
      <c r="I109" s="160"/>
      <c r="J109" s="160"/>
      <c r="K109" s="160"/>
      <c r="L109" s="160"/>
      <c r="M109" s="160"/>
      <c r="N109" s="159"/>
      <c r="O109" s="159"/>
      <c r="P109" s="159"/>
      <c r="Q109" s="159"/>
      <c r="R109" s="160"/>
      <c r="S109" s="160"/>
      <c r="T109" s="160"/>
      <c r="U109" s="160"/>
      <c r="V109" s="160"/>
      <c r="W109" s="160"/>
      <c r="X109" s="160"/>
      <c r="Y109" s="160"/>
      <c r="Z109" s="150"/>
      <c r="AA109" s="150"/>
      <c r="AB109" s="150"/>
      <c r="AC109" s="150"/>
      <c r="AD109" s="150"/>
      <c r="AE109" s="150"/>
      <c r="AF109" s="150"/>
      <c r="AG109" s="150" t="s">
        <v>415</v>
      </c>
      <c r="AH109" s="150">
        <v>0</v>
      </c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ht="20.399999999999999" outlineLevel="1" x14ac:dyDescent="0.25">
      <c r="A110" s="169">
        <v>28</v>
      </c>
      <c r="B110" s="170" t="s">
        <v>677</v>
      </c>
      <c r="C110" s="178" t="s">
        <v>678</v>
      </c>
      <c r="D110" s="171" t="s">
        <v>407</v>
      </c>
      <c r="E110" s="172">
        <v>441.7</v>
      </c>
      <c r="F110" s="173"/>
      <c r="G110" s="174">
        <f>ROUND(E110*F110,2)</f>
        <v>0</v>
      </c>
      <c r="H110" s="173"/>
      <c r="I110" s="174">
        <f>ROUND(E110*H110,2)</f>
        <v>0</v>
      </c>
      <c r="J110" s="173"/>
      <c r="K110" s="174">
        <f>ROUND(E110*J110,2)</f>
        <v>0</v>
      </c>
      <c r="L110" s="174">
        <v>21</v>
      </c>
      <c r="M110" s="174">
        <f>G110*(1+L110/100)</f>
        <v>0</v>
      </c>
      <c r="N110" s="172">
        <v>0</v>
      </c>
      <c r="O110" s="172">
        <f>ROUND(E110*N110,2)</f>
        <v>0</v>
      </c>
      <c r="P110" s="172">
        <v>0</v>
      </c>
      <c r="Q110" s="172">
        <f>ROUND(E110*P110,2)</f>
        <v>0</v>
      </c>
      <c r="R110" s="174" t="s">
        <v>452</v>
      </c>
      <c r="S110" s="174" t="s">
        <v>358</v>
      </c>
      <c r="T110" s="175" t="s">
        <v>409</v>
      </c>
      <c r="U110" s="160">
        <v>0.01</v>
      </c>
      <c r="V110" s="160">
        <f>ROUND(E110*U110,2)</f>
        <v>4.42</v>
      </c>
      <c r="W110" s="160"/>
      <c r="X110" s="160" t="s">
        <v>410</v>
      </c>
      <c r="Y110" s="160" t="s">
        <v>361</v>
      </c>
      <c r="Z110" s="150"/>
      <c r="AA110" s="150"/>
      <c r="AB110" s="150"/>
      <c r="AC110" s="150"/>
      <c r="AD110" s="150"/>
      <c r="AE110" s="150"/>
      <c r="AF110" s="150"/>
      <c r="AG110" s="150" t="s">
        <v>411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2" x14ac:dyDescent="0.25">
      <c r="A111" s="157"/>
      <c r="B111" s="158"/>
      <c r="C111" s="184" t="s">
        <v>659</v>
      </c>
      <c r="D111" s="182"/>
      <c r="E111" s="183">
        <v>431.7</v>
      </c>
      <c r="F111" s="160"/>
      <c r="G111" s="160"/>
      <c r="H111" s="160"/>
      <c r="I111" s="160"/>
      <c r="J111" s="160"/>
      <c r="K111" s="160"/>
      <c r="L111" s="160"/>
      <c r="M111" s="160"/>
      <c r="N111" s="159"/>
      <c r="O111" s="159"/>
      <c r="P111" s="159"/>
      <c r="Q111" s="159"/>
      <c r="R111" s="160"/>
      <c r="S111" s="160"/>
      <c r="T111" s="160"/>
      <c r="U111" s="160"/>
      <c r="V111" s="160"/>
      <c r="W111" s="160"/>
      <c r="X111" s="160"/>
      <c r="Y111" s="160"/>
      <c r="Z111" s="150"/>
      <c r="AA111" s="150"/>
      <c r="AB111" s="150"/>
      <c r="AC111" s="150"/>
      <c r="AD111" s="150"/>
      <c r="AE111" s="150"/>
      <c r="AF111" s="150"/>
      <c r="AG111" s="150" t="s">
        <v>415</v>
      </c>
      <c r="AH111" s="150">
        <v>0</v>
      </c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3" x14ac:dyDescent="0.25">
      <c r="A112" s="157"/>
      <c r="B112" s="158"/>
      <c r="C112" s="184" t="s">
        <v>660</v>
      </c>
      <c r="D112" s="182"/>
      <c r="E112" s="183">
        <v>10</v>
      </c>
      <c r="F112" s="160"/>
      <c r="G112" s="160"/>
      <c r="H112" s="160"/>
      <c r="I112" s="160"/>
      <c r="J112" s="160"/>
      <c r="K112" s="160"/>
      <c r="L112" s="160"/>
      <c r="M112" s="160"/>
      <c r="N112" s="159"/>
      <c r="O112" s="159"/>
      <c r="P112" s="159"/>
      <c r="Q112" s="159"/>
      <c r="R112" s="160"/>
      <c r="S112" s="160"/>
      <c r="T112" s="160"/>
      <c r="U112" s="160"/>
      <c r="V112" s="160"/>
      <c r="W112" s="160"/>
      <c r="X112" s="160"/>
      <c r="Y112" s="160"/>
      <c r="Z112" s="150"/>
      <c r="AA112" s="150"/>
      <c r="AB112" s="150"/>
      <c r="AC112" s="150"/>
      <c r="AD112" s="150"/>
      <c r="AE112" s="150"/>
      <c r="AF112" s="150"/>
      <c r="AG112" s="150" t="s">
        <v>415</v>
      </c>
      <c r="AH112" s="150">
        <v>0</v>
      </c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ht="20.399999999999999" outlineLevel="1" x14ac:dyDescent="0.25">
      <c r="A113" s="169">
        <v>29</v>
      </c>
      <c r="B113" s="170" t="s">
        <v>679</v>
      </c>
      <c r="C113" s="178" t="s">
        <v>680</v>
      </c>
      <c r="D113" s="171" t="s">
        <v>446</v>
      </c>
      <c r="E113" s="172">
        <v>100</v>
      </c>
      <c r="F113" s="173"/>
      <c r="G113" s="174">
        <f>ROUND(E113*F113,2)</f>
        <v>0</v>
      </c>
      <c r="H113" s="173"/>
      <c r="I113" s="174">
        <f>ROUND(E113*H113,2)</f>
        <v>0</v>
      </c>
      <c r="J113" s="173"/>
      <c r="K113" s="174">
        <f>ROUND(E113*J113,2)</f>
        <v>0</v>
      </c>
      <c r="L113" s="174">
        <v>21</v>
      </c>
      <c r="M113" s="174">
        <f>G113*(1+L113/100)</f>
        <v>0</v>
      </c>
      <c r="N113" s="172">
        <v>0</v>
      </c>
      <c r="O113" s="172">
        <f>ROUND(E113*N113,2)</f>
        <v>0</v>
      </c>
      <c r="P113" s="172">
        <v>0</v>
      </c>
      <c r="Q113" s="172">
        <f>ROUND(E113*P113,2)</f>
        <v>0</v>
      </c>
      <c r="R113" s="174" t="s">
        <v>452</v>
      </c>
      <c r="S113" s="174" t="s">
        <v>358</v>
      </c>
      <c r="T113" s="175" t="s">
        <v>681</v>
      </c>
      <c r="U113" s="160">
        <v>0.17699999999999999</v>
      </c>
      <c r="V113" s="160">
        <f>ROUND(E113*U113,2)</f>
        <v>17.7</v>
      </c>
      <c r="W113" s="160"/>
      <c r="X113" s="160" t="s">
        <v>410</v>
      </c>
      <c r="Y113" s="160" t="s">
        <v>361</v>
      </c>
      <c r="Z113" s="150"/>
      <c r="AA113" s="150"/>
      <c r="AB113" s="150"/>
      <c r="AC113" s="150"/>
      <c r="AD113" s="150"/>
      <c r="AE113" s="150"/>
      <c r="AF113" s="150"/>
      <c r="AG113" s="150" t="s">
        <v>411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2" x14ac:dyDescent="0.25">
      <c r="A114" s="157"/>
      <c r="B114" s="158"/>
      <c r="C114" s="266" t="s">
        <v>682</v>
      </c>
      <c r="D114" s="267"/>
      <c r="E114" s="267"/>
      <c r="F114" s="267"/>
      <c r="G114" s="267"/>
      <c r="H114" s="160"/>
      <c r="I114" s="160"/>
      <c r="J114" s="160"/>
      <c r="K114" s="160"/>
      <c r="L114" s="160"/>
      <c r="M114" s="160"/>
      <c r="N114" s="159"/>
      <c r="O114" s="159"/>
      <c r="P114" s="159"/>
      <c r="Q114" s="159"/>
      <c r="R114" s="160"/>
      <c r="S114" s="160"/>
      <c r="T114" s="160"/>
      <c r="U114" s="160"/>
      <c r="V114" s="160"/>
      <c r="W114" s="160"/>
      <c r="X114" s="160"/>
      <c r="Y114" s="160"/>
      <c r="Z114" s="150"/>
      <c r="AA114" s="150"/>
      <c r="AB114" s="150"/>
      <c r="AC114" s="150"/>
      <c r="AD114" s="150"/>
      <c r="AE114" s="150"/>
      <c r="AF114" s="150"/>
      <c r="AG114" s="150" t="s">
        <v>413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76" t="str">
        <f>C114</f>
        <v>s případným nutným přemístěním hromad nebo dočasných skládek na místo potřeby ze vzdálenosti do 30 m, v rovině nebo ve svahu do 1 : 5,</v>
      </c>
      <c r="BB114" s="150"/>
      <c r="BC114" s="150"/>
      <c r="BD114" s="150"/>
      <c r="BE114" s="150"/>
      <c r="BF114" s="150"/>
      <c r="BG114" s="150"/>
      <c r="BH114" s="150"/>
    </row>
    <row r="115" spans="1:60" outlineLevel="2" x14ac:dyDescent="0.25">
      <c r="A115" s="157"/>
      <c r="B115" s="158"/>
      <c r="C115" s="184" t="s">
        <v>683</v>
      </c>
      <c r="D115" s="182"/>
      <c r="E115" s="183">
        <v>100</v>
      </c>
      <c r="F115" s="160"/>
      <c r="G115" s="160"/>
      <c r="H115" s="160"/>
      <c r="I115" s="160"/>
      <c r="J115" s="160"/>
      <c r="K115" s="160"/>
      <c r="L115" s="160"/>
      <c r="M115" s="160"/>
      <c r="N115" s="159"/>
      <c r="O115" s="159"/>
      <c r="P115" s="159"/>
      <c r="Q115" s="159"/>
      <c r="R115" s="160"/>
      <c r="S115" s="160"/>
      <c r="T115" s="160"/>
      <c r="U115" s="160"/>
      <c r="V115" s="160"/>
      <c r="W115" s="160"/>
      <c r="X115" s="160"/>
      <c r="Y115" s="160"/>
      <c r="Z115" s="150"/>
      <c r="AA115" s="150"/>
      <c r="AB115" s="150"/>
      <c r="AC115" s="150"/>
      <c r="AD115" s="150"/>
      <c r="AE115" s="150"/>
      <c r="AF115" s="150"/>
      <c r="AG115" s="150" t="s">
        <v>415</v>
      </c>
      <c r="AH115" s="150">
        <v>0</v>
      </c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5">
      <c r="A116" s="169">
        <v>30</v>
      </c>
      <c r="B116" s="170" t="s">
        <v>684</v>
      </c>
      <c r="C116" s="178" t="s">
        <v>685</v>
      </c>
      <c r="D116" s="171" t="s">
        <v>407</v>
      </c>
      <c r="E116" s="172">
        <v>946.9</v>
      </c>
      <c r="F116" s="173"/>
      <c r="G116" s="174">
        <f>ROUND(E116*F116,2)</f>
        <v>0</v>
      </c>
      <c r="H116" s="173"/>
      <c r="I116" s="174">
        <f>ROUND(E116*H116,2)</f>
        <v>0</v>
      </c>
      <c r="J116" s="173"/>
      <c r="K116" s="174">
        <f>ROUND(E116*J116,2)</f>
        <v>0</v>
      </c>
      <c r="L116" s="174">
        <v>21</v>
      </c>
      <c r="M116" s="174">
        <f>G116*(1+L116/100)</f>
        <v>0</v>
      </c>
      <c r="N116" s="172">
        <v>0</v>
      </c>
      <c r="O116" s="172">
        <f>ROUND(E116*N116,2)</f>
        <v>0</v>
      </c>
      <c r="P116" s="172">
        <v>0</v>
      </c>
      <c r="Q116" s="172">
        <f>ROUND(E116*P116,2)</f>
        <v>0</v>
      </c>
      <c r="R116" s="174" t="s">
        <v>452</v>
      </c>
      <c r="S116" s="174" t="s">
        <v>409</v>
      </c>
      <c r="T116" s="175" t="s">
        <v>409</v>
      </c>
      <c r="U116" s="160">
        <v>0</v>
      </c>
      <c r="V116" s="160">
        <f>ROUND(E116*U116,2)</f>
        <v>0</v>
      </c>
      <c r="W116" s="160"/>
      <c r="X116" s="160" t="s">
        <v>410</v>
      </c>
      <c r="Y116" s="160" t="s">
        <v>361</v>
      </c>
      <c r="Z116" s="150"/>
      <c r="AA116" s="150"/>
      <c r="AB116" s="150"/>
      <c r="AC116" s="150"/>
      <c r="AD116" s="150"/>
      <c r="AE116" s="150"/>
      <c r="AF116" s="150"/>
      <c r="AG116" s="150" t="s">
        <v>411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2" x14ac:dyDescent="0.25">
      <c r="A117" s="157"/>
      <c r="B117" s="158"/>
      <c r="C117" s="184" t="s">
        <v>625</v>
      </c>
      <c r="D117" s="182"/>
      <c r="E117" s="183">
        <v>881.6</v>
      </c>
      <c r="F117" s="160"/>
      <c r="G117" s="160"/>
      <c r="H117" s="160"/>
      <c r="I117" s="160"/>
      <c r="J117" s="160"/>
      <c r="K117" s="160"/>
      <c r="L117" s="160"/>
      <c r="M117" s="160"/>
      <c r="N117" s="159"/>
      <c r="O117" s="159"/>
      <c r="P117" s="159"/>
      <c r="Q117" s="159"/>
      <c r="R117" s="160"/>
      <c r="S117" s="160"/>
      <c r="T117" s="160"/>
      <c r="U117" s="160"/>
      <c r="V117" s="160"/>
      <c r="W117" s="160"/>
      <c r="X117" s="160"/>
      <c r="Y117" s="160"/>
      <c r="Z117" s="150"/>
      <c r="AA117" s="150"/>
      <c r="AB117" s="150"/>
      <c r="AC117" s="150"/>
      <c r="AD117" s="150"/>
      <c r="AE117" s="150"/>
      <c r="AF117" s="150"/>
      <c r="AG117" s="150" t="s">
        <v>415</v>
      </c>
      <c r="AH117" s="150">
        <v>0</v>
      </c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3" x14ac:dyDescent="0.25">
      <c r="A118" s="157"/>
      <c r="B118" s="158"/>
      <c r="C118" s="184" t="s">
        <v>655</v>
      </c>
      <c r="D118" s="182"/>
      <c r="E118" s="183">
        <v>75.3</v>
      </c>
      <c r="F118" s="160"/>
      <c r="G118" s="160"/>
      <c r="H118" s="160"/>
      <c r="I118" s="160"/>
      <c r="J118" s="160"/>
      <c r="K118" s="160"/>
      <c r="L118" s="160"/>
      <c r="M118" s="160"/>
      <c r="N118" s="159"/>
      <c r="O118" s="159"/>
      <c r="P118" s="159"/>
      <c r="Q118" s="159"/>
      <c r="R118" s="160"/>
      <c r="S118" s="160"/>
      <c r="T118" s="160"/>
      <c r="U118" s="160"/>
      <c r="V118" s="160"/>
      <c r="W118" s="160"/>
      <c r="X118" s="160"/>
      <c r="Y118" s="160"/>
      <c r="Z118" s="150"/>
      <c r="AA118" s="150"/>
      <c r="AB118" s="150"/>
      <c r="AC118" s="150"/>
      <c r="AD118" s="150"/>
      <c r="AE118" s="150"/>
      <c r="AF118" s="150"/>
      <c r="AG118" s="150" t="s">
        <v>415</v>
      </c>
      <c r="AH118" s="150">
        <v>0</v>
      </c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3" x14ac:dyDescent="0.25">
      <c r="A119" s="157"/>
      <c r="B119" s="158"/>
      <c r="C119" s="184" t="s">
        <v>215</v>
      </c>
      <c r="D119" s="182"/>
      <c r="E119" s="183">
        <v>-10</v>
      </c>
      <c r="F119" s="160"/>
      <c r="G119" s="160"/>
      <c r="H119" s="160"/>
      <c r="I119" s="160"/>
      <c r="J119" s="160"/>
      <c r="K119" s="160"/>
      <c r="L119" s="160"/>
      <c r="M119" s="160"/>
      <c r="N119" s="159"/>
      <c r="O119" s="159"/>
      <c r="P119" s="159"/>
      <c r="Q119" s="159"/>
      <c r="R119" s="160"/>
      <c r="S119" s="160"/>
      <c r="T119" s="160"/>
      <c r="U119" s="160"/>
      <c r="V119" s="160"/>
      <c r="W119" s="160"/>
      <c r="X119" s="160"/>
      <c r="Y119" s="160"/>
      <c r="Z119" s="150"/>
      <c r="AA119" s="150"/>
      <c r="AB119" s="150"/>
      <c r="AC119" s="150"/>
      <c r="AD119" s="150"/>
      <c r="AE119" s="150"/>
      <c r="AF119" s="150"/>
      <c r="AG119" s="150" t="s">
        <v>415</v>
      </c>
      <c r="AH119" s="150">
        <v>0</v>
      </c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5">
      <c r="A120" s="169">
        <v>31</v>
      </c>
      <c r="B120" s="170" t="s">
        <v>686</v>
      </c>
      <c r="C120" s="178" t="s">
        <v>687</v>
      </c>
      <c r="D120" s="171" t="s">
        <v>446</v>
      </c>
      <c r="E120" s="172">
        <v>375</v>
      </c>
      <c r="F120" s="173"/>
      <c r="G120" s="174">
        <f>ROUND(E120*F120,2)</f>
        <v>0</v>
      </c>
      <c r="H120" s="173"/>
      <c r="I120" s="174">
        <f>ROUND(E120*H120,2)</f>
        <v>0</v>
      </c>
      <c r="J120" s="173"/>
      <c r="K120" s="174">
        <f>ROUND(E120*J120,2)</f>
        <v>0</v>
      </c>
      <c r="L120" s="174">
        <v>21</v>
      </c>
      <c r="M120" s="174">
        <f>G120*(1+L120/100)</f>
        <v>0</v>
      </c>
      <c r="N120" s="172">
        <v>0</v>
      </c>
      <c r="O120" s="172">
        <f>ROUND(E120*N120,2)</f>
        <v>0</v>
      </c>
      <c r="P120" s="172">
        <v>0.22</v>
      </c>
      <c r="Q120" s="172">
        <f>ROUND(E120*P120,2)</f>
        <v>82.5</v>
      </c>
      <c r="R120" s="174"/>
      <c r="S120" s="174" t="s">
        <v>443</v>
      </c>
      <c r="T120" s="175" t="s">
        <v>359</v>
      </c>
      <c r="U120" s="160">
        <v>0.38</v>
      </c>
      <c r="V120" s="160">
        <f>ROUND(E120*U120,2)</f>
        <v>142.5</v>
      </c>
      <c r="W120" s="160"/>
      <c r="X120" s="160" t="s">
        <v>410</v>
      </c>
      <c r="Y120" s="160" t="s">
        <v>361</v>
      </c>
      <c r="Z120" s="150"/>
      <c r="AA120" s="150"/>
      <c r="AB120" s="150"/>
      <c r="AC120" s="150"/>
      <c r="AD120" s="150"/>
      <c r="AE120" s="150"/>
      <c r="AF120" s="150"/>
      <c r="AG120" s="150" t="s">
        <v>411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2" x14ac:dyDescent="0.25">
      <c r="A121" s="157"/>
      <c r="B121" s="158"/>
      <c r="C121" s="184" t="s">
        <v>688</v>
      </c>
      <c r="D121" s="182"/>
      <c r="E121" s="183">
        <v>375</v>
      </c>
      <c r="F121" s="160"/>
      <c r="G121" s="160"/>
      <c r="H121" s="160"/>
      <c r="I121" s="160"/>
      <c r="J121" s="160"/>
      <c r="K121" s="160"/>
      <c r="L121" s="160"/>
      <c r="M121" s="160"/>
      <c r="N121" s="159"/>
      <c r="O121" s="159"/>
      <c r="P121" s="159"/>
      <c r="Q121" s="159"/>
      <c r="R121" s="160"/>
      <c r="S121" s="160"/>
      <c r="T121" s="160"/>
      <c r="U121" s="160"/>
      <c r="V121" s="160"/>
      <c r="W121" s="160"/>
      <c r="X121" s="160"/>
      <c r="Y121" s="160"/>
      <c r="Z121" s="150"/>
      <c r="AA121" s="150"/>
      <c r="AB121" s="150"/>
      <c r="AC121" s="150"/>
      <c r="AD121" s="150"/>
      <c r="AE121" s="150"/>
      <c r="AF121" s="150"/>
      <c r="AG121" s="150" t="s">
        <v>415</v>
      </c>
      <c r="AH121" s="150">
        <v>0</v>
      </c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5">
      <c r="A122" s="169">
        <v>32</v>
      </c>
      <c r="B122" s="170" t="s">
        <v>689</v>
      </c>
      <c r="C122" s="178" t="s">
        <v>690</v>
      </c>
      <c r="D122" s="171" t="s">
        <v>407</v>
      </c>
      <c r="E122" s="172">
        <v>10.199999999999999</v>
      </c>
      <c r="F122" s="173"/>
      <c r="G122" s="174">
        <f>ROUND(E122*F122,2)</f>
        <v>0</v>
      </c>
      <c r="H122" s="173"/>
      <c r="I122" s="174">
        <f>ROUND(E122*H122,2)</f>
        <v>0</v>
      </c>
      <c r="J122" s="173"/>
      <c r="K122" s="174">
        <f>ROUND(E122*J122,2)</f>
        <v>0</v>
      </c>
      <c r="L122" s="174">
        <v>21</v>
      </c>
      <c r="M122" s="174">
        <f>G122*(1+L122/100)</f>
        <v>0</v>
      </c>
      <c r="N122" s="172">
        <v>0</v>
      </c>
      <c r="O122" s="172">
        <f>ROUND(E122*N122,2)</f>
        <v>0</v>
      </c>
      <c r="P122" s="172">
        <v>0</v>
      </c>
      <c r="Q122" s="172">
        <f>ROUND(E122*P122,2)</f>
        <v>0</v>
      </c>
      <c r="R122" s="174"/>
      <c r="S122" s="174" t="s">
        <v>443</v>
      </c>
      <c r="T122" s="175" t="s">
        <v>359</v>
      </c>
      <c r="U122" s="160">
        <v>7.0000000000000007E-2</v>
      </c>
      <c r="V122" s="160">
        <f>ROUND(E122*U122,2)</f>
        <v>0.71</v>
      </c>
      <c r="W122" s="160"/>
      <c r="X122" s="160" t="s">
        <v>410</v>
      </c>
      <c r="Y122" s="160" t="s">
        <v>361</v>
      </c>
      <c r="Z122" s="150"/>
      <c r="AA122" s="150"/>
      <c r="AB122" s="150"/>
      <c r="AC122" s="150"/>
      <c r="AD122" s="150"/>
      <c r="AE122" s="150"/>
      <c r="AF122" s="150"/>
      <c r="AG122" s="150" t="s">
        <v>411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2" x14ac:dyDescent="0.25">
      <c r="A123" s="157"/>
      <c r="B123" s="158"/>
      <c r="C123" s="184" t="s">
        <v>691</v>
      </c>
      <c r="D123" s="182"/>
      <c r="E123" s="183">
        <v>10.199999999999999</v>
      </c>
      <c r="F123" s="160"/>
      <c r="G123" s="160"/>
      <c r="H123" s="160"/>
      <c r="I123" s="160"/>
      <c r="J123" s="160"/>
      <c r="K123" s="160"/>
      <c r="L123" s="160"/>
      <c r="M123" s="160"/>
      <c r="N123" s="159"/>
      <c r="O123" s="159"/>
      <c r="P123" s="159"/>
      <c r="Q123" s="159"/>
      <c r="R123" s="160"/>
      <c r="S123" s="160"/>
      <c r="T123" s="160"/>
      <c r="U123" s="160"/>
      <c r="V123" s="160"/>
      <c r="W123" s="160"/>
      <c r="X123" s="160"/>
      <c r="Y123" s="160"/>
      <c r="Z123" s="150"/>
      <c r="AA123" s="150"/>
      <c r="AB123" s="150"/>
      <c r="AC123" s="150"/>
      <c r="AD123" s="150"/>
      <c r="AE123" s="150"/>
      <c r="AF123" s="150"/>
      <c r="AG123" s="150" t="s">
        <v>415</v>
      </c>
      <c r="AH123" s="150">
        <v>0</v>
      </c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5">
      <c r="A124" s="169">
        <v>33</v>
      </c>
      <c r="B124" s="170" t="s">
        <v>692</v>
      </c>
      <c r="C124" s="178" t="s">
        <v>693</v>
      </c>
      <c r="D124" s="171" t="s">
        <v>407</v>
      </c>
      <c r="E124" s="172">
        <v>76.400000000000006</v>
      </c>
      <c r="F124" s="173"/>
      <c r="G124" s="174">
        <f>ROUND(E124*F124,2)</f>
        <v>0</v>
      </c>
      <c r="H124" s="173"/>
      <c r="I124" s="174">
        <f>ROUND(E124*H124,2)</f>
        <v>0</v>
      </c>
      <c r="J124" s="173"/>
      <c r="K124" s="174">
        <f>ROUND(E124*J124,2)</f>
        <v>0</v>
      </c>
      <c r="L124" s="174">
        <v>21</v>
      </c>
      <c r="M124" s="174">
        <f>G124*(1+L124/100)</f>
        <v>0</v>
      </c>
      <c r="N124" s="172">
        <v>0</v>
      </c>
      <c r="O124" s="172">
        <f>ROUND(E124*N124,2)</f>
        <v>0</v>
      </c>
      <c r="P124" s="172">
        <v>0</v>
      </c>
      <c r="Q124" s="172">
        <f>ROUND(E124*P124,2)</f>
        <v>0</v>
      </c>
      <c r="R124" s="174"/>
      <c r="S124" s="174" t="s">
        <v>443</v>
      </c>
      <c r="T124" s="175" t="s">
        <v>359</v>
      </c>
      <c r="U124" s="160">
        <v>1.1499999999999999</v>
      </c>
      <c r="V124" s="160">
        <f>ROUND(E124*U124,2)</f>
        <v>87.86</v>
      </c>
      <c r="W124" s="160"/>
      <c r="X124" s="160" t="s">
        <v>410</v>
      </c>
      <c r="Y124" s="160" t="s">
        <v>361</v>
      </c>
      <c r="Z124" s="150"/>
      <c r="AA124" s="150"/>
      <c r="AB124" s="150"/>
      <c r="AC124" s="150"/>
      <c r="AD124" s="150"/>
      <c r="AE124" s="150"/>
      <c r="AF124" s="150"/>
      <c r="AG124" s="150" t="s">
        <v>411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2" x14ac:dyDescent="0.25">
      <c r="A125" s="157"/>
      <c r="B125" s="158"/>
      <c r="C125" s="184" t="s">
        <v>694</v>
      </c>
      <c r="D125" s="182"/>
      <c r="E125" s="183">
        <v>76.400000000000006</v>
      </c>
      <c r="F125" s="160"/>
      <c r="G125" s="160"/>
      <c r="H125" s="160"/>
      <c r="I125" s="160"/>
      <c r="J125" s="160"/>
      <c r="K125" s="160"/>
      <c r="L125" s="160"/>
      <c r="M125" s="160"/>
      <c r="N125" s="159"/>
      <c r="O125" s="159"/>
      <c r="P125" s="159"/>
      <c r="Q125" s="159"/>
      <c r="R125" s="160"/>
      <c r="S125" s="160"/>
      <c r="T125" s="160"/>
      <c r="U125" s="160"/>
      <c r="V125" s="160"/>
      <c r="W125" s="160"/>
      <c r="X125" s="160"/>
      <c r="Y125" s="160"/>
      <c r="Z125" s="150"/>
      <c r="AA125" s="150"/>
      <c r="AB125" s="150"/>
      <c r="AC125" s="150"/>
      <c r="AD125" s="150"/>
      <c r="AE125" s="150"/>
      <c r="AF125" s="150"/>
      <c r="AG125" s="150" t="s">
        <v>415</v>
      </c>
      <c r="AH125" s="150">
        <v>0</v>
      </c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5">
      <c r="A126" s="169">
        <v>34</v>
      </c>
      <c r="B126" s="170" t="s">
        <v>695</v>
      </c>
      <c r="C126" s="178" t="s">
        <v>696</v>
      </c>
      <c r="D126" s="171" t="s">
        <v>407</v>
      </c>
      <c r="E126" s="172">
        <v>345.1</v>
      </c>
      <c r="F126" s="173"/>
      <c r="G126" s="174">
        <f>ROUND(E126*F126,2)</f>
        <v>0</v>
      </c>
      <c r="H126" s="173"/>
      <c r="I126" s="174">
        <f>ROUND(E126*H126,2)</f>
        <v>0</v>
      </c>
      <c r="J126" s="173"/>
      <c r="K126" s="174">
        <f>ROUND(E126*J126,2)</f>
        <v>0</v>
      </c>
      <c r="L126" s="174">
        <v>21</v>
      </c>
      <c r="M126" s="174">
        <f>G126*(1+L126/100)</f>
        <v>0</v>
      </c>
      <c r="N126" s="172">
        <v>0</v>
      </c>
      <c r="O126" s="172">
        <f>ROUND(E126*N126,2)</f>
        <v>0</v>
      </c>
      <c r="P126" s="172">
        <v>0</v>
      </c>
      <c r="Q126" s="172">
        <f>ROUND(E126*P126,2)</f>
        <v>0</v>
      </c>
      <c r="R126" s="174"/>
      <c r="S126" s="174" t="s">
        <v>443</v>
      </c>
      <c r="T126" s="175" t="s">
        <v>359</v>
      </c>
      <c r="U126" s="160">
        <v>1.1499999999999999</v>
      </c>
      <c r="V126" s="160">
        <f>ROUND(E126*U126,2)</f>
        <v>396.87</v>
      </c>
      <c r="W126" s="160"/>
      <c r="X126" s="160" t="s">
        <v>410</v>
      </c>
      <c r="Y126" s="160" t="s">
        <v>361</v>
      </c>
      <c r="Z126" s="150"/>
      <c r="AA126" s="150"/>
      <c r="AB126" s="150"/>
      <c r="AC126" s="150"/>
      <c r="AD126" s="150"/>
      <c r="AE126" s="150"/>
      <c r="AF126" s="150"/>
      <c r="AG126" s="150" t="s">
        <v>411</v>
      </c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2" x14ac:dyDescent="0.25">
      <c r="A127" s="157"/>
      <c r="B127" s="158"/>
      <c r="C127" s="184" t="s">
        <v>697</v>
      </c>
      <c r="D127" s="182"/>
      <c r="E127" s="183">
        <v>345.1</v>
      </c>
      <c r="F127" s="160"/>
      <c r="G127" s="160"/>
      <c r="H127" s="160"/>
      <c r="I127" s="160"/>
      <c r="J127" s="160"/>
      <c r="K127" s="160"/>
      <c r="L127" s="160"/>
      <c r="M127" s="160"/>
      <c r="N127" s="159"/>
      <c r="O127" s="159"/>
      <c r="P127" s="159"/>
      <c r="Q127" s="159"/>
      <c r="R127" s="160"/>
      <c r="S127" s="160"/>
      <c r="T127" s="160"/>
      <c r="U127" s="160"/>
      <c r="V127" s="160"/>
      <c r="W127" s="160"/>
      <c r="X127" s="160"/>
      <c r="Y127" s="160"/>
      <c r="Z127" s="150"/>
      <c r="AA127" s="150"/>
      <c r="AB127" s="150"/>
      <c r="AC127" s="150"/>
      <c r="AD127" s="150"/>
      <c r="AE127" s="150"/>
      <c r="AF127" s="150"/>
      <c r="AG127" s="150" t="s">
        <v>415</v>
      </c>
      <c r="AH127" s="150">
        <v>0</v>
      </c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5">
      <c r="A128" s="169">
        <v>35</v>
      </c>
      <c r="B128" s="170" t="s">
        <v>494</v>
      </c>
      <c r="C128" s="178" t="s">
        <v>495</v>
      </c>
      <c r="D128" s="171" t="s">
        <v>426</v>
      </c>
      <c r="E128" s="172">
        <v>4014.6174000000001</v>
      </c>
      <c r="F128" s="173"/>
      <c r="G128" s="174">
        <f>ROUND(E128*F128,2)</f>
        <v>0</v>
      </c>
      <c r="H128" s="173"/>
      <c r="I128" s="174">
        <f>ROUND(E128*H128,2)</f>
        <v>0</v>
      </c>
      <c r="J128" s="173"/>
      <c r="K128" s="174">
        <f>ROUND(E128*J128,2)</f>
        <v>0</v>
      </c>
      <c r="L128" s="174">
        <v>21</v>
      </c>
      <c r="M128" s="174">
        <f>G128*(1+L128/100)</f>
        <v>0</v>
      </c>
      <c r="N128" s="172">
        <v>0</v>
      </c>
      <c r="O128" s="172">
        <f>ROUND(E128*N128,2)</f>
        <v>0</v>
      </c>
      <c r="P128" s="172">
        <v>0</v>
      </c>
      <c r="Q128" s="172">
        <f>ROUND(E128*P128,2)</f>
        <v>0</v>
      </c>
      <c r="R128" s="174"/>
      <c r="S128" s="174" t="s">
        <v>443</v>
      </c>
      <c r="T128" s="175" t="s">
        <v>359</v>
      </c>
      <c r="U128" s="160">
        <v>0</v>
      </c>
      <c r="V128" s="160">
        <f>ROUND(E128*U128,2)</f>
        <v>0</v>
      </c>
      <c r="W128" s="160"/>
      <c r="X128" s="160" t="s">
        <v>410</v>
      </c>
      <c r="Y128" s="160" t="s">
        <v>361</v>
      </c>
      <c r="Z128" s="150"/>
      <c r="AA128" s="150"/>
      <c r="AB128" s="150"/>
      <c r="AC128" s="150"/>
      <c r="AD128" s="150"/>
      <c r="AE128" s="150"/>
      <c r="AF128" s="150"/>
      <c r="AG128" s="150" t="s">
        <v>411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2" x14ac:dyDescent="0.25">
      <c r="A129" s="157"/>
      <c r="B129" s="158"/>
      <c r="C129" s="184" t="s">
        <v>698</v>
      </c>
      <c r="D129" s="182"/>
      <c r="E129" s="183">
        <v>4014.6174000000001</v>
      </c>
      <c r="F129" s="160"/>
      <c r="G129" s="160"/>
      <c r="H129" s="160"/>
      <c r="I129" s="160"/>
      <c r="J129" s="160"/>
      <c r="K129" s="160"/>
      <c r="L129" s="160"/>
      <c r="M129" s="160"/>
      <c r="N129" s="159"/>
      <c r="O129" s="159"/>
      <c r="P129" s="159"/>
      <c r="Q129" s="159"/>
      <c r="R129" s="160"/>
      <c r="S129" s="160"/>
      <c r="T129" s="160"/>
      <c r="U129" s="160"/>
      <c r="V129" s="160"/>
      <c r="W129" s="160"/>
      <c r="X129" s="160"/>
      <c r="Y129" s="160"/>
      <c r="Z129" s="150"/>
      <c r="AA129" s="150"/>
      <c r="AB129" s="150"/>
      <c r="AC129" s="150"/>
      <c r="AD129" s="150"/>
      <c r="AE129" s="150"/>
      <c r="AF129" s="150"/>
      <c r="AG129" s="150" t="s">
        <v>415</v>
      </c>
      <c r="AH129" s="150">
        <v>0</v>
      </c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5">
      <c r="A130" s="169">
        <v>36</v>
      </c>
      <c r="B130" s="170" t="s">
        <v>699</v>
      </c>
      <c r="C130" s="178" t="s">
        <v>700</v>
      </c>
      <c r="D130" s="171" t="s">
        <v>446</v>
      </c>
      <c r="E130" s="172">
        <v>480</v>
      </c>
      <c r="F130" s="173"/>
      <c r="G130" s="174">
        <f>ROUND(E130*F130,2)</f>
        <v>0</v>
      </c>
      <c r="H130" s="173"/>
      <c r="I130" s="174">
        <f>ROUND(E130*H130,2)</f>
        <v>0</v>
      </c>
      <c r="J130" s="173"/>
      <c r="K130" s="174">
        <f>ROUND(E130*J130,2)</f>
        <v>0</v>
      </c>
      <c r="L130" s="174">
        <v>21</v>
      </c>
      <c r="M130" s="174">
        <f>G130*(1+L130/100)</f>
        <v>0</v>
      </c>
      <c r="N130" s="172">
        <v>3.0000000000000001E-5</v>
      </c>
      <c r="O130" s="172">
        <f>ROUND(E130*N130,2)</f>
        <v>0.01</v>
      </c>
      <c r="P130" s="172">
        <v>0</v>
      </c>
      <c r="Q130" s="172">
        <f>ROUND(E130*P130,2)</f>
        <v>0</v>
      </c>
      <c r="R130" s="174"/>
      <c r="S130" s="174" t="s">
        <v>443</v>
      </c>
      <c r="T130" s="175" t="s">
        <v>359</v>
      </c>
      <c r="U130" s="160">
        <v>0.06</v>
      </c>
      <c r="V130" s="160">
        <f>ROUND(E130*U130,2)</f>
        <v>28.8</v>
      </c>
      <c r="W130" s="160"/>
      <c r="X130" s="160" t="s">
        <v>410</v>
      </c>
      <c r="Y130" s="160" t="s">
        <v>361</v>
      </c>
      <c r="Z130" s="150"/>
      <c r="AA130" s="150"/>
      <c r="AB130" s="150"/>
      <c r="AC130" s="150"/>
      <c r="AD130" s="150"/>
      <c r="AE130" s="150"/>
      <c r="AF130" s="150"/>
      <c r="AG130" s="150" t="s">
        <v>411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2" x14ac:dyDescent="0.25">
      <c r="A131" s="157"/>
      <c r="B131" s="158"/>
      <c r="C131" s="184" t="s">
        <v>701</v>
      </c>
      <c r="D131" s="182"/>
      <c r="E131" s="183">
        <v>480</v>
      </c>
      <c r="F131" s="160"/>
      <c r="G131" s="160"/>
      <c r="H131" s="160"/>
      <c r="I131" s="160"/>
      <c r="J131" s="160"/>
      <c r="K131" s="160"/>
      <c r="L131" s="160"/>
      <c r="M131" s="160"/>
      <c r="N131" s="159"/>
      <c r="O131" s="159"/>
      <c r="P131" s="159"/>
      <c r="Q131" s="159"/>
      <c r="R131" s="160"/>
      <c r="S131" s="160"/>
      <c r="T131" s="160"/>
      <c r="U131" s="160"/>
      <c r="V131" s="160"/>
      <c r="W131" s="160"/>
      <c r="X131" s="160"/>
      <c r="Y131" s="160"/>
      <c r="Z131" s="150"/>
      <c r="AA131" s="150"/>
      <c r="AB131" s="150"/>
      <c r="AC131" s="150"/>
      <c r="AD131" s="150"/>
      <c r="AE131" s="150"/>
      <c r="AF131" s="150"/>
      <c r="AG131" s="150" t="s">
        <v>415</v>
      </c>
      <c r="AH131" s="150">
        <v>0</v>
      </c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outlineLevel="1" x14ac:dyDescent="0.25">
      <c r="A132" s="185">
        <v>37</v>
      </c>
      <c r="B132" s="186" t="s">
        <v>702</v>
      </c>
      <c r="C132" s="192" t="s">
        <v>703</v>
      </c>
      <c r="D132" s="187" t="s">
        <v>704</v>
      </c>
      <c r="E132" s="188">
        <v>1</v>
      </c>
      <c r="F132" s="189"/>
      <c r="G132" s="190">
        <f>ROUND(E132*F132,2)</f>
        <v>0</v>
      </c>
      <c r="H132" s="189"/>
      <c r="I132" s="190">
        <f>ROUND(E132*H132,2)</f>
        <v>0</v>
      </c>
      <c r="J132" s="189"/>
      <c r="K132" s="190">
        <f>ROUND(E132*J132,2)</f>
        <v>0</v>
      </c>
      <c r="L132" s="190">
        <v>21</v>
      </c>
      <c r="M132" s="190">
        <f>G132*(1+L132/100)</f>
        <v>0</v>
      </c>
      <c r="N132" s="188">
        <v>0</v>
      </c>
      <c r="O132" s="188">
        <f>ROUND(E132*N132,2)</f>
        <v>0</v>
      </c>
      <c r="P132" s="188">
        <v>0</v>
      </c>
      <c r="Q132" s="188">
        <f>ROUND(E132*P132,2)</f>
        <v>0</v>
      </c>
      <c r="R132" s="190"/>
      <c r="S132" s="190" t="s">
        <v>443</v>
      </c>
      <c r="T132" s="191" t="s">
        <v>359</v>
      </c>
      <c r="U132" s="160">
        <v>0</v>
      </c>
      <c r="V132" s="160">
        <f>ROUND(E132*U132,2)</f>
        <v>0</v>
      </c>
      <c r="W132" s="160"/>
      <c r="X132" s="160" t="s">
        <v>410</v>
      </c>
      <c r="Y132" s="160" t="s">
        <v>361</v>
      </c>
      <c r="Z132" s="150"/>
      <c r="AA132" s="150"/>
      <c r="AB132" s="150"/>
      <c r="AC132" s="150"/>
      <c r="AD132" s="150"/>
      <c r="AE132" s="150"/>
      <c r="AF132" s="150"/>
      <c r="AG132" s="150" t="s">
        <v>411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1" x14ac:dyDescent="0.25">
      <c r="A133" s="169">
        <v>38</v>
      </c>
      <c r="B133" s="170" t="s">
        <v>539</v>
      </c>
      <c r="C133" s="178" t="s">
        <v>540</v>
      </c>
      <c r="D133" s="171" t="s">
        <v>426</v>
      </c>
      <c r="E133" s="172">
        <v>2953.49512</v>
      </c>
      <c r="F133" s="173"/>
      <c r="G133" s="174">
        <f>ROUND(E133*F133,2)</f>
        <v>0</v>
      </c>
      <c r="H133" s="173"/>
      <c r="I133" s="174">
        <f>ROUND(E133*H133,2)</f>
        <v>0</v>
      </c>
      <c r="J133" s="173"/>
      <c r="K133" s="174">
        <f>ROUND(E133*J133,2)</f>
        <v>0</v>
      </c>
      <c r="L133" s="174">
        <v>21</v>
      </c>
      <c r="M133" s="174">
        <f>G133*(1+L133/100)</f>
        <v>0</v>
      </c>
      <c r="N133" s="172">
        <v>0</v>
      </c>
      <c r="O133" s="172">
        <f>ROUND(E133*N133,2)</f>
        <v>0</v>
      </c>
      <c r="P133" s="172">
        <v>0</v>
      </c>
      <c r="Q133" s="172">
        <f>ROUND(E133*P133,2)</f>
        <v>0</v>
      </c>
      <c r="R133" s="174" t="s">
        <v>447</v>
      </c>
      <c r="S133" s="174" t="s">
        <v>358</v>
      </c>
      <c r="T133" s="175" t="s">
        <v>409</v>
      </c>
      <c r="U133" s="160">
        <v>0.75</v>
      </c>
      <c r="V133" s="160">
        <f>ROUND(E133*U133,2)</f>
        <v>2215.12</v>
      </c>
      <c r="W133" s="160"/>
      <c r="X133" s="160" t="s">
        <v>427</v>
      </c>
      <c r="Y133" s="160" t="s">
        <v>361</v>
      </c>
      <c r="Z133" s="150"/>
      <c r="AA133" s="150"/>
      <c r="AB133" s="150"/>
      <c r="AC133" s="150"/>
      <c r="AD133" s="150"/>
      <c r="AE133" s="150"/>
      <c r="AF133" s="150"/>
      <c r="AG133" s="150" t="s">
        <v>428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2" x14ac:dyDescent="0.25">
      <c r="A134" s="157"/>
      <c r="B134" s="158"/>
      <c r="C134" s="184" t="s">
        <v>430</v>
      </c>
      <c r="D134" s="182"/>
      <c r="E134" s="183"/>
      <c r="F134" s="160"/>
      <c r="G134" s="160"/>
      <c r="H134" s="160"/>
      <c r="I134" s="160"/>
      <c r="J134" s="160"/>
      <c r="K134" s="160"/>
      <c r="L134" s="160"/>
      <c r="M134" s="160"/>
      <c r="N134" s="159"/>
      <c r="O134" s="159"/>
      <c r="P134" s="159"/>
      <c r="Q134" s="159"/>
      <c r="R134" s="160"/>
      <c r="S134" s="160"/>
      <c r="T134" s="160"/>
      <c r="U134" s="160"/>
      <c r="V134" s="160"/>
      <c r="W134" s="160"/>
      <c r="X134" s="160"/>
      <c r="Y134" s="160"/>
      <c r="Z134" s="150"/>
      <c r="AA134" s="150"/>
      <c r="AB134" s="150"/>
      <c r="AC134" s="150"/>
      <c r="AD134" s="150"/>
      <c r="AE134" s="150"/>
      <c r="AF134" s="150"/>
      <c r="AG134" s="150" t="s">
        <v>415</v>
      </c>
      <c r="AH134" s="150">
        <v>0</v>
      </c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3" x14ac:dyDescent="0.25">
      <c r="A135" s="157"/>
      <c r="B135" s="158"/>
      <c r="C135" s="184" t="s">
        <v>705</v>
      </c>
      <c r="D135" s="182"/>
      <c r="E135" s="183"/>
      <c r="F135" s="160"/>
      <c r="G135" s="160"/>
      <c r="H135" s="160"/>
      <c r="I135" s="160"/>
      <c r="J135" s="160"/>
      <c r="K135" s="160"/>
      <c r="L135" s="160"/>
      <c r="M135" s="160"/>
      <c r="N135" s="159"/>
      <c r="O135" s="159"/>
      <c r="P135" s="159"/>
      <c r="Q135" s="159"/>
      <c r="R135" s="160"/>
      <c r="S135" s="160"/>
      <c r="T135" s="160"/>
      <c r="U135" s="160"/>
      <c r="V135" s="160"/>
      <c r="W135" s="160"/>
      <c r="X135" s="160"/>
      <c r="Y135" s="160"/>
      <c r="Z135" s="150"/>
      <c r="AA135" s="150"/>
      <c r="AB135" s="150"/>
      <c r="AC135" s="150"/>
      <c r="AD135" s="150"/>
      <c r="AE135" s="150"/>
      <c r="AF135" s="150"/>
      <c r="AG135" s="150" t="s">
        <v>415</v>
      </c>
      <c r="AH135" s="150">
        <v>0</v>
      </c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3" x14ac:dyDescent="0.25">
      <c r="A136" s="157"/>
      <c r="B136" s="158"/>
      <c r="C136" s="184" t="s">
        <v>706</v>
      </c>
      <c r="D136" s="182"/>
      <c r="E136" s="183">
        <v>2953.49512</v>
      </c>
      <c r="F136" s="160"/>
      <c r="G136" s="160"/>
      <c r="H136" s="160"/>
      <c r="I136" s="160"/>
      <c r="J136" s="160"/>
      <c r="K136" s="160"/>
      <c r="L136" s="160"/>
      <c r="M136" s="160"/>
      <c r="N136" s="159"/>
      <c r="O136" s="159"/>
      <c r="P136" s="159"/>
      <c r="Q136" s="159"/>
      <c r="R136" s="160"/>
      <c r="S136" s="160"/>
      <c r="T136" s="160"/>
      <c r="U136" s="160"/>
      <c r="V136" s="160"/>
      <c r="W136" s="160"/>
      <c r="X136" s="160"/>
      <c r="Y136" s="160"/>
      <c r="Z136" s="150"/>
      <c r="AA136" s="150"/>
      <c r="AB136" s="150"/>
      <c r="AC136" s="150"/>
      <c r="AD136" s="150"/>
      <c r="AE136" s="150"/>
      <c r="AF136" s="150"/>
      <c r="AG136" s="150" t="s">
        <v>415</v>
      </c>
      <c r="AH136" s="150">
        <v>0</v>
      </c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ht="20.399999999999999" outlineLevel="1" x14ac:dyDescent="0.25">
      <c r="A137" s="169">
        <v>39</v>
      </c>
      <c r="B137" s="170" t="s">
        <v>543</v>
      </c>
      <c r="C137" s="178" t="s">
        <v>544</v>
      </c>
      <c r="D137" s="171" t="s">
        <v>426</v>
      </c>
      <c r="E137" s="172">
        <v>2953.49512</v>
      </c>
      <c r="F137" s="173"/>
      <c r="G137" s="174">
        <f>ROUND(E137*F137,2)</f>
        <v>0</v>
      </c>
      <c r="H137" s="173"/>
      <c r="I137" s="174">
        <f>ROUND(E137*H137,2)</f>
        <v>0</v>
      </c>
      <c r="J137" s="173"/>
      <c r="K137" s="174">
        <f>ROUND(E137*J137,2)</f>
        <v>0</v>
      </c>
      <c r="L137" s="174">
        <v>21</v>
      </c>
      <c r="M137" s="174">
        <f>G137*(1+L137/100)</f>
        <v>0</v>
      </c>
      <c r="N137" s="172">
        <v>0</v>
      </c>
      <c r="O137" s="172">
        <f>ROUND(E137*N137,2)</f>
        <v>0</v>
      </c>
      <c r="P137" s="172">
        <v>0</v>
      </c>
      <c r="Q137" s="172">
        <f>ROUND(E137*P137,2)</f>
        <v>0</v>
      </c>
      <c r="R137" s="174" t="s">
        <v>447</v>
      </c>
      <c r="S137" s="174" t="s">
        <v>358</v>
      </c>
      <c r="T137" s="175" t="s">
        <v>409</v>
      </c>
      <c r="U137" s="160">
        <v>0.01</v>
      </c>
      <c r="V137" s="160">
        <f>ROUND(E137*U137,2)</f>
        <v>29.53</v>
      </c>
      <c r="W137" s="160"/>
      <c r="X137" s="160" t="s">
        <v>427</v>
      </c>
      <c r="Y137" s="160" t="s">
        <v>361</v>
      </c>
      <c r="Z137" s="150"/>
      <c r="AA137" s="150"/>
      <c r="AB137" s="150"/>
      <c r="AC137" s="150"/>
      <c r="AD137" s="150"/>
      <c r="AE137" s="150"/>
      <c r="AF137" s="150"/>
      <c r="AG137" s="150" t="s">
        <v>428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2" x14ac:dyDescent="0.25">
      <c r="A138" s="157"/>
      <c r="B138" s="158"/>
      <c r="C138" s="184" t="s">
        <v>430</v>
      </c>
      <c r="D138" s="182"/>
      <c r="E138" s="183"/>
      <c r="F138" s="160"/>
      <c r="G138" s="160"/>
      <c r="H138" s="160"/>
      <c r="I138" s="160"/>
      <c r="J138" s="160"/>
      <c r="K138" s="160"/>
      <c r="L138" s="160"/>
      <c r="M138" s="160"/>
      <c r="N138" s="159"/>
      <c r="O138" s="159"/>
      <c r="P138" s="159"/>
      <c r="Q138" s="159"/>
      <c r="R138" s="160"/>
      <c r="S138" s="160"/>
      <c r="T138" s="160"/>
      <c r="U138" s="160"/>
      <c r="V138" s="160"/>
      <c r="W138" s="160"/>
      <c r="X138" s="160"/>
      <c r="Y138" s="160"/>
      <c r="Z138" s="150"/>
      <c r="AA138" s="150"/>
      <c r="AB138" s="150"/>
      <c r="AC138" s="150"/>
      <c r="AD138" s="150"/>
      <c r="AE138" s="150"/>
      <c r="AF138" s="150"/>
      <c r="AG138" s="150" t="s">
        <v>415</v>
      </c>
      <c r="AH138" s="150">
        <v>0</v>
      </c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3" x14ac:dyDescent="0.25">
      <c r="A139" s="157"/>
      <c r="B139" s="158"/>
      <c r="C139" s="184" t="s">
        <v>705</v>
      </c>
      <c r="D139" s="182"/>
      <c r="E139" s="183"/>
      <c r="F139" s="160"/>
      <c r="G139" s="160"/>
      <c r="H139" s="160"/>
      <c r="I139" s="160"/>
      <c r="J139" s="160"/>
      <c r="K139" s="160"/>
      <c r="L139" s="160"/>
      <c r="M139" s="160"/>
      <c r="N139" s="159"/>
      <c r="O139" s="159"/>
      <c r="P139" s="159"/>
      <c r="Q139" s="159"/>
      <c r="R139" s="160"/>
      <c r="S139" s="160"/>
      <c r="T139" s="160"/>
      <c r="U139" s="160"/>
      <c r="V139" s="160"/>
      <c r="W139" s="160"/>
      <c r="X139" s="160"/>
      <c r="Y139" s="160"/>
      <c r="Z139" s="150"/>
      <c r="AA139" s="150"/>
      <c r="AB139" s="150"/>
      <c r="AC139" s="150"/>
      <c r="AD139" s="150"/>
      <c r="AE139" s="150"/>
      <c r="AF139" s="150"/>
      <c r="AG139" s="150" t="s">
        <v>415</v>
      </c>
      <c r="AH139" s="150">
        <v>0</v>
      </c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3" x14ac:dyDescent="0.25">
      <c r="A140" s="157"/>
      <c r="B140" s="158"/>
      <c r="C140" s="184" t="s">
        <v>706</v>
      </c>
      <c r="D140" s="182"/>
      <c r="E140" s="183">
        <v>2953.49512</v>
      </c>
      <c r="F140" s="160"/>
      <c r="G140" s="160"/>
      <c r="H140" s="160"/>
      <c r="I140" s="160"/>
      <c r="J140" s="160"/>
      <c r="K140" s="160"/>
      <c r="L140" s="160"/>
      <c r="M140" s="160"/>
      <c r="N140" s="159"/>
      <c r="O140" s="159"/>
      <c r="P140" s="159"/>
      <c r="Q140" s="159"/>
      <c r="R140" s="160"/>
      <c r="S140" s="160"/>
      <c r="T140" s="160"/>
      <c r="U140" s="160"/>
      <c r="V140" s="160"/>
      <c r="W140" s="160"/>
      <c r="X140" s="160"/>
      <c r="Y140" s="160"/>
      <c r="Z140" s="150"/>
      <c r="AA140" s="150"/>
      <c r="AB140" s="150"/>
      <c r="AC140" s="150"/>
      <c r="AD140" s="150"/>
      <c r="AE140" s="150"/>
      <c r="AF140" s="150"/>
      <c r="AG140" s="150" t="s">
        <v>415</v>
      </c>
      <c r="AH140" s="150">
        <v>0</v>
      </c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5">
      <c r="A141" s="169">
        <v>40</v>
      </c>
      <c r="B141" s="170" t="s">
        <v>545</v>
      </c>
      <c r="C141" s="178" t="s">
        <v>546</v>
      </c>
      <c r="D141" s="171" t="s">
        <v>426</v>
      </c>
      <c r="E141" s="172">
        <v>41348.931680000002</v>
      </c>
      <c r="F141" s="173"/>
      <c r="G141" s="174">
        <f>ROUND(E141*F141,2)</f>
        <v>0</v>
      </c>
      <c r="H141" s="173"/>
      <c r="I141" s="174">
        <f>ROUND(E141*H141,2)</f>
        <v>0</v>
      </c>
      <c r="J141" s="173"/>
      <c r="K141" s="174">
        <f>ROUND(E141*J141,2)</f>
        <v>0</v>
      </c>
      <c r="L141" s="174">
        <v>21</v>
      </c>
      <c r="M141" s="174">
        <f>G141*(1+L141/100)</f>
        <v>0</v>
      </c>
      <c r="N141" s="172">
        <v>0</v>
      </c>
      <c r="O141" s="172">
        <f>ROUND(E141*N141,2)</f>
        <v>0</v>
      </c>
      <c r="P141" s="172">
        <v>0</v>
      </c>
      <c r="Q141" s="172">
        <f>ROUND(E141*P141,2)</f>
        <v>0</v>
      </c>
      <c r="R141" s="174" t="s">
        <v>447</v>
      </c>
      <c r="S141" s="174" t="s">
        <v>358</v>
      </c>
      <c r="T141" s="175" t="s">
        <v>409</v>
      </c>
      <c r="U141" s="160">
        <v>0</v>
      </c>
      <c r="V141" s="160">
        <f>ROUND(E141*U141,2)</f>
        <v>0</v>
      </c>
      <c r="W141" s="160"/>
      <c r="X141" s="160" t="s">
        <v>427</v>
      </c>
      <c r="Y141" s="160" t="s">
        <v>361</v>
      </c>
      <c r="Z141" s="150"/>
      <c r="AA141" s="150"/>
      <c r="AB141" s="150"/>
      <c r="AC141" s="150"/>
      <c r="AD141" s="150"/>
      <c r="AE141" s="150"/>
      <c r="AF141" s="150"/>
      <c r="AG141" s="150" t="s">
        <v>428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2" x14ac:dyDescent="0.25">
      <c r="A142" s="157"/>
      <c r="B142" s="158"/>
      <c r="C142" s="184" t="s">
        <v>430</v>
      </c>
      <c r="D142" s="182"/>
      <c r="E142" s="183"/>
      <c r="F142" s="160"/>
      <c r="G142" s="160"/>
      <c r="H142" s="160"/>
      <c r="I142" s="160"/>
      <c r="J142" s="160"/>
      <c r="K142" s="160"/>
      <c r="L142" s="160"/>
      <c r="M142" s="160"/>
      <c r="N142" s="159"/>
      <c r="O142" s="159"/>
      <c r="P142" s="159"/>
      <c r="Q142" s="159"/>
      <c r="R142" s="160"/>
      <c r="S142" s="160"/>
      <c r="T142" s="160"/>
      <c r="U142" s="160"/>
      <c r="V142" s="160"/>
      <c r="W142" s="160"/>
      <c r="X142" s="160"/>
      <c r="Y142" s="160"/>
      <c r="Z142" s="150"/>
      <c r="AA142" s="150"/>
      <c r="AB142" s="150"/>
      <c r="AC142" s="150"/>
      <c r="AD142" s="150"/>
      <c r="AE142" s="150"/>
      <c r="AF142" s="150"/>
      <c r="AG142" s="150" t="s">
        <v>415</v>
      </c>
      <c r="AH142" s="150">
        <v>0</v>
      </c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3" x14ac:dyDescent="0.25">
      <c r="A143" s="157"/>
      <c r="B143" s="158"/>
      <c r="C143" s="184" t="s">
        <v>705</v>
      </c>
      <c r="D143" s="182"/>
      <c r="E143" s="183"/>
      <c r="F143" s="160"/>
      <c r="G143" s="160"/>
      <c r="H143" s="160"/>
      <c r="I143" s="160"/>
      <c r="J143" s="160"/>
      <c r="K143" s="160"/>
      <c r="L143" s="160"/>
      <c r="M143" s="160"/>
      <c r="N143" s="159"/>
      <c r="O143" s="159"/>
      <c r="P143" s="159"/>
      <c r="Q143" s="159"/>
      <c r="R143" s="160"/>
      <c r="S143" s="160"/>
      <c r="T143" s="160"/>
      <c r="U143" s="160"/>
      <c r="V143" s="160"/>
      <c r="W143" s="160"/>
      <c r="X143" s="160"/>
      <c r="Y143" s="160"/>
      <c r="Z143" s="150"/>
      <c r="AA143" s="150"/>
      <c r="AB143" s="150"/>
      <c r="AC143" s="150"/>
      <c r="AD143" s="150"/>
      <c r="AE143" s="150"/>
      <c r="AF143" s="150"/>
      <c r="AG143" s="150" t="s">
        <v>415</v>
      </c>
      <c r="AH143" s="150">
        <v>0</v>
      </c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outlineLevel="3" x14ac:dyDescent="0.25">
      <c r="A144" s="157"/>
      <c r="B144" s="158"/>
      <c r="C144" s="184" t="s">
        <v>707</v>
      </c>
      <c r="D144" s="182"/>
      <c r="E144" s="183">
        <v>41348.931680000002</v>
      </c>
      <c r="F144" s="160"/>
      <c r="G144" s="160"/>
      <c r="H144" s="160"/>
      <c r="I144" s="160"/>
      <c r="J144" s="160"/>
      <c r="K144" s="160"/>
      <c r="L144" s="160"/>
      <c r="M144" s="160"/>
      <c r="N144" s="159"/>
      <c r="O144" s="159"/>
      <c r="P144" s="159"/>
      <c r="Q144" s="159"/>
      <c r="R144" s="160"/>
      <c r="S144" s="160"/>
      <c r="T144" s="160"/>
      <c r="U144" s="160"/>
      <c r="V144" s="160"/>
      <c r="W144" s="160"/>
      <c r="X144" s="160"/>
      <c r="Y144" s="160"/>
      <c r="Z144" s="150"/>
      <c r="AA144" s="150"/>
      <c r="AB144" s="150"/>
      <c r="AC144" s="150"/>
      <c r="AD144" s="150"/>
      <c r="AE144" s="150"/>
      <c r="AF144" s="150"/>
      <c r="AG144" s="150" t="s">
        <v>415</v>
      </c>
      <c r="AH144" s="150">
        <v>0</v>
      </c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1" x14ac:dyDescent="0.25">
      <c r="A145" s="169">
        <v>41</v>
      </c>
      <c r="B145" s="170" t="s">
        <v>708</v>
      </c>
      <c r="C145" s="178" t="s">
        <v>709</v>
      </c>
      <c r="D145" s="171" t="s">
        <v>426</v>
      </c>
      <c r="E145" s="172">
        <v>2953.49512</v>
      </c>
      <c r="F145" s="173"/>
      <c r="G145" s="174">
        <f>ROUND(E145*F145,2)</f>
        <v>0</v>
      </c>
      <c r="H145" s="173"/>
      <c r="I145" s="174">
        <f>ROUND(E145*H145,2)</f>
        <v>0</v>
      </c>
      <c r="J145" s="173"/>
      <c r="K145" s="174">
        <f>ROUND(E145*J145,2)</f>
        <v>0</v>
      </c>
      <c r="L145" s="174">
        <v>21</v>
      </c>
      <c r="M145" s="174">
        <f>G145*(1+L145/100)</f>
        <v>0</v>
      </c>
      <c r="N145" s="172">
        <v>0</v>
      </c>
      <c r="O145" s="172">
        <f>ROUND(E145*N145,2)</f>
        <v>0</v>
      </c>
      <c r="P145" s="172">
        <v>0</v>
      </c>
      <c r="Q145" s="172">
        <f>ROUND(E145*P145,2)</f>
        <v>0</v>
      </c>
      <c r="R145" s="174" t="s">
        <v>447</v>
      </c>
      <c r="S145" s="174" t="s">
        <v>358</v>
      </c>
      <c r="T145" s="175" t="s">
        <v>409</v>
      </c>
      <c r="U145" s="160">
        <v>0.1</v>
      </c>
      <c r="V145" s="160">
        <f>ROUND(E145*U145,2)</f>
        <v>295.35000000000002</v>
      </c>
      <c r="W145" s="160"/>
      <c r="X145" s="160" t="s">
        <v>427</v>
      </c>
      <c r="Y145" s="160" t="s">
        <v>361</v>
      </c>
      <c r="Z145" s="150"/>
      <c r="AA145" s="150"/>
      <c r="AB145" s="150"/>
      <c r="AC145" s="150"/>
      <c r="AD145" s="150"/>
      <c r="AE145" s="150"/>
      <c r="AF145" s="150"/>
      <c r="AG145" s="150" t="s">
        <v>428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2" x14ac:dyDescent="0.25">
      <c r="A146" s="157"/>
      <c r="B146" s="158"/>
      <c r="C146" s="266" t="s">
        <v>710</v>
      </c>
      <c r="D146" s="267"/>
      <c r="E146" s="267"/>
      <c r="F146" s="267"/>
      <c r="G146" s="267"/>
      <c r="H146" s="160"/>
      <c r="I146" s="160"/>
      <c r="J146" s="160"/>
      <c r="K146" s="160"/>
      <c r="L146" s="160"/>
      <c r="M146" s="160"/>
      <c r="N146" s="159"/>
      <c r="O146" s="159"/>
      <c r="P146" s="159"/>
      <c r="Q146" s="159"/>
      <c r="R146" s="160"/>
      <c r="S146" s="160"/>
      <c r="T146" s="160"/>
      <c r="U146" s="160"/>
      <c r="V146" s="160"/>
      <c r="W146" s="160"/>
      <c r="X146" s="160"/>
      <c r="Y146" s="160"/>
      <c r="Z146" s="150"/>
      <c r="AA146" s="150"/>
      <c r="AB146" s="150"/>
      <c r="AC146" s="150"/>
      <c r="AD146" s="150"/>
      <c r="AE146" s="150"/>
      <c r="AF146" s="150"/>
      <c r="AG146" s="150" t="s">
        <v>413</v>
      </c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2" x14ac:dyDescent="0.25">
      <c r="A147" s="157"/>
      <c r="B147" s="158"/>
      <c r="C147" s="184" t="s">
        <v>430</v>
      </c>
      <c r="D147" s="182"/>
      <c r="E147" s="183"/>
      <c r="F147" s="160"/>
      <c r="G147" s="160"/>
      <c r="H147" s="160"/>
      <c r="I147" s="160"/>
      <c r="J147" s="160"/>
      <c r="K147" s="160"/>
      <c r="L147" s="160"/>
      <c r="M147" s="160"/>
      <c r="N147" s="159"/>
      <c r="O147" s="159"/>
      <c r="P147" s="159"/>
      <c r="Q147" s="159"/>
      <c r="R147" s="160"/>
      <c r="S147" s="160"/>
      <c r="T147" s="160"/>
      <c r="U147" s="160"/>
      <c r="V147" s="160"/>
      <c r="W147" s="160"/>
      <c r="X147" s="160"/>
      <c r="Y147" s="160"/>
      <c r="Z147" s="150"/>
      <c r="AA147" s="150"/>
      <c r="AB147" s="150"/>
      <c r="AC147" s="150"/>
      <c r="AD147" s="150"/>
      <c r="AE147" s="150"/>
      <c r="AF147" s="150"/>
      <c r="AG147" s="150" t="s">
        <v>415</v>
      </c>
      <c r="AH147" s="150">
        <v>0</v>
      </c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3" x14ac:dyDescent="0.25">
      <c r="A148" s="157"/>
      <c r="B148" s="158"/>
      <c r="C148" s="184" t="s">
        <v>705</v>
      </c>
      <c r="D148" s="182"/>
      <c r="E148" s="183"/>
      <c r="F148" s="160"/>
      <c r="G148" s="160"/>
      <c r="H148" s="160"/>
      <c r="I148" s="160"/>
      <c r="J148" s="160"/>
      <c r="K148" s="160"/>
      <c r="L148" s="160"/>
      <c r="M148" s="160"/>
      <c r="N148" s="159"/>
      <c r="O148" s="159"/>
      <c r="P148" s="159"/>
      <c r="Q148" s="159"/>
      <c r="R148" s="160"/>
      <c r="S148" s="160"/>
      <c r="T148" s="160"/>
      <c r="U148" s="160"/>
      <c r="V148" s="160"/>
      <c r="W148" s="160"/>
      <c r="X148" s="160"/>
      <c r="Y148" s="160"/>
      <c r="Z148" s="150"/>
      <c r="AA148" s="150"/>
      <c r="AB148" s="150"/>
      <c r="AC148" s="150"/>
      <c r="AD148" s="150"/>
      <c r="AE148" s="150"/>
      <c r="AF148" s="150"/>
      <c r="AG148" s="150" t="s">
        <v>415</v>
      </c>
      <c r="AH148" s="150">
        <v>0</v>
      </c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3" x14ac:dyDescent="0.25">
      <c r="A149" s="157"/>
      <c r="B149" s="158"/>
      <c r="C149" s="184" t="s">
        <v>706</v>
      </c>
      <c r="D149" s="182"/>
      <c r="E149" s="183">
        <v>2953.49512</v>
      </c>
      <c r="F149" s="160"/>
      <c r="G149" s="160"/>
      <c r="H149" s="160"/>
      <c r="I149" s="160"/>
      <c r="J149" s="160"/>
      <c r="K149" s="160"/>
      <c r="L149" s="160"/>
      <c r="M149" s="160"/>
      <c r="N149" s="159"/>
      <c r="O149" s="159"/>
      <c r="P149" s="159"/>
      <c r="Q149" s="159"/>
      <c r="R149" s="160"/>
      <c r="S149" s="160"/>
      <c r="T149" s="160"/>
      <c r="U149" s="160"/>
      <c r="V149" s="160"/>
      <c r="W149" s="160"/>
      <c r="X149" s="160"/>
      <c r="Y149" s="160"/>
      <c r="Z149" s="150"/>
      <c r="AA149" s="150"/>
      <c r="AB149" s="150"/>
      <c r="AC149" s="150"/>
      <c r="AD149" s="150"/>
      <c r="AE149" s="150"/>
      <c r="AF149" s="150"/>
      <c r="AG149" s="150" t="s">
        <v>415</v>
      </c>
      <c r="AH149" s="150">
        <v>0</v>
      </c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outlineLevel="1" x14ac:dyDescent="0.25">
      <c r="A150" s="169">
        <v>42</v>
      </c>
      <c r="B150" s="170" t="s">
        <v>441</v>
      </c>
      <c r="C150" s="178" t="s">
        <v>442</v>
      </c>
      <c r="D150" s="171" t="s">
        <v>426</v>
      </c>
      <c r="E150" s="172">
        <v>2953.49512</v>
      </c>
      <c r="F150" s="173"/>
      <c r="G150" s="174">
        <f>ROUND(E150*F150,2)</f>
        <v>0</v>
      </c>
      <c r="H150" s="173"/>
      <c r="I150" s="174">
        <f>ROUND(E150*H150,2)</f>
        <v>0</v>
      </c>
      <c r="J150" s="173"/>
      <c r="K150" s="174">
        <f>ROUND(E150*J150,2)</f>
        <v>0</v>
      </c>
      <c r="L150" s="174">
        <v>21</v>
      </c>
      <c r="M150" s="174">
        <f>G150*(1+L150/100)</f>
        <v>0</v>
      </c>
      <c r="N150" s="172">
        <v>0</v>
      </c>
      <c r="O150" s="172">
        <f>ROUND(E150*N150,2)</f>
        <v>0</v>
      </c>
      <c r="P150" s="172">
        <v>0</v>
      </c>
      <c r="Q150" s="172">
        <f>ROUND(E150*P150,2)</f>
        <v>0</v>
      </c>
      <c r="R150" s="174"/>
      <c r="S150" s="174" t="s">
        <v>443</v>
      </c>
      <c r="T150" s="175" t="s">
        <v>359</v>
      </c>
      <c r="U150" s="160">
        <v>0</v>
      </c>
      <c r="V150" s="160">
        <f>ROUND(E150*U150,2)</f>
        <v>0</v>
      </c>
      <c r="W150" s="160"/>
      <c r="X150" s="160" t="s">
        <v>427</v>
      </c>
      <c r="Y150" s="160" t="s">
        <v>361</v>
      </c>
      <c r="Z150" s="150"/>
      <c r="AA150" s="150"/>
      <c r="AB150" s="150"/>
      <c r="AC150" s="150"/>
      <c r="AD150" s="150"/>
      <c r="AE150" s="150"/>
      <c r="AF150" s="150"/>
      <c r="AG150" s="150" t="s">
        <v>428</v>
      </c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outlineLevel="2" x14ac:dyDescent="0.25">
      <c r="A151" s="157"/>
      <c r="B151" s="158"/>
      <c r="C151" s="184" t="s">
        <v>430</v>
      </c>
      <c r="D151" s="182"/>
      <c r="E151" s="183"/>
      <c r="F151" s="160"/>
      <c r="G151" s="160"/>
      <c r="H151" s="160"/>
      <c r="I151" s="160"/>
      <c r="J151" s="160"/>
      <c r="K151" s="160"/>
      <c r="L151" s="160"/>
      <c r="M151" s="160"/>
      <c r="N151" s="159"/>
      <c r="O151" s="159"/>
      <c r="P151" s="159"/>
      <c r="Q151" s="159"/>
      <c r="R151" s="160"/>
      <c r="S151" s="160"/>
      <c r="T151" s="160"/>
      <c r="U151" s="160"/>
      <c r="V151" s="160"/>
      <c r="W151" s="160"/>
      <c r="X151" s="160"/>
      <c r="Y151" s="160"/>
      <c r="Z151" s="150"/>
      <c r="AA151" s="150"/>
      <c r="AB151" s="150"/>
      <c r="AC151" s="150"/>
      <c r="AD151" s="150"/>
      <c r="AE151" s="150"/>
      <c r="AF151" s="150"/>
      <c r="AG151" s="150" t="s">
        <v>415</v>
      </c>
      <c r="AH151" s="150">
        <v>0</v>
      </c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3" x14ac:dyDescent="0.25">
      <c r="A152" s="157"/>
      <c r="B152" s="158"/>
      <c r="C152" s="184" t="s">
        <v>705</v>
      </c>
      <c r="D152" s="182"/>
      <c r="E152" s="183"/>
      <c r="F152" s="160"/>
      <c r="G152" s="160"/>
      <c r="H152" s="160"/>
      <c r="I152" s="160"/>
      <c r="J152" s="160"/>
      <c r="K152" s="160"/>
      <c r="L152" s="160"/>
      <c r="M152" s="160"/>
      <c r="N152" s="159"/>
      <c r="O152" s="159"/>
      <c r="P152" s="159"/>
      <c r="Q152" s="159"/>
      <c r="R152" s="160"/>
      <c r="S152" s="160"/>
      <c r="T152" s="160"/>
      <c r="U152" s="160"/>
      <c r="V152" s="160"/>
      <c r="W152" s="160"/>
      <c r="X152" s="160"/>
      <c r="Y152" s="160"/>
      <c r="Z152" s="150"/>
      <c r="AA152" s="150"/>
      <c r="AB152" s="150"/>
      <c r="AC152" s="150"/>
      <c r="AD152" s="150"/>
      <c r="AE152" s="150"/>
      <c r="AF152" s="150"/>
      <c r="AG152" s="150" t="s">
        <v>415</v>
      </c>
      <c r="AH152" s="150">
        <v>0</v>
      </c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3" x14ac:dyDescent="0.25">
      <c r="A153" s="157"/>
      <c r="B153" s="158"/>
      <c r="C153" s="184" t="s">
        <v>706</v>
      </c>
      <c r="D153" s="182"/>
      <c r="E153" s="183">
        <v>2953.49512</v>
      </c>
      <c r="F153" s="160"/>
      <c r="G153" s="160"/>
      <c r="H153" s="160"/>
      <c r="I153" s="160"/>
      <c r="J153" s="160"/>
      <c r="K153" s="160"/>
      <c r="L153" s="160"/>
      <c r="M153" s="160"/>
      <c r="N153" s="159"/>
      <c r="O153" s="159"/>
      <c r="P153" s="159"/>
      <c r="Q153" s="159"/>
      <c r="R153" s="160"/>
      <c r="S153" s="160"/>
      <c r="T153" s="160"/>
      <c r="U153" s="160"/>
      <c r="V153" s="160"/>
      <c r="W153" s="160"/>
      <c r="X153" s="160"/>
      <c r="Y153" s="160"/>
      <c r="Z153" s="150"/>
      <c r="AA153" s="150"/>
      <c r="AB153" s="150"/>
      <c r="AC153" s="150"/>
      <c r="AD153" s="150"/>
      <c r="AE153" s="150"/>
      <c r="AF153" s="150"/>
      <c r="AG153" s="150" t="s">
        <v>415</v>
      </c>
      <c r="AH153" s="150">
        <v>0</v>
      </c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x14ac:dyDescent="0.25">
      <c r="A154" s="162" t="s">
        <v>353</v>
      </c>
      <c r="B154" s="163" t="s">
        <v>271</v>
      </c>
      <c r="C154" s="177" t="s">
        <v>272</v>
      </c>
      <c r="D154" s="164"/>
      <c r="E154" s="165"/>
      <c r="F154" s="166"/>
      <c r="G154" s="166">
        <f>SUMIF(AG155:AG187,"&lt;&gt;NOR",G155:G187)</f>
        <v>0</v>
      </c>
      <c r="H154" s="166"/>
      <c r="I154" s="166">
        <f>SUM(I155:I187)</f>
        <v>0</v>
      </c>
      <c r="J154" s="166"/>
      <c r="K154" s="166">
        <f>SUM(K155:K187)</f>
        <v>0</v>
      </c>
      <c r="L154" s="166"/>
      <c r="M154" s="166">
        <f>SUM(M155:M187)</f>
        <v>0</v>
      </c>
      <c r="N154" s="165"/>
      <c r="O154" s="165">
        <f>SUM(O155:O187)</f>
        <v>0</v>
      </c>
      <c r="P154" s="165"/>
      <c r="Q154" s="165">
        <f>SUM(Q155:Q187)</f>
        <v>36.589999999999996</v>
      </c>
      <c r="R154" s="166"/>
      <c r="S154" s="166"/>
      <c r="T154" s="167"/>
      <c r="U154" s="161"/>
      <c r="V154" s="161">
        <f>SUM(V155:V187)</f>
        <v>286.55</v>
      </c>
      <c r="W154" s="161"/>
      <c r="X154" s="161"/>
      <c r="Y154" s="161"/>
      <c r="AG154" t="s">
        <v>354</v>
      </c>
    </row>
    <row r="155" spans="1:60" ht="20.399999999999999" outlineLevel="1" x14ac:dyDescent="0.25">
      <c r="A155" s="169">
        <v>43</v>
      </c>
      <c r="B155" s="170" t="s">
        <v>510</v>
      </c>
      <c r="C155" s="178" t="s">
        <v>511</v>
      </c>
      <c r="D155" s="171" t="s">
        <v>422</v>
      </c>
      <c r="E155" s="172">
        <v>196.7</v>
      </c>
      <c r="F155" s="173"/>
      <c r="G155" s="174">
        <f>ROUND(E155*F155,2)</f>
        <v>0</v>
      </c>
      <c r="H155" s="173"/>
      <c r="I155" s="174">
        <f>ROUND(E155*H155,2)</f>
        <v>0</v>
      </c>
      <c r="J155" s="173"/>
      <c r="K155" s="174">
        <f>ROUND(E155*J155,2)</f>
        <v>0</v>
      </c>
      <c r="L155" s="174">
        <v>21</v>
      </c>
      <c r="M155" s="174">
        <f>G155*(1+L155/100)</f>
        <v>0</v>
      </c>
      <c r="N155" s="172">
        <v>0</v>
      </c>
      <c r="O155" s="172">
        <f>ROUND(E155*N155,2)</f>
        <v>0</v>
      </c>
      <c r="P155" s="172">
        <v>0.17599999999999999</v>
      </c>
      <c r="Q155" s="172">
        <f>ROUND(E155*P155,2)</f>
        <v>34.619999999999997</v>
      </c>
      <c r="R155" s="174" t="s">
        <v>408</v>
      </c>
      <c r="S155" s="174" t="s">
        <v>358</v>
      </c>
      <c r="T155" s="175" t="s">
        <v>409</v>
      </c>
      <c r="U155" s="160">
        <v>0.53</v>
      </c>
      <c r="V155" s="160">
        <f>ROUND(E155*U155,2)</f>
        <v>104.25</v>
      </c>
      <c r="W155" s="160"/>
      <c r="X155" s="160" t="s">
        <v>410</v>
      </c>
      <c r="Y155" s="160" t="s">
        <v>361</v>
      </c>
      <c r="Z155" s="150"/>
      <c r="AA155" s="150"/>
      <c r="AB155" s="150"/>
      <c r="AC155" s="150"/>
      <c r="AD155" s="150"/>
      <c r="AE155" s="150"/>
      <c r="AF155" s="150"/>
      <c r="AG155" s="150" t="s">
        <v>411</v>
      </c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2" x14ac:dyDescent="0.25">
      <c r="A156" s="157"/>
      <c r="B156" s="158"/>
      <c r="C156" s="266" t="s">
        <v>512</v>
      </c>
      <c r="D156" s="267"/>
      <c r="E156" s="267"/>
      <c r="F156" s="267"/>
      <c r="G156" s="267"/>
      <c r="H156" s="160"/>
      <c r="I156" s="160"/>
      <c r="J156" s="160"/>
      <c r="K156" s="160"/>
      <c r="L156" s="160"/>
      <c r="M156" s="160"/>
      <c r="N156" s="159"/>
      <c r="O156" s="159"/>
      <c r="P156" s="159"/>
      <c r="Q156" s="159"/>
      <c r="R156" s="160"/>
      <c r="S156" s="160"/>
      <c r="T156" s="160"/>
      <c r="U156" s="160"/>
      <c r="V156" s="160"/>
      <c r="W156" s="160"/>
      <c r="X156" s="160"/>
      <c r="Y156" s="160"/>
      <c r="Z156" s="150"/>
      <c r="AA156" s="150"/>
      <c r="AB156" s="150"/>
      <c r="AC156" s="150"/>
      <c r="AD156" s="150"/>
      <c r="AE156" s="150"/>
      <c r="AF156" s="150"/>
      <c r="AG156" s="150" t="s">
        <v>413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2" x14ac:dyDescent="0.25">
      <c r="A157" s="157"/>
      <c r="B157" s="158"/>
      <c r="C157" s="184" t="s">
        <v>711</v>
      </c>
      <c r="D157" s="182"/>
      <c r="E157" s="183">
        <v>196.7</v>
      </c>
      <c r="F157" s="160"/>
      <c r="G157" s="160"/>
      <c r="H157" s="160"/>
      <c r="I157" s="160"/>
      <c r="J157" s="160"/>
      <c r="K157" s="160"/>
      <c r="L157" s="160"/>
      <c r="M157" s="160"/>
      <c r="N157" s="159"/>
      <c r="O157" s="159"/>
      <c r="P157" s="159"/>
      <c r="Q157" s="159"/>
      <c r="R157" s="160"/>
      <c r="S157" s="160"/>
      <c r="T157" s="160"/>
      <c r="U157" s="160"/>
      <c r="V157" s="160"/>
      <c r="W157" s="160"/>
      <c r="X157" s="160"/>
      <c r="Y157" s="160"/>
      <c r="Z157" s="150"/>
      <c r="AA157" s="150"/>
      <c r="AB157" s="150"/>
      <c r="AC157" s="150"/>
      <c r="AD157" s="150"/>
      <c r="AE157" s="150"/>
      <c r="AF157" s="150"/>
      <c r="AG157" s="150" t="s">
        <v>415</v>
      </c>
      <c r="AH157" s="150">
        <v>0</v>
      </c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outlineLevel="1" x14ac:dyDescent="0.25">
      <c r="A158" s="169">
        <v>44</v>
      </c>
      <c r="B158" s="170" t="s">
        <v>420</v>
      </c>
      <c r="C158" s="178" t="s">
        <v>421</v>
      </c>
      <c r="D158" s="171" t="s">
        <v>422</v>
      </c>
      <c r="E158" s="172">
        <v>14.5</v>
      </c>
      <c r="F158" s="173"/>
      <c r="G158" s="174">
        <f>ROUND(E158*F158,2)</f>
        <v>0</v>
      </c>
      <c r="H158" s="173"/>
      <c r="I158" s="174">
        <f>ROUND(E158*H158,2)</f>
        <v>0</v>
      </c>
      <c r="J158" s="173"/>
      <c r="K158" s="174">
        <f>ROUND(E158*J158,2)</f>
        <v>0</v>
      </c>
      <c r="L158" s="174">
        <v>21</v>
      </c>
      <c r="M158" s="174">
        <f>G158*(1+L158/100)</f>
        <v>0</v>
      </c>
      <c r="N158" s="172">
        <v>0</v>
      </c>
      <c r="O158" s="172">
        <f>ROUND(E158*N158,2)</f>
        <v>0</v>
      </c>
      <c r="P158" s="172">
        <v>3.6999999999999998E-2</v>
      </c>
      <c r="Q158" s="172">
        <f>ROUND(E158*P158,2)</f>
        <v>0.54</v>
      </c>
      <c r="R158" s="174" t="s">
        <v>408</v>
      </c>
      <c r="S158" s="174" t="s">
        <v>358</v>
      </c>
      <c r="T158" s="175" t="s">
        <v>409</v>
      </c>
      <c r="U158" s="160">
        <v>0.55000000000000004</v>
      </c>
      <c r="V158" s="160">
        <f>ROUND(E158*U158,2)</f>
        <v>7.98</v>
      </c>
      <c r="W158" s="160"/>
      <c r="X158" s="160" t="s">
        <v>410</v>
      </c>
      <c r="Y158" s="160" t="s">
        <v>361</v>
      </c>
      <c r="Z158" s="150"/>
      <c r="AA158" s="150"/>
      <c r="AB158" s="150"/>
      <c r="AC158" s="150"/>
      <c r="AD158" s="150"/>
      <c r="AE158" s="150"/>
      <c r="AF158" s="150"/>
      <c r="AG158" s="150" t="s">
        <v>411</v>
      </c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outlineLevel="2" x14ac:dyDescent="0.25">
      <c r="A159" s="157"/>
      <c r="B159" s="158"/>
      <c r="C159" s="184" t="s">
        <v>712</v>
      </c>
      <c r="D159" s="182"/>
      <c r="E159" s="183">
        <v>14.5</v>
      </c>
      <c r="F159" s="160"/>
      <c r="G159" s="160"/>
      <c r="H159" s="160"/>
      <c r="I159" s="160"/>
      <c r="J159" s="160"/>
      <c r="K159" s="160"/>
      <c r="L159" s="160"/>
      <c r="M159" s="160"/>
      <c r="N159" s="159"/>
      <c r="O159" s="159"/>
      <c r="P159" s="159"/>
      <c r="Q159" s="159"/>
      <c r="R159" s="160"/>
      <c r="S159" s="160"/>
      <c r="T159" s="160"/>
      <c r="U159" s="160"/>
      <c r="V159" s="160"/>
      <c r="W159" s="160"/>
      <c r="X159" s="160"/>
      <c r="Y159" s="160"/>
      <c r="Z159" s="150"/>
      <c r="AA159" s="150"/>
      <c r="AB159" s="150"/>
      <c r="AC159" s="150"/>
      <c r="AD159" s="150"/>
      <c r="AE159" s="150"/>
      <c r="AF159" s="150"/>
      <c r="AG159" s="150" t="s">
        <v>415</v>
      </c>
      <c r="AH159" s="150">
        <v>0</v>
      </c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1" x14ac:dyDescent="0.25">
      <c r="A160" s="169">
        <v>45</v>
      </c>
      <c r="B160" s="170" t="s">
        <v>713</v>
      </c>
      <c r="C160" s="178" t="s">
        <v>714</v>
      </c>
      <c r="D160" s="171" t="s">
        <v>426</v>
      </c>
      <c r="E160" s="172">
        <v>1.9690000000000001</v>
      </c>
      <c r="F160" s="173"/>
      <c r="G160" s="174">
        <f>ROUND(E160*F160,2)</f>
        <v>0</v>
      </c>
      <c r="H160" s="173"/>
      <c r="I160" s="174">
        <f>ROUND(E160*H160,2)</f>
        <v>0</v>
      </c>
      <c r="J160" s="173"/>
      <c r="K160" s="174">
        <f>ROUND(E160*J160,2)</f>
        <v>0</v>
      </c>
      <c r="L160" s="174">
        <v>21</v>
      </c>
      <c r="M160" s="174">
        <f>G160*(1+L160/100)</f>
        <v>0</v>
      </c>
      <c r="N160" s="172">
        <v>0</v>
      </c>
      <c r="O160" s="172">
        <f>ROUND(E160*N160,2)</f>
        <v>0</v>
      </c>
      <c r="P160" s="172">
        <v>0</v>
      </c>
      <c r="Q160" s="172">
        <f>ROUND(E160*P160,2)</f>
        <v>0</v>
      </c>
      <c r="R160" s="174" t="s">
        <v>408</v>
      </c>
      <c r="S160" s="174" t="s">
        <v>358</v>
      </c>
      <c r="T160" s="175" t="s">
        <v>409</v>
      </c>
      <c r="U160" s="160">
        <v>0</v>
      </c>
      <c r="V160" s="160">
        <f>ROUND(E160*U160,2)</f>
        <v>0</v>
      </c>
      <c r="W160" s="160"/>
      <c r="X160" s="160" t="s">
        <v>410</v>
      </c>
      <c r="Y160" s="160" t="s">
        <v>361</v>
      </c>
      <c r="Z160" s="150"/>
      <c r="AA160" s="150"/>
      <c r="AB160" s="150"/>
      <c r="AC160" s="150"/>
      <c r="AD160" s="150"/>
      <c r="AE160" s="150"/>
      <c r="AF160" s="150"/>
      <c r="AG160" s="150" t="s">
        <v>411</v>
      </c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outlineLevel="2" x14ac:dyDescent="0.25">
      <c r="A161" s="157"/>
      <c r="B161" s="158"/>
      <c r="C161" s="255" t="s">
        <v>715</v>
      </c>
      <c r="D161" s="256"/>
      <c r="E161" s="256"/>
      <c r="F161" s="256"/>
      <c r="G161" s="256"/>
      <c r="H161" s="160"/>
      <c r="I161" s="160"/>
      <c r="J161" s="160"/>
      <c r="K161" s="160"/>
      <c r="L161" s="160"/>
      <c r="M161" s="160"/>
      <c r="N161" s="159"/>
      <c r="O161" s="159"/>
      <c r="P161" s="159"/>
      <c r="Q161" s="159"/>
      <c r="R161" s="160"/>
      <c r="S161" s="160"/>
      <c r="T161" s="160"/>
      <c r="U161" s="160"/>
      <c r="V161" s="160"/>
      <c r="W161" s="160"/>
      <c r="X161" s="160"/>
      <c r="Y161" s="160"/>
      <c r="Z161" s="150"/>
      <c r="AA161" s="150"/>
      <c r="AB161" s="150"/>
      <c r="AC161" s="150"/>
      <c r="AD161" s="150"/>
      <c r="AE161" s="150"/>
      <c r="AF161" s="150"/>
      <c r="AG161" s="150" t="s">
        <v>363</v>
      </c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76" t="str">
        <f>C161</f>
        <v>Pro vyjádření výnosu ve prospěch zhotovitele je nutné jednotkovou cenu uvést se záporným znaménkem. (Získaná částka ponižuje náklad stavby.)</v>
      </c>
      <c r="BB161" s="150"/>
      <c r="BC161" s="150"/>
      <c r="BD161" s="150"/>
      <c r="BE161" s="150"/>
      <c r="BF161" s="150"/>
      <c r="BG161" s="150"/>
      <c r="BH161" s="150"/>
    </row>
    <row r="162" spans="1:60" outlineLevel="2" x14ac:dyDescent="0.25">
      <c r="A162" s="157"/>
      <c r="B162" s="158"/>
      <c r="C162" s="184" t="s">
        <v>716</v>
      </c>
      <c r="D162" s="182"/>
      <c r="E162" s="183">
        <v>1.9690000000000001</v>
      </c>
      <c r="F162" s="160"/>
      <c r="G162" s="160"/>
      <c r="H162" s="160"/>
      <c r="I162" s="160"/>
      <c r="J162" s="160"/>
      <c r="K162" s="160"/>
      <c r="L162" s="160"/>
      <c r="M162" s="160"/>
      <c r="N162" s="159"/>
      <c r="O162" s="159"/>
      <c r="P162" s="159"/>
      <c r="Q162" s="159"/>
      <c r="R162" s="160"/>
      <c r="S162" s="160"/>
      <c r="T162" s="160"/>
      <c r="U162" s="160"/>
      <c r="V162" s="160"/>
      <c r="W162" s="160"/>
      <c r="X162" s="160"/>
      <c r="Y162" s="160"/>
      <c r="Z162" s="150"/>
      <c r="AA162" s="150"/>
      <c r="AB162" s="150"/>
      <c r="AC162" s="150"/>
      <c r="AD162" s="150"/>
      <c r="AE162" s="150"/>
      <c r="AF162" s="150"/>
      <c r="AG162" s="150" t="s">
        <v>415</v>
      </c>
      <c r="AH162" s="150">
        <v>0</v>
      </c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1" x14ac:dyDescent="0.25">
      <c r="A163" s="169">
        <v>46</v>
      </c>
      <c r="B163" s="170" t="s">
        <v>717</v>
      </c>
      <c r="C163" s="178" t="s">
        <v>718</v>
      </c>
      <c r="D163" s="171" t="s">
        <v>426</v>
      </c>
      <c r="E163" s="172">
        <v>34.619199999999999</v>
      </c>
      <c r="F163" s="173"/>
      <c r="G163" s="174">
        <f>ROUND(E163*F163,2)</f>
        <v>0</v>
      </c>
      <c r="H163" s="173"/>
      <c r="I163" s="174">
        <f>ROUND(E163*H163,2)</f>
        <v>0</v>
      </c>
      <c r="J163" s="173"/>
      <c r="K163" s="174">
        <f>ROUND(E163*J163,2)</f>
        <v>0</v>
      </c>
      <c r="L163" s="174">
        <v>21</v>
      </c>
      <c r="M163" s="174">
        <f>G163*(1+L163/100)</f>
        <v>0</v>
      </c>
      <c r="N163" s="172">
        <v>0</v>
      </c>
      <c r="O163" s="172">
        <f>ROUND(E163*N163,2)</f>
        <v>0</v>
      </c>
      <c r="P163" s="172">
        <v>0</v>
      </c>
      <c r="Q163" s="172">
        <f>ROUND(E163*P163,2)</f>
        <v>0</v>
      </c>
      <c r="R163" s="174" t="s">
        <v>408</v>
      </c>
      <c r="S163" s="174" t="s">
        <v>358</v>
      </c>
      <c r="T163" s="175" t="s">
        <v>409</v>
      </c>
      <c r="U163" s="160">
        <v>0</v>
      </c>
      <c r="V163" s="160">
        <f>ROUND(E163*U163,2)</f>
        <v>0</v>
      </c>
      <c r="W163" s="160"/>
      <c r="X163" s="160" t="s">
        <v>410</v>
      </c>
      <c r="Y163" s="160" t="s">
        <v>361</v>
      </c>
      <c r="Z163" s="150"/>
      <c r="AA163" s="150"/>
      <c r="AB163" s="150"/>
      <c r="AC163" s="150"/>
      <c r="AD163" s="150"/>
      <c r="AE163" s="150"/>
      <c r="AF163" s="150"/>
      <c r="AG163" s="150" t="s">
        <v>411</v>
      </c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2" x14ac:dyDescent="0.25">
      <c r="A164" s="157"/>
      <c r="B164" s="158"/>
      <c r="C164" s="255" t="s">
        <v>719</v>
      </c>
      <c r="D164" s="256"/>
      <c r="E164" s="256"/>
      <c r="F164" s="256"/>
      <c r="G164" s="256"/>
      <c r="H164" s="160"/>
      <c r="I164" s="160"/>
      <c r="J164" s="160"/>
      <c r="K164" s="160"/>
      <c r="L164" s="160"/>
      <c r="M164" s="160"/>
      <c r="N164" s="159"/>
      <c r="O164" s="159"/>
      <c r="P164" s="159"/>
      <c r="Q164" s="159"/>
      <c r="R164" s="160"/>
      <c r="S164" s="160"/>
      <c r="T164" s="160"/>
      <c r="U164" s="160"/>
      <c r="V164" s="160"/>
      <c r="W164" s="160"/>
      <c r="X164" s="160"/>
      <c r="Y164" s="160"/>
      <c r="Z164" s="150"/>
      <c r="AA164" s="150"/>
      <c r="AB164" s="150"/>
      <c r="AC164" s="150"/>
      <c r="AD164" s="150"/>
      <c r="AE164" s="150"/>
      <c r="AF164" s="150"/>
      <c r="AG164" s="150" t="s">
        <v>363</v>
      </c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2" x14ac:dyDescent="0.25">
      <c r="A165" s="157"/>
      <c r="B165" s="158"/>
      <c r="C165" s="184" t="s">
        <v>720</v>
      </c>
      <c r="D165" s="182"/>
      <c r="E165" s="183">
        <v>36.588200000000001</v>
      </c>
      <c r="F165" s="160"/>
      <c r="G165" s="160"/>
      <c r="H165" s="160"/>
      <c r="I165" s="160"/>
      <c r="J165" s="160"/>
      <c r="K165" s="160"/>
      <c r="L165" s="160"/>
      <c r="M165" s="160"/>
      <c r="N165" s="159"/>
      <c r="O165" s="159"/>
      <c r="P165" s="159"/>
      <c r="Q165" s="159"/>
      <c r="R165" s="160"/>
      <c r="S165" s="160"/>
      <c r="T165" s="160"/>
      <c r="U165" s="160"/>
      <c r="V165" s="160"/>
      <c r="W165" s="160"/>
      <c r="X165" s="160"/>
      <c r="Y165" s="160"/>
      <c r="Z165" s="150"/>
      <c r="AA165" s="150"/>
      <c r="AB165" s="150"/>
      <c r="AC165" s="150"/>
      <c r="AD165" s="150"/>
      <c r="AE165" s="150"/>
      <c r="AF165" s="150"/>
      <c r="AG165" s="150" t="s">
        <v>415</v>
      </c>
      <c r="AH165" s="150">
        <v>0</v>
      </c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outlineLevel="3" x14ac:dyDescent="0.25">
      <c r="A166" s="157"/>
      <c r="B166" s="158"/>
      <c r="C166" s="184" t="s">
        <v>721</v>
      </c>
      <c r="D166" s="182"/>
      <c r="E166" s="183">
        <v>-1.9690000000000001</v>
      </c>
      <c r="F166" s="160"/>
      <c r="G166" s="160"/>
      <c r="H166" s="160"/>
      <c r="I166" s="160"/>
      <c r="J166" s="160"/>
      <c r="K166" s="160"/>
      <c r="L166" s="160"/>
      <c r="M166" s="160"/>
      <c r="N166" s="159"/>
      <c r="O166" s="159"/>
      <c r="P166" s="159"/>
      <c r="Q166" s="159"/>
      <c r="R166" s="160"/>
      <c r="S166" s="160"/>
      <c r="T166" s="160"/>
      <c r="U166" s="160"/>
      <c r="V166" s="160"/>
      <c r="W166" s="160"/>
      <c r="X166" s="160"/>
      <c r="Y166" s="160"/>
      <c r="Z166" s="150"/>
      <c r="AA166" s="150"/>
      <c r="AB166" s="150"/>
      <c r="AC166" s="150"/>
      <c r="AD166" s="150"/>
      <c r="AE166" s="150"/>
      <c r="AF166" s="150"/>
      <c r="AG166" s="150" t="s">
        <v>415</v>
      </c>
      <c r="AH166" s="150">
        <v>0</v>
      </c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</row>
    <row r="167" spans="1:60" outlineLevel="1" x14ac:dyDescent="0.25">
      <c r="A167" s="169">
        <v>47</v>
      </c>
      <c r="B167" s="170" t="s">
        <v>722</v>
      </c>
      <c r="C167" s="178" t="s">
        <v>723</v>
      </c>
      <c r="D167" s="171" t="s">
        <v>422</v>
      </c>
      <c r="E167" s="172">
        <v>102</v>
      </c>
      <c r="F167" s="173"/>
      <c r="G167" s="174">
        <f>ROUND(E167*F167,2)</f>
        <v>0</v>
      </c>
      <c r="H167" s="173"/>
      <c r="I167" s="174">
        <f>ROUND(E167*H167,2)</f>
        <v>0</v>
      </c>
      <c r="J167" s="173"/>
      <c r="K167" s="174">
        <f>ROUND(E167*J167,2)</f>
        <v>0</v>
      </c>
      <c r="L167" s="174">
        <v>21</v>
      </c>
      <c r="M167" s="174">
        <f>G167*(1+L167/100)</f>
        <v>0</v>
      </c>
      <c r="N167" s="172">
        <v>0</v>
      </c>
      <c r="O167" s="172">
        <f>ROUND(E167*N167,2)</f>
        <v>0</v>
      </c>
      <c r="P167" s="172">
        <v>5.0000000000000001E-3</v>
      </c>
      <c r="Q167" s="172">
        <f>ROUND(E167*P167,2)</f>
        <v>0.51</v>
      </c>
      <c r="R167" s="174"/>
      <c r="S167" s="174" t="s">
        <v>443</v>
      </c>
      <c r="T167" s="175" t="s">
        <v>359</v>
      </c>
      <c r="U167" s="160">
        <v>0.19</v>
      </c>
      <c r="V167" s="160">
        <f>ROUND(E167*U167,2)</f>
        <v>19.38</v>
      </c>
      <c r="W167" s="160"/>
      <c r="X167" s="160" t="s">
        <v>410</v>
      </c>
      <c r="Y167" s="160" t="s">
        <v>361</v>
      </c>
      <c r="Z167" s="150"/>
      <c r="AA167" s="150"/>
      <c r="AB167" s="150"/>
      <c r="AC167" s="150"/>
      <c r="AD167" s="150"/>
      <c r="AE167" s="150"/>
      <c r="AF167" s="150"/>
      <c r="AG167" s="150" t="s">
        <v>411</v>
      </c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outlineLevel="2" x14ac:dyDescent="0.25">
      <c r="A168" s="157"/>
      <c r="B168" s="158"/>
      <c r="C168" s="184" t="s">
        <v>724</v>
      </c>
      <c r="D168" s="182"/>
      <c r="E168" s="183">
        <v>102</v>
      </c>
      <c r="F168" s="160"/>
      <c r="G168" s="160"/>
      <c r="H168" s="160"/>
      <c r="I168" s="160"/>
      <c r="J168" s="160"/>
      <c r="K168" s="160"/>
      <c r="L168" s="160"/>
      <c r="M168" s="160"/>
      <c r="N168" s="159"/>
      <c r="O168" s="159"/>
      <c r="P168" s="159"/>
      <c r="Q168" s="159"/>
      <c r="R168" s="160"/>
      <c r="S168" s="160"/>
      <c r="T168" s="160"/>
      <c r="U168" s="160"/>
      <c r="V168" s="160"/>
      <c r="W168" s="160"/>
      <c r="X168" s="160"/>
      <c r="Y168" s="160"/>
      <c r="Z168" s="150"/>
      <c r="AA168" s="150"/>
      <c r="AB168" s="150"/>
      <c r="AC168" s="150"/>
      <c r="AD168" s="150"/>
      <c r="AE168" s="150"/>
      <c r="AF168" s="150"/>
      <c r="AG168" s="150" t="s">
        <v>415</v>
      </c>
      <c r="AH168" s="150">
        <v>0</v>
      </c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1" x14ac:dyDescent="0.25">
      <c r="A169" s="169">
        <v>48</v>
      </c>
      <c r="B169" s="170" t="s">
        <v>725</v>
      </c>
      <c r="C169" s="178" t="s">
        <v>726</v>
      </c>
      <c r="D169" s="171" t="s">
        <v>422</v>
      </c>
      <c r="E169" s="172">
        <v>20.5</v>
      </c>
      <c r="F169" s="173"/>
      <c r="G169" s="174">
        <f>ROUND(E169*F169,2)</f>
        <v>0</v>
      </c>
      <c r="H169" s="173"/>
      <c r="I169" s="174">
        <f>ROUND(E169*H169,2)</f>
        <v>0</v>
      </c>
      <c r="J169" s="173"/>
      <c r="K169" s="174">
        <f>ROUND(E169*J169,2)</f>
        <v>0</v>
      </c>
      <c r="L169" s="174">
        <v>21</v>
      </c>
      <c r="M169" s="174">
        <f>G169*(1+L169/100)</f>
        <v>0</v>
      </c>
      <c r="N169" s="172">
        <v>0</v>
      </c>
      <c r="O169" s="172">
        <f>ROUND(E169*N169,2)</f>
        <v>0</v>
      </c>
      <c r="P169" s="172">
        <v>4.4999999999999998E-2</v>
      </c>
      <c r="Q169" s="172">
        <f>ROUND(E169*P169,2)</f>
        <v>0.92</v>
      </c>
      <c r="R169" s="174"/>
      <c r="S169" s="174" t="s">
        <v>443</v>
      </c>
      <c r="T169" s="175" t="s">
        <v>359</v>
      </c>
      <c r="U169" s="160">
        <v>0.28999999999999998</v>
      </c>
      <c r="V169" s="160">
        <f>ROUND(E169*U169,2)</f>
        <v>5.95</v>
      </c>
      <c r="W169" s="160"/>
      <c r="X169" s="160" t="s">
        <v>410</v>
      </c>
      <c r="Y169" s="160" t="s">
        <v>361</v>
      </c>
      <c r="Z169" s="150"/>
      <c r="AA169" s="150"/>
      <c r="AB169" s="150"/>
      <c r="AC169" s="150"/>
      <c r="AD169" s="150"/>
      <c r="AE169" s="150"/>
      <c r="AF169" s="150"/>
      <c r="AG169" s="150" t="s">
        <v>411</v>
      </c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2" x14ac:dyDescent="0.25">
      <c r="A170" s="157"/>
      <c r="B170" s="158"/>
      <c r="C170" s="184" t="s">
        <v>727</v>
      </c>
      <c r="D170" s="182"/>
      <c r="E170" s="183">
        <v>20.5</v>
      </c>
      <c r="F170" s="160"/>
      <c r="G170" s="160"/>
      <c r="H170" s="160"/>
      <c r="I170" s="160"/>
      <c r="J170" s="160"/>
      <c r="K170" s="160"/>
      <c r="L170" s="160"/>
      <c r="M170" s="160"/>
      <c r="N170" s="159"/>
      <c r="O170" s="159"/>
      <c r="P170" s="159"/>
      <c r="Q170" s="159"/>
      <c r="R170" s="160"/>
      <c r="S170" s="160"/>
      <c r="T170" s="160"/>
      <c r="U170" s="160"/>
      <c r="V170" s="160"/>
      <c r="W170" s="160"/>
      <c r="X170" s="160"/>
      <c r="Y170" s="160"/>
      <c r="Z170" s="150"/>
      <c r="AA170" s="150"/>
      <c r="AB170" s="150"/>
      <c r="AC170" s="150"/>
      <c r="AD170" s="150"/>
      <c r="AE170" s="150"/>
      <c r="AF170" s="150"/>
      <c r="AG170" s="150" t="s">
        <v>415</v>
      </c>
      <c r="AH170" s="150">
        <v>0</v>
      </c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1" x14ac:dyDescent="0.25">
      <c r="A171" s="169">
        <v>49</v>
      </c>
      <c r="B171" s="170" t="s">
        <v>424</v>
      </c>
      <c r="C171" s="178" t="s">
        <v>425</v>
      </c>
      <c r="D171" s="171" t="s">
        <v>426</v>
      </c>
      <c r="E171" s="172">
        <v>36.588200000000001</v>
      </c>
      <c r="F171" s="173"/>
      <c r="G171" s="174">
        <f>ROUND(E171*F171,2)</f>
        <v>0</v>
      </c>
      <c r="H171" s="173"/>
      <c r="I171" s="174">
        <f>ROUND(E171*H171,2)</f>
        <v>0</v>
      </c>
      <c r="J171" s="173"/>
      <c r="K171" s="174">
        <f>ROUND(E171*J171,2)</f>
        <v>0</v>
      </c>
      <c r="L171" s="174">
        <v>21</v>
      </c>
      <c r="M171" s="174">
        <f>G171*(1+L171/100)</f>
        <v>0</v>
      </c>
      <c r="N171" s="172">
        <v>0</v>
      </c>
      <c r="O171" s="172">
        <f>ROUND(E171*N171,2)</f>
        <v>0</v>
      </c>
      <c r="P171" s="172">
        <v>0</v>
      </c>
      <c r="Q171" s="172">
        <f>ROUND(E171*P171,2)</f>
        <v>0</v>
      </c>
      <c r="R171" s="174" t="s">
        <v>408</v>
      </c>
      <c r="S171" s="174" t="s">
        <v>358</v>
      </c>
      <c r="T171" s="175" t="s">
        <v>409</v>
      </c>
      <c r="U171" s="160">
        <v>0.49</v>
      </c>
      <c r="V171" s="160">
        <f>ROUND(E171*U171,2)</f>
        <v>17.93</v>
      </c>
      <c r="W171" s="160"/>
      <c r="X171" s="160" t="s">
        <v>427</v>
      </c>
      <c r="Y171" s="160" t="s">
        <v>361</v>
      </c>
      <c r="Z171" s="150"/>
      <c r="AA171" s="150"/>
      <c r="AB171" s="150"/>
      <c r="AC171" s="150"/>
      <c r="AD171" s="150"/>
      <c r="AE171" s="150"/>
      <c r="AF171" s="150"/>
      <c r="AG171" s="150" t="s">
        <v>428</v>
      </c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2" x14ac:dyDescent="0.25">
      <c r="A172" s="157"/>
      <c r="B172" s="158"/>
      <c r="C172" s="255" t="s">
        <v>429</v>
      </c>
      <c r="D172" s="256"/>
      <c r="E172" s="256"/>
      <c r="F172" s="256"/>
      <c r="G172" s="256"/>
      <c r="H172" s="160"/>
      <c r="I172" s="160"/>
      <c r="J172" s="160"/>
      <c r="K172" s="160"/>
      <c r="L172" s="160"/>
      <c r="M172" s="160"/>
      <c r="N172" s="159"/>
      <c r="O172" s="159"/>
      <c r="P172" s="159"/>
      <c r="Q172" s="159"/>
      <c r="R172" s="160"/>
      <c r="S172" s="160"/>
      <c r="T172" s="160"/>
      <c r="U172" s="160"/>
      <c r="V172" s="160"/>
      <c r="W172" s="160"/>
      <c r="X172" s="160"/>
      <c r="Y172" s="160"/>
      <c r="Z172" s="150"/>
      <c r="AA172" s="150"/>
      <c r="AB172" s="150"/>
      <c r="AC172" s="150"/>
      <c r="AD172" s="150"/>
      <c r="AE172" s="150"/>
      <c r="AF172" s="150"/>
      <c r="AG172" s="150" t="s">
        <v>363</v>
      </c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outlineLevel="2" x14ac:dyDescent="0.25">
      <c r="A173" s="157"/>
      <c r="B173" s="158"/>
      <c r="C173" s="184" t="s">
        <v>430</v>
      </c>
      <c r="D173" s="182"/>
      <c r="E173" s="183"/>
      <c r="F173" s="160"/>
      <c r="G173" s="160"/>
      <c r="H173" s="160"/>
      <c r="I173" s="160"/>
      <c r="J173" s="160"/>
      <c r="K173" s="160"/>
      <c r="L173" s="160"/>
      <c r="M173" s="160"/>
      <c r="N173" s="159"/>
      <c r="O173" s="159"/>
      <c r="P173" s="159"/>
      <c r="Q173" s="159"/>
      <c r="R173" s="160"/>
      <c r="S173" s="160"/>
      <c r="T173" s="160"/>
      <c r="U173" s="160"/>
      <c r="V173" s="160"/>
      <c r="W173" s="160"/>
      <c r="X173" s="160"/>
      <c r="Y173" s="160"/>
      <c r="Z173" s="150"/>
      <c r="AA173" s="150"/>
      <c r="AB173" s="150"/>
      <c r="AC173" s="150"/>
      <c r="AD173" s="150"/>
      <c r="AE173" s="150"/>
      <c r="AF173" s="150"/>
      <c r="AG173" s="150" t="s">
        <v>415</v>
      </c>
      <c r="AH173" s="150">
        <v>0</v>
      </c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outlineLevel="3" x14ac:dyDescent="0.25">
      <c r="A174" s="157"/>
      <c r="B174" s="158"/>
      <c r="C174" s="184" t="s">
        <v>728</v>
      </c>
      <c r="D174" s="182"/>
      <c r="E174" s="183"/>
      <c r="F174" s="160"/>
      <c r="G174" s="160"/>
      <c r="H174" s="160"/>
      <c r="I174" s="160"/>
      <c r="J174" s="160"/>
      <c r="K174" s="160"/>
      <c r="L174" s="160"/>
      <c r="M174" s="160"/>
      <c r="N174" s="159"/>
      <c r="O174" s="159"/>
      <c r="P174" s="159"/>
      <c r="Q174" s="159"/>
      <c r="R174" s="160"/>
      <c r="S174" s="160"/>
      <c r="T174" s="160"/>
      <c r="U174" s="160"/>
      <c r="V174" s="160"/>
      <c r="W174" s="160"/>
      <c r="X174" s="160"/>
      <c r="Y174" s="160"/>
      <c r="Z174" s="150"/>
      <c r="AA174" s="150"/>
      <c r="AB174" s="150"/>
      <c r="AC174" s="150"/>
      <c r="AD174" s="150"/>
      <c r="AE174" s="150"/>
      <c r="AF174" s="150"/>
      <c r="AG174" s="150" t="s">
        <v>415</v>
      </c>
      <c r="AH174" s="150">
        <v>0</v>
      </c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</row>
    <row r="175" spans="1:60" outlineLevel="3" x14ac:dyDescent="0.25">
      <c r="A175" s="157"/>
      <c r="B175" s="158"/>
      <c r="C175" s="184" t="s">
        <v>729</v>
      </c>
      <c r="D175" s="182"/>
      <c r="E175" s="183">
        <v>36.588200000000001</v>
      </c>
      <c r="F175" s="160"/>
      <c r="G175" s="160"/>
      <c r="H175" s="160"/>
      <c r="I175" s="160"/>
      <c r="J175" s="160"/>
      <c r="K175" s="160"/>
      <c r="L175" s="160"/>
      <c r="M175" s="160"/>
      <c r="N175" s="159"/>
      <c r="O175" s="159"/>
      <c r="P175" s="159"/>
      <c r="Q175" s="159"/>
      <c r="R175" s="160"/>
      <c r="S175" s="160"/>
      <c r="T175" s="160"/>
      <c r="U175" s="160"/>
      <c r="V175" s="160"/>
      <c r="W175" s="160"/>
      <c r="X175" s="160"/>
      <c r="Y175" s="160"/>
      <c r="Z175" s="150"/>
      <c r="AA175" s="150"/>
      <c r="AB175" s="150"/>
      <c r="AC175" s="150"/>
      <c r="AD175" s="150"/>
      <c r="AE175" s="150"/>
      <c r="AF175" s="150"/>
      <c r="AG175" s="150" t="s">
        <v>415</v>
      </c>
      <c r="AH175" s="150">
        <v>0</v>
      </c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outlineLevel="1" x14ac:dyDescent="0.25">
      <c r="A176" s="169">
        <v>50</v>
      </c>
      <c r="B176" s="170" t="s">
        <v>433</v>
      </c>
      <c r="C176" s="178" t="s">
        <v>434</v>
      </c>
      <c r="D176" s="171" t="s">
        <v>426</v>
      </c>
      <c r="E176" s="172">
        <v>36.588200000000001</v>
      </c>
      <c r="F176" s="173"/>
      <c r="G176" s="174">
        <f>ROUND(E176*F176,2)</f>
        <v>0</v>
      </c>
      <c r="H176" s="173"/>
      <c r="I176" s="174">
        <f>ROUND(E176*H176,2)</f>
        <v>0</v>
      </c>
      <c r="J176" s="173"/>
      <c r="K176" s="174">
        <f>ROUND(E176*J176,2)</f>
        <v>0</v>
      </c>
      <c r="L176" s="174">
        <v>21</v>
      </c>
      <c r="M176" s="174">
        <f>G176*(1+L176/100)</f>
        <v>0</v>
      </c>
      <c r="N176" s="172">
        <v>0</v>
      </c>
      <c r="O176" s="172">
        <f>ROUND(E176*N176,2)</f>
        <v>0</v>
      </c>
      <c r="P176" s="172">
        <v>0</v>
      </c>
      <c r="Q176" s="172">
        <f>ROUND(E176*P176,2)</f>
        <v>0</v>
      </c>
      <c r="R176" s="174" t="s">
        <v>408</v>
      </c>
      <c r="S176" s="174" t="s">
        <v>358</v>
      </c>
      <c r="T176" s="175" t="s">
        <v>409</v>
      </c>
      <c r="U176" s="160">
        <v>0</v>
      </c>
      <c r="V176" s="160">
        <f>ROUND(E176*U176,2)</f>
        <v>0</v>
      </c>
      <c r="W176" s="160"/>
      <c r="X176" s="160" t="s">
        <v>427</v>
      </c>
      <c r="Y176" s="160" t="s">
        <v>361</v>
      </c>
      <c r="Z176" s="150"/>
      <c r="AA176" s="150"/>
      <c r="AB176" s="150"/>
      <c r="AC176" s="150"/>
      <c r="AD176" s="150"/>
      <c r="AE176" s="150"/>
      <c r="AF176" s="150"/>
      <c r="AG176" s="150" t="s">
        <v>428</v>
      </c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outlineLevel="2" x14ac:dyDescent="0.25">
      <c r="A177" s="157"/>
      <c r="B177" s="158"/>
      <c r="C177" s="184" t="s">
        <v>430</v>
      </c>
      <c r="D177" s="182"/>
      <c r="E177" s="183"/>
      <c r="F177" s="160"/>
      <c r="G177" s="160"/>
      <c r="H177" s="160"/>
      <c r="I177" s="160"/>
      <c r="J177" s="160"/>
      <c r="K177" s="160"/>
      <c r="L177" s="160"/>
      <c r="M177" s="160"/>
      <c r="N177" s="159"/>
      <c r="O177" s="159"/>
      <c r="P177" s="159"/>
      <c r="Q177" s="159"/>
      <c r="R177" s="160"/>
      <c r="S177" s="160"/>
      <c r="T177" s="160"/>
      <c r="U177" s="160"/>
      <c r="V177" s="160"/>
      <c r="W177" s="160"/>
      <c r="X177" s="160"/>
      <c r="Y177" s="160"/>
      <c r="Z177" s="150"/>
      <c r="AA177" s="150"/>
      <c r="AB177" s="150"/>
      <c r="AC177" s="150"/>
      <c r="AD177" s="150"/>
      <c r="AE177" s="150"/>
      <c r="AF177" s="150"/>
      <c r="AG177" s="150" t="s">
        <v>415</v>
      </c>
      <c r="AH177" s="150">
        <v>0</v>
      </c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outlineLevel="3" x14ac:dyDescent="0.25">
      <c r="A178" s="157"/>
      <c r="B178" s="158"/>
      <c r="C178" s="184" t="s">
        <v>728</v>
      </c>
      <c r="D178" s="182"/>
      <c r="E178" s="183"/>
      <c r="F178" s="160"/>
      <c r="G178" s="160"/>
      <c r="H178" s="160"/>
      <c r="I178" s="160"/>
      <c r="J178" s="160"/>
      <c r="K178" s="160"/>
      <c r="L178" s="160"/>
      <c r="M178" s="160"/>
      <c r="N178" s="159"/>
      <c r="O178" s="159"/>
      <c r="P178" s="159"/>
      <c r="Q178" s="159"/>
      <c r="R178" s="160"/>
      <c r="S178" s="160"/>
      <c r="T178" s="160"/>
      <c r="U178" s="160"/>
      <c r="V178" s="160"/>
      <c r="W178" s="160"/>
      <c r="X178" s="160"/>
      <c r="Y178" s="160"/>
      <c r="Z178" s="150"/>
      <c r="AA178" s="150"/>
      <c r="AB178" s="150"/>
      <c r="AC178" s="150"/>
      <c r="AD178" s="150"/>
      <c r="AE178" s="150"/>
      <c r="AF178" s="150"/>
      <c r="AG178" s="150" t="s">
        <v>415</v>
      </c>
      <c r="AH178" s="150">
        <v>0</v>
      </c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outlineLevel="3" x14ac:dyDescent="0.25">
      <c r="A179" s="157"/>
      <c r="B179" s="158"/>
      <c r="C179" s="184" t="s">
        <v>729</v>
      </c>
      <c r="D179" s="182"/>
      <c r="E179" s="183">
        <v>36.588200000000001</v>
      </c>
      <c r="F179" s="160"/>
      <c r="G179" s="160"/>
      <c r="H179" s="160"/>
      <c r="I179" s="160"/>
      <c r="J179" s="160"/>
      <c r="K179" s="160"/>
      <c r="L179" s="160"/>
      <c r="M179" s="160"/>
      <c r="N179" s="159"/>
      <c r="O179" s="159"/>
      <c r="P179" s="159"/>
      <c r="Q179" s="159"/>
      <c r="R179" s="160"/>
      <c r="S179" s="160"/>
      <c r="T179" s="160"/>
      <c r="U179" s="160"/>
      <c r="V179" s="160"/>
      <c r="W179" s="160"/>
      <c r="X179" s="160"/>
      <c r="Y179" s="160"/>
      <c r="Z179" s="150"/>
      <c r="AA179" s="150"/>
      <c r="AB179" s="150"/>
      <c r="AC179" s="150"/>
      <c r="AD179" s="150"/>
      <c r="AE179" s="150"/>
      <c r="AF179" s="150"/>
      <c r="AG179" s="150" t="s">
        <v>415</v>
      </c>
      <c r="AH179" s="150">
        <v>0</v>
      </c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outlineLevel="1" x14ac:dyDescent="0.25">
      <c r="A180" s="169">
        <v>51</v>
      </c>
      <c r="B180" s="170" t="s">
        <v>436</v>
      </c>
      <c r="C180" s="178" t="s">
        <v>437</v>
      </c>
      <c r="D180" s="171" t="s">
        <v>426</v>
      </c>
      <c r="E180" s="172">
        <v>36.588200000000001</v>
      </c>
      <c r="F180" s="173"/>
      <c r="G180" s="174">
        <f>ROUND(E180*F180,2)</f>
        <v>0</v>
      </c>
      <c r="H180" s="173"/>
      <c r="I180" s="174">
        <f>ROUND(E180*H180,2)</f>
        <v>0</v>
      </c>
      <c r="J180" s="173"/>
      <c r="K180" s="174">
        <f>ROUND(E180*J180,2)</f>
        <v>0</v>
      </c>
      <c r="L180" s="174">
        <v>21</v>
      </c>
      <c r="M180" s="174">
        <f>G180*(1+L180/100)</f>
        <v>0</v>
      </c>
      <c r="N180" s="172">
        <v>0</v>
      </c>
      <c r="O180" s="172">
        <f>ROUND(E180*N180,2)</f>
        <v>0</v>
      </c>
      <c r="P180" s="172">
        <v>0</v>
      </c>
      <c r="Q180" s="172">
        <f>ROUND(E180*P180,2)</f>
        <v>0</v>
      </c>
      <c r="R180" s="174" t="s">
        <v>408</v>
      </c>
      <c r="S180" s="174" t="s">
        <v>358</v>
      </c>
      <c r="T180" s="175" t="s">
        <v>409</v>
      </c>
      <c r="U180" s="160">
        <v>0.94199999999999995</v>
      </c>
      <c r="V180" s="160">
        <f>ROUND(E180*U180,2)</f>
        <v>34.47</v>
      </c>
      <c r="W180" s="160"/>
      <c r="X180" s="160" t="s">
        <v>427</v>
      </c>
      <c r="Y180" s="160" t="s">
        <v>361</v>
      </c>
      <c r="Z180" s="150"/>
      <c r="AA180" s="150"/>
      <c r="AB180" s="150"/>
      <c r="AC180" s="150"/>
      <c r="AD180" s="150"/>
      <c r="AE180" s="150"/>
      <c r="AF180" s="150"/>
      <c r="AG180" s="150" t="s">
        <v>428</v>
      </c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outlineLevel="2" x14ac:dyDescent="0.25">
      <c r="A181" s="157"/>
      <c r="B181" s="158"/>
      <c r="C181" s="184" t="s">
        <v>430</v>
      </c>
      <c r="D181" s="182"/>
      <c r="E181" s="183"/>
      <c r="F181" s="160"/>
      <c r="G181" s="160"/>
      <c r="H181" s="160"/>
      <c r="I181" s="160"/>
      <c r="J181" s="160"/>
      <c r="K181" s="160"/>
      <c r="L181" s="160"/>
      <c r="M181" s="160"/>
      <c r="N181" s="159"/>
      <c r="O181" s="159"/>
      <c r="P181" s="159"/>
      <c r="Q181" s="159"/>
      <c r="R181" s="160"/>
      <c r="S181" s="160"/>
      <c r="T181" s="160"/>
      <c r="U181" s="160"/>
      <c r="V181" s="160"/>
      <c r="W181" s="160"/>
      <c r="X181" s="160"/>
      <c r="Y181" s="160"/>
      <c r="Z181" s="150"/>
      <c r="AA181" s="150"/>
      <c r="AB181" s="150"/>
      <c r="AC181" s="150"/>
      <c r="AD181" s="150"/>
      <c r="AE181" s="150"/>
      <c r="AF181" s="150"/>
      <c r="AG181" s="150" t="s">
        <v>415</v>
      </c>
      <c r="AH181" s="150">
        <v>0</v>
      </c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outlineLevel="3" x14ac:dyDescent="0.25">
      <c r="A182" s="157"/>
      <c r="B182" s="158"/>
      <c r="C182" s="184" t="s">
        <v>728</v>
      </c>
      <c r="D182" s="182"/>
      <c r="E182" s="183"/>
      <c r="F182" s="160"/>
      <c r="G182" s="160"/>
      <c r="H182" s="160"/>
      <c r="I182" s="160"/>
      <c r="J182" s="160"/>
      <c r="K182" s="160"/>
      <c r="L182" s="160"/>
      <c r="M182" s="160"/>
      <c r="N182" s="159"/>
      <c r="O182" s="159"/>
      <c r="P182" s="159"/>
      <c r="Q182" s="159"/>
      <c r="R182" s="160"/>
      <c r="S182" s="160"/>
      <c r="T182" s="160"/>
      <c r="U182" s="160"/>
      <c r="V182" s="160"/>
      <c r="W182" s="160"/>
      <c r="X182" s="160"/>
      <c r="Y182" s="160"/>
      <c r="Z182" s="150"/>
      <c r="AA182" s="150"/>
      <c r="AB182" s="150"/>
      <c r="AC182" s="150"/>
      <c r="AD182" s="150"/>
      <c r="AE182" s="150"/>
      <c r="AF182" s="150"/>
      <c r="AG182" s="150" t="s">
        <v>415</v>
      </c>
      <c r="AH182" s="150">
        <v>0</v>
      </c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outlineLevel="3" x14ac:dyDescent="0.25">
      <c r="A183" s="157"/>
      <c r="B183" s="158"/>
      <c r="C183" s="184" t="s">
        <v>729</v>
      </c>
      <c r="D183" s="182"/>
      <c r="E183" s="183">
        <v>36.588200000000001</v>
      </c>
      <c r="F183" s="160"/>
      <c r="G183" s="160"/>
      <c r="H183" s="160"/>
      <c r="I183" s="160"/>
      <c r="J183" s="160"/>
      <c r="K183" s="160"/>
      <c r="L183" s="160"/>
      <c r="M183" s="160"/>
      <c r="N183" s="159"/>
      <c r="O183" s="159"/>
      <c r="P183" s="159"/>
      <c r="Q183" s="159"/>
      <c r="R183" s="160"/>
      <c r="S183" s="160"/>
      <c r="T183" s="160"/>
      <c r="U183" s="160"/>
      <c r="V183" s="160"/>
      <c r="W183" s="160"/>
      <c r="X183" s="160"/>
      <c r="Y183" s="160"/>
      <c r="Z183" s="150"/>
      <c r="AA183" s="150"/>
      <c r="AB183" s="150"/>
      <c r="AC183" s="150"/>
      <c r="AD183" s="150"/>
      <c r="AE183" s="150"/>
      <c r="AF183" s="150"/>
      <c r="AG183" s="150" t="s">
        <v>415</v>
      </c>
      <c r="AH183" s="150">
        <v>0</v>
      </c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</row>
    <row r="184" spans="1:60" outlineLevel="1" x14ac:dyDescent="0.25">
      <c r="A184" s="169">
        <v>52</v>
      </c>
      <c r="B184" s="170" t="s">
        <v>438</v>
      </c>
      <c r="C184" s="178" t="s">
        <v>439</v>
      </c>
      <c r="D184" s="171" t="s">
        <v>426</v>
      </c>
      <c r="E184" s="172">
        <v>878.11680000000001</v>
      </c>
      <c r="F184" s="173"/>
      <c r="G184" s="174">
        <f>ROUND(E184*F184,2)</f>
        <v>0</v>
      </c>
      <c r="H184" s="173"/>
      <c r="I184" s="174">
        <f>ROUND(E184*H184,2)</f>
        <v>0</v>
      </c>
      <c r="J184" s="173"/>
      <c r="K184" s="174">
        <f>ROUND(E184*J184,2)</f>
        <v>0</v>
      </c>
      <c r="L184" s="174">
        <v>21</v>
      </c>
      <c r="M184" s="174">
        <f>G184*(1+L184/100)</f>
        <v>0</v>
      </c>
      <c r="N184" s="172">
        <v>0</v>
      </c>
      <c r="O184" s="172">
        <f>ROUND(E184*N184,2)</f>
        <v>0</v>
      </c>
      <c r="P184" s="172">
        <v>0</v>
      </c>
      <c r="Q184" s="172">
        <f>ROUND(E184*P184,2)</f>
        <v>0</v>
      </c>
      <c r="R184" s="174" t="s">
        <v>408</v>
      </c>
      <c r="S184" s="174" t="s">
        <v>358</v>
      </c>
      <c r="T184" s="175" t="s">
        <v>409</v>
      </c>
      <c r="U184" s="160">
        <v>0.11</v>
      </c>
      <c r="V184" s="160">
        <f>ROUND(E184*U184,2)</f>
        <v>96.59</v>
      </c>
      <c r="W184" s="160"/>
      <c r="X184" s="160" t="s">
        <v>427</v>
      </c>
      <c r="Y184" s="160" t="s">
        <v>361</v>
      </c>
      <c r="Z184" s="150"/>
      <c r="AA184" s="150"/>
      <c r="AB184" s="150"/>
      <c r="AC184" s="150"/>
      <c r="AD184" s="150"/>
      <c r="AE184" s="150"/>
      <c r="AF184" s="150"/>
      <c r="AG184" s="150" t="s">
        <v>428</v>
      </c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</row>
    <row r="185" spans="1:60" outlineLevel="2" x14ac:dyDescent="0.25">
      <c r="A185" s="157"/>
      <c r="B185" s="158"/>
      <c r="C185" s="184" t="s">
        <v>430</v>
      </c>
      <c r="D185" s="182"/>
      <c r="E185" s="183"/>
      <c r="F185" s="160"/>
      <c r="G185" s="160"/>
      <c r="H185" s="160"/>
      <c r="I185" s="160"/>
      <c r="J185" s="160"/>
      <c r="K185" s="160"/>
      <c r="L185" s="160"/>
      <c r="M185" s="160"/>
      <c r="N185" s="159"/>
      <c r="O185" s="159"/>
      <c r="P185" s="159"/>
      <c r="Q185" s="159"/>
      <c r="R185" s="160"/>
      <c r="S185" s="160"/>
      <c r="T185" s="160"/>
      <c r="U185" s="160"/>
      <c r="V185" s="160"/>
      <c r="W185" s="160"/>
      <c r="X185" s="160"/>
      <c r="Y185" s="160"/>
      <c r="Z185" s="150"/>
      <c r="AA185" s="150"/>
      <c r="AB185" s="150"/>
      <c r="AC185" s="150"/>
      <c r="AD185" s="150"/>
      <c r="AE185" s="150"/>
      <c r="AF185" s="150"/>
      <c r="AG185" s="150" t="s">
        <v>415</v>
      </c>
      <c r="AH185" s="150">
        <v>0</v>
      </c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</row>
    <row r="186" spans="1:60" outlineLevel="3" x14ac:dyDescent="0.25">
      <c r="A186" s="157"/>
      <c r="B186" s="158"/>
      <c r="C186" s="184" t="s">
        <v>728</v>
      </c>
      <c r="D186" s="182"/>
      <c r="E186" s="183"/>
      <c r="F186" s="160"/>
      <c r="G186" s="160"/>
      <c r="H186" s="160"/>
      <c r="I186" s="160"/>
      <c r="J186" s="160"/>
      <c r="K186" s="160"/>
      <c r="L186" s="160"/>
      <c r="M186" s="160"/>
      <c r="N186" s="159"/>
      <c r="O186" s="159"/>
      <c r="P186" s="159"/>
      <c r="Q186" s="159"/>
      <c r="R186" s="160"/>
      <c r="S186" s="160"/>
      <c r="T186" s="160"/>
      <c r="U186" s="160"/>
      <c r="V186" s="160"/>
      <c r="W186" s="160"/>
      <c r="X186" s="160"/>
      <c r="Y186" s="160"/>
      <c r="Z186" s="150"/>
      <c r="AA186" s="150"/>
      <c r="AB186" s="150"/>
      <c r="AC186" s="150"/>
      <c r="AD186" s="150"/>
      <c r="AE186" s="150"/>
      <c r="AF186" s="150"/>
      <c r="AG186" s="150" t="s">
        <v>415</v>
      </c>
      <c r="AH186" s="150">
        <v>0</v>
      </c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3" x14ac:dyDescent="0.25">
      <c r="A187" s="157"/>
      <c r="B187" s="158"/>
      <c r="C187" s="184" t="s">
        <v>730</v>
      </c>
      <c r="D187" s="182"/>
      <c r="E187" s="183">
        <v>878.11680000000001</v>
      </c>
      <c r="F187" s="160"/>
      <c r="G187" s="160"/>
      <c r="H187" s="160"/>
      <c r="I187" s="160"/>
      <c r="J187" s="160"/>
      <c r="K187" s="160"/>
      <c r="L187" s="160"/>
      <c r="M187" s="160"/>
      <c r="N187" s="159"/>
      <c r="O187" s="159"/>
      <c r="P187" s="159"/>
      <c r="Q187" s="159"/>
      <c r="R187" s="160"/>
      <c r="S187" s="160"/>
      <c r="T187" s="160"/>
      <c r="U187" s="160"/>
      <c r="V187" s="160"/>
      <c r="W187" s="160"/>
      <c r="X187" s="160"/>
      <c r="Y187" s="160"/>
      <c r="Z187" s="150"/>
      <c r="AA187" s="150"/>
      <c r="AB187" s="150"/>
      <c r="AC187" s="150"/>
      <c r="AD187" s="150"/>
      <c r="AE187" s="150"/>
      <c r="AF187" s="150"/>
      <c r="AG187" s="150" t="s">
        <v>415</v>
      </c>
      <c r="AH187" s="150">
        <v>0</v>
      </c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x14ac:dyDescent="0.25">
      <c r="A188" s="3"/>
      <c r="B188" s="4"/>
      <c r="C188" s="179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AE188">
        <v>15</v>
      </c>
      <c r="AF188">
        <v>21</v>
      </c>
      <c r="AG188" t="s">
        <v>339</v>
      </c>
    </row>
    <row r="189" spans="1:60" x14ac:dyDescent="0.25">
      <c r="A189" s="153"/>
      <c r="B189" s="154" t="s">
        <v>29</v>
      </c>
      <c r="C189" s="180"/>
      <c r="D189" s="155"/>
      <c r="E189" s="156"/>
      <c r="F189" s="156"/>
      <c r="G189" s="168">
        <f>G8+G154</f>
        <v>0</v>
      </c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AE189">
        <f>SUMIF(L7:L187,AE188,G7:G187)</f>
        <v>0</v>
      </c>
      <c r="AF189">
        <f>SUMIF(L7:L187,AF188,G7:G187)</f>
        <v>0</v>
      </c>
      <c r="AG189" t="s">
        <v>401</v>
      </c>
    </row>
    <row r="190" spans="1:60" x14ac:dyDescent="0.25">
      <c r="C190" s="181"/>
      <c r="D190" s="10"/>
      <c r="AG190" t="s">
        <v>403</v>
      </c>
    </row>
    <row r="191" spans="1:60" x14ac:dyDescent="0.25">
      <c r="D191" s="10"/>
    </row>
    <row r="192" spans="1:60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KI0vvUWQ/UY8EOLRvvhdcCNJ1m2jRWQcY6NDLN/ku0F8ol251lk/AvUBpS9PZM2CR8Hainz95/s2gVk03CGpFg==" saltValue="nvwO3wqV9f84dlz/8de2fg==" spinCount="100000" sheet="1" formatRows="0"/>
  <mergeCells count="27">
    <mergeCell ref="C13:G13"/>
    <mergeCell ref="A1:G1"/>
    <mergeCell ref="C2:G2"/>
    <mergeCell ref="C3:G3"/>
    <mergeCell ref="C4:G4"/>
    <mergeCell ref="C10:G10"/>
    <mergeCell ref="C79:G79"/>
    <mergeCell ref="C30:G30"/>
    <mergeCell ref="C34:G34"/>
    <mergeCell ref="C39:G39"/>
    <mergeCell ref="C42:G42"/>
    <mergeCell ref="C45:G45"/>
    <mergeCell ref="C48:G48"/>
    <mergeCell ref="C51:G51"/>
    <mergeCell ref="C54:G54"/>
    <mergeCell ref="C65:G65"/>
    <mergeCell ref="C67:G67"/>
    <mergeCell ref="C72:G72"/>
    <mergeCell ref="C161:G161"/>
    <mergeCell ref="C164:G164"/>
    <mergeCell ref="C172:G172"/>
    <mergeCell ref="C82:G82"/>
    <mergeCell ref="C86:G86"/>
    <mergeCell ref="C101:G101"/>
    <mergeCell ref="C114:G114"/>
    <mergeCell ref="C146:G146"/>
    <mergeCell ref="C156:G156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432B9-3333-4768-A3E4-A314750E740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82</v>
      </c>
      <c r="C3" s="258" t="s">
        <v>83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84</v>
      </c>
      <c r="C4" s="261" t="s">
        <v>85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SUMIF(AG9:AG14,"&lt;&gt;NOR",G9:G14)</f>
        <v>0</v>
      </c>
      <c r="H8" s="166"/>
      <c r="I8" s="166">
        <f>SUM(I9:I14)</f>
        <v>0</v>
      </c>
      <c r="J8" s="166"/>
      <c r="K8" s="166">
        <f>SUM(K9:K14)</f>
        <v>0</v>
      </c>
      <c r="L8" s="166"/>
      <c r="M8" s="166">
        <f>SUM(M9:M14)</f>
        <v>0</v>
      </c>
      <c r="N8" s="165"/>
      <c r="O8" s="165">
        <f>SUM(O9:O14)</f>
        <v>0</v>
      </c>
      <c r="P8" s="165"/>
      <c r="Q8" s="165">
        <f>SUM(Q9:Q14)</f>
        <v>0</v>
      </c>
      <c r="R8" s="166"/>
      <c r="S8" s="166"/>
      <c r="T8" s="167"/>
      <c r="U8" s="161"/>
      <c r="V8" s="161">
        <f>SUM(V9:V14)</f>
        <v>28.68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731</v>
      </c>
      <c r="C9" s="178" t="s">
        <v>732</v>
      </c>
      <c r="D9" s="171" t="s">
        <v>446</v>
      </c>
      <c r="E9" s="172">
        <v>1434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0.02</v>
      </c>
      <c r="V9" s="160">
        <f>ROUND(E9*U9,2)</f>
        <v>28.68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733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734</v>
      </c>
      <c r="D11" s="182"/>
      <c r="E11" s="183">
        <v>1245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3" x14ac:dyDescent="0.25">
      <c r="A12" s="157"/>
      <c r="B12" s="158"/>
      <c r="C12" s="184" t="s">
        <v>735</v>
      </c>
      <c r="D12" s="182"/>
      <c r="E12" s="183">
        <v>101</v>
      </c>
      <c r="F12" s="160"/>
      <c r="G12" s="160"/>
      <c r="H12" s="160"/>
      <c r="I12" s="160"/>
      <c r="J12" s="160"/>
      <c r="K12" s="160"/>
      <c r="L12" s="160"/>
      <c r="M12" s="160"/>
      <c r="N12" s="159"/>
      <c r="O12" s="159"/>
      <c r="P12" s="159"/>
      <c r="Q12" s="159"/>
      <c r="R12" s="160"/>
      <c r="S12" s="160"/>
      <c r="T12" s="160"/>
      <c r="U12" s="160"/>
      <c r="V12" s="160"/>
      <c r="W12" s="160"/>
      <c r="X12" s="160"/>
      <c r="Y12" s="160"/>
      <c r="Z12" s="150"/>
      <c r="AA12" s="150"/>
      <c r="AB12" s="150"/>
      <c r="AC12" s="150"/>
      <c r="AD12" s="150"/>
      <c r="AE12" s="150"/>
      <c r="AF12" s="150"/>
      <c r="AG12" s="150" t="s">
        <v>415</v>
      </c>
      <c r="AH12" s="150">
        <v>0</v>
      </c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3" x14ac:dyDescent="0.25">
      <c r="A13" s="157"/>
      <c r="B13" s="158"/>
      <c r="C13" s="184" t="s">
        <v>736</v>
      </c>
      <c r="D13" s="182"/>
      <c r="E13" s="183">
        <v>85</v>
      </c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415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3" x14ac:dyDescent="0.25">
      <c r="A14" s="157"/>
      <c r="B14" s="158"/>
      <c r="C14" s="184" t="s">
        <v>737</v>
      </c>
      <c r="D14" s="182"/>
      <c r="E14" s="183">
        <v>3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x14ac:dyDescent="0.25">
      <c r="A15" s="162" t="s">
        <v>353</v>
      </c>
      <c r="B15" s="163" t="s">
        <v>239</v>
      </c>
      <c r="C15" s="177" t="s">
        <v>240</v>
      </c>
      <c r="D15" s="164"/>
      <c r="E15" s="165"/>
      <c r="F15" s="166"/>
      <c r="G15" s="166">
        <f>SUMIF(AG16:AG28,"&lt;&gt;NOR",G16:G28)</f>
        <v>0</v>
      </c>
      <c r="H15" s="166"/>
      <c r="I15" s="166">
        <f>SUM(I16:I28)</f>
        <v>0</v>
      </c>
      <c r="J15" s="166"/>
      <c r="K15" s="166">
        <f>SUM(K16:K28)</f>
        <v>0</v>
      </c>
      <c r="L15" s="166"/>
      <c r="M15" s="166">
        <f>SUM(M16:M28)</f>
        <v>0</v>
      </c>
      <c r="N15" s="165"/>
      <c r="O15" s="165">
        <f>SUM(O16:O28)</f>
        <v>0.27999999999999997</v>
      </c>
      <c r="P15" s="165"/>
      <c r="Q15" s="165">
        <f>SUM(Q16:Q28)</f>
        <v>0</v>
      </c>
      <c r="R15" s="166"/>
      <c r="S15" s="166"/>
      <c r="T15" s="167"/>
      <c r="U15" s="161"/>
      <c r="V15" s="161">
        <f>SUM(V16:V28)</f>
        <v>57.36</v>
      </c>
      <c r="W15" s="161"/>
      <c r="X15" s="161"/>
      <c r="Y15" s="161"/>
      <c r="AG15" t="s">
        <v>354</v>
      </c>
    </row>
    <row r="16" spans="1:60" outlineLevel="1" x14ac:dyDescent="0.25">
      <c r="A16" s="169">
        <v>2</v>
      </c>
      <c r="B16" s="170" t="s">
        <v>738</v>
      </c>
      <c r="C16" s="178" t="s">
        <v>739</v>
      </c>
      <c r="D16" s="171" t="s">
        <v>446</v>
      </c>
      <c r="E16" s="172">
        <v>1434</v>
      </c>
      <c r="F16" s="173"/>
      <c r="G16" s="174">
        <f>ROUND(E16*F16,2)</f>
        <v>0</v>
      </c>
      <c r="H16" s="173"/>
      <c r="I16" s="174">
        <f>ROUND(E16*H16,2)</f>
        <v>0</v>
      </c>
      <c r="J16" s="173"/>
      <c r="K16" s="174">
        <f>ROUND(E16*J16,2)</f>
        <v>0</v>
      </c>
      <c r="L16" s="174">
        <v>21</v>
      </c>
      <c r="M16" s="174">
        <f>G16*(1+L16/100)</f>
        <v>0</v>
      </c>
      <c r="N16" s="172">
        <v>3.0000000000000001E-5</v>
      </c>
      <c r="O16" s="172">
        <f>ROUND(E16*N16,2)</f>
        <v>0.04</v>
      </c>
      <c r="P16" s="172">
        <v>0</v>
      </c>
      <c r="Q16" s="172">
        <f>ROUND(E16*P16,2)</f>
        <v>0</v>
      </c>
      <c r="R16" s="174" t="s">
        <v>740</v>
      </c>
      <c r="S16" s="174" t="s">
        <v>358</v>
      </c>
      <c r="T16" s="175" t="s">
        <v>409</v>
      </c>
      <c r="U16" s="160">
        <v>0.04</v>
      </c>
      <c r="V16" s="160">
        <f>ROUND(E16*U16,2)</f>
        <v>57.36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411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184" t="s">
        <v>734</v>
      </c>
      <c r="D17" s="182"/>
      <c r="E17" s="183">
        <v>1245</v>
      </c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3" x14ac:dyDescent="0.25">
      <c r="A18" s="157"/>
      <c r="B18" s="158"/>
      <c r="C18" s="184" t="s">
        <v>735</v>
      </c>
      <c r="D18" s="182"/>
      <c r="E18" s="183">
        <v>101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3" x14ac:dyDescent="0.25">
      <c r="A19" s="157"/>
      <c r="B19" s="158"/>
      <c r="C19" s="184" t="s">
        <v>736</v>
      </c>
      <c r="D19" s="182"/>
      <c r="E19" s="183">
        <v>85</v>
      </c>
      <c r="F19" s="160"/>
      <c r="G19" s="160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415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3" x14ac:dyDescent="0.25">
      <c r="A20" s="157"/>
      <c r="B20" s="158"/>
      <c r="C20" s="184" t="s">
        <v>737</v>
      </c>
      <c r="D20" s="182"/>
      <c r="E20" s="183">
        <v>3</v>
      </c>
      <c r="F20" s="160"/>
      <c r="G20" s="160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415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20.399999999999999" outlineLevel="1" x14ac:dyDescent="0.25">
      <c r="A21" s="169">
        <v>3</v>
      </c>
      <c r="B21" s="170" t="s">
        <v>741</v>
      </c>
      <c r="C21" s="178" t="s">
        <v>742</v>
      </c>
      <c r="D21" s="171" t="s">
        <v>446</v>
      </c>
      <c r="E21" s="172">
        <v>1577.4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1.4999999999999999E-4</v>
      </c>
      <c r="O21" s="172">
        <f>ROUND(E21*N21,2)</f>
        <v>0.24</v>
      </c>
      <c r="P21" s="172">
        <v>0</v>
      </c>
      <c r="Q21" s="172">
        <f>ROUND(E21*P21,2)</f>
        <v>0</v>
      </c>
      <c r="R21" s="174" t="s">
        <v>743</v>
      </c>
      <c r="S21" s="174" t="s">
        <v>358</v>
      </c>
      <c r="T21" s="175" t="s">
        <v>409</v>
      </c>
      <c r="U21" s="160">
        <v>0</v>
      </c>
      <c r="V21" s="160">
        <f>ROUND(E21*U21,2)</f>
        <v>0</v>
      </c>
      <c r="W21" s="160"/>
      <c r="X21" s="160" t="s">
        <v>744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745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198" t="s">
        <v>664</v>
      </c>
      <c r="D22" s="195"/>
      <c r="E22" s="196"/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3" x14ac:dyDescent="0.25">
      <c r="A23" s="157"/>
      <c r="B23" s="158"/>
      <c r="C23" s="199" t="s">
        <v>746</v>
      </c>
      <c r="D23" s="195"/>
      <c r="E23" s="196">
        <v>1245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2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3" x14ac:dyDescent="0.25">
      <c r="A24" s="157"/>
      <c r="B24" s="158"/>
      <c r="C24" s="199" t="s">
        <v>747</v>
      </c>
      <c r="D24" s="195"/>
      <c r="E24" s="196">
        <v>101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2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3" x14ac:dyDescent="0.25">
      <c r="A25" s="157"/>
      <c r="B25" s="158"/>
      <c r="C25" s="199" t="s">
        <v>748</v>
      </c>
      <c r="D25" s="195"/>
      <c r="E25" s="196">
        <v>85</v>
      </c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2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3" x14ac:dyDescent="0.25">
      <c r="A26" s="157"/>
      <c r="B26" s="158"/>
      <c r="C26" s="199" t="s">
        <v>749</v>
      </c>
      <c r="D26" s="195"/>
      <c r="E26" s="196">
        <v>3</v>
      </c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2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3" x14ac:dyDescent="0.25">
      <c r="A27" s="157"/>
      <c r="B27" s="158"/>
      <c r="C27" s="198" t="s">
        <v>667</v>
      </c>
      <c r="D27" s="195"/>
      <c r="E27" s="196"/>
      <c r="F27" s="160"/>
      <c r="G27" s="160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415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3" x14ac:dyDescent="0.25">
      <c r="A28" s="157"/>
      <c r="B28" s="158"/>
      <c r="C28" s="184" t="s">
        <v>750</v>
      </c>
      <c r="D28" s="182"/>
      <c r="E28" s="183">
        <v>1577.4</v>
      </c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5">
      <c r="A29" s="162" t="s">
        <v>353</v>
      </c>
      <c r="B29" s="163" t="s">
        <v>249</v>
      </c>
      <c r="C29" s="177" t="s">
        <v>250</v>
      </c>
      <c r="D29" s="164"/>
      <c r="E29" s="165"/>
      <c r="F29" s="166"/>
      <c r="G29" s="166">
        <f>SUMIF(AG30:AG52,"&lt;&gt;NOR",G30:G52)</f>
        <v>0</v>
      </c>
      <c r="H29" s="166"/>
      <c r="I29" s="166">
        <f>SUM(I30:I52)</f>
        <v>0</v>
      </c>
      <c r="J29" s="166"/>
      <c r="K29" s="166">
        <f>SUM(K30:K52)</f>
        <v>0</v>
      </c>
      <c r="L29" s="166"/>
      <c r="M29" s="166">
        <f>SUM(M30:M52)</f>
        <v>0</v>
      </c>
      <c r="N29" s="165"/>
      <c r="O29" s="165">
        <f>SUM(O30:O52)</f>
        <v>1216.6199999999999</v>
      </c>
      <c r="P29" s="165"/>
      <c r="Q29" s="165">
        <f>SUM(Q30:Q52)</f>
        <v>0</v>
      </c>
      <c r="R29" s="166"/>
      <c r="S29" s="166"/>
      <c r="T29" s="167"/>
      <c r="U29" s="161"/>
      <c r="V29" s="161">
        <f>SUM(V30:V52)</f>
        <v>1747.77</v>
      </c>
      <c r="W29" s="161"/>
      <c r="X29" s="161"/>
      <c r="Y29" s="161"/>
      <c r="AG29" t="s">
        <v>354</v>
      </c>
    </row>
    <row r="30" spans="1:60" ht="20.399999999999999" outlineLevel="1" x14ac:dyDescent="0.25">
      <c r="A30" s="169">
        <v>4</v>
      </c>
      <c r="B30" s="170" t="s">
        <v>751</v>
      </c>
      <c r="C30" s="178" t="s">
        <v>752</v>
      </c>
      <c r="D30" s="171" t="s">
        <v>446</v>
      </c>
      <c r="E30" s="172">
        <v>101</v>
      </c>
      <c r="F30" s="173"/>
      <c r="G30" s="174">
        <f>ROUND(E30*F30,2)</f>
        <v>0</v>
      </c>
      <c r="H30" s="173"/>
      <c r="I30" s="174">
        <f>ROUND(E30*H30,2)</f>
        <v>0</v>
      </c>
      <c r="J30" s="173"/>
      <c r="K30" s="174">
        <f>ROUND(E30*J30,2)</f>
        <v>0</v>
      </c>
      <c r="L30" s="174">
        <v>21</v>
      </c>
      <c r="M30" s="174">
        <f>G30*(1+L30/100)</f>
        <v>0</v>
      </c>
      <c r="N30" s="172">
        <v>0.378</v>
      </c>
      <c r="O30" s="172">
        <f>ROUND(E30*N30,2)</f>
        <v>38.18</v>
      </c>
      <c r="P30" s="172">
        <v>0</v>
      </c>
      <c r="Q30" s="172">
        <f>ROUND(E30*P30,2)</f>
        <v>0</v>
      </c>
      <c r="R30" s="174" t="s">
        <v>447</v>
      </c>
      <c r="S30" s="174" t="s">
        <v>358</v>
      </c>
      <c r="T30" s="175" t="s">
        <v>409</v>
      </c>
      <c r="U30" s="160">
        <v>0.03</v>
      </c>
      <c r="V30" s="160">
        <f>ROUND(E30*U30,2)</f>
        <v>3.03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411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2" x14ac:dyDescent="0.25">
      <c r="A31" s="157"/>
      <c r="B31" s="158"/>
      <c r="C31" s="184" t="s">
        <v>735</v>
      </c>
      <c r="D31" s="182"/>
      <c r="E31" s="183">
        <v>101</v>
      </c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ht="20.399999999999999" outlineLevel="1" x14ac:dyDescent="0.25">
      <c r="A32" s="169">
        <v>5</v>
      </c>
      <c r="B32" s="170" t="s">
        <v>753</v>
      </c>
      <c r="C32" s="178" t="s">
        <v>754</v>
      </c>
      <c r="D32" s="171" t="s">
        <v>446</v>
      </c>
      <c r="E32" s="172">
        <v>1333</v>
      </c>
      <c r="F32" s="173"/>
      <c r="G32" s="174">
        <f>ROUND(E32*F32,2)</f>
        <v>0</v>
      </c>
      <c r="H32" s="173"/>
      <c r="I32" s="174">
        <f>ROUND(E32*H32,2)</f>
        <v>0</v>
      </c>
      <c r="J32" s="173"/>
      <c r="K32" s="174">
        <f>ROUND(E32*J32,2)</f>
        <v>0</v>
      </c>
      <c r="L32" s="174">
        <v>21</v>
      </c>
      <c r="M32" s="174">
        <f>G32*(1+L32/100)</f>
        <v>0</v>
      </c>
      <c r="N32" s="172">
        <v>0.55125000000000002</v>
      </c>
      <c r="O32" s="172">
        <f>ROUND(E32*N32,2)</f>
        <v>734.82</v>
      </c>
      <c r="P32" s="172">
        <v>0</v>
      </c>
      <c r="Q32" s="172">
        <f>ROUND(E32*P32,2)</f>
        <v>0</v>
      </c>
      <c r="R32" s="174" t="s">
        <v>447</v>
      </c>
      <c r="S32" s="174" t="s">
        <v>358</v>
      </c>
      <c r="T32" s="175" t="s">
        <v>409</v>
      </c>
      <c r="U32" s="160">
        <v>0.03</v>
      </c>
      <c r="V32" s="160">
        <f>ROUND(E32*U32,2)</f>
        <v>39.99</v>
      </c>
      <c r="W32" s="160"/>
      <c r="X32" s="160" t="s">
        <v>410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411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2" x14ac:dyDescent="0.25">
      <c r="A33" s="157"/>
      <c r="B33" s="158"/>
      <c r="C33" s="184" t="s">
        <v>734</v>
      </c>
      <c r="D33" s="182"/>
      <c r="E33" s="183">
        <v>1245</v>
      </c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3" x14ac:dyDescent="0.25">
      <c r="A34" s="157"/>
      <c r="B34" s="158"/>
      <c r="C34" s="184" t="s">
        <v>736</v>
      </c>
      <c r="D34" s="182"/>
      <c r="E34" s="183">
        <v>85</v>
      </c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3" x14ac:dyDescent="0.25">
      <c r="A35" s="157"/>
      <c r="B35" s="158"/>
      <c r="C35" s="184" t="s">
        <v>737</v>
      </c>
      <c r="D35" s="182"/>
      <c r="E35" s="183">
        <v>3</v>
      </c>
      <c r="F35" s="160"/>
      <c r="G35" s="16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415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5">
      <c r="A36" s="169">
        <v>6</v>
      </c>
      <c r="B36" s="170" t="s">
        <v>755</v>
      </c>
      <c r="C36" s="178" t="s">
        <v>756</v>
      </c>
      <c r="D36" s="171" t="s">
        <v>446</v>
      </c>
      <c r="E36" s="172">
        <v>1431</v>
      </c>
      <c r="F36" s="173"/>
      <c r="G36" s="174">
        <f>ROUND(E36*F36,2)</f>
        <v>0</v>
      </c>
      <c r="H36" s="173"/>
      <c r="I36" s="174">
        <f>ROUND(E36*H36,2)</f>
        <v>0</v>
      </c>
      <c r="J36" s="173"/>
      <c r="K36" s="174">
        <f>ROUND(E36*J36,2)</f>
        <v>0</v>
      </c>
      <c r="L36" s="174">
        <v>21</v>
      </c>
      <c r="M36" s="174">
        <f>G36*(1+L36/100)</f>
        <v>0</v>
      </c>
      <c r="N36" s="172">
        <v>0.11</v>
      </c>
      <c r="O36" s="172">
        <f>ROUND(E36*N36,2)</f>
        <v>157.41</v>
      </c>
      <c r="P36" s="172">
        <v>0</v>
      </c>
      <c r="Q36" s="172">
        <f>ROUND(E36*P36,2)</f>
        <v>0</v>
      </c>
      <c r="R36" s="174" t="s">
        <v>447</v>
      </c>
      <c r="S36" s="174" t="s">
        <v>358</v>
      </c>
      <c r="T36" s="175" t="s">
        <v>409</v>
      </c>
      <c r="U36" s="160">
        <v>1.19</v>
      </c>
      <c r="V36" s="160">
        <f>ROUND(E36*U36,2)</f>
        <v>1702.89</v>
      </c>
      <c r="W36" s="160"/>
      <c r="X36" s="160" t="s">
        <v>410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411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2" x14ac:dyDescent="0.25">
      <c r="A37" s="157"/>
      <c r="B37" s="158"/>
      <c r="C37" s="266" t="s">
        <v>457</v>
      </c>
      <c r="D37" s="267"/>
      <c r="E37" s="267"/>
      <c r="F37" s="267"/>
      <c r="G37" s="267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413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76" t="str">
        <f>C37</f>
        <v>s provedením lože do 50 mm, s vyplněním spár, s dvojím beraněním a se smetením přebytečného materiálu na krajnici</v>
      </c>
      <c r="BB37" s="150"/>
      <c r="BC37" s="150"/>
      <c r="BD37" s="150"/>
      <c r="BE37" s="150"/>
      <c r="BF37" s="150"/>
      <c r="BG37" s="150"/>
      <c r="BH37" s="150"/>
    </row>
    <row r="38" spans="1:60" outlineLevel="2" x14ac:dyDescent="0.25">
      <c r="A38" s="157"/>
      <c r="B38" s="158"/>
      <c r="C38" s="184" t="s">
        <v>734</v>
      </c>
      <c r="D38" s="182"/>
      <c r="E38" s="183">
        <v>1245</v>
      </c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3" x14ac:dyDescent="0.25">
      <c r="A39" s="157"/>
      <c r="B39" s="158"/>
      <c r="C39" s="184" t="s">
        <v>735</v>
      </c>
      <c r="D39" s="182"/>
      <c r="E39" s="183">
        <v>101</v>
      </c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3" x14ac:dyDescent="0.25">
      <c r="A40" s="157"/>
      <c r="B40" s="158"/>
      <c r="C40" s="184" t="s">
        <v>736</v>
      </c>
      <c r="D40" s="182"/>
      <c r="E40" s="183">
        <v>85</v>
      </c>
      <c r="F40" s="160"/>
      <c r="G40" s="160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60"/>
      <c r="Z40" s="150"/>
      <c r="AA40" s="150"/>
      <c r="AB40" s="150"/>
      <c r="AC40" s="150"/>
      <c r="AD40" s="150"/>
      <c r="AE40" s="150"/>
      <c r="AF40" s="150"/>
      <c r="AG40" s="150" t="s">
        <v>415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5">
      <c r="A41" s="169">
        <v>7</v>
      </c>
      <c r="B41" s="170" t="s">
        <v>757</v>
      </c>
      <c r="C41" s="178" t="s">
        <v>758</v>
      </c>
      <c r="D41" s="171" t="s">
        <v>446</v>
      </c>
      <c r="E41" s="172">
        <v>3</v>
      </c>
      <c r="F41" s="173"/>
      <c r="G41" s="174">
        <f>ROUND(E41*F41,2)</f>
        <v>0</v>
      </c>
      <c r="H41" s="173"/>
      <c r="I41" s="174">
        <f>ROUND(E41*H41,2)</f>
        <v>0</v>
      </c>
      <c r="J41" s="173"/>
      <c r="K41" s="174">
        <f>ROUND(E41*J41,2)</f>
        <v>0</v>
      </c>
      <c r="L41" s="174">
        <v>21</v>
      </c>
      <c r="M41" s="174">
        <f>G41*(1+L41/100)</f>
        <v>0</v>
      </c>
      <c r="N41" s="172">
        <v>3.15E-2</v>
      </c>
      <c r="O41" s="172">
        <f>ROUND(E41*N41,2)</f>
        <v>0.09</v>
      </c>
      <c r="P41" s="172">
        <v>0</v>
      </c>
      <c r="Q41" s="172">
        <f>ROUND(E41*P41,2)</f>
        <v>0</v>
      </c>
      <c r="R41" s="174"/>
      <c r="S41" s="174" t="s">
        <v>443</v>
      </c>
      <c r="T41" s="175" t="s">
        <v>359</v>
      </c>
      <c r="U41" s="160">
        <v>0.62</v>
      </c>
      <c r="V41" s="160">
        <f>ROUND(E41*U41,2)</f>
        <v>1.86</v>
      </c>
      <c r="W41" s="160"/>
      <c r="X41" s="160" t="s">
        <v>410</v>
      </c>
      <c r="Y41" s="160" t="s">
        <v>361</v>
      </c>
      <c r="Z41" s="150"/>
      <c r="AA41" s="150"/>
      <c r="AB41" s="150"/>
      <c r="AC41" s="150"/>
      <c r="AD41" s="150"/>
      <c r="AE41" s="150"/>
      <c r="AF41" s="150"/>
      <c r="AG41" s="150" t="s">
        <v>411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2" x14ac:dyDescent="0.25">
      <c r="A42" s="157"/>
      <c r="B42" s="158"/>
      <c r="C42" s="184" t="s">
        <v>737</v>
      </c>
      <c r="D42" s="182"/>
      <c r="E42" s="183">
        <v>3</v>
      </c>
      <c r="F42" s="160"/>
      <c r="G42" s="16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415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5">
      <c r="A43" s="169">
        <v>8</v>
      </c>
      <c r="B43" s="170" t="s">
        <v>759</v>
      </c>
      <c r="C43" s="178" t="s">
        <v>760</v>
      </c>
      <c r="D43" s="171" t="s">
        <v>446</v>
      </c>
      <c r="E43" s="172">
        <v>189.72</v>
      </c>
      <c r="F43" s="173"/>
      <c r="G43" s="174">
        <f>ROUND(E43*F43,2)</f>
        <v>0</v>
      </c>
      <c r="H43" s="173"/>
      <c r="I43" s="174">
        <f>ROUND(E43*H43,2)</f>
        <v>0</v>
      </c>
      <c r="J43" s="173"/>
      <c r="K43" s="174">
        <f>ROUND(E43*J43,2)</f>
        <v>0</v>
      </c>
      <c r="L43" s="174">
        <v>21</v>
      </c>
      <c r="M43" s="174">
        <f>G43*(1+L43/100)</f>
        <v>0</v>
      </c>
      <c r="N43" s="172">
        <v>0.16700000000000001</v>
      </c>
      <c r="O43" s="172">
        <f>ROUND(E43*N43,2)</f>
        <v>31.68</v>
      </c>
      <c r="P43" s="172">
        <v>0</v>
      </c>
      <c r="Q43" s="172">
        <f>ROUND(E43*P43,2)</f>
        <v>0</v>
      </c>
      <c r="R43" s="174"/>
      <c r="S43" s="174" t="s">
        <v>443</v>
      </c>
      <c r="T43" s="175" t="s">
        <v>359</v>
      </c>
      <c r="U43" s="160">
        <v>0</v>
      </c>
      <c r="V43" s="160">
        <f>ROUND(E43*U43,2)</f>
        <v>0</v>
      </c>
      <c r="W43" s="160"/>
      <c r="X43" s="160" t="s">
        <v>744</v>
      </c>
      <c r="Y43" s="160" t="s">
        <v>361</v>
      </c>
      <c r="Z43" s="150"/>
      <c r="AA43" s="150"/>
      <c r="AB43" s="150"/>
      <c r="AC43" s="150"/>
      <c r="AD43" s="150"/>
      <c r="AE43" s="150"/>
      <c r="AF43" s="150"/>
      <c r="AG43" s="150" t="s">
        <v>745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2" x14ac:dyDescent="0.25">
      <c r="A44" s="157"/>
      <c r="B44" s="158"/>
      <c r="C44" s="184" t="s">
        <v>761</v>
      </c>
      <c r="D44" s="182"/>
      <c r="E44" s="183">
        <v>103.02</v>
      </c>
      <c r="F44" s="160"/>
      <c r="G44" s="160"/>
      <c r="H44" s="160"/>
      <c r="I44" s="160"/>
      <c r="J44" s="160"/>
      <c r="K44" s="160"/>
      <c r="L44" s="160"/>
      <c r="M44" s="160"/>
      <c r="N44" s="159"/>
      <c r="O44" s="159"/>
      <c r="P44" s="159"/>
      <c r="Q44" s="159"/>
      <c r="R44" s="160"/>
      <c r="S44" s="160"/>
      <c r="T44" s="160"/>
      <c r="U44" s="160"/>
      <c r="V44" s="160"/>
      <c r="W44" s="160"/>
      <c r="X44" s="160"/>
      <c r="Y44" s="160"/>
      <c r="Z44" s="150"/>
      <c r="AA44" s="150"/>
      <c r="AB44" s="150"/>
      <c r="AC44" s="150"/>
      <c r="AD44" s="150"/>
      <c r="AE44" s="150"/>
      <c r="AF44" s="150"/>
      <c r="AG44" s="150" t="s">
        <v>415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3" x14ac:dyDescent="0.25">
      <c r="A45" s="157"/>
      <c r="B45" s="158"/>
      <c r="C45" s="184" t="s">
        <v>762</v>
      </c>
      <c r="D45" s="182"/>
      <c r="E45" s="183">
        <v>86.7</v>
      </c>
      <c r="F45" s="160"/>
      <c r="G45" s="160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60"/>
      <c r="Z45" s="150"/>
      <c r="AA45" s="150"/>
      <c r="AB45" s="150"/>
      <c r="AC45" s="150"/>
      <c r="AD45" s="150"/>
      <c r="AE45" s="150"/>
      <c r="AF45" s="150"/>
      <c r="AG45" s="150" t="s">
        <v>415</v>
      </c>
      <c r="AH45" s="150">
        <v>0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5">
      <c r="A46" s="169">
        <v>9</v>
      </c>
      <c r="B46" s="170" t="s">
        <v>763</v>
      </c>
      <c r="C46" s="178" t="s">
        <v>764</v>
      </c>
      <c r="D46" s="171" t="s">
        <v>446</v>
      </c>
      <c r="E46" s="172">
        <v>1269.9000000000001</v>
      </c>
      <c r="F46" s="173"/>
      <c r="G46" s="174">
        <f>ROUND(E46*F46,2)</f>
        <v>0</v>
      </c>
      <c r="H46" s="173"/>
      <c r="I46" s="174">
        <f>ROUND(E46*H46,2)</f>
        <v>0</v>
      </c>
      <c r="J46" s="173"/>
      <c r="K46" s="174">
        <f>ROUND(E46*J46,2)</f>
        <v>0</v>
      </c>
      <c r="L46" s="174">
        <v>21</v>
      </c>
      <c r="M46" s="174">
        <f>G46*(1+L46/100)</f>
        <v>0</v>
      </c>
      <c r="N46" s="172">
        <v>0.2</v>
      </c>
      <c r="O46" s="172">
        <f>ROUND(E46*N46,2)</f>
        <v>253.98</v>
      </c>
      <c r="P46" s="172">
        <v>0</v>
      </c>
      <c r="Q46" s="172">
        <f>ROUND(E46*P46,2)</f>
        <v>0</v>
      </c>
      <c r="R46" s="174" t="s">
        <v>743</v>
      </c>
      <c r="S46" s="174" t="s">
        <v>358</v>
      </c>
      <c r="T46" s="175" t="s">
        <v>409</v>
      </c>
      <c r="U46" s="160">
        <v>0</v>
      </c>
      <c r="V46" s="160">
        <f>ROUND(E46*U46,2)</f>
        <v>0</v>
      </c>
      <c r="W46" s="160"/>
      <c r="X46" s="160" t="s">
        <v>744</v>
      </c>
      <c r="Y46" s="160" t="s">
        <v>361</v>
      </c>
      <c r="Z46" s="150"/>
      <c r="AA46" s="150"/>
      <c r="AB46" s="150"/>
      <c r="AC46" s="150"/>
      <c r="AD46" s="150"/>
      <c r="AE46" s="150"/>
      <c r="AF46" s="150"/>
      <c r="AG46" s="150" t="s">
        <v>745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2" x14ac:dyDescent="0.25">
      <c r="A47" s="157"/>
      <c r="B47" s="158"/>
      <c r="C47" s="184" t="s">
        <v>765</v>
      </c>
      <c r="D47" s="182"/>
      <c r="E47" s="183">
        <v>1269.9000000000001</v>
      </c>
      <c r="F47" s="160"/>
      <c r="G47" s="160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60"/>
      <c r="Z47" s="150"/>
      <c r="AA47" s="150"/>
      <c r="AB47" s="150"/>
      <c r="AC47" s="150"/>
      <c r="AD47" s="150"/>
      <c r="AE47" s="150"/>
      <c r="AF47" s="150"/>
      <c r="AG47" s="150" t="s">
        <v>415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ht="20.399999999999999" outlineLevel="1" x14ac:dyDescent="0.25">
      <c r="A48" s="169">
        <v>10</v>
      </c>
      <c r="B48" s="170" t="s">
        <v>766</v>
      </c>
      <c r="C48" s="178" t="s">
        <v>767</v>
      </c>
      <c r="D48" s="171" t="s">
        <v>768</v>
      </c>
      <c r="E48" s="172">
        <v>13</v>
      </c>
      <c r="F48" s="173"/>
      <c r="G48" s="174">
        <f>ROUND(E48*F48,2)</f>
        <v>0</v>
      </c>
      <c r="H48" s="173"/>
      <c r="I48" s="174">
        <f>ROUND(E48*H48,2)</f>
        <v>0</v>
      </c>
      <c r="J48" s="173"/>
      <c r="K48" s="174">
        <f>ROUND(E48*J48,2)</f>
        <v>0</v>
      </c>
      <c r="L48" s="174">
        <v>21</v>
      </c>
      <c r="M48" s="174">
        <f>G48*(1+L48/100)</f>
        <v>0</v>
      </c>
      <c r="N48" s="172">
        <v>3.5000000000000003E-2</v>
      </c>
      <c r="O48" s="172">
        <f>ROUND(E48*N48,2)</f>
        <v>0.46</v>
      </c>
      <c r="P48" s="172">
        <v>0</v>
      </c>
      <c r="Q48" s="172">
        <f>ROUND(E48*P48,2)</f>
        <v>0</v>
      </c>
      <c r="R48" s="174" t="s">
        <v>743</v>
      </c>
      <c r="S48" s="174" t="s">
        <v>358</v>
      </c>
      <c r="T48" s="175" t="s">
        <v>409</v>
      </c>
      <c r="U48" s="160">
        <v>0</v>
      </c>
      <c r="V48" s="160">
        <f>ROUND(E48*U48,2)</f>
        <v>0</v>
      </c>
      <c r="W48" s="160"/>
      <c r="X48" s="160" t="s">
        <v>744</v>
      </c>
      <c r="Y48" s="160" t="s">
        <v>361</v>
      </c>
      <c r="Z48" s="150"/>
      <c r="AA48" s="150"/>
      <c r="AB48" s="150"/>
      <c r="AC48" s="150"/>
      <c r="AD48" s="150"/>
      <c r="AE48" s="150"/>
      <c r="AF48" s="150"/>
      <c r="AG48" s="150" t="s">
        <v>745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2" x14ac:dyDescent="0.25">
      <c r="A49" s="157"/>
      <c r="B49" s="158"/>
      <c r="C49" s="198" t="s">
        <v>664</v>
      </c>
      <c r="D49" s="195"/>
      <c r="E49" s="196"/>
      <c r="F49" s="160"/>
      <c r="G49" s="160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415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3" x14ac:dyDescent="0.25">
      <c r="A50" s="157"/>
      <c r="B50" s="158"/>
      <c r="C50" s="199" t="s">
        <v>769</v>
      </c>
      <c r="D50" s="195"/>
      <c r="E50" s="196">
        <v>12.5</v>
      </c>
      <c r="F50" s="160"/>
      <c r="G50" s="160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60"/>
      <c r="Z50" s="150"/>
      <c r="AA50" s="150"/>
      <c r="AB50" s="150"/>
      <c r="AC50" s="150"/>
      <c r="AD50" s="150"/>
      <c r="AE50" s="150"/>
      <c r="AF50" s="150"/>
      <c r="AG50" s="150" t="s">
        <v>415</v>
      </c>
      <c r="AH50" s="150">
        <v>2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3" x14ac:dyDescent="0.25">
      <c r="A51" s="157"/>
      <c r="B51" s="158"/>
      <c r="C51" s="198" t="s">
        <v>667</v>
      </c>
      <c r="D51" s="195"/>
      <c r="E51" s="196"/>
      <c r="F51" s="160"/>
      <c r="G51" s="160"/>
      <c r="H51" s="160"/>
      <c r="I51" s="160"/>
      <c r="J51" s="160"/>
      <c r="K51" s="160"/>
      <c r="L51" s="160"/>
      <c r="M51" s="160"/>
      <c r="N51" s="159"/>
      <c r="O51" s="159"/>
      <c r="P51" s="159"/>
      <c r="Q51" s="159"/>
      <c r="R51" s="160"/>
      <c r="S51" s="160"/>
      <c r="T51" s="160"/>
      <c r="U51" s="160"/>
      <c r="V51" s="160"/>
      <c r="W51" s="160"/>
      <c r="X51" s="160"/>
      <c r="Y51" s="160"/>
      <c r="Z51" s="150"/>
      <c r="AA51" s="150"/>
      <c r="AB51" s="150"/>
      <c r="AC51" s="150"/>
      <c r="AD51" s="150"/>
      <c r="AE51" s="150"/>
      <c r="AF51" s="150"/>
      <c r="AG51" s="150" t="s">
        <v>415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3" x14ac:dyDescent="0.25">
      <c r="A52" s="157"/>
      <c r="B52" s="158"/>
      <c r="C52" s="184" t="s">
        <v>225</v>
      </c>
      <c r="D52" s="182"/>
      <c r="E52" s="183">
        <v>13</v>
      </c>
      <c r="F52" s="160"/>
      <c r="G52" s="160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60"/>
      <c r="Z52" s="150"/>
      <c r="AA52" s="150"/>
      <c r="AB52" s="150"/>
      <c r="AC52" s="150"/>
      <c r="AD52" s="150"/>
      <c r="AE52" s="150"/>
      <c r="AF52" s="150"/>
      <c r="AG52" s="150" t="s">
        <v>415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x14ac:dyDescent="0.25">
      <c r="A53" s="162" t="s">
        <v>353</v>
      </c>
      <c r="B53" s="163" t="s">
        <v>261</v>
      </c>
      <c r="C53" s="177" t="s">
        <v>263</v>
      </c>
      <c r="D53" s="164"/>
      <c r="E53" s="165"/>
      <c r="F53" s="166"/>
      <c r="G53" s="166">
        <f>SUMIF(AG54:AG73,"&lt;&gt;NOR",G54:G73)</f>
        <v>0</v>
      </c>
      <c r="H53" s="166"/>
      <c r="I53" s="166">
        <f>SUM(I54:I73)</f>
        <v>0</v>
      </c>
      <c r="J53" s="166"/>
      <c r="K53" s="166">
        <f>SUM(K54:K73)</f>
        <v>0</v>
      </c>
      <c r="L53" s="166"/>
      <c r="M53" s="166">
        <f>SUM(M54:M73)</f>
        <v>0</v>
      </c>
      <c r="N53" s="165"/>
      <c r="O53" s="165">
        <f>SUM(O54:O73)</f>
        <v>166.49</v>
      </c>
      <c r="P53" s="165"/>
      <c r="Q53" s="165">
        <f>SUM(Q54:Q73)</f>
        <v>0</v>
      </c>
      <c r="R53" s="166"/>
      <c r="S53" s="166"/>
      <c r="T53" s="167"/>
      <c r="U53" s="161"/>
      <c r="V53" s="161">
        <f>SUM(V54:V73)</f>
        <v>160.09</v>
      </c>
      <c r="W53" s="161"/>
      <c r="X53" s="161"/>
      <c r="Y53" s="161"/>
      <c r="AG53" t="s">
        <v>354</v>
      </c>
    </row>
    <row r="54" spans="1:60" ht="20.399999999999999" outlineLevel="1" x14ac:dyDescent="0.25">
      <c r="A54" s="169">
        <v>11</v>
      </c>
      <c r="B54" s="170" t="s">
        <v>770</v>
      </c>
      <c r="C54" s="178" t="s">
        <v>771</v>
      </c>
      <c r="D54" s="171" t="s">
        <v>422</v>
      </c>
      <c r="E54" s="172">
        <v>768.4</v>
      </c>
      <c r="F54" s="173"/>
      <c r="G54" s="174">
        <f>ROUND(E54*F54,2)</f>
        <v>0</v>
      </c>
      <c r="H54" s="173"/>
      <c r="I54" s="174">
        <f>ROUND(E54*H54,2)</f>
        <v>0</v>
      </c>
      <c r="J54" s="173"/>
      <c r="K54" s="174">
        <f>ROUND(E54*J54,2)</f>
        <v>0</v>
      </c>
      <c r="L54" s="174">
        <v>21</v>
      </c>
      <c r="M54" s="174">
        <f>G54*(1+L54/100)</f>
        <v>0</v>
      </c>
      <c r="N54" s="172">
        <v>7.9710000000000003E-2</v>
      </c>
      <c r="O54" s="172">
        <f>ROUND(E54*N54,2)</f>
        <v>61.25</v>
      </c>
      <c r="P54" s="172">
        <v>0</v>
      </c>
      <c r="Q54" s="172">
        <f>ROUND(E54*P54,2)</f>
        <v>0</v>
      </c>
      <c r="R54" s="174" t="s">
        <v>447</v>
      </c>
      <c r="S54" s="174" t="s">
        <v>358</v>
      </c>
      <c r="T54" s="175" t="s">
        <v>409</v>
      </c>
      <c r="U54" s="160">
        <v>0.09</v>
      </c>
      <c r="V54" s="160">
        <f>ROUND(E54*U54,2)</f>
        <v>69.16</v>
      </c>
      <c r="W54" s="160"/>
      <c r="X54" s="160" t="s">
        <v>410</v>
      </c>
      <c r="Y54" s="160" t="s">
        <v>361</v>
      </c>
      <c r="Z54" s="150"/>
      <c r="AA54" s="150"/>
      <c r="AB54" s="150"/>
      <c r="AC54" s="150"/>
      <c r="AD54" s="150"/>
      <c r="AE54" s="150"/>
      <c r="AF54" s="150"/>
      <c r="AG54" s="150" t="s">
        <v>411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2" x14ac:dyDescent="0.25">
      <c r="A55" s="157"/>
      <c r="B55" s="158"/>
      <c r="C55" s="266" t="s">
        <v>772</v>
      </c>
      <c r="D55" s="267"/>
      <c r="E55" s="267"/>
      <c r="F55" s="267"/>
      <c r="G55" s="267"/>
      <c r="H55" s="160"/>
      <c r="I55" s="160"/>
      <c r="J55" s="160"/>
      <c r="K55" s="160"/>
      <c r="L55" s="160"/>
      <c r="M55" s="160"/>
      <c r="N55" s="159"/>
      <c r="O55" s="159"/>
      <c r="P55" s="159"/>
      <c r="Q55" s="159"/>
      <c r="R55" s="160"/>
      <c r="S55" s="160"/>
      <c r="T55" s="160"/>
      <c r="U55" s="160"/>
      <c r="V55" s="160"/>
      <c r="W55" s="160"/>
      <c r="X55" s="160"/>
      <c r="Y55" s="160"/>
      <c r="Z55" s="150"/>
      <c r="AA55" s="150"/>
      <c r="AB55" s="150"/>
      <c r="AC55" s="150"/>
      <c r="AD55" s="150"/>
      <c r="AE55" s="150"/>
      <c r="AF55" s="150"/>
      <c r="AG55" s="150" t="s">
        <v>413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2" x14ac:dyDescent="0.25">
      <c r="A56" s="157"/>
      <c r="B56" s="158"/>
      <c r="C56" s="184" t="s">
        <v>773</v>
      </c>
      <c r="D56" s="182"/>
      <c r="E56" s="183">
        <v>381.6</v>
      </c>
      <c r="F56" s="160"/>
      <c r="G56" s="160"/>
      <c r="H56" s="160"/>
      <c r="I56" s="160"/>
      <c r="J56" s="160"/>
      <c r="K56" s="160"/>
      <c r="L56" s="160"/>
      <c r="M56" s="160"/>
      <c r="N56" s="159"/>
      <c r="O56" s="159"/>
      <c r="P56" s="159"/>
      <c r="Q56" s="159"/>
      <c r="R56" s="160"/>
      <c r="S56" s="160"/>
      <c r="T56" s="160"/>
      <c r="U56" s="160"/>
      <c r="V56" s="160"/>
      <c r="W56" s="160"/>
      <c r="X56" s="160"/>
      <c r="Y56" s="160"/>
      <c r="Z56" s="150"/>
      <c r="AA56" s="150"/>
      <c r="AB56" s="150"/>
      <c r="AC56" s="150"/>
      <c r="AD56" s="150"/>
      <c r="AE56" s="150"/>
      <c r="AF56" s="150"/>
      <c r="AG56" s="150" t="s">
        <v>415</v>
      </c>
      <c r="AH56" s="150">
        <v>0</v>
      </c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3" x14ac:dyDescent="0.25">
      <c r="A57" s="157"/>
      <c r="B57" s="158"/>
      <c r="C57" s="184" t="s">
        <v>774</v>
      </c>
      <c r="D57" s="182"/>
      <c r="E57" s="183">
        <v>386.8</v>
      </c>
      <c r="F57" s="160"/>
      <c r="G57" s="160"/>
      <c r="H57" s="160"/>
      <c r="I57" s="160"/>
      <c r="J57" s="160"/>
      <c r="K57" s="160"/>
      <c r="L57" s="160"/>
      <c r="M57" s="160"/>
      <c r="N57" s="159"/>
      <c r="O57" s="159"/>
      <c r="P57" s="159"/>
      <c r="Q57" s="159"/>
      <c r="R57" s="160"/>
      <c r="S57" s="160"/>
      <c r="T57" s="160"/>
      <c r="U57" s="160"/>
      <c r="V57" s="160"/>
      <c r="W57" s="160"/>
      <c r="X57" s="160"/>
      <c r="Y57" s="160"/>
      <c r="Z57" s="150"/>
      <c r="AA57" s="150"/>
      <c r="AB57" s="150"/>
      <c r="AC57" s="150"/>
      <c r="AD57" s="150"/>
      <c r="AE57" s="150"/>
      <c r="AF57" s="150"/>
      <c r="AG57" s="150" t="s">
        <v>415</v>
      </c>
      <c r="AH57" s="150">
        <v>0</v>
      </c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ht="20.399999999999999" outlineLevel="1" x14ac:dyDescent="0.25">
      <c r="A58" s="169">
        <v>12</v>
      </c>
      <c r="B58" s="170" t="s">
        <v>775</v>
      </c>
      <c r="C58" s="178" t="s">
        <v>776</v>
      </c>
      <c r="D58" s="171" t="s">
        <v>422</v>
      </c>
      <c r="E58" s="172">
        <v>575</v>
      </c>
      <c r="F58" s="173"/>
      <c r="G58" s="174">
        <f>ROUND(E58*F58,2)</f>
        <v>0</v>
      </c>
      <c r="H58" s="173"/>
      <c r="I58" s="174">
        <f>ROUND(E58*H58,2)</f>
        <v>0</v>
      </c>
      <c r="J58" s="173"/>
      <c r="K58" s="174">
        <f>ROUND(E58*J58,2)</f>
        <v>0</v>
      </c>
      <c r="L58" s="174">
        <v>21</v>
      </c>
      <c r="M58" s="174">
        <f>G58*(1+L58/100)</f>
        <v>0</v>
      </c>
      <c r="N58" s="172">
        <v>9.9709999999999993E-2</v>
      </c>
      <c r="O58" s="172">
        <f>ROUND(E58*N58,2)</f>
        <v>57.33</v>
      </c>
      <c r="P58" s="172">
        <v>0</v>
      </c>
      <c r="Q58" s="172">
        <f>ROUND(E58*P58,2)</f>
        <v>0</v>
      </c>
      <c r="R58" s="174" t="s">
        <v>447</v>
      </c>
      <c r="S58" s="174" t="s">
        <v>358</v>
      </c>
      <c r="T58" s="175" t="s">
        <v>409</v>
      </c>
      <c r="U58" s="160">
        <v>0.12</v>
      </c>
      <c r="V58" s="160">
        <f>ROUND(E58*U58,2)</f>
        <v>69</v>
      </c>
      <c r="W58" s="160"/>
      <c r="X58" s="160" t="s">
        <v>410</v>
      </c>
      <c r="Y58" s="160" t="s">
        <v>361</v>
      </c>
      <c r="Z58" s="150"/>
      <c r="AA58" s="150"/>
      <c r="AB58" s="150"/>
      <c r="AC58" s="150"/>
      <c r="AD58" s="150"/>
      <c r="AE58" s="150"/>
      <c r="AF58" s="150"/>
      <c r="AG58" s="150" t="s">
        <v>411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2" x14ac:dyDescent="0.25">
      <c r="A59" s="157"/>
      <c r="B59" s="158"/>
      <c r="C59" s="266" t="s">
        <v>772</v>
      </c>
      <c r="D59" s="267"/>
      <c r="E59" s="267"/>
      <c r="F59" s="267"/>
      <c r="G59" s="267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60"/>
      <c r="Z59" s="150"/>
      <c r="AA59" s="150"/>
      <c r="AB59" s="150"/>
      <c r="AC59" s="150"/>
      <c r="AD59" s="150"/>
      <c r="AE59" s="150"/>
      <c r="AF59" s="150"/>
      <c r="AG59" s="150" t="s">
        <v>413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2" x14ac:dyDescent="0.25">
      <c r="A60" s="157"/>
      <c r="B60" s="158"/>
      <c r="C60" s="184" t="s">
        <v>773</v>
      </c>
      <c r="D60" s="182"/>
      <c r="E60" s="183">
        <v>381.6</v>
      </c>
      <c r="F60" s="160"/>
      <c r="G60" s="160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60"/>
      <c r="Z60" s="150"/>
      <c r="AA60" s="150"/>
      <c r="AB60" s="150"/>
      <c r="AC60" s="150"/>
      <c r="AD60" s="150"/>
      <c r="AE60" s="150"/>
      <c r="AF60" s="150"/>
      <c r="AG60" s="150" t="s">
        <v>415</v>
      </c>
      <c r="AH60" s="150">
        <v>0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3" x14ac:dyDescent="0.25">
      <c r="A61" s="157"/>
      <c r="B61" s="158"/>
      <c r="C61" s="184" t="s">
        <v>777</v>
      </c>
      <c r="D61" s="182"/>
      <c r="E61" s="183">
        <v>193.4</v>
      </c>
      <c r="F61" s="160"/>
      <c r="G61" s="160"/>
      <c r="H61" s="160"/>
      <c r="I61" s="160"/>
      <c r="J61" s="160"/>
      <c r="K61" s="160"/>
      <c r="L61" s="160"/>
      <c r="M61" s="160"/>
      <c r="N61" s="159"/>
      <c r="O61" s="159"/>
      <c r="P61" s="159"/>
      <c r="Q61" s="159"/>
      <c r="R61" s="160"/>
      <c r="S61" s="160"/>
      <c r="T61" s="160"/>
      <c r="U61" s="160"/>
      <c r="V61" s="160"/>
      <c r="W61" s="160"/>
      <c r="X61" s="160"/>
      <c r="Y61" s="160"/>
      <c r="Z61" s="150"/>
      <c r="AA61" s="150"/>
      <c r="AB61" s="150"/>
      <c r="AC61" s="150"/>
      <c r="AD61" s="150"/>
      <c r="AE61" s="150"/>
      <c r="AF61" s="150"/>
      <c r="AG61" s="150" t="s">
        <v>415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ht="20.399999999999999" outlineLevel="1" x14ac:dyDescent="0.25">
      <c r="A62" s="169">
        <v>13</v>
      </c>
      <c r="B62" s="170" t="s">
        <v>778</v>
      </c>
      <c r="C62" s="178" t="s">
        <v>779</v>
      </c>
      <c r="D62" s="171" t="s">
        <v>422</v>
      </c>
      <c r="E62" s="172">
        <v>44</v>
      </c>
      <c r="F62" s="173"/>
      <c r="G62" s="174">
        <f>ROUND(E62*F62,2)</f>
        <v>0</v>
      </c>
      <c r="H62" s="173"/>
      <c r="I62" s="174">
        <f>ROUND(E62*H62,2)</f>
        <v>0</v>
      </c>
      <c r="J62" s="173"/>
      <c r="K62" s="174">
        <f>ROUND(E62*J62,2)</f>
        <v>0</v>
      </c>
      <c r="L62" s="174">
        <v>21</v>
      </c>
      <c r="M62" s="174">
        <f>G62*(1+L62/100)</f>
        <v>0</v>
      </c>
      <c r="N62" s="172">
        <v>0.18806</v>
      </c>
      <c r="O62" s="172">
        <f>ROUND(E62*N62,2)</f>
        <v>8.27</v>
      </c>
      <c r="P62" s="172">
        <v>0</v>
      </c>
      <c r="Q62" s="172">
        <f>ROUND(E62*P62,2)</f>
        <v>0</v>
      </c>
      <c r="R62" s="174" t="s">
        <v>447</v>
      </c>
      <c r="S62" s="174" t="s">
        <v>358</v>
      </c>
      <c r="T62" s="175" t="s">
        <v>409</v>
      </c>
      <c r="U62" s="160">
        <v>0.39</v>
      </c>
      <c r="V62" s="160">
        <f>ROUND(E62*U62,2)</f>
        <v>17.16</v>
      </c>
      <c r="W62" s="160"/>
      <c r="X62" s="160" t="s">
        <v>410</v>
      </c>
      <c r="Y62" s="160" t="s">
        <v>361</v>
      </c>
      <c r="Z62" s="150"/>
      <c r="AA62" s="150"/>
      <c r="AB62" s="150"/>
      <c r="AC62" s="150"/>
      <c r="AD62" s="150"/>
      <c r="AE62" s="150"/>
      <c r="AF62" s="150"/>
      <c r="AG62" s="150" t="s">
        <v>411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2" x14ac:dyDescent="0.25">
      <c r="A63" s="157"/>
      <c r="B63" s="158"/>
      <c r="C63" s="266" t="s">
        <v>780</v>
      </c>
      <c r="D63" s="267"/>
      <c r="E63" s="267"/>
      <c r="F63" s="267"/>
      <c r="G63" s="267"/>
      <c r="H63" s="160"/>
      <c r="I63" s="160"/>
      <c r="J63" s="160"/>
      <c r="K63" s="160"/>
      <c r="L63" s="160"/>
      <c r="M63" s="160"/>
      <c r="N63" s="159"/>
      <c r="O63" s="159"/>
      <c r="P63" s="159"/>
      <c r="Q63" s="159"/>
      <c r="R63" s="160"/>
      <c r="S63" s="160"/>
      <c r="T63" s="160"/>
      <c r="U63" s="160"/>
      <c r="V63" s="160"/>
      <c r="W63" s="160"/>
      <c r="X63" s="160"/>
      <c r="Y63" s="160"/>
      <c r="Z63" s="150"/>
      <c r="AA63" s="150"/>
      <c r="AB63" s="150"/>
      <c r="AC63" s="150"/>
      <c r="AD63" s="150"/>
      <c r="AE63" s="150"/>
      <c r="AF63" s="150"/>
      <c r="AG63" s="150" t="s">
        <v>413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ht="20.399999999999999" outlineLevel="1" x14ac:dyDescent="0.25">
      <c r="A64" s="169">
        <v>14</v>
      </c>
      <c r="B64" s="170" t="s">
        <v>781</v>
      </c>
      <c r="C64" s="178" t="s">
        <v>782</v>
      </c>
      <c r="D64" s="171" t="s">
        <v>422</v>
      </c>
      <c r="E64" s="172">
        <v>53</v>
      </c>
      <c r="F64" s="173"/>
      <c r="G64" s="174">
        <f>ROUND(E64*F64,2)</f>
        <v>0</v>
      </c>
      <c r="H64" s="173"/>
      <c r="I64" s="174">
        <f>ROUND(E64*H64,2)</f>
        <v>0</v>
      </c>
      <c r="J64" s="173"/>
      <c r="K64" s="174">
        <f>ROUND(E64*J64,2)</f>
        <v>0</v>
      </c>
      <c r="L64" s="174">
        <v>21</v>
      </c>
      <c r="M64" s="174">
        <f>G64*(1+L64/100)</f>
        <v>0</v>
      </c>
      <c r="N64" s="172">
        <v>0</v>
      </c>
      <c r="O64" s="172">
        <f>ROUND(E64*N64,2)</f>
        <v>0</v>
      </c>
      <c r="P64" s="172">
        <v>0</v>
      </c>
      <c r="Q64" s="172">
        <f>ROUND(E64*P64,2)</f>
        <v>0</v>
      </c>
      <c r="R64" s="174" t="s">
        <v>447</v>
      </c>
      <c r="S64" s="174" t="s">
        <v>358</v>
      </c>
      <c r="T64" s="175" t="s">
        <v>409</v>
      </c>
      <c r="U64" s="160">
        <v>0.09</v>
      </c>
      <c r="V64" s="160">
        <f>ROUND(E64*U64,2)</f>
        <v>4.7699999999999996</v>
      </c>
      <c r="W64" s="160"/>
      <c r="X64" s="160" t="s">
        <v>410</v>
      </c>
      <c r="Y64" s="160" t="s">
        <v>361</v>
      </c>
      <c r="Z64" s="150"/>
      <c r="AA64" s="150"/>
      <c r="AB64" s="150"/>
      <c r="AC64" s="150"/>
      <c r="AD64" s="150"/>
      <c r="AE64" s="150"/>
      <c r="AF64" s="150"/>
      <c r="AG64" s="150" t="s">
        <v>411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ht="21" outlineLevel="2" x14ac:dyDescent="0.25">
      <c r="A65" s="157"/>
      <c r="B65" s="158"/>
      <c r="C65" s="266" t="s">
        <v>783</v>
      </c>
      <c r="D65" s="267"/>
      <c r="E65" s="267"/>
      <c r="F65" s="267"/>
      <c r="G65" s="267"/>
      <c r="H65" s="160"/>
      <c r="I65" s="160"/>
      <c r="J65" s="160"/>
      <c r="K65" s="160"/>
      <c r="L65" s="160"/>
      <c r="M65" s="160"/>
      <c r="N65" s="159"/>
      <c r="O65" s="159"/>
      <c r="P65" s="159"/>
      <c r="Q65" s="159"/>
      <c r="R65" s="160"/>
      <c r="S65" s="160"/>
      <c r="T65" s="160"/>
      <c r="U65" s="160"/>
      <c r="V65" s="160"/>
      <c r="W65" s="160"/>
      <c r="X65" s="160"/>
      <c r="Y65" s="160"/>
      <c r="Z65" s="150"/>
      <c r="AA65" s="150"/>
      <c r="AB65" s="150"/>
      <c r="AC65" s="150"/>
      <c r="AD65" s="150"/>
      <c r="AE65" s="150"/>
      <c r="AF65" s="150"/>
      <c r="AG65" s="150" t="s">
        <v>413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76" t="str">
        <f>C65</f>
        <v>krajníků, desek nebo panelů od spojovacího materiálu s odklizením a uložením očištěných hmot a spojovacího materiálu na skládku na vzdálenost do 10 m</v>
      </c>
      <c r="BB65" s="150"/>
      <c r="BC65" s="150"/>
      <c r="BD65" s="150"/>
      <c r="BE65" s="150"/>
      <c r="BF65" s="150"/>
      <c r="BG65" s="150"/>
      <c r="BH65" s="150"/>
    </row>
    <row r="66" spans="1:60" outlineLevel="1" x14ac:dyDescent="0.25">
      <c r="A66" s="169">
        <v>15</v>
      </c>
      <c r="B66" s="170" t="s">
        <v>784</v>
      </c>
      <c r="C66" s="178" t="s">
        <v>764</v>
      </c>
      <c r="D66" s="171" t="s">
        <v>426</v>
      </c>
      <c r="E66" s="172">
        <v>32.886429999999997</v>
      </c>
      <c r="F66" s="173"/>
      <c r="G66" s="174">
        <f>ROUND(E66*F66,2)</f>
        <v>0</v>
      </c>
      <c r="H66" s="173"/>
      <c r="I66" s="174">
        <f>ROUND(E66*H66,2)</f>
        <v>0</v>
      </c>
      <c r="J66" s="173"/>
      <c r="K66" s="174">
        <f>ROUND(E66*J66,2)</f>
        <v>0</v>
      </c>
      <c r="L66" s="174">
        <v>21</v>
      </c>
      <c r="M66" s="174">
        <f>G66*(1+L66/100)</f>
        <v>0</v>
      </c>
      <c r="N66" s="172">
        <v>1</v>
      </c>
      <c r="O66" s="172">
        <f>ROUND(E66*N66,2)</f>
        <v>32.89</v>
      </c>
      <c r="P66" s="172">
        <v>0</v>
      </c>
      <c r="Q66" s="172">
        <f>ROUND(E66*P66,2)</f>
        <v>0</v>
      </c>
      <c r="R66" s="174" t="s">
        <v>743</v>
      </c>
      <c r="S66" s="174" t="s">
        <v>358</v>
      </c>
      <c r="T66" s="175" t="s">
        <v>409</v>
      </c>
      <c r="U66" s="160">
        <v>0</v>
      </c>
      <c r="V66" s="160">
        <f>ROUND(E66*U66,2)</f>
        <v>0</v>
      </c>
      <c r="W66" s="160"/>
      <c r="X66" s="160" t="s">
        <v>744</v>
      </c>
      <c r="Y66" s="160" t="s">
        <v>361</v>
      </c>
      <c r="Z66" s="150"/>
      <c r="AA66" s="150"/>
      <c r="AB66" s="150"/>
      <c r="AC66" s="150"/>
      <c r="AD66" s="150"/>
      <c r="AE66" s="150"/>
      <c r="AF66" s="150"/>
      <c r="AG66" s="150" t="s">
        <v>745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2" x14ac:dyDescent="0.25">
      <c r="A67" s="157"/>
      <c r="B67" s="158"/>
      <c r="C67" s="184" t="s">
        <v>785</v>
      </c>
      <c r="D67" s="182"/>
      <c r="E67" s="183">
        <v>14.2033</v>
      </c>
      <c r="F67" s="160"/>
      <c r="G67" s="160"/>
      <c r="H67" s="160"/>
      <c r="I67" s="160"/>
      <c r="J67" s="160"/>
      <c r="K67" s="160"/>
      <c r="L67" s="160"/>
      <c r="M67" s="160"/>
      <c r="N67" s="159"/>
      <c r="O67" s="159"/>
      <c r="P67" s="159"/>
      <c r="Q67" s="159"/>
      <c r="R67" s="160"/>
      <c r="S67" s="160"/>
      <c r="T67" s="160"/>
      <c r="U67" s="160"/>
      <c r="V67" s="160"/>
      <c r="W67" s="160"/>
      <c r="X67" s="160"/>
      <c r="Y67" s="160"/>
      <c r="Z67" s="150"/>
      <c r="AA67" s="150"/>
      <c r="AB67" s="150"/>
      <c r="AC67" s="150"/>
      <c r="AD67" s="150"/>
      <c r="AE67" s="150"/>
      <c r="AF67" s="150"/>
      <c r="AG67" s="150" t="s">
        <v>415</v>
      </c>
      <c r="AH67" s="150">
        <v>0</v>
      </c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3" x14ac:dyDescent="0.25">
      <c r="A68" s="157"/>
      <c r="B68" s="158"/>
      <c r="C68" s="184" t="s">
        <v>786</v>
      </c>
      <c r="D68" s="182"/>
      <c r="E68" s="183">
        <v>18.683140000000002</v>
      </c>
      <c r="F68" s="160"/>
      <c r="G68" s="160"/>
      <c r="H68" s="160"/>
      <c r="I68" s="160"/>
      <c r="J68" s="160"/>
      <c r="K68" s="160"/>
      <c r="L68" s="160"/>
      <c r="M68" s="160"/>
      <c r="N68" s="159"/>
      <c r="O68" s="159"/>
      <c r="P68" s="159"/>
      <c r="Q68" s="159"/>
      <c r="R68" s="160"/>
      <c r="S68" s="160"/>
      <c r="T68" s="160"/>
      <c r="U68" s="160"/>
      <c r="V68" s="160"/>
      <c r="W68" s="160"/>
      <c r="X68" s="160"/>
      <c r="Y68" s="160"/>
      <c r="Z68" s="150"/>
      <c r="AA68" s="150"/>
      <c r="AB68" s="150"/>
      <c r="AC68" s="150"/>
      <c r="AD68" s="150"/>
      <c r="AE68" s="150"/>
      <c r="AF68" s="150"/>
      <c r="AG68" s="150" t="s">
        <v>415</v>
      </c>
      <c r="AH68" s="150">
        <v>0</v>
      </c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5">
      <c r="A69" s="169">
        <v>16</v>
      </c>
      <c r="B69" s="170" t="s">
        <v>787</v>
      </c>
      <c r="C69" s="178" t="s">
        <v>788</v>
      </c>
      <c r="D69" s="171" t="s">
        <v>422</v>
      </c>
      <c r="E69" s="172">
        <v>45</v>
      </c>
      <c r="F69" s="173"/>
      <c r="G69" s="174">
        <f>ROUND(E69*F69,2)</f>
        <v>0</v>
      </c>
      <c r="H69" s="173"/>
      <c r="I69" s="174">
        <f>ROUND(E69*H69,2)</f>
        <v>0</v>
      </c>
      <c r="J69" s="173"/>
      <c r="K69" s="174">
        <f>ROUND(E69*J69,2)</f>
        <v>0</v>
      </c>
      <c r="L69" s="174">
        <v>21</v>
      </c>
      <c r="M69" s="174">
        <f>G69*(1+L69/100)</f>
        <v>0</v>
      </c>
      <c r="N69" s="172">
        <v>0.15</v>
      </c>
      <c r="O69" s="172">
        <f>ROUND(E69*N69,2)</f>
        <v>6.75</v>
      </c>
      <c r="P69" s="172">
        <v>0</v>
      </c>
      <c r="Q69" s="172">
        <f>ROUND(E69*P69,2)</f>
        <v>0</v>
      </c>
      <c r="R69" s="174"/>
      <c r="S69" s="174" t="s">
        <v>443</v>
      </c>
      <c r="T69" s="175" t="s">
        <v>359</v>
      </c>
      <c r="U69" s="160">
        <v>0</v>
      </c>
      <c r="V69" s="160">
        <f>ROUND(E69*U69,2)</f>
        <v>0</v>
      </c>
      <c r="W69" s="160"/>
      <c r="X69" s="160" t="s">
        <v>744</v>
      </c>
      <c r="Y69" s="160" t="s">
        <v>361</v>
      </c>
      <c r="Z69" s="150"/>
      <c r="AA69" s="150"/>
      <c r="AB69" s="150"/>
      <c r="AC69" s="150"/>
      <c r="AD69" s="150"/>
      <c r="AE69" s="150"/>
      <c r="AF69" s="150"/>
      <c r="AG69" s="150" t="s">
        <v>745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2" x14ac:dyDescent="0.25">
      <c r="A70" s="157"/>
      <c r="B70" s="158"/>
      <c r="C70" s="198" t="s">
        <v>664</v>
      </c>
      <c r="D70" s="195"/>
      <c r="E70" s="196"/>
      <c r="F70" s="160"/>
      <c r="G70" s="160"/>
      <c r="H70" s="160"/>
      <c r="I70" s="160"/>
      <c r="J70" s="160"/>
      <c r="K70" s="160"/>
      <c r="L70" s="160"/>
      <c r="M70" s="160"/>
      <c r="N70" s="159"/>
      <c r="O70" s="159"/>
      <c r="P70" s="159"/>
      <c r="Q70" s="159"/>
      <c r="R70" s="160"/>
      <c r="S70" s="160"/>
      <c r="T70" s="160"/>
      <c r="U70" s="160"/>
      <c r="V70" s="160"/>
      <c r="W70" s="160"/>
      <c r="X70" s="160"/>
      <c r="Y70" s="160"/>
      <c r="Z70" s="150"/>
      <c r="AA70" s="150"/>
      <c r="AB70" s="150"/>
      <c r="AC70" s="150"/>
      <c r="AD70" s="150"/>
      <c r="AE70" s="150"/>
      <c r="AF70" s="150"/>
      <c r="AG70" s="150" t="s">
        <v>415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3" x14ac:dyDescent="0.25">
      <c r="A71" s="157"/>
      <c r="B71" s="158"/>
      <c r="C71" s="199" t="s">
        <v>789</v>
      </c>
      <c r="D71" s="195"/>
      <c r="E71" s="196">
        <v>44.88</v>
      </c>
      <c r="F71" s="160"/>
      <c r="G71" s="160"/>
      <c r="H71" s="160"/>
      <c r="I71" s="160"/>
      <c r="J71" s="160"/>
      <c r="K71" s="160"/>
      <c r="L71" s="160"/>
      <c r="M71" s="160"/>
      <c r="N71" s="159"/>
      <c r="O71" s="159"/>
      <c r="P71" s="159"/>
      <c r="Q71" s="159"/>
      <c r="R71" s="160"/>
      <c r="S71" s="160"/>
      <c r="T71" s="160"/>
      <c r="U71" s="160"/>
      <c r="V71" s="160"/>
      <c r="W71" s="160"/>
      <c r="X71" s="160"/>
      <c r="Y71" s="160"/>
      <c r="Z71" s="150"/>
      <c r="AA71" s="150"/>
      <c r="AB71" s="150"/>
      <c r="AC71" s="150"/>
      <c r="AD71" s="150"/>
      <c r="AE71" s="150"/>
      <c r="AF71" s="150"/>
      <c r="AG71" s="150" t="s">
        <v>415</v>
      </c>
      <c r="AH71" s="150">
        <v>2</v>
      </c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3" x14ac:dyDescent="0.25">
      <c r="A72" s="157"/>
      <c r="B72" s="158"/>
      <c r="C72" s="198" t="s">
        <v>667</v>
      </c>
      <c r="D72" s="195"/>
      <c r="E72" s="196"/>
      <c r="F72" s="160"/>
      <c r="G72" s="160"/>
      <c r="H72" s="160"/>
      <c r="I72" s="160"/>
      <c r="J72" s="160"/>
      <c r="K72" s="160"/>
      <c r="L72" s="160"/>
      <c r="M72" s="160"/>
      <c r="N72" s="159"/>
      <c r="O72" s="159"/>
      <c r="P72" s="159"/>
      <c r="Q72" s="159"/>
      <c r="R72" s="160"/>
      <c r="S72" s="160"/>
      <c r="T72" s="160"/>
      <c r="U72" s="160"/>
      <c r="V72" s="160"/>
      <c r="W72" s="160"/>
      <c r="X72" s="160"/>
      <c r="Y72" s="160"/>
      <c r="Z72" s="150"/>
      <c r="AA72" s="150"/>
      <c r="AB72" s="150"/>
      <c r="AC72" s="150"/>
      <c r="AD72" s="150"/>
      <c r="AE72" s="150"/>
      <c r="AF72" s="150"/>
      <c r="AG72" s="150" t="s">
        <v>415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3" x14ac:dyDescent="0.25">
      <c r="A73" s="157"/>
      <c r="B73" s="158"/>
      <c r="C73" s="184" t="s">
        <v>247</v>
      </c>
      <c r="D73" s="182"/>
      <c r="E73" s="183">
        <v>45</v>
      </c>
      <c r="F73" s="160"/>
      <c r="G73" s="160"/>
      <c r="H73" s="160"/>
      <c r="I73" s="160"/>
      <c r="J73" s="160"/>
      <c r="K73" s="160"/>
      <c r="L73" s="160"/>
      <c r="M73" s="160"/>
      <c r="N73" s="159"/>
      <c r="O73" s="159"/>
      <c r="P73" s="159"/>
      <c r="Q73" s="159"/>
      <c r="R73" s="160"/>
      <c r="S73" s="160"/>
      <c r="T73" s="160"/>
      <c r="U73" s="160"/>
      <c r="V73" s="160"/>
      <c r="W73" s="160"/>
      <c r="X73" s="160"/>
      <c r="Y73" s="160"/>
      <c r="Z73" s="150"/>
      <c r="AA73" s="150"/>
      <c r="AB73" s="150"/>
      <c r="AC73" s="150"/>
      <c r="AD73" s="150"/>
      <c r="AE73" s="150"/>
      <c r="AF73" s="150"/>
      <c r="AG73" s="150" t="s">
        <v>415</v>
      </c>
      <c r="AH73" s="150">
        <v>0</v>
      </c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x14ac:dyDescent="0.25">
      <c r="A74" s="162" t="s">
        <v>353</v>
      </c>
      <c r="B74" s="163" t="s">
        <v>275</v>
      </c>
      <c r="C74" s="177" t="s">
        <v>276</v>
      </c>
      <c r="D74" s="164"/>
      <c r="E74" s="165"/>
      <c r="F74" s="166"/>
      <c r="G74" s="166">
        <f>SUMIF(AG75:AG79,"&lt;&gt;NOR",G75:G79)</f>
        <v>0</v>
      </c>
      <c r="H74" s="166"/>
      <c r="I74" s="166">
        <f>SUM(I75:I79)</f>
        <v>0</v>
      </c>
      <c r="J74" s="166"/>
      <c r="K74" s="166">
        <f>SUM(K75:K79)</f>
        <v>0</v>
      </c>
      <c r="L74" s="166"/>
      <c r="M74" s="166">
        <f>SUM(M75:M79)</f>
        <v>0</v>
      </c>
      <c r="N74" s="165"/>
      <c r="O74" s="165">
        <f>SUM(O75:O79)</f>
        <v>0</v>
      </c>
      <c r="P74" s="165"/>
      <c r="Q74" s="165">
        <f>SUM(Q75:Q79)</f>
        <v>0</v>
      </c>
      <c r="R74" s="166"/>
      <c r="S74" s="166"/>
      <c r="T74" s="167"/>
      <c r="U74" s="161"/>
      <c r="V74" s="161">
        <f>SUM(V75:V79)</f>
        <v>539.52</v>
      </c>
      <c r="W74" s="161"/>
      <c r="X74" s="161"/>
      <c r="Y74" s="161"/>
      <c r="AG74" t="s">
        <v>354</v>
      </c>
    </row>
    <row r="75" spans="1:60" outlineLevel="1" x14ac:dyDescent="0.25">
      <c r="A75" s="169">
        <v>17</v>
      </c>
      <c r="B75" s="170" t="s">
        <v>790</v>
      </c>
      <c r="C75" s="178" t="s">
        <v>791</v>
      </c>
      <c r="D75" s="171" t="s">
        <v>426</v>
      </c>
      <c r="E75" s="172">
        <v>1383.3901000000001</v>
      </c>
      <c r="F75" s="173"/>
      <c r="G75" s="174">
        <f>ROUND(E75*F75,2)</f>
        <v>0</v>
      </c>
      <c r="H75" s="173"/>
      <c r="I75" s="174">
        <f>ROUND(E75*H75,2)</f>
        <v>0</v>
      </c>
      <c r="J75" s="173"/>
      <c r="K75" s="174">
        <f>ROUND(E75*J75,2)</f>
        <v>0</v>
      </c>
      <c r="L75" s="174">
        <v>21</v>
      </c>
      <c r="M75" s="174">
        <f>G75*(1+L75/100)</f>
        <v>0</v>
      </c>
      <c r="N75" s="172">
        <v>0</v>
      </c>
      <c r="O75" s="172">
        <f>ROUND(E75*N75,2)</f>
        <v>0</v>
      </c>
      <c r="P75" s="172">
        <v>0</v>
      </c>
      <c r="Q75" s="172">
        <f>ROUND(E75*P75,2)</f>
        <v>0</v>
      </c>
      <c r="R75" s="174" t="s">
        <v>447</v>
      </c>
      <c r="S75" s="174" t="s">
        <v>358</v>
      </c>
      <c r="T75" s="175" t="s">
        <v>409</v>
      </c>
      <c r="U75" s="160">
        <v>0.39</v>
      </c>
      <c r="V75" s="160">
        <f>ROUND(E75*U75,2)</f>
        <v>539.52</v>
      </c>
      <c r="W75" s="160"/>
      <c r="X75" s="160" t="s">
        <v>792</v>
      </c>
      <c r="Y75" s="160" t="s">
        <v>361</v>
      </c>
      <c r="Z75" s="150"/>
      <c r="AA75" s="150"/>
      <c r="AB75" s="150"/>
      <c r="AC75" s="150"/>
      <c r="AD75" s="150"/>
      <c r="AE75" s="150"/>
      <c r="AF75" s="150"/>
      <c r="AG75" s="150" t="s">
        <v>793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2" x14ac:dyDescent="0.25">
      <c r="A76" s="157"/>
      <c r="B76" s="158"/>
      <c r="C76" s="266" t="s">
        <v>794</v>
      </c>
      <c r="D76" s="267"/>
      <c r="E76" s="267"/>
      <c r="F76" s="267"/>
      <c r="G76" s="267"/>
      <c r="H76" s="160"/>
      <c r="I76" s="160"/>
      <c r="J76" s="160"/>
      <c r="K76" s="160"/>
      <c r="L76" s="160"/>
      <c r="M76" s="160"/>
      <c r="N76" s="159"/>
      <c r="O76" s="159"/>
      <c r="P76" s="159"/>
      <c r="Q76" s="159"/>
      <c r="R76" s="160"/>
      <c r="S76" s="160"/>
      <c r="T76" s="160"/>
      <c r="U76" s="160"/>
      <c r="V76" s="160"/>
      <c r="W76" s="160"/>
      <c r="X76" s="160"/>
      <c r="Y76" s="160"/>
      <c r="Z76" s="150"/>
      <c r="AA76" s="150"/>
      <c r="AB76" s="150"/>
      <c r="AC76" s="150"/>
      <c r="AD76" s="150"/>
      <c r="AE76" s="150"/>
      <c r="AF76" s="150"/>
      <c r="AG76" s="150" t="s">
        <v>413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2" x14ac:dyDescent="0.25">
      <c r="A77" s="157"/>
      <c r="B77" s="158"/>
      <c r="C77" s="184" t="s">
        <v>795</v>
      </c>
      <c r="D77" s="182"/>
      <c r="E77" s="183"/>
      <c r="F77" s="160"/>
      <c r="G77" s="160"/>
      <c r="H77" s="160"/>
      <c r="I77" s="160"/>
      <c r="J77" s="160"/>
      <c r="K77" s="160"/>
      <c r="L77" s="160"/>
      <c r="M77" s="160"/>
      <c r="N77" s="159"/>
      <c r="O77" s="159"/>
      <c r="P77" s="159"/>
      <c r="Q77" s="159"/>
      <c r="R77" s="160"/>
      <c r="S77" s="160"/>
      <c r="T77" s="160"/>
      <c r="U77" s="160"/>
      <c r="V77" s="160"/>
      <c r="W77" s="160"/>
      <c r="X77" s="160"/>
      <c r="Y77" s="160"/>
      <c r="Z77" s="150"/>
      <c r="AA77" s="150"/>
      <c r="AB77" s="150"/>
      <c r="AC77" s="150"/>
      <c r="AD77" s="150"/>
      <c r="AE77" s="150"/>
      <c r="AF77" s="150"/>
      <c r="AG77" s="150" t="s">
        <v>415</v>
      </c>
      <c r="AH77" s="150">
        <v>0</v>
      </c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3" x14ac:dyDescent="0.25">
      <c r="A78" s="157"/>
      <c r="B78" s="158"/>
      <c r="C78" s="184" t="s">
        <v>796</v>
      </c>
      <c r="D78" s="182"/>
      <c r="E78" s="183"/>
      <c r="F78" s="160"/>
      <c r="G78" s="160"/>
      <c r="H78" s="160"/>
      <c r="I78" s="160"/>
      <c r="J78" s="160"/>
      <c r="K78" s="160"/>
      <c r="L78" s="160"/>
      <c r="M78" s="160"/>
      <c r="N78" s="159"/>
      <c r="O78" s="159"/>
      <c r="P78" s="159"/>
      <c r="Q78" s="159"/>
      <c r="R78" s="160"/>
      <c r="S78" s="160"/>
      <c r="T78" s="160"/>
      <c r="U78" s="160"/>
      <c r="V78" s="160"/>
      <c r="W78" s="160"/>
      <c r="X78" s="160"/>
      <c r="Y78" s="160"/>
      <c r="Z78" s="150"/>
      <c r="AA78" s="150"/>
      <c r="AB78" s="150"/>
      <c r="AC78" s="150"/>
      <c r="AD78" s="150"/>
      <c r="AE78" s="150"/>
      <c r="AF78" s="150"/>
      <c r="AG78" s="150" t="s">
        <v>415</v>
      </c>
      <c r="AH78" s="150">
        <v>0</v>
      </c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3" x14ac:dyDescent="0.25">
      <c r="A79" s="157"/>
      <c r="B79" s="158"/>
      <c r="C79" s="184" t="s">
        <v>797</v>
      </c>
      <c r="D79" s="182"/>
      <c r="E79" s="183">
        <v>1383.3901000000001</v>
      </c>
      <c r="F79" s="160"/>
      <c r="G79" s="160"/>
      <c r="H79" s="160"/>
      <c r="I79" s="160"/>
      <c r="J79" s="160"/>
      <c r="K79" s="160"/>
      <c r="L79" s="160"/>
      <c r="M79" s="160"/>
      <c r="N79" s="159"/>
      <c r="O79" s="159"/>
      <c r="P79" s="159"/>
      <c r="Q79" s="159"/>
      <c r="R79" s="160"/>
      <c r="S79" s="160"/>
      <c r="T79" s="160"/>
      <c r="U79" s="160"/>
      <c r="V79" s="160"/>
      <c r="W79" s="160"/>
      <c r="X79" s="160"/>
      <c r="Y79" s="160"/>
      <c r="Z79" s="150"/>
      <c r="AA79" s="150"/>
      <c r="AB79" s="150"/>
      <c r="AC79" s="150"/>
      <c r="AD79" s="150"/>
      <c r="AE79" s="150"/>
      <c r="AF79" s="150"/>
      <c r="AG79" s="150" t="s">
        <v>415</v>
      </c>
      <c r="AH79" s="150">
        <v>0</v>
      </c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x14ac:dyDescent="0.25">
      <c r="A80" s="3"/>
      <c r="B80" s="4"/>
      <c r="C80" s="179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AE80">
        <v>12</v>
      </c>
      <c r="AF80">
        <v>21</v>
      </c>
      <c r="AG80" t="s">
        <v>339</v>
      </c>
    </row>
    <row r="81" spans="1:33" x14ac:dyDescent="0.25">
      <c r="A81" s="153"/>
      <c r="B81" s="154" t="s">
        <v>29</v>
      </c>
      <c r="C81" s="180"/>
      <c r="D81" s="155"/>
      <c r="E81" s="156"/>
      <c r="F81" s="156"/>
      <c r="G81" s="168">
        <f>G8+G15+G29+G53+G74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AE81">
        <f>SUMIF(L7:L79,AE80,G7:G79)</f>
        <v>0</v>
      </c>
      <c r="AF81">
        <f>SUMIF(L7:L79,AF80,G7:G79)</f>
        <v>0</v>
      </c>
      <c r="AG81" t="s">
        <v>401</v>
      </c>
    </row>
    <row r="82" spans="1:33" x14ac:dyDescent="0.25">
      <c r="C82" s="181"/>
      <c r="D82" s="10"/>
      <c r="AG82" t="s">
        <v>403</v>
      </c>
    </row>
    <row r="83" spans="1:33" x14ac:dyDescent="0.25">
      <c r="D83" s="10"/>
    </row>
    <row r="84" spans="1:33" x14ac:dyDescent="0.25">
      <c r="D84" s="10"/>
    </row>
    <row r="85" spans="1:33" x14ac:dyDescent="0.25">
      <c r="D85" s="10"/>
    </row>
    <row r="86" spans="1:33" x14ac:dyDescent="0.25">
      <c r="D86" s="10"/>
    </row>
    <row r="87" spans="1:33" x14ac:dyDescent="0.25">
      <c r="D87" s="10"/>
    </row>
    <row r="88" spans="1:33" x14ac:dyDescent="0.25">
      <c r="D88" s="10"/>
    </row>
    <row r="89" spans="1:33" x14ac:dyDescent="0.25">
      <c r="D89" s="10"/>
    </row>
    <row r="90" spans="1:33" x14ac:dyDescent="0.25">
      <c r="D90" s="10"/>
    </row>
    <row r="91" spans="1:33" x14ac:dyDescent="0.25">
      <c r="D91" s="10"/>
    </row>
    <row r="92" spans="1:33" x14ac:dyDescent="0.25">
      <c r="D92" s="10"/>
    </row>
    <row r="93" spans="1:33" x14ac:dyDescent="0.25">
      <c r="D93" s="10"/>
    </row>
    <row r="94" spans="1:33" x14ac:dyDescent="0.25">
      <c r="D94" s="10"/>
    </row>
    <row r="95" spans="1:33" x14ac:dyDescent="0.25">
      <c r="D95" s="10"/>
    </row>
    <row r="96" spans="1:33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vnSiLSv7zzqFwZexKh1hvkyW5zZccMatkPgZ0zlf+fGLXolGMuF/6IQOq53gjlT10PFtilZFHQfyCfpHlnqO0A==" saltValue="adayOhQtqcqYIjj2pjegQQ==" spinCount="100000" sheet="1" formatRows="0"/>
  <mergeCells count="11">
    <mergeCell ref="C37:G37"/>
    <mergeCell ref="A1:G1"/>
    <mergeCell ref="C2:G2"/>
    <mergeCell ref="C3:G3"/>
    <mergeCell ref="C4:G4"/>
    <mergeCell ref="C10:G10"/>
    <mergeCell ref="C55:G55"/>
    <mergeCell ref="C59:G59"/>
    <mergeCell ref="C63:G63"/>
    <mergeCell ref="C65:G65"/>
    <mergeCell ref="C76:G76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0178C-A5D4-4621-B6DD-1C0C775B10C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82</v>
      </c>
      <c r="C3" s="258" t="s">
        <v>83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86</v>
      </c>
      <c r="C4" s="261" t="s">
        <v>87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SUMIF(AG9:AG12,"&lt;&gt;NOR",G9:G12)</f>
        <v>0</v>
      </c>
      <c r="H8" s="166"/>
      <c r="I8" s="166">
        <f>SUM(I9:I12)</f>
        <v>0</v>
      </c>
      <c r="J8" s="166"/>
      <c r="K8" s="166">
        <f>SUM(K9:K12)</f>
        <v>0</v>
      </c>
      <c r="L8" s="166"/>
      <c r="M8" s="166">
        <f>SUM(M9:M12)</f>
        <v>0</v>
      </c>
      <c r="N8" s="165"/>
      <c r="O8" s="165">
        <f>SUM(O9:O12)</f>
        <v>0</v>
      </c>
      <c r="P8" s="165"/>
      <c r="Q8" s="165">
        <f>SUM(Q9:Q12)</f>
        <v>0</v>
      </c>
      <c r="R8" s="166"/>
      <c r="S8" s="166"/>
      <c r="T8" s="167"/>
      <c r="U8" s="161"/>
      <c r="V8" s="161">
        <f>SUM(V9:V12)</f>
        <v>22.78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731</v>
      </c>
      <c r="C9" s="178" t="s">
        <v>732</v>
      </c>
      <c r="D9" s="171" t="s">
        <v>446</v>
      </c>
      <c r="E9" s="172">
        <v>1139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0.02</v>
      </c>
      <c r="V9" s="160">
        <f>ROUND(E9*U9,2)</f>
        <v>22.78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733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798</v>
      </c>
      <c r="D11" s="182"/>
      <c r="E11" s="183">
        <v>378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3" x14ac:dyDescent="0.25">
      <c r="A12" s="157"/>
      <c r="B12" s="158"/>
      <c r="C12" s="184" t="s">
        <v>799</v>
      </c>
      <c r="D12" s="182"/>
      <c r="E12" s="183">
        <v>761</v>
      </c>
      <c r="F12" s="160"/>
      <c r="G12" s="160"/>
      <c r="H12" s="160"/>
      <c r="I12" s="160"/>
      <c r="J12" s="160"/>
      <c r="K12" s="160"/>
      <c r="L12" s="160"/>
      <c r="M12" s="160"/>
      <c r="N12" s="159"/>
      <c r="O12" s="159"/>
      <c r="P12" s="159"/>
      <c r="Q12" s="159"/>
      <c r="R12" s="160"/>
      <c r="S12" s="160"/>
      <c r="T12" s="160"/>
      <c r="U12" s="160"/>
      <c r="V12" s="160"/>
      <c r="W12" s="160"/>
      <c r="X12" s="160"/>
      <c r="Y12" s="160"/>
      <c r="Z12" s="150"/>
      <c r="AA12" s="150"/>
      <c r="AB12" s="150"/>
      <c r="AC12" s="150"/>
      <c r="AD12" s="150"/>
      <c r="AE12" s="150"/>
      <c r="AF12" s="150"/>
      <c r="AG12" s="150" t="s">
        <v>415</v>
      </c>
      <c r="AH12" s="150">
        <v>0</v>
      </c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x14ac:dyDescent="0.25">
      <c r="A13" s="162" t="s">
        <v>353</v>
      </c>
      <c r="B13" s="163" t="s">
        <v>239</v>
      </c>
      <c r="C13" s="177" t="s">
        <v>240</v>
      </c>
      <c r="D13" s="164"/>
      <c r="E13" s="165"/>
      <c r="F13" s="166"/>
      <c r="G13" s="166">
        <f>SUMIF(AG14:AG24,"&lt;&gt;NOR",G14:G24)</f>
        <v>0</v>
      </c>
      <c r="H13" s="166"/>
      <c r="I13" s="166">
        <f>SUM(I14:I24)</f>
        <v>0</v>
      </c>
      <c r="J13" s="166"/>
      <c r="K13" s="166">
        <f>SUM(K14:K24)</f>
        <v>0</v>
      </c>
      <c r="L13" s="166"/>
      <c r="M13" s="166">
        <f>SUM(M14:M24)</f>
        <v>0</v>
      </c>
      <c r="N13" s="165"/>
      <c r="O13" s="165">
        <f>SUM(O14:O24)</f>
        <v>0.60000000000000009</v>
      </c>
      <c r="P13" s="165"/>
      <c r="Q13" s="165">
        <f>SUM(Q14:Q24)</f>
        <v>0</v>
      </c>
      <c r="R13" s="166"/>
      <c r="S13" s="166"/>
      <c r="T13" s="167"/>
      <c r="U13" s="161"/>
      <c r="V13" s="161">
        <f>SUM(V14:V24)</f>
        <v>106.44</v>
      </c>
      <c r="W13" s="161"/>
      <c r="X13" s="161"/>
      <c r="Y13" s="161"/>
      <c r="AG13" t="s">
        <v>354</v>
      </c>
    </row>
    <row r="14" spans="1:60" outlineLevel="1" x14ac:dyDescent="0.25">
      <c r="A14" s="169">
        <v>2</v>
      </c>
      <c r="B14" s="170" t="s">
        <v>738</v>
      </c>
      <c r="C14" s="178" t="s">
        <v>739</v>
      </c>
      <c r="D14" s="171" t="s">
        <v>446</v>
      </c>
      <c r="E14" s="172">
        <v>2661</v>
      </c>
      <c r="F14" s="173"/>
      <c r="G14" s="174">
        <f>ROUND(E14*F14,2)</f>
        <v>0</v>
      </c>
      <c r="H14" s="173"/>
      <c r="I14" s="174">
        <f>ROUND(E14*H14,2)</f>
        <v>0</v>
      </c>
      <c r="J14" s="173"/>
      <c r="K14" s="174">
        <f>ROUND(E14*J14,2)</f>
        <v>0</v>
      </c>
      <c r="L14" s="174">
        <v>21</v>
      </c>
      <c r="M14" s="174">
        <f>G14*(1+L14/100)</f>
        <v>0</v>
      </c>
      <c r="N14" s="172">
        <v>3.0000000000000001E-5</v>
      </c>
      <c r="O14" s="172">
        <f>ROUND(E14*N14,2)</f>
        <v>0.08</v>
      </c>
      <c r="P14" s="172">
        <v>0</v>
      </c>
      <c r="Q14" s="172">
        <f>ROUND(E14*P14,2)</f>
        <v>0</v>
      </c>
      <c r="R14" s="174" t="s">
        <v>740</v>
      </c>
      <c r="S14" s="174" t="s">
        <v>358</v>
      </c>
      <c r="T14" s="175" t="s">
        <v>409</v>
      </c>
      <c r="U14" s="160">
        <v>0.04</v>
      </c>
      <c r="V14" s="160">
        <f>ROUND(E14*U14,2)</f>
        <v>106.44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411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2" x14ac:dyDescent="0.25">
      <c r="A15" s="157"/>
      <c r="B15" s="158"/>
      <c r="C15" s="184" t="s">
        <v>798</v>
      </c>
      <c r="D15" s="182"/>
      <c r="E15" s="183">
        <v>378</v>
      </c>
      <c r="F15" s="160"/>
      <c r="G15" s="160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60"/>
      <c r="Z15" s="150"/>
      <c r="AA15" s="150"/>
      <c r="AB15" s="150"/>
      <c r="AC15" s="150"/>
      <c r="AD15" s="150"/>
      <c r="AE15" s="150"/>
      <c r="AF15" s="150"/>
      <c r="AG15" s="150" t="s">
        <v>415</v>
      </c>
      <c r="AH15" s="150">
        <v>0</v>
      </c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3" x14ac:dyDescent="0.25">
      <c r="A16" s="157"/>
      <c r="B16" s="158"/>
      <c r="C16" s="184" t="s">
        <v>800</v>
      </c>
      <c r="D16" s="182"/>
      <c r="E16" s="183">
        <v>2283</v>
      </c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20.399999999999999" outlineLevel="1" x14ac:dyDescent="0.25">
      <c r="A17" s="169">
        <v>3</v>
      </c>
      <c r="B17" s="170" t="s">
        <v>741</v>
      </c>
      <c r="C17" s="178" t="s">
        <v>742</v>
      </c>
      <c r="D17" s="171" t="s">
        <v>446</v>
      </c>
      <c r="E17" s="172">
        <v>1252.9000000000001</v>
      </c>
      <c r="F17" s="173"/>
      <c r="G17" s="174">
        <f>ROUND(E17*F17,2)</f>
        <v>0</v>
      </c>
      <c r="H17" s="173"/>
      <c r="I17" s="174">
        <f>ROUND(E17*H17,2)</f>
        <v>0</v>
      </c>
      <c r="J17" s="173"/>
      <c r="K17" s="174">
        <f>ROUND(E17*J17,2)</f>
        <v>0</v>
      </c>
      <c r="L17" s="174">
        <v>21</v>
      </c>
      <c r="M17" s="174">
        <f>G17*(1+L17/100)</f>
        <v>0</v>
      </c>
      <c r="N17" s="172">
        <v>1.4999999999999999E-4</v>
      </c>
      <c r="O17" s="172">
        <f>ROUND(E17*N17,2)</f>
        <v>0.19</v>
      </c>
      <c r="P17" s="172">
        <v>0</v>
      </c>
      <c r="Q17" s="172">
        <f>ROUND(E17*P17,2)</f>
        <v>0</v>
      </c>
      <c r="R17" s="174" t="s">
        <v>743</v>
      </c>
      <c r="S17" s="174" t="s">
        <v>358</v>
      </c>
      <c r="T17" s="175" t="s">
        <v>409</v>
      </c>
      <c r="U17" s="160">
        <v>0</v>
      </c>
      <c r="V17" s="160">
        <f>ROUND(E17*U17,2)</f>
        <v>0</v>
      </c>
      <c r="W17" s="160"/>
      <c r="X17" s="160" t="s">
        <v>744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745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2" x14ac:dyDescent="0.25">
      <c r="A18" s="157"/>
      <c r="B18" s="158"/>
      <c r="C18" s="198" t="s">
        <v>664</v>
      </c>
      <c r="D18" s="195"/>
      <c r="E18" s="196"/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3" x14ac:dyDescent="0.25">
      <c r="A19" s="157"/>
      <c r="B19" s="158"/>
      <c r="C19" s="199" t="s">
        <v>801</v>
      </c>
      <c r="D19" s="195"/>
      <c r="E19" s="196">
        <v>378</v>
      </c>
      <c r="F19" s="160"/>
      <c r="G19" s="160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415</v>
      </c>
      <c r="AH19" s="150">
        <v>2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3" x14ac:dyDescent="0.25">
      <c r="A20" s="157"/>
      <c r="B20" s="158"/>
      <c r="C20" s="199" t="s">
        <v>802</v>
      </c>
      <c r="D20" s="195"/>
      <c r="E20" s="196">
        <v>761</v>
      </c>
      <c r="F20" s="160"/>
      <c r="G20" s="160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415</v>
      </c>
      <c r="AH20" s="150">
        <v>2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3" x14ac:dyDescent="0.25">
      <c r="A21" s="157"/>
      <c r="B21" s="158"/>
      <c r="C21" s="198" t="s">
        <v>667</v>
      </c>
      <c r="D21" s="195"/>
      <c r="E21" s="196"/>
      <c r="F21" s="160"/>
      <c r="G21" s="160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415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3" x14ac:dyDescent="0.25">
      <c r="A22" s="157"/>
      <c r="B22" s="158"/>
      <c r="C22" s="184" t="s">
        <v>803</v>
      </c>
      <c r="D22" s="182"/>
      <c r="E22" s="183">
        <v>1252.9000000000001</v>
      </c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0.399999999999999" outlineLevel="1" x14ac:dyDescent="0.25">
      <c r="A23" s="169">
        <v>4</v>
      </c>
      <c r="B23" s="170" t="s">
        <v>804</v>
      </c>
      <c r="C23" s="178" t="s">
        <v>805</v>
      </c>
      <c r="D23" s="171" t="s">
        <v>446</v>
      </c>
      <c r="E23" s="172">
        <v>1674.2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2.0000000000000001E-4</v>
      </c>
      <c r="O23" s="172">
        <f>ROUND(E23*N23,2)</f>
        <v>0.33</v>
      </c>
      <c r="P23" s="172">
        <v>0</v>
      </c>
      <c r="Q23" s="172">
        <f>ROUND(E23*P23,2)</f>
        <v>0</v>
      </c>
      <c r="R23" s="174" t="s">
        <v>743</v>
      </c>
      <c r="S23" s="174" t="s">
        <v>358</v>
      </c>
      <c r="T23" s="175" t="s">
        <v>409</v>
      </c>
      <c r="U23" s="160">
        <v>0</v>
      </c>
      <c r="V23" s="160">
        <f>ROUND(E23*U23,2)</f>
        <v>0</v>
      </c>
      <c r="W23" s="160"/>
      <c r="X23" s="160" t="s">
        <v>744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745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2" x14ac:dyDescent="0.25">
      <c r="A24" s="157"/>
      <c r="B24" s="158"/>
      <c r="C24" s="184" t="s">
        <v>806</v>
      </c>
      <c r="D24" s="182"/>
      <c r="E24" s="183">
        <v>1674.2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x14ac:dyDescent="0.25">
      <c r="A25" s="162" t="s">
        <v>353</v>
      </c>
      <c r="B25" s="163" t="s">
        <v>241</v>
      </c>
      <c r="C25" s="177" t="s">
        <v>242</v>
      </c>
      <c r="D25" s="164"/>
      <c r="E25" s="165"/>
      <c r="F25" s="166"/>
      <c r="G25" s="166">
        <f>SUMIF(AG26:AG54,"&lt;&gt;NOR",G26:G54)</f>
        <v>0</v>
      </c>
      <c r="H25" s="166"/>
      <c r="I25" s="166">
        <f>SUM(I26:I54)</f>
        <v>0</v>
      </c>
      <c r="J25" s="166"/>
      <c r="K25" s="166">
        <f>SUM(K26:K54)</f>
        <v>0</v>
      </c>
      <c r="L25" s="166"/>
      <c r="M25" s="166">
        <f>SUM(M26:M54)</f>
        <v>0</v>
      </c>
      <c r="N25" s="165"/>
      <c r="O25" s="165">
        <f>SUM(O26:O54)</f>
        <v>59.949999999999996</v>
      </c>
      <c r="P25" s="165"/>
      <c r="Q25" s="165">
        <f>SUM(Q26:Q54)</f>
        <v>0</v>
      </c>
      <c r="R25" s="166"/>
      <c r="S25" s="166"/>
      <c r="T25" s="167"/>
      <c r="U25" s="161"/>
      <c r="V25" s="161">
        <f>SUM(V26:V54)</f>
        <v>331.23</v>
      </c>
      <c r="W25" s="161"/>
      <c r="X25" s="161"/>
      <c r="Y25" s="161"/>
      <c r="AG25" t="s">
        <v>354</v>
      </c>
    </row>
    <row r="26" spans="1:60" outlineLevel="1" x14ac:dyDescent="0.25">
      <c r="A26" s="169">
        <v>5</v>
      </c>
      <c r="B26" s="170" t="s">
        <v>473</v>
      </c>
      <c r="C26" s="178" t="s">
        <v>474</v>
      </c>
      <c r="D26" s="171" t="s">
        <v>407</v>
      </c>
      <c r="E26" s="172">
        <v>34.164000000000001</v>
      </c>
      <c r="F26" s="173"/>
      <c r="G26" s="174">
        <f>ROUND(E26*F26,2)</f>
        <v>0</v>
      </c>
      <c r="H26" s="173"/>
      <c r="I26" s="174">
        <f>ROUND(E26*H26,2)</f>
        <v>0</v>
      </c>
      <c r="J26" s="173"/>
      <c r="K26" s="174">
        <f>ROUND(E26*J26,2)</f>
        <v>0</v>
      </c>
      <c r="L26" s="174">
        <v>21</v>
      </c>
      <c r="M26" s="174">
        <f>G26*(1+L26/100)</f>
        <v>0</v>
      </c>
      <c r="N26" s="172">
        <v>0</v>
      </c>
      <c r="O26" s="172">
        <f>ROUND(E26*N26,2)</f>
        <v>0</v>
      </c>
      <c r="P26" s="172">
        <v>0</v>
      </c>
      <c r="Q26" s="172">
        <f>ROUND(E26*P26,2)</f>
        <v>0</v>
      </c>
      <c r="R26" s="174" t="s">
        <v>452</v>
      </c>
      <c r="S26" s="174" t="s">
        <v>358</v>
      </c>
      <c r="T26" s="175" t="s">
        <v>409</v>
      </c>
      <c r="U26" s="160">
        <v>3.53</v>
      </c>
      <c r="V26" s="160">
        <f>ROUND(E26*U26,2)</f>
        <v>120.6</v>
      </c>
      <c r="W26" s="160"/>
      <c r="X26" s="160" t="s">
        <v>410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411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2" x14ac:dyDescent="0.25">
      <c r="A27" s="157"/>
      <c r="B27" s="158"/>
      <c r="C27" s="266" t="s">
        <v>475</v>
      </c>
      <c r="D27" s="267"/>
      <c r="E27" s="267"/>
      <c r="F27" s="267"/>
      <c r="G27" s="267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413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184" t="s">
        <v>807</v>
      </c>
      <c r="D28" s="182"/>
      <c r="E28" s="183">
        <v>34.164000000000001</v>
      </c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69">
        <v>6</v>
      </c>
      <c r="B29" s="170" t="s">
        <v>477</v>
      </c>
      <c r="C29" s="178" t="s">
        <v>478</v>
      </c>
      <c r="D29" s="171" t="s">
        <v>407</v>
      </c>
      <c r="E29" s="172">
        <v>34.164000000000001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0</v>
      </c>
      <c r="O29" s="172">
        <f>ROUND(E29*N29,2)</f>
        <v>0</v>
      </c>
      <c r="P29" s="172">
        <v>0</v>
      </c>
      <c r="Q29" s="172">
        <f>ROUND(E29*P29,2)</f>
        <v>0</v>
      </c>
      <c r="R29" s="174" t="s">
        <v>452</v>
      </c>
      <c r="S29" s="174" t="s">
        <v>358</v>
      </c>
      <c r="T29" s="175" t="s">
        <v>409</v>
      </c>
      <c r="U29" s="160">
        <v>0.01</v>
      </c>
      <c r="V29" s="160">
        <f>ROUND(E29*U29,2)</f>
        <v>0.34</v>
      </c>
      <c r="W29" s="160"/>
      <c r="X29" s="160" t="s">
        <v>410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411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2" x14ac:dyDescent="0.25">
      <c r="A30" s="157"/>
      <c r="B30" s="158"/>
      <c r="C30" s="266" t="s">
        <v>479</v>
      </c>
      <c r="D30" s="267"/>
      <c r="E30" s="267"/>
      <c r="F30" s="267"/>
      <c r="G30" s="267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413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20.399999999999999" outlineLevel="1" x14ac:dyDescent="0.25">
      <c r="A31" s="169">
        <v>7</v>
      </c>
      <c r="B31" s="170" t="s">
        <v>480</v>
      </c>
      <c r="C31" s="178" t="s">
        <v>481</v>
      </c>
      <c r="D31" s="171" t="s">
        <v>407</v>
      </c>
      <c r="E31" s="172">
        <v>170.82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4" t="s">
        <v>452</v>
      </c>
      <c r="S31" s="174" t="s">
        <v>358</v>
      </c>
      <c r="T31" s="175" t="s">
        <v>409</v>
      </c>
      <c r="U31" s="160">
        <v>0</v>
      </c>
      <c r="V31" s="160">
        <f>ROUND(E31*U31,2)</f>
        <v>0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411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2" x14ac:dyDescent="0.25">
      <c r="A32" s="157"/>
      <c r="B32" s="158"/>
      <c r="C32" s="266" t="s">
        <v>479</v>
      </c>
      <c r="D32" s="267"/>
      <c r="E32" s="267"/>
      <c r="F32" s="267"/>
      <c r="G32" s="267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413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2" x14ac:dyDescent="0.25">
      <c r="A33" s="157"/>
      <c r="B33" s="158"/>
      <c r="C33" s="184" t="s">
        <v>808</v>
      </c>
      <c r="D33" s="182"/>
      <c r="E33" s="183">
        <v>170.82</v>
      </c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5">
      <c r="A34" s="169">
        <v>8</v>
      </c>
      <c r="B34" s="170" t="s">
        <v>483</v>
      </c>
      <c r="C34" s="178" t="s">
        <v>484</v>
      </c>
      <c r="D34" s="171" t="s">
        <v>407</v>
      </c>
      <c r="E34" s="172">
        <v>34.164000000000001</v>
      </c>
      <c r="F34" s="173"/>
      <c r="G34" s="174">
        <f>ROUND(E34*F34,2)</f>
        <v>0</v>
      </c>
      <c r="H34" s="173"/>
      <c r="I34" s="174">
        <f>ROUND(E34*H34,2)</f>
        <v>0</v>
      </c>
      <c r="J34" s="173"/>
      <c r="K34" s="174">
        <f>ROUND(E34*J34,2)</f>
        <v>0</v>
      </c>
      <c r="L34" s="174">
        <v>21</v>
      </c>
      <c r="M34" s="174">
        <f>G34*(1+L34/100)</f>
        <v>0</v>
      </c>
      <c r="N34" s="172">
        <v>0</v>
      </c>
      <c r="O34" s="172">
        <f>ROUND(E34*N34,2)</f>
        <v>0</v>
      </c>
      <c r="P34" s="172">
        <v>0</v>
      </c>
      <c r="Q34" s="172">
        <f>ROUND(E34*P34,2)</f>
        <v>0</v>
      </c>
      <c r="R34" s="174" t="s">
        <v>452</v>
      </c>
      <c r="S34" s="174" t="s">
        <v>358</v>
      </c>
      <c r="T34" s="175" t="s">
        <v>409</v>
      </c>
      <c r="U34" s="160">
        <v>0.67</v>
      </c>
      <c r="V34" s="160">
        <f>ROUND(E34*U34,2)</f>
        <v>22.89</v>
      </c>
      <c r="W34" s="160"/>
      <c r="X34" s="160" t="s">
        <v>410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411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2" x14ac:dyDescent="0.25">
      <c r="A35" s="157"/>
      <c r="B35" s="158"/>
      <c r="C35" s="266" t="s">
        <v>485</v>
      </c>
      <c r="D35" s="267"/>
      <c r="E35" s="267"/>
      <c r="F35" s="267"/>
      <c r="G35" s="267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413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5">
      <c r="A36" s="169">
        <v>9</v>
      </c>
      <c r="B36" s="170" t="s">
        <v>486</v>
      </c>
      <c r="C36" s="178" t="s">
        <v>487</v>
      </c>
      <c r="D36" s="171" t="s">
        <v>407</v>
      </c>
      <c r="E36" s="172">
        <v>170.82</v>
      </c>
      <c r="F36" s="173"/>
      <c r="G36" s="174">
        <f>ROUND(E36*F36,2)</f>
        <v>0</v>
      </c>
      <c r="H36" s="173"/>
      <c r="I36" s="174">
        <f>ROUND(E36*H36,2)</f>
        <v>0</v>
      </c>
      <c r="J36" s="173"/>
      <c r="K36" s="174">
        <f>ROUND(E36*J36,2)</f>
        <v>0</v>
      </c>
      <c r="L36" s="174">
        <v>21</v>
      </c>
      <c r="M36" s="174">
        <f>G36*(1+L36/100)</f>
        <v>0</v>
      </c>
      <c r="N36" s="172">
        <v>0</v>
      </c>
      <c r="O36" s="172">
        <f>ROUND(E36*N36,2)</f>
        <v>0</v>
      </c>
      <c r="P36" s="172">
        <v>0</v>
      </c>
      <c r="Q36" s="172">
        <f>ROUND(E36*P36,2)</f>
        <v>0</v>
      </c>
      <c r="R36" s="174" t="s">
        <v>452</v>
      </c>
      <c r="S36" s="174" t="s">
        <v>358</v>
      </c>
      <c r="T36" s="175" t="s">
        <v>409</v>
      </c>
      <c r="U36" s="160">
        <v>0.59</v>
      </c>
      <c r="V36" s="160">
        <f>ROUND(E36*U36,2)</f>
        <v>100.78</v>
      </c>
      <c r="W36" s="160"/>
      <c r="X36" s="160" t="s">
        <v>410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411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2" x14ac:dyDescent="0.25">
      <c r="A37" s="157"/>
      <c r="B37" s="158"/>
      <c r="C37" s="266" t="s">
        <v>485</v>
      </c>
      <c r="D37" s="267"/>
      <c r="E37" s="267"/>
      <c r="F37" s="267"/>
      <c r="G37" s="267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413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2" x14ac:dyDescent="0.25">
      <c r="A38" s="157"/>
      <c r="B38" s="158"/>
      <c r="C38" s="184" t="s">
        <v>808</v>
      </c>
      <c r="D38" s="182"/>
      <c r="E38" s="183">
        <v>170.82</v>
      </c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ht="20.399999999999999" outlineLevel="1" x14ac:dyDescent="0.25">
      <c r="A39" s="185">
        <v>10</v>
      </c>
      <c r="B39" s="186" t="s">
        <v>488</v>
      </c>
      <c r="C39" s="192" t="s">
        <v>489</v>
      </c>
      <c r="D39" s="187" t="s">
        <v>407</v>
      </c>
      <c r="E39" s="188">
        <v>34.164000000000001</v>
      </c>
      <c r="F39" s="189"/>
      <c r="G39" s="190">
        <f>ROUND(E39*F39,2)</f>
        <v>0</v>
      </c>
      <c r="H39" s="189"/>
      <c r="I39" s="190">
        <f>ROUND(E39*H39,2)</f>
        <v>0</v>
      </c>
      <c r="J39" s="189"/>
      <c r="K39" s="190">
        <f>ROUND(E39*J39,2)</f>
        <v>0</v>
      </c>
      <c r="L39" s="190">
        <v>21</v>
      </c>
      <c r="M39" s="190">
        <f>G39*(1+L39/100)</f>
        <v>0</v>
      </c>
      <c r="N39" s="188">
        <v>0</v>
      </c>
      <c r="O39" s="188">
        <f>ROUND(E39*N39,2)</f>
        <v>0</v>
      </c>
      <c r="P39" s="188">
        <v>0</v>
      </c>
      <c r="Q39" s="188">
        <f>ROUND(E39*P39,2)</f>
        <v>0</v>
      </c>
      <c r="R39" s="190" t="s">
        <v>452</v>
      </c>
      <c r="S39" s="190" t="s">
        <v>358</v>
      </c>
      <c r="T39" s="191" t="s">
        <v>409</v>
      </c>
      <c r="U39" s="160">
        <v>0.65</v>
      </c>
      <c r="V39" s="160">
        <f>ROUND(E39*U39,2)</f>
        <v>22.21</v>
      </c>
      <c r="W39" s="160"/>
      <c r="X39" s="160" t="s">
        <v>410</v>
      </c>
      <c r="Y39" s="160" t="s">
        <v>361</v>
      </c>
      <c r="Z39" s="150"/>
      <c r="AA39" s="150"/>
      <c r="AB39" s="150"/>
      <c r="AC39" s="150"/>
      <c r="AD39" s="150"/>
      <c r="AE39" s="150"/>
      <c r="AF39" s="150"/>
      <c r="AG39" s="150" t="s">
        <v>411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5">
      <c r="A40" s="169">
        <v>11</v>
      </c>
      <c r="B40" s="170" t="s">
        <v>809</v>
      </c>
      <c r="C40" s="178" t="s">
        <v>810</v>
      </c>
      <c r="D40" s="171" t="s">
        <v>407</v>
      </c>
      <c r="E40" s="172">
        <v>30.66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1.63</v>
      </c>
      <c r="O40" s="172">
        <f>ROUND(E40*N40,2)</f>
        <v>49.98</v>
      </c>
      <c r="P40" s="172">
        <v>0</v>
      </c>
      <c r="Q40" s="172">
        <f>ROUND(E40*P40,2)</f>
        <v>0</v>
      </c>
      <c r="R40" s="174" t="s">
        <v>740</v>
      </c>
      <c r="S40" s="174" t="s">
        <v>358</v>
      </c>
      <c r="T40" s="175" t="s">
        <v>409</v>
      </c>
      <c r="U40" s="160">
        <v>1.58</v>
      </c>
      <c r="V40" s="160">
        <f>ROUND(E40*U40,2)</f>
        <v>48.44</v>
      </c>
      <c r="W40" s="160"/>
      <c r="X40" s="160" t="s">
        <v>410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411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2" x14ac:dyDescent="0.25">
      <c r="A41" s="157"/>
      <c r="B41" s="158"/>
      <c r="C41" s="255" t="s">
        <v>811</v>
      </c>
      <c r="D41" s="256"/>
      <c r="E41" s="256"/>
      <c r="F41" s="256"/>
      <c r="G41" s="256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60"/>
      <c r="Z41" s="150"/>
      <c r="AA41" s="150"/>
      <c r="AB41" s="150"/>
      <c r="AC41" s="150"/>
      <c r="AD41" s="150"/>
      <c r="AE41" s="150"/>
      <c r="AF41" s="150"/>
      <c r="AG41" s="150" t="s">
        <v>363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2" x14ac:dyDescent="0.25">
      <c r="A42" s="157"/>
      <c r="B42" s="158"/>
      <c r="C42" s="184" t="s">
        <v>812</v>
      </c>
      <c r="D42" s="182"/>
      <c r="E42" s="183">
        <v>30.66</v>
      </c>
      <c r="F42" s="160"/>
      <c r="G42" s="16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415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5">
      <c r="A43" s="185">
        <v>12</v>
      </c>
      <c r="B43" s="186" t="s">
        <v>813</v>
      </c>
      <c r="C43" s="192" t="s">
        <v>814</v>
      </c>
      <c r="D43" s="187" t="s">
        <v>422</v>
      </c>
      <c r="E43" s="188">
        <v>73</v>
      </c>
      <c r="F43" s="189"/>
      <c r="G43" s="190">
        <f>ROUND(E43*F43,2)</f>
        <v>0</v>
      </c>
      <c r="H43" s="189"/>
      <c r="I43" s="190">
        <f>ROUND(E43*H43,2)</f>
        <v>0</v>
      </c>
      <c r="J43" s="189"/>
      <c r="K43" s="190">
        <f>ROUND(E43*J43,2)</f>
        <v>0</v>
      </c>
      <c r="L43" s="190">
        <v>21</v>
      </c>
      <c r="M43" s="190">
        <f>G43*(1+L43/100)</f>
        <v>0</v>
      </c>
      <c r="N43" s="188">
        <v>0</v>
      </c>
      <c r="O43" s="188">
        <f>ROUND(E43*N43,2)</f>
        <v>0</v>
      </c>
      <c r="P43" s="188">
        <v>0</v>
      </c>
      <c r="Q43" s="188">
        <f>ROUND(E43*P43,2)</f>
        <v>0</v>
      </c>
      <c r="R43" s="190" t="s">
        <v>815</v>
      </c>
      <c r="S43" s="190" t="s">
        <v>358</v>
      </c>
      <c r="T43" s="191" t="s">
        <v>409</v>
      </c>
      <c r="U43" s="160">
        <v>7.1499999999999994E-2</v>
      </c>
      <c r="V43" s="160">
        <f>ROUND(E43*U43,2)</f>
        <v>5.22</v>
      </c>
      <c r="W43" s="160"/>
      <c r="X43" s="160" t="s">
        <v>410</v>
      </c>
      <c r="Y43" s="160" t="s">
        <v>361</v>
      </c>
      <c r="Z43" s="150"/>
      <c r="AA43" s="150"/>
      <c r="AB43" s="150"/>
      <c r="AC43" s="150"/>
      <c r="AD43" s="150"/>
      <c r="AE43" s="150"/>
      <c r="AF43" s="150"/>
      <c r="AG43" s="150" t="s">
        <v>411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5">
      <c r="A44" s="169">
        <v>13</v>
      </c>
      <c r="B44" s="170" t="s">
        <v>816</v>
      </c>
      <c r="C44" s="178" t="s">
        <v>817</v>
      </c>
      <c r="D44" s="171" t="s">
        <v>407</v>
      </c>
      <c r="E44" s="172">
        <v>5.84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4" t="s">
        <v>460</v>
      </c>
      <c r="S44" s="174" t="s">
        <v>358</v>
      </c>
      <c r="T44" s="175" t="s">
        <v>409</v>
      </c>
      <c r="U44" s="160">
        <v>1.84</v>
      </c>
      <c r="V44" s="160">
        <f>ROUND(E44*U44,2)</f>
        <v>10.75</v>
      </c>
      <c r="W44" s="160"/>
      <c r="X44" s="160" t="s">
        <v>410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411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2" x14ac:dyDescent="0.25">
      <c r="A45" s="157"/>
      <c r="B45" s="158"/>
      <c r="C45" s="266" t="s">
        <v>818</v>
      </c>
      <c r="D45" s="267"/>
      <c r="E45" s="267"/>
      <c r="F45" s="267"/>
      <c r="G45" s="267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60"/>
      <c r="Z45" s="150"/>
      <c r="AA45" s="150"/>
      <c r="AB45" s="150"/>
      <c r="AC45" s="150"/>
      <c r="AD45" s="150"/>
      <c r="AE45" s="150"/>
      <c r="AF45" s="150"/>
      <c r="AG45" s="150" t="s">
        <v>413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76" t="str">
        <f>C45</f>
        <v>pod mazaniny a dlažby, popř. na plochých střechách, vodorovný nebo ve spádu, s udusáním a urovnáním povrchu,</v>
      </c>
      <c r="BB45" s="150"/>
      <c r="BC45" s="150"/>
      <c r="BD45" s="150"/>
      <c r="BE45" s="150"/>
      <c r="BF45" s="150"/>
      <c r="BG45" s="150"/>
      <c r="BH45" s="150"/>
    </row>
    <row r="46" spans="1:60" outlineLevel="2" x14ac:dyDescent="0.25">
      <c r="A46" s="157"/>
      <c r="B46" s="158"/>
      <c r="C46" s="184" t="s">
        <v>819</v>
      </c>
      <c r="D46" s="182"/>
      <c r="E46" s="183">
        <v>5.84</v>
      </c>
      <c r="F46" s="160"/>
      <c r="G46" s="16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415</v>
      </c>
      <c r="AH46" s="150">
        <v>0</v>
      </c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5">
      <c r="A47" s="169">
        <v>14</v>
      </c>
      <c r="B47" s="170" t="s">
        <v>494</v>
      </c>
      <c r="C47" s="178" t="s">
        <v>495</v>
      </c>
      <c r="D47" s="171" t="s">
        <v>426</v>
      </c>
      <c r="E47" s="172">
        <v>62.520119999999999</v>
      </c>
      <c r="F47" s="173"/>
      <c r="G47" s="174">
        <f>ROUND(E47*F47,2)</f>
        <v>0</v>
      </c>
      <c r="H47" s="173"/>
      <c r="I47" s="174">
        <f>ROUND(E47*H47,2)</f>
        <v>0</v>
      </c>
      <c r="J47" s="173"/>
      <c r="K47" s="174">
        <f>ROUND(E47*J47,2)</f>
        <v>0</v>
      </c>
      <c r="L47" s="174">
        <v>21</v>
      </c>
      <c r="M47" s="174">
        <f>G47*(1+L47/100)</f>
        <v>0</v>
      </c>
      <c r="N47" s="172">
        <v>0</v>
      </c>
      <c r="O47" s="172">
        <f>ROUND(E47*N47,2)</f>
        <v>0</v>
      </c>
      <c r="P47" s="172">
        <v>0</v>
      </c>
      <c r="Q47" s="172">
        <f>ROUND(E47*P47,2)</f>
        <v>0</v>
      </c>
      <c r="R47" s="174"/>
      <c r="S47" s="174" t="s">
        <v>443</v>
      </c>
      <c r="T47" s="175" t="s">
        <v>359</v>
      </c>
      <c r="U47" s="160">
        <v>0</v>
      </c>
      <c r="V47" s="160">
        <f>ROUND(E47*U47,2)</f>
        <v>0</v>
      </c>
      <c r="W47" s="160"/>
      <c r="X47" s="160" t="s">
        <v>410</v>
      </c>
      <c r="Y47" s="160" t="s">
        <v>361</v>
      </c>
      <c r="Z47" s="150"/>
      <c r="AA47" s="150"/>
      <c r="AB47" s="150"/>
      <c r="AC47" s="150"/>
      <c r="AD47" s="150"/>
      <c r="AE47" s="150"/>
      <c r="AF47" s="150"/>
      <c r="AG47" s="150" t="s">
        <v>411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2" x14ac:dyDescent="0.25">
      <c r="A48" s="157"/>
      <c r="B48" s="158"/>
      <c r="C48" s="184" t="s">
        <v>820</v>
      </c>
      <c r="D48" s="182"/>
      <c r="E48" s="183">
        <v>62.520119999999999</v>
      </c>
      <c r="F48" s="160"/>
      <c r="G48" s="160"/>
      <c r="H48" s="160"/>
      <c r="I48" s="160"/>
      <c r="J48" s="160"/>
      <c r="K48" s="160"/>
      <c r="L48" s="160"/>
      <c r="M48" s="160"/>
      <c r="N48" s="159"/>
      <c r="O48" s="159"/>
      <c r="P48" s="159"/>
      <c r="Q48" s="159"/>
      <c r="R48" s="160"/>
      <c r="S48" s="160"/>
      <c r="T48" s="160"/>
      <c r="U48" s="160"/>
      <c r="V48" s="160"/>
      <c r="W48" s="160"/>
      <c r="X48" s="160"/>
      <c r="Y48" s="160"/>
      <c r="Z48" s="150"/>
      <c r="AA48" s="150"/>
      <c r="AB48" s="150"/>
      <c r="AC48" s="150"/>
      <c r="AD48" s="150"/>
      <c r="AE48" s="150"/>
      <c r="AF48" s="150"/>
      <c r="AG48" s="150" t="s">
        <v>415</v>
      </c>
      <c r="AH48" s="150">
        <v>0</v>
      </c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0.399999999999999" outlineLevel="1" x14ac:dyDescent="0.25">
      <c r="A49" s="185">
        <v>15</v>
      </c>
      <c r="B49" s="186" t="s">
        <v>821</v>
      </c>
      <c r="C49" s="192" t="s">
        <v>822</v>
      </c>
      <c r="D49" s="187" t="s">
        <v>768</v>
      </c>
      <c r="E49" s="188">
        <v>2</v>
      </c>
      <c r="F49" s="189"/>
      <c r="G49" s="190">
        <f>ROUND(E49*F49,2)</f>
        <v>0</v>
      </c>
      <c r="H49" s="189"/>
      <c r="I49" s="190">
        <f>ROUND(E49*H49,2)</f>
        <v>0</v>
      </c>
      <c r="J49" s="189"/>
      <c r="K49" s="190">
        <f>ROUND(E49*J49,2)</f>
        <v>0</v>
      </c>
      <c r="L49" s="190">
        <v>21</v>
      </c>
      <c r="M49" s="190">
        <f>G49*(1+L49/100)</f>
        <v>0</v>
      </c>
      <c r="N49" s="188">
        <v>4.1099999999999998E-2</v>
      </c>
      <c r="O49" s="188">
        <f>ROUND(E49*N49,2)</f>
        <v>0.08</v>
      </c>
      <c r="P49" s="188">
        <v>0</v>
      </c>
      <c r="Q49" s="188">
        <f>ROUND(E49*P49,2)</f>
        <v>0</v>
      </c>
      <c r="R49" s="190"/>
      <c r="S49" s="190" t="s">
        <v>443</v>
      </c>
      <c r="T49" s="191" t="s">
        <v>359</v>
      </c>
      <c r="U49" s="160">
        <v>0</v>
      </c>
      <c r="V49" s="160">
        <f>ROUND(E49*U49,2)</f>
        <v>0</v>
      </c>
      <c r="W49" s="160"/>
      <c r="X49" s="160" t="s">
        <v>823</v>
      </c>
      <c r="Y49" s="160" t="s">
        <v>361</v>
      </c>
      <c r="Z49" s="150"/>
      <c r="AA49" s="150"/>
      <c r="AB49" s="150"/>
      <c r="AC49" s="150"/>
      <c r="AD49" s="150"/>
      <c r="AE49" s="150"/>
      <c r="AF49" s="150"/>
      <c r="AG49" s="150" t="s">
        <v>824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ht="20.399999999999999" outlineLevel="1" x14ac:dyDescent="0.25">
      <c r="A50" s="185">
        <v>16</v>
      </c>
      <c r="B50" s="186" t="s">
        <v>825</v>
      </c>
      <c r="C50" s="192" t="s">
        <v>826</v>
      </c>
      <c r="D50" s="187" t="s">
        <v>768</v>
      </c>
      <c r="E50" s="188">
        <v>1</v>
      </c>
      <c r="F50" s="189"/>
      <c r="G50" s="190">
        <f>ROUND(E50*F50,2)</f>
        <v>0</v>
      </c>
      <c r="H50" s="189"/>
      <c r="I50" s="190">
        <f>ROUND(E50*H50,2)</f>
        <v>0</v>
      </c>
      <c r="J50" s="189"/>
      <c r="K50" s="190">
        <f>ROUND(E50*J50,2)</f>
        <v>0</v>
      </c>
      <c r="L50" s="190">
        <v>21</v>
      </c>
      <c r="M50" s="190">
        <f>G50*(1+L50/100)</f>
        <v>0</v>
      </c>
      <c r="N50" s="188">
        <v>4.1099999999999998E-2</v>
      </c>
      <c r="O50" s="188">
        <f>ROUND(E50*N50,2)</f>
        <v>0.04</v>
      </c>
      <c r="P50" s="188">
        <v>0</v>
      </c>
      <c r="Q50" s="188">
        <f>ROUND(E50*P50,2)</f>
        <v>0</v>
      </c>
      <c r="R50" s="190"/>
      <c r="S50" s="190" t="s">
        <v>443</v>
      </c>
      <c r="T50" s="191" t="s">
        <v>359</v>
      </c>
      <c r="U50" s="160">
        <v>0</v>
      </c>
      <c r="V50" s="160">
        <f>ROUND(E50*U50,2)</f>
        <v>0</v>
      </c>
      <c r="W50" s="160"/>
      <c r="X50" s="160" t="s">
        <v>823</v>
      </c>
      <c r="Y50" s="160" t="s">
        <v>361</v>
      </c>
      <c r="Z50" s="150"/>
      <c r="AA50" s="150"/>
      <c r="AB50" s="150"/>
      <c r="AC50" s="150"/>
      <c r="AD50" s="150"/>
      <c r="AE50" s="150"/>
      <c r="AF50" s="150"/>
      <c r="AG50" s="150" t="s">
        <v>824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ht="20.399999999999999" outlineLevel="1" x14ac:dyDescent="0.25">
      <c r="A51" s="169">
        <v>17</v>
      </c>
      <c r="B51" s="170" t="s">
        <v>827</v>
      </c>
      <c r="C51" s="178" t="s">
        <v>828</v>
      </c>
      <c r="D51" s="171" t="s">
        <v>422</v>
      </c>
      <c r="E51" s="172">
        <v>73.73</v>
      </c>
      <c r="F51" s="173"/>
      <c r="G51" s="174">
        <f>ROUND(E51*F51,2)</f>
        <v>0</v>
      </c>
      <c r="H51" s="173"/>
      <c r="I51" s="174">
        <f>ROUND(E51*H51,2)</f>
        <v>0</v>
      </c>
      <c r="J51" s="173"/>
      <c r="K51" s="174">
        <f>ROUND(E51*J51,2)</f>
        <v>0</v>
      </c>
      <c r="L51" s="174">
        <v>21</v>
      </c>
      <c r="M51" s="174">
        <f>G51*(1+L51/100)</f>
        <v>0</v>
      </c>
      <c r="N51" s="172">
        <v>4.8000000000000001E-4</v>
      </c>
      <c r="O51" s="172">
        <f>ROUND(E51*N51,2)</f>
        <v>0.04</v>
      </c>
      <c r="P51" s="172">
        <v>0</v>
      </c>
      <c r="Q51" s="172">
        <f>ROUND(E51*P51,2)</f>
        <v>0</v>
      </c>
      <c r="R51" s="174" t="s">
        <v>743</v>
      </c>
      <c r="S51" s="174" t="s">
        <v>358</v>
      </c>
      <c r="T51" s="175" t="s">
        <v>409</v>
      </c>
      <c r="U51" s="160">
        <v>0</v>
      </c>
      <c r="V51" s="160">
        <f>ROUND(E51*U51,2)</f>
        <v>0</v>
      </c>
      <c r="W51" s="160"/>
      <c r="X51" s="160" t="s">
        <v>744</v>
      </c>
      <c r="Y51" s="160" t="s">
        <v>361</v>
      </c>
      <c r="Z51" s="150"/>
      <c r="AA51" s="150"/>
      <c r="AB51" s="150"/>
      <c r="AC51" s="150"/>
      <c r="AD51" s="150"/>
      <c r="AE51" s="150"/>
      <c r="AF51" s="150"/>
      <c r="AG51" s="150" t="s">
        <v>745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2" x14ac:dyDescent="0.25">
      <c r="A52" s="157"/>
      <c r="B52" s="158"/>
      <c r="C52" s="184" t="s">
        <v>829</v>
      </c>
      <c r="D52" s="182"/>
      <c r="E52" s="183">
        <v>73.73</v>
      </c>
      <c r="F52" s="160"/>
      <c r="G52" s="160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60"/>
      <c r="Z52" s="150"/>
      <c r="AA52" s="150"/>
      <c r="AB52" s="150"/>
      <c r="AC52" s="150"/>
      <c r="AD52" s="150"/>
      <c r="AE52" s="150"/>
      <c r="AF52" s="150"/>
      <c r="AG52" s="150" t="s">
        <v>415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5">
      <c r="A53" s="169">
        <v>18</v>
      </c>
      <c r="B53" s="170" t="s">
        <v>830</v>
      </c>
      <c r="C53" s="178" t="s">
        <v>831</v>
      </c>
      <c r="D53" s="171" t="s">
        <v>407</v>
      </c>
      <c r="E53" s="172">
        <v>6.1319999999999997</v>
      </c>
      <c r="F53" s="173"/>
      <c r="G53" s="174">
        <f>ROUND(E53*F53,2)</f>
        <v>0</v>
      </c>
      <c r="H53" s="173"/>
      <c r="I53" s="174">
        <f>ROUND(E53*H53,2)</f>
        <v>0</v>
      </c>
      <c r="J53" s="173"/>
      <c r="K53" s="174">
        <f>ROUND(E53*J53,2)</f>
        <v>0</v>
      </c>
      <c r="L53" s="174">
        <v>21</v>
      </c>
      <c r="M53" s="174">
        <f>G53*(1+L53/100)</f>
        <v>0</v>
      </c>
      <c r="N53" s="172">
        <v>1.6</v>
      </c>
      <c r="O53" s="172">
        <f>ROUND(E53*N53,2)</f>
        <v>9.81</v>
      </c>
      <c r="P53" s="172">
        <v>0</v>
      </c>
      <c r="Q53" s="172">
        <f>ROUND(E53*P53,2)</f>
        <v>0</v>
      </c>
      <c r="R53" s="174" t="s">
        <v>743</v>
      </c>
      <c r="S53" s="174" t="s">
        <v>358</v>
      </c>
      <c r="T53" s="175" t="s">
        <v>409</v>
      </c>
      <c r="U53" s="160">
        <v>0</v>
      </c>
      <c r="V53" s="160">
        <f>ROUND(E53*U53,2)</f>
        <v>0</v>
      </c>
      <c r="W53" s="160"/>
      <c r="X53" s="160" t="s">
        <v>744</v>
      </c>
      <c r="Y53" s="160" t="s">
        <v>361</v>
      </c>
      <c r="Z53" s="150"/>
      <c r="AA53" s="150"/>
      <c r="AB53" s="150"/>
      <c r="AC53" s="150"/>
      <c r="AD53" s="150"/>
      <c r="AE53" s="150"/>
      <c r="AF53" s="150"/>
      <c r="AG53" s="150" t="s">
        <v>745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2" x14ac:dyDescent="0.25">
      <c r="A54" s="157"/>
      <c r="B54" s="158"/>
      <c r="C54" s="184" t="s">
        <v>832</v>
      </c>
      <c r="D54" s="182"/>
      <c r="E54" s="183">
        <v>6.1319999999999997</v>
      </c>
      <c r="F54" s="160"/>
      <c r="G54" s="16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415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x14ac:dyDescent="0.25">
      <c r="A55" s="162" t="s">
        <v>353</v>
      </c>
      <c r="B55" s="163" t="s">
        <v>249</v>
      </c>
      <c r="C55" s="177" t="s">
        <v>250</v>
      </c>
      <c r="D55" s="164"/>
      <c r="E55" s="165"/>
      <c r="F55" s="166"/>
      <c r="G55" s="166">
        <f>SUMIF(AG56:AG68,"&lt;&gt;NOR",G56:G68)</f>
        <v>0</v>
      </c>
      <c r="H55" s="166"/>
      <c r="I55" s="166">
        <f>SUM(I56:I68)</f>
        <v>0</v>
      </c>
      <c r="J55" s="166"/>
      <c r="K55" s="166">
        <f>SUM(K56:K68)</f>
        <v>0</v>
      </c>
      <c r="L55" s="166"/>
      <c r="M55" s="166">
        <f>SUM(M56:M68)</f>
        <v>0</v>
      </c>
      <c r="N55" s="165"/>
      <c r="O55" s="165">
        <f>SUM(O56:O68)</f>
        <v>1613.77</v>
      </c>
      <c r="P55" s="165"/>
      <c r="Q55" s="165">
        <f>SUM(Q56:Q68)</f>
        <v>0</v>
      </c>
      <c r="R55" s="166"/>
      <c r="S55" s="166"/>
      <c r="T55" s="167"/>
      <c r="U55" s="161"/>
      <c r="V55" s="161">
        <f>SUM(V56:V68)</f>
        <v>91.2</v>
      </c>
      <c r="W55" s="161"/>
      <c r="X55" s="161"/>
      <c r="Y55" s="161"/>
      <c r="AG55" t="s">
        <v>354</v>
      </c>
    </row>
    <row r="56" spans="1:60" ht="20.399999999999999" outlineLevel="1" x14ac:dyDescent="0.25">
      <c r="A56" s="169">
        <v>19</v>
      </c>
      <c r="B56" s="170" t="s">
        <v>833</v>
      </c>
      <c r="C56" s="178" t="s">
        <v>834</v>
      </c>
      <c r="D56" s="171" t="s">
        <v>446</v>
      </c>
      <c r="E56" s="172">
        <v>380.5</v>
      </c>
      <c r="F56" s="173"/>
      <c r="G56" s="174">
        <f>ROUND(E56*F56,2)</f>
        <v>0</v>
      </c>
      <c r="H56" s="173"/>
      <c r="I56" s="174">
        <f>ROUND(E56*H56,2)</f>
        <v>0</v>
      </c>
      <c r="J56" s="173"/>
      <c r="K56" s="174">
        <f>ROUND(E56*J56,2)</f>
        <v>0</v>
      </c>
      <c r="L56" s="174">
        <v>21</v>
      </c>
      <c r="M56" s="174">
        <f>G56*(1+L56/100)</f>
        <v>0</v>
      </c>
      <c r="N56" s="172">
        <v>0.23</v>
      </c>
      <c r="O56" s="172">
        <f>ROUND(E56*N56,2)</f>
        <v>87.52</v>
      </c>
      <c r="P56" s="172">
        <v>0</v>
      </c>
      <c r="Q56" s="172">
        <f>ROUND(E56*P56,2)</f>
        <v>0</v>
      </c>
      <c r="R56" s="174" t="s">
        <v>447</v>
      </c>
      <c r="S56" s="174" t="s">
        <v>358</v>
      </c>
      <c r="T56" s="175" t="s">
        <v>409</v>
      </c>
      <c r="U56" s="160">
        <v>0.02</v>
      </c>
      <c r="V56" s="160">
        <f>ROUND(E56*U56,2)</f>
        <v>7.61</v>
      </c>
      <c r="W56" s="160"/>
      <c r="X56" s="160" t="s">
        <v>410</v>
      </c>
      <c r="Y56" s="160" t="s">
        <v>361</v>
      </c>
      <c r="Z56" s="150"/>
      <c r="AA56" s="150"/>
      <c r="AB56" s="150"/>
      <c r="AC56" s="150"/>
      <c r="AD56" s="150"/>
      <c r="AE56" s="150"/>
      <c r="AF56" s="150"/>
      <c r="AG56" s="150" t="s">
        <v>411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2" x14ac:dyDescent="0.25">
      <c r="A57" s="157"/>
      <c r="B57" s="158"/>
      <c r="C57" s="184" t="s">
        <v>835</v>
      </c>
      <c r="D57" s="182"/>
      <c r="E57" s="183">
        <v>380.5</v>
      </c>
      <c r="F57" s="160"/>
      <c r="G57" s="160"/>
      <c r="H57" s="160"/>
      <c r="I57" s="160"/>
      <c r="J57" s="160"/>
      <c r="K57" s="160"/>
      <c r="L57" s="160"/>
      <c r="M57" s="160"/>
      <c r="N57" s="159"/>
      <c r="O57" s="159"/>
      <c r="P57" s="159"/>
      <c r="Q57" s="159"/>
      <c r="R57" s="160"/>
      <c r="S57" s="160"/>
      <c r="T57" s="160"/>
      <c r="U57" s="160"/>
      <c r="V57" s="160"/>
      <c r="W57" s="160"/>
      <c r="X57" s="160"/>
      <c r="Y57" s="160"/>
      <c r="Z57" s="150"/>
      <c r="AA57" s="150"/>
      <c r="AB57" s="150"/>
      <c r="AC57" s="150"/>
      <c r="AD57" s="150"/>
      <c r="AE57" s="150"/>
      <c r="AF57" s="150"/>
      <c r="AG57" s="150" t="s">
        <v>415</v>
      </c>
      <c r="AH57" s="150">
        <v>0</v>
      </c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ht="20.399999999999999" outlineLevel="1" x14ac:dyDescent="0.25">
      <c r="A58" s="169">
        <v>20</v>
      </c>
      <c r="B58" s="170" t="s">
        <v>751</v>
      </c>
      <c r="C58" s="178" t="s">
        <v>752</v>
      </c>
      <c r="D58" s="171" t="s">
        <v>446</v>
      </c>
      <c r="E58" s="172">
        <v>380.5</v>
      </c>
      <c r="F58" s="173"/>
      <c r="G58" s="174">
        <f>ROUND(E58*F58,2)</f>
        <v>0</v>
      </c>
      <c r="H58" s="173"/>
      <c r="I58" s="174">
        <f>ROUND(E58*H58,2)</f>
        <v>0</v>
      </c>
      <c r="J58" s="173"/>
      <c r="K58" s="174">
        <f>ROUND(E58*J58,2)</f>
        <v>0</v>
      </c>
      <c r="L58" s="174">
        <v>21</v>
      </c>
      <c r="M58" s="174">
        <f>G58*(1+L58/100)</f>
        <v>0</v>
      </c>
      <c r="N58" s="172">
        <v>0.378</v>
      </c>
      <c r="O58" s="172">
        <f>ROUND(E58*N58,2)</f>
        <v>143.83000000000001</v>
      </c>
      <c r="P58" s="172">
        <v>0</v>
      </c>
      <c r="Q58" s="172">
        <f>ROUND(E58*P58,2)</f>
        <v>0</v>
      </c>
      <c r="R58" s="174" t="s">
        <v>447</v>
      </c>
      <c r="S58" s="174" t="s">
        <v>358</v>
      </c>
      <c r="T58" s="175" t="s">
        <v>409</v>
      </c>
      <c r="U58" s="160">
        <v>0.03</v>
      </c>
      <c r="V58" s="160">
        <f>ROUND(E58*U58,2)</f>
        <v>11.42</v>
      </c>
      <c r="W58" s="160"/>
      <c r="X58" s="160" t="s">
        <v>410</v>
      </c>
      <c r="Y58" s="160" t="s">
        <v>361</v>
      </c>
      <c r="Z58" s="150"/>
      <c r="AA58" s="150"/>
      <c r="AB58" s="150"/>
      <c r="AC58" s="150"/>
      <c r="AD58" s="150"/>
      <c r="AE58" s="150"/>
      <c r="AF58" s="150"/>
      <c r="AG58" s="150" t="s">
        <v>411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2" x14ac:dyDescent="0.25">
      <c r="A59" s="157"/>
      <c r="B59" s="158"/>
      <c r="C59" s="184" t="s">
        <v>835</v>
      </c>
      <c r="D59" s="182"/>
      <c r="E59" s="183">
        <v>380.5</v>
      </c>
      <c r="F59" s="160"/>
      <c r="G59" s="160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60"/>
      <c r="Z59" s="150"/>
      <c r="AA59" s="150"/>
      <c r="AB59" s="150"/>
      <c r="AC59" s="150"/>
      <c r="AD59" s="150"/>
      <c r="AE59" s="150"/>
      <c r="AF59" s="150"/>
      <c r="AG59" s="150" t="s">
        <v>415</v>
      </c>
      <c r="AH59" s="150">
        <v>0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ht="20.399999999999999" outlineLevel="1" x14ac:dyDescent="0.25">
      <c r="A60" s="169">
        <v>21</v>
      </c>
      <c r="B60" s="170" t="s">
        <v>753</v>
      </c>
      <c r="C60" s="178" t="s">
        <v>754</v>
      </c>
      <c r="D60" s="171" t="s">
        <v>446</v>
      </c>
      <c r="E60" s="172">
        <v>1139</v>
      </c>
      <c r="F60" s="173"/>
      <c r="G60" s="174">
        <f>ROUND(E60*F60,2)</f>
        <v>0</v>
      </c>
      <c r="H60" s="173"/>
      <c r="I60" s="174">
        <f>ROUND(E60*H60,2)</f>
        <v>0</v>
      </c>
      <c r="J60" s="173"/>
      <c r="K60" s="174">
        <f>ROUND(E60*J60,2)</f>
        <v>0</v>
      </c>
      <c r="L60" s="174">
        <v>21</v>
      </c>
      <c r="M60" s="174">
        <f>G60*(1+L60/100)</f>
        <v>0</v>
      </c>
      <c r="N60" s="172">
        <v>0.55125000000000002</v>
      </c>
      <c r="O60" s="172">
        <f>ROUND(E60*N60,2)</f>
        <v>627.87</v>
      </c>
      <c r="P60" s="172">
        <v>0</v>
      </c>
      <c r="Q60" s="172">
        <f>ROUND(E60*P60,2)</f>
        <v>0</v>
      </c>
      <c r="R60" s="174" t="s">
        <v>447</v>
      </c>
      <c r="S60" s="174" t="s">
        <v>358</v>
      </c>
      <c r="T60" s="175" t="s">
        <v>409</v>
      </c>
      <c r="U60" s="160">
        <v>0.03</v>
      </c>
      <c r="V60" s="160">
        <f>ROUND(E60*U60,2)</f>
        <v>34.17</v>
      </c>
      <c r="W60" s="160"/>
      <c r="X60" s="160" t="s">
        <v>410</v>
      </c>
      <c r="Y60" s="160" t="s">
        <v>361</v>
      </c>
      <c r="Z60" s="150"/>
      <c r="AA60" s="150"/>
      <c r="AB60" s="150"/>
      <c r="AC60" s="150"/>
      <c r="AD60" s="150"/>
      <c r="AE60" s="150"/>
      <c r="AF60" s="150"/>
      <c r="AG60" s="150" t="s">
        <v>411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2" x14ac:dyDescent="0.25">
      <c r="A61" s="157"/>
      <c r="B61" s="158"/>
      <c r="C61" s="184" t="s">
        <v>798</v>
      </c>
      <c r="D61" s="182"/>
      <c r="E61" s="183">
        <v>378</v>
      </c>
      <c r="F61" s="160"/>
      <c r="G61" s="160"/>
      <c r="H61" s="160"/>
      <c r="I61" s="160"/>
      <c r="J61" s="160"/>
      <c r="K61" s="160"/>
      <c r="L61" s="160"/>
      <c r="M61" s="160"/>
      <c r="N61" s="159"/>
      <c r="O61" s="159"/>
      <c r="P61" s="159"/>
      <c r="Q61" s="159"/>
      <c r="R61" s="160"/>
      <c r="S61" s="160"/>
      <c r="T61" s="160"/>
      <c r="U61" s="160"/>
      <c r="V61" s="160"/>
      <c r="W61" s="160"/>
      <c r="X61" s="160"/>
      <c r="Y61" s="160"/>
      <c r="Z61" s="150"/>
      <c r="AA61" s="150"/>
      <c r="AB61" s="150"/>
      <c r="AC61" s="150"/>
      <c r="AD61" s="150"/>
      <c r="AE61" s="150"/>
      <c r="AF61" s="150"/>
      <c r="AG61" s="150" t="s">
        <v>415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3" x14ac:dyDescent="0.25">
      <c r="A62" s="157"/>
      <c r="B62" s="158"/>
      <c r="C62" s="184" t="s">
        <v>799</v>
      </c>
      <c r="D62" s="182"/>
      <c r="E62" s="183">
        <v>761</v>
      </c>
      <c r="F62" s="160"/>
      <c r="G62" s="160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60"/>
      <c r="Z62" s="150"/>
      <c r="AA62" s="150"/>
      <c r="AB62" s="150"/>
      <c r="AC62" s="150"/>
      <c r="AD62" s="150"/>
      <c r="AE62" s="150"/>
      <c r="AF62" s="150"/>
      <c r="AG62" s="150" t="s">
        <v>415</v>
      </c>
      <c r="AH62" s="150">
        <v>0</v>
      </c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5">
      <c r="A63" s="169">
        <v>22</v>
      </c>
      <c r="B63" s="170" t="s">
        <v>836</v>
      </c>
      <c r="C63" s="178" t="s">
        <v>837</v>
      </c>
      <c r="D63" s="171" t="s">
        <v>446</v>
      </c>
      <c r="E63" s="172">
        <v>761</v>
      </c>
      <c r="F63" s="173"/>
      <c r="G63" s="174">
        <f>ROUND(E63*F63,2)</f>
        <v>0</v>
      </c>
      <c r="H63" s="173"/>
      <c r="I63" s="174">
        <f>ROUND(E63*H63,2)</f>
        <v>0</v>
      </c>
      <c r="J63" s="173"/>
      <c r="K63" s="174">
        <f>ROUND(E63*J63,2)</f>
        <v>0</v>
      </c>
      <c r="L63" s="174">
        <v>21</v>
      </c>
      <c r="M63" s="174">
        <f>G63*(1+L63/100)</f>
        <v>0</v>
      </c>
      <c r="N63" s="172">
        <v>0.216</v>
      </c>
      <c r="O63" s="172">
        <f>ROUND(E63*N63,2)</f>
        <v>164.38</v>
      </c>
      <c r="P63" s="172">
        <v>0</v>
      </c>
      <c r="Q63" s="172">
        <f>ROUND(E63*P63,2)</f>
        <v>0</v>
      </c>
      <c r="R63" s="174"/>
      <c r="S63" s="174" t="s">
        <v>443</v>
      </c>
      <c r="T63" s="175" t="s">
        <v>359</v>
      </c>
      <c r="U63" s="160">
        <v>0.02</v>
      </c>
      <c r="V63" s="160">
        <f>ROUND(E63*U63,2)</f>
        <v>15.22</v>
      </c>
      <c r="W63" s="160"/>
      <c r="X63" s="160" t="s">
        <v>410</v>
      </c>
      <c r="Y63" s="160" t="s">
        <v>361</v>
      </c>
      <c r="Z63" s="150"/>
      <c r="AA63" s="150"/>
      <c r="AB63" s="150"/>
      <c r="AC63" s="150"/>
      <c r="AD63" s="150"/>
      <c r="AE63" s="150"/>
      <c r="AF63" s="150"/>
      <c r="AG63" s="150" t="s">
        <v>411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2" x14ac:dyDescent="0.25">
      <c r="A64" s="157"/>
      <c r="B64" s="158"/>
      <c r="C64" s="184" t="s">
        <v>799</v>
      </c>
      <c r="D64" s="182"/>
      <c r="E64" s="183">
        <v>761</v>
      </c>
      <c r="F64" s="160"/>
      <c r="G64" s="160"/>
      <c r="H64" s="160"/>
      <c r="I64" s="160"/>
      <c r="J64" s="160"/>
      <c r="K64" s="160"/>
      <c r="L64" s="160"/>
      <c r="M64" s="160"/>
      <c r="N64" s="159"/>
      <c r="O64" s="159"/>
      <c r="P64" s="159"/>
      <c r="Q64" s="159"/>
      <c r="R64" s="160"/>
      <c r="S64" s="160"/>
      <c r="T64" s="160"/>
      <c r="U64" s="160"/>
      <c r="V64" s="160"/>
      <c r="W64" s="160"/>
      <c r="X64" s="160"/>
      <c r="Y64" s="160"/>
      <c r="Z64" s="150"/>
      <c r="AA64" s="150"/>
      <c r="AB64" s="150"/>
      <c r="AC64" s="150"/>
      <c r="AD64" s="150"/>
      <c r="AE64" s="150"/>
      <c r="AF64" s="150"/>
      <c r="AG64" s="150" t="s">
        <v>415</v>
      </c>
      <c r="AH64" s="150">
        <v>0</v>
      </c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5">
      <c r="A65" s="169">
        <v>23</v>
      </c>
      <c r="B65" s="170" t="s">
        <v>838</v>
      </c>
      <c r="C65" s="178" t="s">
        <v>839</v>
      </c>
      <c r="D65" s="171" t="s">
        <v>446</v>
      </c>
      <c r="E65" s="172">
        <v>761</v>
      </c>
      <c r="F65" s="173"/>
      <c r="G65" s="174">
        <f>ROUND(E65*F65,2)</f>
        <v>0</v>
      </c>
      <c r="H65" s="173"/>
      <c r="I65" s="174">
        <f>ROUND(E65*H65,2)</f>
        <v>0</v>
      </c>
      <c r="J65" s="173"/>
      <c r="K65" s="174">
        <f>ROUND(E65*J65,2)</f>
        <v>0</v>
      </c>
      <c r="L65" s="174">
        <v>21</v>
      </c>
      <c r="M65" s="174">
        <f>G65*(1+L65/100)</f>
        <v>0</v>
      </c>
      <c r="N65" s="172">
        <v>0.51815</v>
      </c>
      <c r="O65" s="172">
        <f>ROUND(E65*N65,2)</f>
        <v>394.31</v>
      </c>
      <c r="P65" s="172">
        <v>0</v>
      </c>
      <c r="Q65" s="172">
        <f>ROUND(E65*P65,2)</f>
        <v>0</v>
      </c>
      <c r="R65" s="174"/>
      <c r="S65" s="174" t="s">
        <v>443</v>
      </c>
      <c r="T65" s="175" t="s">
        <v>359</v>
      </c>
      <c r="U65" s="160">
        <v>0.02</v>
      </c>
      <c r="V65" s="160">
        <f>ROUND(E65*U65,2)</f>
        <v>15.22</v>
      </c>
      <c r="W65" s="160"/>
      <c r="X65" s="160" t="s">
        <v>410</v>
      </c>
      <c r="Y65" s="160" t="s">
        <v>361</v>
      </c>
      <c r="Z65" s="150"/>
      <c r="AA65" s="150"/>
      <c r="AB65" s="150"/>
      <c r="AC65" s="150"/>
      <c r="AD65" s="150"/>
      <c r="AE65" s="150"/>
      <c r="AF65" s="150"/>
      <c r="AG65" s="150" t="s">
        <v>411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2" x14ac:dyDescent="0.25">
      <c r="A66" s="157"/>
      <c r="B66" s="158"/>
      <c r="C66" s="184" t="s">
        <v>799</v>
      </c>
      <c r="D66" s="182"/>
      <c r="E66" s="183">
        <v>761</v>
      </c>
      <c r="F66" s="160"/>
      <c r="G66" s="160"/>
      <c r="H66" s="160"/>
      <c r="I66" s="160"/>
      <c r="J66" s="160"/>
      <c r="K66" s="160"/>
      <c r="L66" s="160"/>
      <c r="M66" s="160"/>
      <c r="N66" s="159"/>
      <c r="O66" s="159"/>
      <c r="P66" s="159"/>
      <c r="Q66" s="159"/>
      <c r="R66" s="160"/>
      <c r="S66" s="160"/>
      <c r="T66" s="160"/>
      <c r="U66" s="160"/>
      <c r="V66" s="160"/>
      <c r="W66" s="160"/>
      <c r="X66" s="160"/>
      <c r="Y66" s="160"/>
      <c r="Z66" s="150"/>
      <c r="AA66" s="150"/>
      <c r="AB66" s="150"/>
      <c r="AC66" s="150"/>
      <c r="AD66" s="150"/>
      <c r="AE66" s="150"/>
      <c r="AF66" s="150"/>
      <c r="AG66" s="150" t="s">
        <v>415</v>
      </c>
      <c r="AH66" s="150">
        <v>0</v>
      </c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ht="20.399999999999999" outlineLevel="1" x14ac:dyDescent="0.25">
      <c r="A67" s="169">
        <v>24</v>
      </c>
      <c r="B67" s="170" t="s">
        <v>840</v>
      </c>
      <c r="C67" s="178" t="s">
        <v>841</v>
      </c>
      <c r="D67" s="171" t="s">
        <v>446</v>
      </c>
      <c r="E67" s="172">
        <v>378</v>
      </c>
      <c r="F67" s="173"/>
      <c r="G67" s="174">
        <f>ROUND(E67*F67,2)</f>
        <v>0</v>
      </c>
      <c r="H67" s="173"/>
      <c r="I67" s="174">
        <f>ROUND(E67*H67,2)</f>
        <v>0</v>
      </c>
      <c r="J67" s="173"/>
      <c r="K67" s="174">
        <f>ROUND(E67*J67,2)</f>
        <v>0</v>
      </c>
      <c r="L67" s="174">
        <v>21</v>
      </c>
      <c r="M67" s="174">
        <f>G67*(1+L67/100)</f>
        <v>0</v>
      </c>
      <c r="N67" s="172">
        <v>0.51815</v>
      </c>
      <c r="O67" s="172">
        <f>ROUND(E67*N67,2)</f>
        <v>195.86</v>
      </c>
      <c r="P67" s="172">
        <v>0</v>
      </c>
      <c r="Q67" s="172">
        <f>ROUND(E67*P67,2)</f>
        <v>0</v>
      </c>
      <c r="R67" s="174"/>
      <c r="S67" s="174" t="s">
        <v>443</v>
      </c>
      <c r="T67" s="175" t="s">
        <v>359</v>
      </c>
      <c r="U67" s="160">
        <v>0.02</v>
      </c>
      <c r="V67" s="160">
        <f>ROUND(E67*U67,2)</f>
        <v>7.56</v>
      </c>
      <c r="W67" s="160"/>
      <c r="X67" s="160" t="s">
        <v>410</v>
      </c>
      <c r="Y67" s="160" t="s">
        <v>361</v>
      </c>
      <c r="Z67" s="150"/>
      <c r="AA67" s="150"/>
      <c r="AB67" s="150"/>
      <c r="AC67" s="150"/>
      <c r="AD67" s="150"/>
      <c r="AE67" s="150"/>
      <c r="AF67" s="150"/>
      <c r="AG67" s="150" t="s">
        <v>411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2" x14ac:dyDescent="0.25">
      <c r="A68" s="157"/>
      <c r="B68" s="158"/>
      <c r="C68" s="184" t="s">
        <v>798</v>
      </c>
      <c r="D68" s="182"/>
      <c r="E68" s="183">
        <v>378</v>
      </c>
      <c r="F68" s="160"/>
      <c r="G68" s="160"/>
      <c r="H68" s="160"/>
      <c r="I68" s="160"/>
      <c r="J68" s="160"/>
      <c r="K68" s="160"/>
      <c r="L68" s="160"/>
      <c r="M68" s="160"/>
      <c r="N68" s="159"/>
      <c r="O68" s="159"/>
      <c r="P68" s="159"/>
      <c r="Q68" s="159"/>
      <c r="R68" s="160"/>
      <c r="S68" s="160"/>
      <c r="T68" s="160"/>
      <c r="U68" s="160"/>
      <c r="V68" s="160"/>
      <c r="W68" s="160"/>
      <c r="X68" s="160"/>
      <c r="Y68" s="160"/>
      <c r="Z68" s="150"/>
      <c r="AA68" s="150"/>
      <c r="AB68" s="150"/>
      <c r="AC68" s="150"/>
      <c r="AD68" s="150"/>
      <c r="AE68" s="150"/>
      <c r="AF68" s="150"/>
      <c r="AG68" s="150" t="s">
        <v>415</v>
      </c>
      <c r="AH68" s="150">
        <v>0</v>
      </c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x14ac:dyDescent="0.25">
      <c r="A69" s="162" t="s">
        <v>353</v>
      </c>
      <c r="B69" s="163" t="s">
        <v>261</v>
      </c>
      <c r="C69" s="177" t="s">
        <v>263</v>
      </c>
      <c r="D69" s="164"/>
      <c r="E69" s="165"/>
      <c r="F69" s="166"/>
      <c r="G69" s="166">
        <f>SUMIF(AG70:AG76,"&lt;&gt;NOR",G70:G76)</f>
        <v>0</v>
      </c>
      <c r="H69" s="166"/>
      <c r="I69" s="166">
        <f>SUM(I70:I76)</f>
        <v>0</v>
      </c>
      <c r="J69" s="166"/>
      <c r="K69" s="166">
        <f>SUM(K70:K76)</f>
        <v>0</v>
      </c>
      <c r="L69" s="166"/>
      <c r="M69" s="166">
        <f>SUM(M70:M76)</f>
        <v>0</v>
      </c>
      <c r="N69" s="165"/>
      <c r="O69" s="165">
        <f>SUM(O70:O76)</f>
        <v>0.02</v>
      </c>
      <c r="P69" s="165"/>
      <c r="Q69" s="165">
        <f>SUM(Q70:Q76)</f>
        <v>0</v>
      </c>
      <c r="R69" s="166"/>
      <c r="S69" s="166"/>
      <c r="T69" s="167"/>
      <c r="U69" s="161"/>
      <c r="V69" s="161">
        <f>SUM(V70:V76)</f>
        <v>23.130000000000003</v>
      </c>
      <c r="W69" s="161"/>
      <c r="X69" s="161"/>
      <c r="Y69" s="161"/>
      <c r="AG69" t="s">
        <v>354</v>
      </c>
    </row>
    <row r="70" spans="1:60" outlineLevel="1" x14ac:dyDescent="0.25">
      <c r="A70" s="169">
        <v>25</v>
      </c>
      <c r="B70" s="170" t="s">
        <v>842</v>
      </c>
      <c r="C70" s="178" t="s">
        <v>843</v>
      </c>
      <c r="D70" s="171" t="s">
        <v>422</v>
      </c>
      <c r="E70" s="172">
        <v>229</v>
      </c>
      <c r="F70" s="173"/>
      <c r="G70" s="174">
        <f>ROUND(E70*F70,2)</f>
        <v>0</v>
      </c>
      <c r="H70" s="173"/>
      <c r="I70" s="174">
        <f>ROUND(E70*H70,2)</f>
        <v>0</v>
      </c>
      <c r="J70" s="173"/>
      <c r="K70" s="174">
        <f>ROUND(E70*J70,2)</f>
        <v>0</v>
      </c>
      <c r="L70" s="174">
        <v>21</v>
      </c>
      <c r="M70" s="174">
        <f>G70*(1+L70/100)</f>
        <v>0</v>
      </c>
      <c r="N70" s="172">
        <v>1.0000000000000001E-5</v>
      </c>
      <c r="O70" s="172">
        <f>ROUND(E70*N70,2)</f>
        <v>0</v>
      </c>
      <c r="P70" s="172">
        <v>0</v>
      </c>
      <c r="Q70" s="172">
        <f>ROUND(E70*P70,2)</f>
        <v>0</v>
      </c>
      <c r="R70" s="174" t="s">
        <v>447</v>
      </c>
      <c r="S70" s="174" t="s">
        <v>358</v>
      </c>
      <c r="T70" s="175" t="s">
        <v>409</v>
      </c>
      <c r="U70" s="160">
        <v>7.0000000000000007E-2</v>
      </c>
      <c r="V70" s="160">
        <f>ROUND(E70*U70,2)</f>
        <v>16.03</v>
      </c>
      <c r="W70" s="160"/>
      <c r="X70" s="160" t="s">
        <v>410</v>
      </c>
      <c r="Y70" s="160" t="s">
        <v>361</v>
      </c>
      <c r="Z70" s="150"/>
      <c r="AA70" s="150"/>
      <c r="AB70" s="150"/>
      <c r="AC70" s="150"/>
      <c r="AD70" s="150"/>
      <c r="AE70" s="150"/>
      <c r="AF70" s="150"/>
      <c r="AG70" s="150" t="s">
        <v>411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2" x14ac:dyDescent="0.25">
      <c r="A71" s="157"/>
      <c r="B71" s="158"/>
      <c r="C71" s="266" t="s">
        <v>844</v>
      </c>
      <c r="D71" s="267"/>
      <c r="E71" s="267"/>
      <c r="F71" s="267"/>
      <c r="G71" s="267"/>
      <c r="H71" s="160"/>
      <c r="I71" s="160"/>
      <c r="J71" s="160"/>
      <c r="K71" s="160"/>
      <c r="L71" s="160"/>
      <c r="M71" s="160"/>
      <c r="N71" s="159"/>
      <c r="O71" s="159"/>
      <c r="P71" s="159"/>
      <c r="Q71" s="159"/>
      <c r="R71" s="160"/>
      <c r="S71" s="160"/>
      <c r="T71" s="160"/>
      <c r="U71" s="160"/>
      <c r="V71" s="160"/>
      <c r="W71" s="160"/>
      <c r="X71" s="160"/>
      <c r="Y71" s="160"/>
      <c r="Z71" s="150"/>
      <c r="AA71" s="150"/>
      <c r="AB71" s="150"/>
      <c r="AC71" s="150"/>
      <c r="AD71" s="150"/>
      <c r="AE71" s="150"/>
      <c r="AF71" s="150"/>
      <c r="AG71" s="150" t="s">
        <v>413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2" x14ac:dyDescent="0.25">
      <c r="A72" s="157"/>
      <c r="B72" s="158"/>
      <c r="C72" s="264" t="s">
        <v>845</v>
      </c>
      <c r="D72" s="265"/>
      <c r="E72" s="265"/>
      <c r="F72" s="265"/>
      <c r="G72" s="265"/>
      <c r="H72" s="160"/>
      <c r="I72" s="160"/>
      <c r="J72" s="160"/>
      <c r="K72" s="160"/>
      <c r="L72" s="160"/>
      <c r="M72" s="160"/>
      <c r="N72" s="159"/>
      <c r="O72" s="159"/>
      <c r="P72" s="159"/>
      <c r="Q72" s="159"/>
      <c r="R72" s="160"/>
      <c r="S72" s="160"/>
      <c r="T72" s="160"/>
      <c r="U72" s="160"/>
      <c r="V72" s="160"/>
      <c r="W72" s="160"/>
      <c r="X72" s="160"/>
      <c r="Y72" s="160"/>
      <c r="Z72" s="150"/>
      <c r="AA72" s="150"/>
      <c r="AB72" s="150"/>
      <c r="AC72" s="150"/>
      <c r="AD72" s="150"/>
      <c r="AE72" s="150"/>
      <c r="AF72" s="150"/>
      <c r="AG72" s="150" t="s">
        <v>363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ht="20.399999999999999" outlineLevel="1" x14ac:dyDescent="0.25">
      <c r="A73" s="169">
        <v>26</v>
      </c>
      <c r="B73" s="170" t="s">
        <v>846</v>
      </c>
      <c r="C73" s="178" t="s">
        <v>847</v>
      </c>
      <c r="D73" s="171" t="s">
        <v>422</v>
      </c>
      <c r="E73" s="172">
        <v>229</v>
      </c>
      <c r="F73" s="173"/>
      <c r="G73" s="174">
        <f>ROUND(E73*F73,2)</f>
        <v>0</v>
      </c>
      <c r="H73" s="173"/>
      <c r="I73" s="174">
        <f>ROUND(E73*H73,2)</f>
        <v>0</v>
      </c>
      <c r="J73" s="173"/>
      <c r="K73" s="174">
        <f>ROUND(E73*J73,2)</f>
        <v>0</v>
      </c>
      <c r="L73" s="174">
        <v>21</v>
      </c>
      <c r="M73" s="174">
        <f>G73*(1+L73/100)</f>
        <v>0</v>
      </c>
      <c r="N73" s="172">
        <v>1.0000000000000001E-5</v>
      </c>
      <c r="O73" s="172">
        <f>ROUND(E73*N73,2)</f>
        <v>0</v>
      </c>
      <c r="P73" s="172">
        <v>0</v>
      </c>
      <c r="Q73" s="172">
        <f>ROUND(E73*P73,2)</f>
        <v>0</v>
      </c>
      <c r="R73" s="174" t="s">
        <v>447</v>
      </c>
      <c r="S73" s="174" t="s">
        <v>358</v>
      </c>
      <c r="T73" s="175" t="s">
        <v>409</v>
      </c>
      <c r="U73" s="160">
        <v>3.1E-2</v>
      </c>
      <c r="V73" s="160">
        <f>ROUND(E73*U73,2)</f>
        <v>7.1</v>
      </c>
      <c r="W73" s="160"/>
      <c r="X73" s="160" t="s">
        <v>410</v>
      </c>
      <c r="Y73" s="160" t="s">
        <v>361</v>
      </c>
      <c r="Z73" s="150"/>
      <c r="AA73" s="150"/>
      <c r="AB73" s="150"/>
      <c r="AC73" s="150"/>
      <c r="AD73" s="150"/>
      <c r="AE73" s="150"/>
      <c r="AF73" s="150"/>
      <c r="AG73" s="150" t="s">
        <v>411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2" x14ac:dyDescent="0.25">
      <c r="A74" s="157"/>
      <c r="B74" s="158"/>
      <c r="C74" s="266" t="s">
        <v>844</v>
      </c>
      <c r="D74" s="267"/>
      <c r="E74" s="267"/>
      <c r="F74" s="267"/>
      <c r="G74" s="267"/>
      <c r="H74" s="160"/>
      <c r="I74" s="160"/>
      <c r="J74" s="160"/>
      <c r="K74" s="160"/>
      <c r="L74" s="160"/>
      <c r="M74" s="160"/>
      <c r="N74" s="159"/>
      <c r="O74" s="159"/>
      <c r="P74" s="159"/>
      <c r="Q74" s="159"/>
      <c r="R74" s="160"/>
      <c r="S74" s="160"/>
      <c r="T74" s="160"/>
      <c r="U74" s="160"/>
      <c r="V74" s="160"/>
      <c r="W74" s="160"/>
      <c r="X74" s="160"/>
      <c r="Y74" s="160"/>
      <c r="Z74" s="150"/>
      <c r="AA74" s="150"/>
      <c r="AB74" s="150"/>
      <c r="AC74" s="150"/>
      <c r="AD74" s="150"/>
      <c r="AE74" s="150"/>
      <c r="AF74" s="150"/>
      <c r="AG74" s="150" t="s">
        <v>413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ht="30.6" outlineLevel="1" x14ac:dyDescent="0.25">
      <c r="A75" s="169">
        <v>27</v>
      </c>
      <c r="B75" s="170" t="s">
        <v>848</v>
      </c>
      <c r="C75" s="178" t="s">
        <v>849</v>
      </c>
      <c r="D75" s="171" t="s">
        <v>426</v>
      </c>
      <c r="E75" s="172">
        <v>2.164E-2</v>
      </c>
      <c r="F75" s="173"/>
      <c r="G75" s="174">
        <f>ROUND(E75*F75,2)</f>
        <v>0</v>
      </c>
      <c r="H75" s="173"/>
      <c r="I75" s="174">
        <f>ROUND(E75*H75,2)</f>
        <v>0</v>
      </c>
      <c r="J75" s="173"/>
      <c r="K75" s="174">
        <f>ROUND(E75*J75,2)</f>
        <v>0</v>
      </c>
      <c r="L75" s="174">
        <v>21</v>
      </c>
      <c r="M75" s="174">
        <f>G75*(1+L75/100)</f>
        <v>0</v>
      </c>
      <c r="N75" s="172">
        <v>1</v>
      </c>
      <c r="O75" s="172">
        <f>ROUND(E75*N75,2)</f>
        <v>0.02</v>
      </c>
      <c r="P75" s="172">
        <v>0</v>
      </c>
      <c r="Q75" s="172">
        <f>ROUND(E75*P75,2)</f>
        <v>0</v>
      </c>
      <c r="R75" s="174" t="s">
        <v>743</v>
      </c>
      <c r="S75" s="174" t="s">
        <v>358</v>
      </c>
      <c r="T75" s="175" t="s">
        <v>409</v>
      </c>
      <c r="U75" s="160">
        <v>0</v>
      </c>
      <c r="V75" s="160">
        <f>ROUND(E75*U75,2)</f>
        <v>0</v>
      </c>
      <c r="W75" s="160"/>
      <c r="X75" s="160" t="s">
        <v>744</v>
      </c>
      <c r="Y75" s="160" t="s">
        <v>361</v>
      </c>
      <c r="Z75" s="150"/>
      <c r="AA75" s="150"/>
      <c r="AB75" s="150"/>
      <c r="AC75" s="150"/>
      <c r="AD75" s="150"/>
      <c r="AE75" s="150"/>
      <c r="AF75" s="150"/>
      <c r="AG75" s="150" t="s">
        <v>745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2" x14ac:dyDescent="0.25">
      <c r="A76" s="157"/>
      <c r="B76" s="158"/>
      <c r="C76" s="184" t="s">
        <v>850</v>
      </c>
      <c r="D76" s="182"/>
      <c r="E76" s="183">
        <v>2.164E-2</v>
      </c>
      <c r="F76" s="160"/>
      <c r="G76" s="160"/>
      <c r="H76" s="160"/>
      <c r="I76" s="160"/>
      <c r="J76" s="160"/>
      <c r="K76" s="160"/>
      <c r="L76" s="160"/>
      <c r="M76" s="160"/>
      <c r="N76" s="159"/>
      <c r="O76" s="159"/>
      <c r="P76" s="159"/>
      <c r="Q76" s="159"/>
      <c r="R76" s="160"/>
      <c r="S76" s="160"/>
      <c r="T76" s="160"/>
      <c r="U76" s="160"/>
      <c r="V76" s="160"/>
      <c r="W76" s="160"/>
      <c r="X76" s="160"/>
      <c r="Y76" s="160"/>
      <c r="Z76" s="150"/>
      <c r="AA76" s="150"/>
      <c r="AB76" s="150"/>
      <c r="AC76" s="150"/>
      <c r="AD76" s="150"/>
      <c r="AE76" s="150"/>
      <c r="AF76" s="150"/>
      <c r="AG76" s="150" t="s">
        <v>415</v>
      </c>
      <c r="AH76" s="150">
        <v>0</v>
      </c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x14ac:dyDescent="0.25">
      <c r="A77" s="162" t="s">
        <v>353</v>
      </c>
      <c r="B77" s="163" t="s">
        <v>275</v>
      </c>
      <c r="C77" s="177" t="s">
        <v>276</v>
      </c>
      <c r="D77" s="164"/>
      <c r="E77" s="165"/>
      <c r="F77" s="166"/>
      <c r="G77" s="166">
        <f>SUMIF(AG78:AG82,"&lt;&gt;NOR",G78:G82)</f>
        <v>0</v>
      </c>
      <c r="H77" s="166"/>
      <c r="I77" s="166">
        <f>SUM(I78:I82)</f>
        <v>0</v>
      </c>
      <c r="J77" s="166"/>
      <c r="K77" s="166">
        <f>SUM(K78:K82)</f>
        <v>0</v>
      </c>
      <c r="L77" s="166"/>
      <c r="M77" s="166">
        <f>SUM(M78:M82)</f>
        <v>0</v>
      </c>
      <c r="N77" s="165"/>
      <c r="O77" s="165">
        <f>SUM(O78:O82)</f>
        <v>0</v>
      </c>
      <c r="P77" s="165"/>
      <c r="Q77" s="165">
        <f>SUM(Q78:Q82)</f>
        <v>0</v>
      </c>
      <c r="R77" s="166"/>
      <c r="S77" s="166"/>
      <c r="T77" s="167"/>
      <c r="U77" s="161"/>
      <c r="V77" s="161">
        <f>SUM(V78:V82)</f>
        <v>18.420000000000002</v>
      </c>
      <c r="W77" s="161"/>
      <c r="X77" s="161"/>
      <c r="Y77" s="161"/>
      <c r="AG77" t="s">
        <v>354</v>
      </c>
    </row>
    <row r="78" spans="1:60" outlineLevel="1" x14ac:dyDescent="0.25">
      <c r="A78" s="169">
        <v>28</v>
      </c>
      <c r="B78" s="170" t="s">
        <v>851</v>
      </c>
      <c r="C78" s="178" t="s">
        <v>852</v>
      </c>
      <c r="D78" s="171" t="s">
        <v>426</v>
      </c>
      <c r="E78" s="172">
        <v>1674.2178200000001</v>
      </c>
      <c r="F78" s="173"/>
      <c r="G78" s="174">
        <f>ROUND(E78*F78,2)</f>
        <v>0</v>
      </c>
      <c r="H78" s="173"/>
      <c r="I78" s="174">
        <f>ROUND(E78*H78,2)</f>
        <v>0</v>
      </c>
      <c r="J78" s="173"/>
      <c r="K78" s="174">
        <f>ROUND(E78*J78,2)</f>
        <v>0</v>
      </c>
      <c r="L78" s="174">
        <v>21</v>
      </c>
      <c r="M78" s="174">
        <f>G78*(1+L78/100)</f>
        <v>0</v>
      </c>
      <c r="N78" s="172">
        <v>0</v>
      </c>
      <c r="O78" s="172">
        <f>ROUND(E78*N78,2)</f>
        <v>0</v>
      </c>
      <c r="P78" s="172">
        <v>0</v>
      </c>
      <c r="Q78" s="172">
        <f>ROUND(E78*P78,2)</f>
        <v>0</v>
      </c>
      <c r="R78" s="174" t="s">
        <v>447</v>
      </c>
      <c r="S78" s="174" t="s">
        <v>358</v>
      </c>
      <c r="T78" s="175" t="s">
        <v>409</v>
      </c>
      <c r="U78" s="160">
        <v>1.0999999999999999E-2</v>
      </c>
      <c r="V78" s="160">
        <f>ROUND(E78*U78,2)</f>
        <v>18.420000000000002</v>
      </c>
      <c r="W78" s="160"/>
      <c r="X78" s="160" t="s">
        <v>792</v>
      </c>
      <c r="Y78" s="160" t="s">
        <v>361</v>
      </c>
      <c r="Z78" s="150"/>
      <c r="AA78" s="150"/>
      <c r="AB78" s="150"/>
      <c r="AC78" s="150"/>
      <c r="AD78" s="150"/>
      <c r="AE78" s="150"/>
      <c r="AF78" s="150"/>
      <c r="AG78" s="150" t="s">
        <v>793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2" x14ac:dyDescent="0.25">
      <c r="A79" s="157"/>
      <c r="B79" s="158"/>
      <c r="C79" s="266" t="s">
        <v>794</v>
      </c>
      <c r="D79" s="267"/>
      <c r="E79" s="267"/>
      <c r="F79" s="267"/>
      <c r="G79" s="267"/>
      <c r="H79" s="160"/>
      <c r="I79" s="160"/>
      <c r="J79" s="160"/>
      <c r="K79" s="160"/>
      <c r="L79" s="160"/>
      <c r="M79" s="160"/>
      <c r="N79" s="159"/>
      <c r="O79" s="159"/>
      <c r="P79" s="159"/>
      <c r="Q79" s="159"/>
      <c r="R79" s="160"/>
      <c r="S79" s="160"/>
      <c r="T79" s="160"/>
      <c r="U79" s="160"/>
      <c r="V79" s="160"/>
      <c r="W79" s="160"/>
      <c r="X79" s="160"/>
      <c r="Y79" s="160"/>
      <c r="Z79" s="150"/>
      <c r="AA79" s="150"/>
      <c r="AB79" s="150"/>
      <c r="AC79" s="150"/>
      <c r="AD79" s="150"/>
      <c r="AE79" s="150"/>
      <c r="AF79" s="150"/>
      <c r="AG79" s="150" t="s">
        <v>413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2" x14ac:dyDescent="0.25">
      <c r="A80" s="157"/>
      <c r="B80" s="158"/>
      <c r="C80" s="184" t="s">
        <v>795</v>
      </c>
      <c r="D80" s="182"/>
      <c r="E80" s="183"/>
      <c r="F80" s="160"/>
      <c r="G80" s="160"/>
      <c r="H80" s="160"/>
      <c r="I80" s="160"/>
      <c r="J80" s="160"/>
      <c r="K80" s="160"/>
      <c r="L80" s="160"/>
      <c r="M80" s="160"/>
      <c r="N80" s="159"/>
      <c r="O80" s="159"/>
      <c r="P80" s="159"/>
      <c r="Q80" s="159"/>
      <c r="R80" s="160"/>
      <c r="S80" s="160"/>
      <c r="T80" s="160"/>
      <c r="U80" s="160"/>
      <c r="V80" s="160"/>
      <c r="W80" s="160"/>
      <c r="X80" s="160"/>
      <c r="Y80" s="160"/>
      <c r="Z80" s="150"/>
      <c r="AA80" s="150"/>
      <c r="AB80" s="150"/>
      <c r="AC80" s="150"/>
      <c r="AD80" s="150"/>
      <c r="AE80" s="150"/>
      <c r="AF80" s="150"/>
      <c r="AG80" s="150" t="s">
        <v>415</v>
      </c>
      <c r="AH80" s="150">
        <v>0</v>
      </c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3" x14ac:dyDescent="0.25">
      <c r="A81" s="157"/>
      <c r="B81" s="158"/>
      <c r="C81" s="184" t="s">
        <v>853</v>
      </c>
      <c r="D81" s="182"/>
      <c r="E81" s="183"/>
      <c r="F81" s="160"/>
      <c r="G81" s="160"/>
      <c r="H81" s="160"/>
      <c r="I81" s="160"/>
      <c r="J81" s="160"/>
      <c r="K81" s="160"/>
      <c r="L81" s="160"/>
      <c r="M81" s="160"/>
      <c r="N81" s="159"/>
      <c r="O81" s="159"/>
      <c r="P81" s="159"/>
      <c r="Q81" s="159"/>
      <c r="R81" s="160"/>
      <c r="S81" s="160"/>
      <c r="T81" s="160"/>
      <c r="U81" s="160"/>
      <c r="V81" s="160"/>
      <c r="W81" s="160"/>
      <c r="X81" s="160"/>
      <c r="Y81" s="160"/>
      <c r="Z81" s="150"/>
      <c r="AA81" s="150"/>
      <c r="AB81" s="150"/>
      <c r="AC81" s="150"/>
      <c r="AD81" s="150"/>
      <c r="AE81" s="150"/>
      <c r="AF81" s="150"/>
      <c r="AG81" s="150" t="s">
        <v>415</v>
      </c>
      <c r="AH81" s="150">
        <v>0</v>
      </c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3" x14ac:dyDescent="0.25">
      <c r="A82" s="157"/>
      <c r="B82" s="158"/>
      <c r="C82" s="184" t="s">
        <v>854</v>
      </c>
      <c r="D82" s="182"/>
      <c r="E82" s="183">
        <v>1674.2178200000001</v>
      </c>
      <c r="F82" s="160"/>
      <c r="G82" s="160"/>
      <c r="H82" s="160"/>
      <c r="I82" s="160"/>
      <c r="J82" s="160"/>
      <c r="K82" s="160"/>
      <c r="L82" s="160"/>
      <c r="M82" s="160"/>
      <c r="N82" s="159"/>
      <c r="O82" s="159"/>
      <c r="P82" s="159"/>
      <c r="Q82" s="159"/>
      <c r="R82" s="160"/>
      <c r="S82" s="160"/>
      <c r="T82" s="160"/>
      <c r="U82" s="160"/>
      <c r="V82" s="160"/>
      <c r="W82" s="160"/>
      <c r="X82" s="160"/>
      <c r="Y82" s="160"/>
      <c r="Z82" s="150"/>
      <c r="AA82" s="150"/>
      <c r="AB82" s="150"/>
      <c r="AC82" s="150"/>
      <c r="AD82" s="150"/>
      <c r="AE82" s="150"/>
      <c r="AF82" s="150"/>
      <c r="AG82" s="150" t="s">
        <v>415</v>
      </c>
      <c r="AH82" s="150">
        <v>0</v>
      </c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x14ac:dyDescent="0.25">
      <c r="A83" s="3"/>
      <c r="B83" s="4"/>
      <c r="C83" s="179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AE83">
        <v>12</v>
      </c>
      <c r="AF83">
        <v>21</v>
      </c>
      <c r="AG83" t="s">
        <v>339</v>
      </c>
    </row>
    <row r="84" spans="1:60" x14ac:dyDescent="0.25">
      <c r="A84" s="153"/>
      <c r="B84" s="154" t="s">
        <v>29</v>
      </c>
      <c r="C84" s="180"/>
      <c r="D84" s="155"/>
      <c r="E84" s="156"/>
      <c r="F84" s="156"/>
      <c r="G84" s="168">
        <f>G8+G13+G25+G55+G69+G77</f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E84">
        <f>SUMIF(L7:L82,AE83,G7:G82)</f>
        <v>0</v>
      </c>
      <c r="AF84">
        <f>SUMIF(L7:L82,AF83,G7:G82)</f>
        <v>0</v>
      </c>
      <c r="AG84" t="s">
        <v>401</v>
      </c>
    </row>
    <row r="85" spans="1:60" x14ac:dyDescent="0.25">
      <c r="C85" s="181"/>
      <c r="D85" s="10"/>
      <c r="AG85" t="s">
        <v>403</v>
      </c>
    </row>
    <row r="86" spans="1:60" x14ac:dyDescent="0.25">
      <c r="D86" s="10"/>
    </row>
    <row r="87" spans="1:60" x14ac:dyDescent="0.25">
      <c r="D87" s="10"/>
    </row>
    <row r="88" spans="1:60" x14ac:dyDescent="0.25">
      <c r="D88" s="10"/>
    </row>
    <row r="89" spans="1:60" x14ac:dyDescent="0.25">
      <c r="D89" s="10"/>
    </row>
    <row r="90" spans="1:60" x14ac:dyDescent="0.25">
      <c r="D90" s="10"/>
    </row>
    <row r="91" spans="1:60" x14ac:dyDescent="0.25">
      <c r="D91" s="10"/>
    </row>
    <row r="92" spans="1:60" x14ac:dyDescent="0.25">
      <c r="D92" s="10"/>
    </row>
    <row r="93" spans="1:60" x14ac:dyDescent="0.25">
      <c r="D93" s="10"/>
    </row>
    <row r="94" spans="1:60" x14ac:dyDescent="0.25">
      <c r="D94" s="10"/>
    </row>
    <row r="95" spans="1:60" x14ac:dyDescent="0.25">
      <c r="D95" s="10"/>
    </row>
    <row r="96" spans="1:60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wzOFeJIeBhTWUa7Vg/36sht88ikhmnHhLzRLLyeo1OIzEkjxnT6Pnxd8MBrTw564LJy6x+4TsfhAaOe31ASudw==" saltValue="AZGWzZDmsCTuucgsw82Puw==" spinCount="100000" sheet="1" formatRows="0"/>
  <mergeCells count="16">
    <mergeCell ref="C27:G27"/>
    <mergeCell ref="A1:G1"/>
    <mergeCell ref="C2:G2"/>
    <mergeCell ref="C3:G3"/>
    <mergeCell ref="C4:G4"/>
    <mergeCell ref="C10:G10"/>
    <mergeCell ref="C71:G71"/>
    <mergeCell ref="C72:G72"/>
    <mergeCell ref="C74:G74"/>
    <mergeCell ref="C79:G79"/>
    <mergeCell ref="C30:G30"/>
    <mergeCell ref="C32:G32"/>
    <mergeCell ref="C35:G35"/>
    <mergeCell ref="C37:G37"/>
    <mergeCell ref="C41:G41"/>
    <mergeCell ref="C45:G45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3E93F-0C3A-4F22-B19B-EC9008B9227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82</v>
      </c>
      <c r="C3" s="258" t="s">
        <v>83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88</v>
      </c>
      <c r="C4" s="261" t="s">
        <v>89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SUMIF(AG9:AG11,"&lt;&gt;NOR",G9:G11)</f>
        <v>0</v>
      </c>
      <c r="H8" s="166"/>
      <c r="I8" s="166">
        <f>SUM(I9:I11)</f>
        <v>0</v>
      </c>
      <c r="J8" s="166"/>
      <c r="K8" s="166">
        <f>SUM(K9:K11)</f>
        <v>0</v>
      </c>
      <c r="L8" s="166"/>
      <c r="M8" s="166">
        <f>SUM(M9:M11)</f>
        <v>0</v>
      </c>
      <c r="N8" s="165"/>
      <c r="O8" s="165">
        <f>SUM(O9:O11)</f>
        <v>0</v>
      </c>
      <c r="P8" s="165"/>
      <c r="Q8" s="165">
        <f>SUM(Q9:Q11)</f>
        <v>0</v>
      </c>
      <c r="R8" s="166"/>
      <c r="S8" s="166"/>
      <c r="T8" s="167"/>
      <c r="U8" s="161"/>
      <c r="V8" s="161">
        <f>SUM(V9:V11)</f>
        <v>28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731</v>
      </c>
      <c r="C9" s="178" t="s">
        <v>732</v>
      </c>
      <c r="D9" s="171" t="s">
        <v>446</v>
      </c>
      <c r="E9" s="172">
        <v>1400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0.02</v>
      </c>
      <c r="V9" s="160">
        <f>ROUND(E9*U9,2)</f>
        <v>28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733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855</v>
      </c>
      <c r="D11" s="182"/>
      <c r="E11" s="183">
        <v>1400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x14ac:dyDescent="0.25">
      <c r="A12" s="162" t="s">
        <v>353</v>
      </c>
      <c r="B12" s="163" t="s">
        <v>239</v>
      </c>
      <c r="C12" s="177" t="s">
        <v>240</v>
      </c>
      <c r="D12" s="164"/>
      <c r="E12" s="165"/>
      <c r="F12" s="166"/>
      <c r="G12" s="166">
        <f>SUMIF(AG13:AG19,"&lt;&gt;NOR",G13:G19)</f>
        <v>0</v>
      </c>
      <c r="H12" s="166"/>
      <c r="I12" s="166">
        <f>SUM(I13:I19)</f>
        <v>0</v>
      </c>
      <c r="J12" s="166"/>
      <c r="K12" s="166">
        <f>SUM(K13:K19)</f>
        <v>0</v>
      </c>
      <c r="L12" s="166"/>
      <c r="M12" s="166">
        <f>SUM(M13:M19)</f>
        <v>0</v>
      </c>
      <c r="N12" s="165"/>
      <c r="O12" s="165">
        <f>SUM(O13:O19)</f>
        <v>0.27</v>
      </c>
      <c r="P12" s="165"/>
      <c r="Q12" s="165">
        <f>SUM(Q13:Q19)</f>
        <v>0</v>
      </c>
      <c r="R12" s="166"/>
      <c r="S12" s="166"/>
      <c r="T12" s="167"/>
      <c r="U12" s="161"/>
      <c r="V12" s="161">
        <f>SUM(V13:V19)</f>
        <v>56</v>
      </c>
      <c r="W12" s="161"/>
      <c r="X12" s="161"/>
      <c r="Y12" s="161"/>
      <c r="AG12" t="s">
        <v>354</v>
      </c>
    </row>
    <row r="13" spans="1:60" outlineLevel="1" x14ac:dyDescent="0.25">
      <c r="A13" s="169">
        <v>2</v>
      </c>
      <c r="B13" s="170" t="s">
        <v>738</v>
      </c>
      <c r="C13" s="178" t="s">
        <v>739</v>
      </c>
      <c r="D13" s="171" t="s">
        <v>446</v>
      </c>
      <c r="E13" s="172">
        <v>1400</v>
      </c>
      <c r="F13" s="173"/>
      <c r="G13" s="174">
        <f>ROUND(E13*F13,2)</f>
        <v>0</v>
      </c>
      <c r="H13" s="173"/>
      <c r="I13" s="174">
        <f>ROUND(E13*H13,2)</f>
        <v>0</v>
      </c>
      <c r="J13" s="173"/>
      <c r="K13" s="174">
        <f>ROUND(E13*J13,2)</f>
        <v>0</v>
      </c>
      <c r="L13" s="174">
        <v>21</v>
      </c>
      <c r="M13" s="174">
        <f>G13*(1+L13/100)</f>
        <v>0</v>
      </c>
      <c r="N13" s="172">
        <v>3.0000000000000001E-5</v>
      </c>
      <c r="O13" s="172">
        <f>ROUND(E13*N13,2)</f>
        <v>0.04</v>
      </c>
      <c r="P13" s="172">
        <v>0</v>
      </c>
      <c r="Q13" s="172">
        <f>ROUND(E13*P13,2)</f>
        <v>0</v>
      </c>
      <c r="R13" s="174" t="s">
        <v>740</v>
      </c>
      <c r="S13" s="174" t="s">
        <v>358</v>
      </c>
      <c r="T13" s="175" t="s">
        <v>409</v>
      </c>
      <c r="U13" s="160">
        <v>0.04</v>
      </c>
      <c r="V13" s="160">
        <f>ROUND(E13*U13,2)</f>
        <v>56</v>
      </c>
      <c r="W13" s="160"/>
      <c r="X13" s="160" t="s">
        <v>410</v>
      </c>
      <c r="Y13" s="160" t="s">
        <v>361</v>
      </c>
      <c r="Z13" s="150"/>
      <c r="AA13" s="150"/>
      <c r="AB13" s="150"/>
      <c r="AC13" s="150"/>
      <c r="AD13" s="150"/>
      <c r="AE13" s="150"/>
      <c r="AF13" s="150"/>
      <c r="AG13" s="150" t="s">
        <v>411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2" x14ac:dyDescent="0.25">
      <c r="A14" s="157"/>
      <c r="B14" s="158"/>
      <c r="C14" s="184" t="s">
        <v>855</v>
      </c>
      <c r="D14" s="182"/>
      <c r="E14" s="183">
        <v>1400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0.399999999999999" outlineLevel="1" x14ac:dyDescent="0.25">
      <c r="A15" s="169">
        <v>3</v>
      </c>
      <c r="B15" s="170" t="s">
        <v>741</v>
      </c>
      <c r="C15" s="178" t="s">
        <v>742</v>
      </c>
      <c r="D15" s="171" t="s">
        <v>446</v>
      </c>
      <c r="E15" s="172">
        <v>1540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1.4999999999999999E-4</v>
      </c>
      <c r="O15" s="172">
        <f>ROUND(E15*N15,2)</f>
        <v>0.23</v>
      </c>
      <c r="P15" s="172">
        <v>0</v>
      </c>
      <c r="Q15" s="172">
        <f>ROUND(E15*P15,2)</f>
        <v>0</v>
      </c>
      <c r="R15" s="174" t="s">
        <v>743</v>
      </c>
      <c r="S15" s="174" t="s">
        <v>358</v>
      </c>
      <c r="T15" s="175" t="s">
        <v>409</v>
      </c>
      <c r="U15" s="160">
        <v>0</v>
      </c>
      <c r="V15" s="160">
        <f>ROUND(E15*U15,2)</f>
        <v>0</v>
      </c>
      <c r="W15" s="160"/>
      <c r="X15" s="160" t="s">
        <v>744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745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198" t="s">
        <v>664</v>
      </c>
      <c r="D16" s="195"/>
      <c r="E16" s="196"/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3" x14ac:dyDescent="0.25">
      <c r="A17" s="157"/>
      <c r="B17" s="158"/>
      <c r="C17" s="199" t="s">
        <v>856</v>
      </c>
      <c r="D17" s="195"/>
      <c r="E17" s="196">
        <v>1400</v>
      </c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>
        <v>2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3" x14ac:dyDescent="0.25">
      <c r="A18" s="157"/>
      <c r="B18" s="158"/>
      <c r="C18" s="198" t="s">
        <v>667</v>
      </c>
      <c r="D18" s="195"/>
      <c r="E18" s="196"/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3" x14ac:dyDescent="0.25">
      <c r="A19" s="157"/>
      <c r="B19" s="158"/>
      <c r="C19" s="184" t="s">
        <v>857</v>
      </c>
      <c r="D19" s="182"/>
      <c r="E19" s="183">
        <v>1540</v>
      </c>
      <c r="F19" s="160"/>
      <c r="G19" s="160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415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5">
      <c r="A20" s="162" t="s">
        <v>353</v>
      </c>
      <c r="B20" s="163" t="s">
        <v>249</v>
      </c>
      <c r="C20" s="177" t="s">
        <v>250</v>
      </c>
      <c r="D20" s="164"/>
      <c r="E20" s="165"/>
      <c r="F20" s="166"/>
      <c r="G20" s="166">
        <f>SUMIF(AG21:AG28,"&lt;&gt;NOR",G21:G28)</f>
        <v>0</v>
      </c>
      <c r="H20" s="166"/>
      <c r="I20" s="166">
        <f>SUM(I21:I28)</f>
        <v>0</v>
      </c>
      <c r="J20" s="166"/>
      <c r="K20" s="166">
        <f>SUM(K21:K28)</f>
        <v>0</v>
      </c>
      <c r="L20" s="166"/>
      <c r="M20" s="166">
        <f>SUM(M21:M28)</f>
        <v>0</v>
      </c>
      <c r="N20" s="165"/>
      <c r="O20" s="165">
        <f>SUM(O21:O28)</f>
        <v>1340.71</v>
      </c>
      <c r="P20" s="165"/>
      <c r="Q20" s="165">
        <f>SUM(Q21:Q28)</f>
        <v>0</v>
      </c>
      <c r="R20" s="166"/>
      <c r="S20" s="166"/>
      <c r="T20" s="167"/>
      <c r="U20" s="161"/>
      <c r="V20" s="161">
        <f>SUM(V21:V28)</f>
        <v>224</v>
      </c>
      <c r="W20" s="161"/>
      <c r="X20" s="161"/>
      <c r="Y20" s="161"/>
      <c r="AG20" t="s">
        <v>354</v>
      </c>
    </row>
    <row r="21" spans="1:60" outlineLevel="1" x14ac:dyDescent="0.25">
      <c r="A21" s="169">
        <v>4</v>
      </c>
      <c r="B21" s="170" t="s">
        <v>858</v>
      </c>
      <c r="C21" s="178" t="s">
        <v>859</v>
      </c>
      <c r="D21" s="171" t="s">
        <v>446</v>
      </c>
      <c r="E21" s="172">
        <v>1400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0.20399999999999999</v>
      </c>
      <c r="O21" s="172">
        <f>ROUND(E21*N21,2)</f>
        <v>285.60000000000002</v>
      </c>
      <c r="P21" s="172">
        <v>0</v>
      </c>
      <c r="Q21" s="172">
        <f>ROUND(E21*P21,2)</f>
        <v>0</v>
      </c>
      <c r="R21" s="174" t="s">
        <v>447</v>
      </c>
      <c r="S21" s="174" t="s">
        <v>358</v>
      </c>
      <c r="T21" s="175" t="s">
        <v>409</v>
      </c>
      <c r="U21" s="160">
        <v>0.09</v>
      </c>
      <c r="V21" s="160">
        <f>ROUND(E21*U21,2)</f>
        <v>126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411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266" t="s">
        <v>860</v>
      </c>
      <c r="D22" s="267"/>
      <c r="E22" s="267"/>
      <c r="F22" s="267"/>
      <c r="G22" s="267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413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2" x14ac:dyDescent="0.25">
      <c r="A23" s="157"/>
      <c r="B23" s="158"/>
      <c r="C23" s="184" t="s">
        <v>855</v>
      </c>
      <c r="D23" s="182"/>
      <c r="E23" s="183">
        <v>1400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0.399999999999999" outlineLevel="1" x14ac:dyDescent="0.25">
      <c r="A24" s="169">
        <v>5</v>
      </c>
      <c r="B24" s="170" t="s">
        <v>753</v>
      </c>
      <c r="C24" s="178" t="s">
        <v>754</v>
      </c>
      <c r="D24" s="171" t="s">
        <v>446</v>
      </c>
      <c r="E24" s="172">
        <v>1400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0.55125000000000002</v>
      </c>
      <c r="O24" s="172">
        <f>ROUND(E24*N24,2)</f>
        <v>771.75</v>
      </c>
      <c r="P24" s="172">
        <v>0</v>
      </c>
      <c r="Q24" s="172">
        <f>ROUND(E24*P24,2)</f>
        <v>0</v>
      </c>
      <c r="R24" s="174" t="s">
        <v>447</v>
      </c>
      <c r="S24" s="174" t="s">
        <v>358</v>
      </c>
      <c r="T24" s="175" t="s">
        <v>409</v>
      </c>
      <c r="U24" s="160">
        <v>0.03</v>
      </c>
      <c r="V24" s="160">
        <f>ROUND(E24*U24,2)</f>
        <v>42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411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2" x14ac:dyDescent="0.25">
      <c r="A25" s="157"/>
      <c r="B25" s="158"/>
      <c r="C25" s="184" t="s">
        <v>855</v>
      </c>
      <c r="D25" s="182"/>
      <c r="E25" s="183">
        <v>1400</v>
      </c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0.399999999999999" outlineLevel="1" x14ac:dyDescent="0.25">
      <c r="A26" s="169">
        <v>6</v>
      </c>
      <c r="B26" s="170" t="s">
        <v>861</v>
      </c>
      <c r="C26" s="178" t="s">
        <v>862</v>
      </c>
      <c r="D26" s="171" t="s">
        <v>446</v>
      </c>
      <c r="E26" s="172">
        <v>2800</v>
      </c>
      <c r="F26" s="173"/>
      <c r="G26" s="174">
        <f>ROUND(E26*F26,2)</f>
        <v>0</v>
      </c>
      <c r="H26" s="173"/>
      <c r="I26" s="174">
        <f>ROUND(E26*H26,2)</f>
        <v>0</v>
      </c>
      <c r="J26" s="173"/>
      <c r="K26" s="174">
        <f>ROUND(E26*J26,2)</f>
        <v>0</v>
      </c>
      <c r="L26" s="174">
        <v>21</v>
      </c>
      <c r="M26" s="174">
        <f>G26*(1+L26/100)</f>
        <v>0</v>
      </c>
      <c r="N26" s="172">
        <v>0.1012</v>
      </c>
      <c r="O26" s="172">
        <f>ROUND(E26*N26,2)</f>
        <v>283.36</v>
      </c>
      <c r="P26" s="172">
        <v>0</v>
      </c>
      <c r="Q26" s="172">
        <f>ROUND(E26*P26,2)</f>
        <v>0</v>
      </c>
      <c r="R26" s="174" t="s">
        <v>447</v>
      </c>
      <c r="S26" s="174" t="s">
        <v>358</v>
      </c>
      <c r="T26" s="175" t="s">
        <v>409</v>
      </c>
      <c r="U26" s="160">
        <v>0.02</v>
      </c>
      <c r="V26" s="160">
        <f>ROUND(E26*U26,2)</f>
        <v>56</v>
      </c>
      <c r="W26" s="160"/>
      <c r="X26" s="160" t="s">
        <v>410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411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2" x14ac:dyDescent="0.25">
      <c r="A27" s="157"/>
      <c r="B27" s="158"/>
      <c r="C27" s="266" t="s">
        <v>863</v>
      </c>
      <c r="D27" s="267"/>
      <c r="E27" s="267"/>
      <c r="F27" s="267"/>
      <c r="G27" s="267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413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184" t="s">
        <v>864</v>
      </c>
      <c r="D28" s="182"/>
      <c r="E28" s="183">
        <v>2800</v>
      </c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5">
      <c r="A29" s="162" t="s">
        <v>353</v>
      </c>
      <c r="B29" s="163" t="s">
        <v>275</v>
      </c>
      <c r="C29" s="177" t="s">
        <v>276</v>
      </c>
      <c r="D29" s="164"/>
      <c r="E29" s="165"/>
      <c r="F29" s="166"/>
      <c r="G29" s="166">
        <f>SUMIF(AG30:AG34,"&lt;&gt;NOR",G30:G34)</f>
        <v>0</v>
      </c>
      <c r="H29" s="166"/>
      <c r="I29" s="166">
        <f>SUM(I30:I34)</f>
        <v>0</v>
      </c>
      <c r="J29" s="166"/>
      <c r="K29" s="166">
        <f>SUM(K30:K34)</f>
        <v>0</v>
      </c>
      <c r="L29" s="166"/>
      <c r="M29" s="166">
        <f>SUM(M30:M34)</f>
        <v>0</v>
      </c>
      <c r="N29" s="165"/>
      <c r="O29" s="165">
        <f>SUM(O30:O34)</f>
        <v>0</v>
      </c>
      <c r="P29" s="165"/>
      <c r="Q29" s="165">
        <f>SUM(Q30:Q34)</f>
        <v>0</v>
      </c>
      <c r="R29" s="166"/>
      <c r="S29" s="166"/>
      <c r="T29" s="167"/>
      <c r="U29" s="161"/>
      <c r="V29" s="161">
        <f>SUM(V30:V34)</f>
        <v>26.82</v>
      </c>
      <c r="W29" s="161"/>
      <c r="X29" s="161"/>
      <c r="Y29" s="161"/>
      <c r="AG29" t="s">
        <v>354</v>
      </c>
    </row>
    <row r="30" spans="1:60" outlineLevel="1" x14ac:dyDescent="0.25">
      <c r="A30" s="169">
        <v>7</v>
      </c>
      <c r="B30" s="170" t="s">
        <v>865</v>
      </c>
      <c r="C30" s="178" t="s">
        <v>866</v>
      </c>
      <c r="D30" s="171" t="s">
        <v>426</v>
      </c>
      <c r="E30" s="172">
        <v>1340.9829999999999</v>
      </c>
      <c r="F30" s="173"/>
      <c r="G30" s="174">
        <f>ROUND(E30*F30,2)</f>
        <v>0</v>
      </c>
      <c r="H30" s="173"/>
      <c r="I30" s="174">
        <f>ROUND(E30*H30,2)</f>
        <v>0</v>
      </c>
      <c r="J30" s="173"/>
      <c r="K30" s="174">
        <f>ROUND(E30*J30,2)</f>
        <v>0</v>
      </c>
      <c r="L30" s="174">
        <v>21</v>
      </c>
      <c r="M30" s="174">
        <f>G30*(1+L30/100)</f>
        <v>0</v>
      </c>
      <c r="N30" s="172">
        <v>0</v>
      </c>
      <c r="O30" s="172">
        <f>ROUND(E30*N30,2)</f>
        <v>0</v>
      </c>
      <c r="P30" s="172">
        <v>0</v>
      </c>
      <c r="Q30" s="172">
        <f>ROUND(E30*P30,2)</f>
        <v>0</v>
      </c>
      <c r="R30" s="174" t="s">
        <v>447</v>
      </c>
      <c r="S30" s="174" t="s">
        <v>358</v>
      </c>
      <c r="T30" s="175" t="s">
        <v>409</v>
      </c>
      <c r="U30" s="160">
        <v>0.02</v>
      </c>
      <c r="V30" s="160">
        <f>ROUND(E30*U30,2)</f>
        <v>26.82</v>
      </c>
      <c r="W30" s="160"/>
      <c r="X30" s="160" t="s">
        <v>792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793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2" x14ac:dyDescent="0.25">
      <c r="A31" s="157"/>
      <c r="B31" s="158"/>
      <c r="C31" s="266" t="s">
        <v>794</v>
      </c>
      <c r="D31" s="267"/>
      <c r="E31" s="267"/>
      <c r="F31" s="267"/>
      <c r="G31" s="267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413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2" x14ac:dyDescent="0.25">
      <c r="A32" s="157"/>
      <c r="B32" s="158"/>
      <c r="C32" s="184" t="s">
        <v>795</v>
      </c>
      <c r="D32" s="182"/>
      <c r="E32" s="183"/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415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3" x14ac:dyDescent="0.25">
      <c r="A33" s="157"/>
      <c r="B33" s="158"/>
      <c r="C33" s="184" t="s">
        <v>867</v>
      </c>
      <c r="D33" s="182"/>
      <c r="E33" s="183"/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3" x14ac:dyDescent="0.25">
      <c r="A34" s="157"/>
      <c r="B34" s="158"/>
      <c r="C34" s="184" t="s">
        <v>868</v>
      </c>
      <c r="D34" s="182"/>
      <c r="E34" s="183">
        <v>1340.9829999999999</v>
      </c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x14ac:dyDescent="0.25">
      <c r="A35" s="3"/>
      <c r="B35" s="4"/>
      <c r="C35" s="179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E35">
        <v>12</v>
      </c>
      <c r="AF35">
        <v>21</v>
      </c>
      <c r="AG35" t="s">
        <v>339</v>
      </c>
    </row>
    <row r="36" spans="1:60" x14ac:dyDescent="0.25">
      <c r="A36" s="153"/>
      <c r="B36" s="154" t="s">
        <v>29</v>
      </c>
      <c r="C36" s="180"/>
      <c r="D36" s="155"/>
      <c r="E36" s="156"/>
      <c r="F36" s="156"/>
      <c r="G36" s="168">
        <f>G8+G12+G20+G29</f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f>SUMIF(L7:L34,AE35,G7:G34)</f>
        <v>0</v>
      </c>
      <c r="AF36">
        <f>SUMIF(L7:L34,AF35,G7:G34)</f>
        <v>0</v>
      </c>
      <c r="AG36" t="s">
        <v>401</v>
      </c>
    </row>
    <row r="37" spans="1:60" x14ac:dyDescent="0.25">
      <c r="C37" s="181"/>
      <c r="D37" s="10"/>
      <c r="AG37" t="s">
        <v>403</v>
      </c>
    </row>
    <row r="38" spans="1:60" x14ac:dyDescent="0.25">
      <c r="D38" s="10"/>
    </row>
    <row r="39" spans="1:60" x14ac:dyDescent="0.25">
      <c r="D39" s="10"/>
    </row>
    <row r="40" spans="1:60" x14ac:dyDescent="0.25">
      <c r="D40" s="10"/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WnVwR2j/WrchvpKYLhM+sPr4rfieDzDqmulZ+7R19F9CpagkQulo6w6JIH1j6MHdGFr9CKUDJ0C+sMcvSuwLSQ==" saltValue="7ByCyOqUdDU5zcRaR8RULQ==" spinCount="100000" sheet="1" formatRows="0"/>
  <mergeCells count="8">
    <mergeCell ref="C27:G27"/>
    <mergeCell ref="C31:G31"/>
    <mergeCell ref="A1:G1"/>
    <mergeCell ref="C2:G2"/>
    <mergeCell ref="C3:G3"/>
    <mergeCell ref="C4:G4"/>
    <mergeCell ref="C10:G10"/>
    <mergeCell ref="C22:G22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7BBFE-6C82-4121-AA2E-058D6F8FFB3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92</v>
      </c>
      <c r="C4" s="261" t="s">
        <v>93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302</v>
      </c>
      <c r="C8" s="177" t="s">
        <v>303</v>
      </c>
      <c r="D8" s="164"/>
      <c r="E8" s="165"/>
      <c r="F8" s="166"/>
      <c r="G8" s="166">
        <f>SUMIF(AG9:AG24,"&lt;&gt;NOR",G9:G24)</f>
        <v>0</v>
      </c>
      <c r="H8" s="166"/>
      <c r="I8" s="166">
        <f>SUM(I9:I24)</f>
        <v>0</v>
      </c>
      <c r="J8" s="166"/>
      <c r="K8" s="166">
        <f>SUM(K9:K24)</f>
        <v>0</v>
      </c>
      <c r="L8" s="166"/>
      <c r="M8" s="166">
        <f>SUM(M9:M24)</f>
        <v>0</v>
      </c>
      <c r="N8" s="165"/>
      <c r="O8" s="165">
        <f>SUM(O9:O24)</f>
        <v>0</v>
      </c>
      <c r="P8" s="165"/>
      <c r="Q8" s="165">
        <f>SUM(Q9:Q24)</f>
        <v>0</v>
      </c>
      <c r="R8" s="166"/>
      <c r="S8" s="166"/>
      <c r="T8" s="167"/>
      <c r="U8" s="161"/>
      <c r="V8" s="161">
        <f>SUM(V9:V24)</f>
        <v>0</v>
      </c>
      <c r="W8" s="161"/>
      <c r="X8" s="161"/>
      <c r="Y8" s="161"/>
      <c r="AG8" t="s">
        <v>354</v>
      </c>
    </row>
    <row r="9" spans="1:60" ht="20.399999999999999" outlineLevel="1" x14ac:dyDescent="0.25">
      <c r="A9" s="169">
        <v>1</v>
      </c>
      <c r="B9" s="170" t="s">
        <v>869</v>
      </c>
      <c r="C9" s="178" t="s">
        <v>870</v>
      </c>
      <c r="D9" s="171"/>
      <c r="E9" s="172">
        <v>0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443</v>
      </c>
      <c r="T9" s="175" t="s">
        <v>359</v>
      </c>
      <c r="U9" s="160">
        <v>0</v>
      </c>
      <c r="V9" s="160">
        <f>ROUND(E9*U9,2)</f>
        <v>0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55" t="s">
        <v>871</v>
      </c>
      <c r="D10" s="256"/>
      <c r="E10" s="256"/>
      <c r="F10" s="256"/>
      <c r="G10" s="256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363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0.399999999999999" outlineLevel="1" x14ac:dyDescent="0.25">
      <c r="A11" s="185">
        <v>2</v>
      </c>
      <c r="B11" s="186" t="s">
        <v>872</v>
      </c>
      <c r="C11" s="192" t="s">
        <v>873</v>
      </c>
      <c r="D11" s="187" t="s">
        <v>422</v>
      </c>
      <c r="E11" s="188">
        <v>11.5</v>
      </c>
      <c r="F11" s="189"/>
      <c r="G11" s="190">
        <f t="shared" ref="G11:G24" si="0">ROUND(E11*F11,2)</f>
        <v>0</v>
      </c>
      <c r="H11" s="189"/>
      <c r="I11" s="190">
        <f t="shared" ref="I11:I24" si="1">ROUND(E11*H11,2)</f>
        <v>0</v>
      </c>
      <c r="J11" s="189"/>
      <c r="K11" s="190">
        <f t="shared" ref="K11:K24" si="2">ROUND(E11*J11,2)</f>
        <v>0</v>
      </c>
      <c r="L11" s="190">
        <v>21</v>
      </c>
      <c r="M11" s="190">
        <f t="shared" ref="M11:M24" si="3">G11*(1+L11/100)</f>
        <v>0</v>
      </c>
      <c r="N11" s="188">
        <v>0</v>
      </c>
      <c r="O11" s="188">
        <f t="shared" ref="O11:O24" si="4">ROUND(E11*N11,2)</f>
        <v>0</v>
      </c>
      <c r="P11" s="188">
        <v>0</v>
      </c>
      <c r="Q11" s="188">
        <f t="shared" ref="Q11:Q24" si="5">ROUND(E11*P11,2)</f>
        <v>0</v>
      </c>
      <c r="R11" s="190"/>
      <c r="S11" s="190" t="s">
        <v>443</v>
      </c>
      <c r="T11" s="191" t="s">
        <v>359</v>
      </c>
      <c r="U11" s="160">
        <v>0</v>
      </c>
      <c r="V11" s="160">
        <f t="shared" ref="V11:V24" si="6">ROUND(E11*U11,2)</f>
        <v>0</v>
      </c>
      <c r="W11" s="160"/>
      <c r="X11" s="160" t="s">
        <v>823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824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0.399999999999999" outlineLevel="1" x14ac:dyDescent="0.25">
      <c r="A12" s="185">
        <v>3</v>
      </c>
      <c r="B12" s="186" t="s">
        <v>874</v>
      </c>
      <c r="C12" s="192" t="s">
        <v>875</v>
      </c>
      <c r="D12" s="187" t="s">
        <v>422</v>
      </c>
      <c r="E12" s="188">
        <v>13</v>
      </c>
      <c r="F12" s="189"/>
      <c r="G12" s="190">
        <f t="shared" si="0"/>
        <v>0</v>
      </c>
      <c r="H12" s="189"/>
      <c r="I12" s="190">
        <f t="shared" si="1"/>
        <v>0</v>
      </c>
      <c r="J12" s="189"/>
      <c r="K12" s="190">
        <f t="shared" si="2"/>
        <v>0</v>
      </c>
      <c r="L12" s="190">
        <v>21</v>
      </c>
      <c r="M12" s="190">
        <f t="shared" si="3"/>
        <v>0</v>
      </c>
      <c r="N12" s="188">
        <v>0</v>
      </c>
      <c r="O12" s="188">
        <f t="shared" si="4"/>
        <v>0</v>
      </c>
      <c r="P12" s="188">
        <v>0</v>
      </c>
      <c r="Q12" s="188">
        <f t="shared" si="5"/>
        <v>0</v>
      </c>
      <c r="R12" s="190"/>
      <c r="S12" s="190" t="s">
        <v>443</v>
      </c>
      <c r="T12" s="191" t="s">
        <v>359</v>
      </c>
      <c r="U12" s="160">
        <v>0</v>
      </c>
      <c r="V12" s="160">
        <f t="shared" si="6"/>
        <v>0</v>
      </c>
      <c r="W12" s="160"/>
      <c r="X12" s="160" t="s">
        <v>823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824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0.399999999999999" outlineLevel="1" x14ac:dyDescent="0.25">
      <c r="A13" s="185">
        <v>4</v>
      </c>
      <c r="B13" s="186" t="s">
        <v>876</v>
      </c>
      <c r="C13" s="192" t="s">
        <v>877</v>
      </c>
      <c r="D13" s="187" t="s">
        <v>422</v>
      </c>
      <c r="E13" s="188">
        <v>24.5</v>
      </c>
      <c r="F13" s="189"/>
      <c r="G13" s="190">
        <f t="shared" si="0"/>
        <v>0</v>
      </c>
      <c r="H13" s="189"/>
      <c r="I13" s="190">
        <f t="shared" si="1"/>
        <v>0</v>
      </c>
      <c r="J13" s="189"/>
      <c r="K13" s="190">
        <f t="shared" si="2"/>
        <v>0</v>
      </c>
      <c r="L13" s="190">
        <v>21</v>
      </c>
      <c r="M13" s="190">
        <f t="shared" si="3"/>
        <v>0</v>
      </c>
      <c r="N13" s="188">
        <v>0</v>
      </c>
      <c r="O13" s="188">
        <f t="shared" si="4"/>
        <v>0</v>
      </c>
      <c r="P13" s="188">
        <v>0</v>
      </c>
      <c r="Q13" s="188">
        <f t="shared" si="5"/>
        <v>0</v>
      </c>
      <c r="R13" s="190"/>
      <c r="S13" s="190" t="s">
        <v>443</v>
      </c>
      <c r="T13" s="191" t="s">
        <v>359</v>
      </c>
      <c r="U13" s="160">
        <v>0</v>
      </c>
      <c r="V13" s="160">
        <f t="shared" si="6"/>
        <v>0</v>
      </c>
      <c r="W13" s="160"/>
      <c r="X13" s="160" t="s">
        <v>823</v>
      </c>
      <c r="Y13" s="160" t="s">
        <v>361</v>
      </c>
      <c r="Z13" s="150"/>
      <c r="AA13" s="150"/>
      <c r="AB13" s="150"/>
      <c r="AC13" s="150"/>
      <c r="AD13" s="150"/>
      <c r="AE13" s="150"/>
      <c r="AF13" s="150"/>
      <c r="AG13" s="150" t="s">
        <v>824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0.399999999999999" outlineLevel="1" x14ac:dyDescent="0.25">
      <c r="A14" s="185">
        <v>5</v>
      </c>
      <c r="B14" s="186" t="s">
        <v>878</v>
      </c>
      <c r="C14" s="192" t="s">
        <v>879</v>
      </c>
      <c r="D14" s="187" t="s">
        <v>422</v>
      </c>
      <c r="E14" s="188">
        <v>126.5</v>
      </c>
      <c r="F14" s="189"/>
      <c r="G14" s="190">
        <f t="shared" si="0"/>
        <v>0</v>
      </c>
      <c r="H14" s="189"/>
      <c r="I14" s="190">
        <f t="shared" si="1"/>
        <v>0</v>
      </c>
      <c r="J14" s="189"/>
      <c r="K14" s="190">
        <f t="shared" si="2"/>
        <v>0</v>
      </c>
      <c r="L14" s="190">
        <v>21</v>
      </c>
      <c r="M14" s="190">
        <f t="shared" si="3"/>
        <v>0</v>
      </c>
      <c r="N14" s="188">
        <v>0</v>
      </c>
      <c r="O14" s="188">
        <f t="shared" si="4"/>
        <v>0</v>
      </c>
      <c r="P14" s="188">
        <v>0</v>
      </c>
      <c r="Q14" s="188">
        <f t="shared" si="5"/>
        <v>0</v>
      </c>
      <c r="R14" s="190"/>
      <c r="S14" s="190" t="s">
        <v>443</v>
      </c>
      <c r="T14" s="191" t="s">
        <v>359</v>
      </c>
      <c r="U14" s="160">
        <v>0</v>
      </c>
      <c r="V14" s="160">
        <f t="shared" si="6"/>
        <v>0</v>
      </c>
      <c r="W14" s="160"/>
      <c r="X14" s="160" t="s">
        <v>823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824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0.399999999999999" outlineLevel="1" x14ac:dyDescent="0.25">
      <c r="A15" s="185">
        <v>6</v>
      </c>
      <c r="B15" s="186" t="s">
        <v>880</v>
      </c>
      <c r="C15" s="192" t="s">
        <v>881</v>
      </c>
      <c r="D15" s="187" t="s">
        <v>422</v>
      </c>
      <c r="E15" s="188">
        <v>146</v>
      </c>
      <c r="F15" s="189"/>
      <c r="G15" s="190">
        <f t="shared" si="0"/>
        <v>0</v>
      </c>
      <c r="H15" s="189"/>
      <c r="I15" s="190">
        <f t="shared" si="1"/>
        <v>0</v>
      </c>
      <c r="J15" s="189"/>
      <c r="K15" s="190">
        <f t="shared" si="2"/>
        <v>0</v>
      </c>
      <c r="L15" s="190">
        <v>21</v>
      </c>
      <c r="M15" s="190">
        <f t="shared" si="3"/>
        <v>0</v>
      </c>
      <c r="N15" s="188">
        <v>0</v>
      </c>
      <c r="O15" s="188">
        <f t="shared" si="4"/>
        <v>0</v>
      </c>
      <c r="P15" s="188">
        <v>0</v>
      </c>
      <c r="Q15" s="188">
        <f t="shared" si="5"/>
        <v>0</v>
      </c>
      <c r="R15" s="190"/>
      <c r="S15" s="190" t="s">
        <v>443</v>
      </c>
      <c r="T15" s="191" t="s">
        <v>359</v>
      </c>
      <c r="U15" s="160">
        <v>0</v>
      </c>
      <c r="V15" s="160">
        <f t="shared" si="6"/>
        <v>0</v>
      </c>
      <c r="W15" s="160"/>
      <c r="X15" s="160" t="s">
        <v>823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824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0.399999999999999" outlineLevel="1" x14ac:dyDescent="0.25">
      <c r="A16" s="185">
        <v>7</v>
      </c>
      <c r="B16" s="186" t="s">
        <v>882</v>
      </c>
      <c r="C16" s="192" t="s">
        <v>883</v>
      </c>
      <c r="D16" s="187" t="s">
        <v>422</v>
      </c>
      <c r="E16" s="188">
        <v>96</v>
      </c>
      <c r="F16" s="189"/>
      <c r="G16" s="190">
        <f t="shared" si="0"/>
        <v>0</v>
      </c>
      <c r="H16" s="189"/>
      <c r="I16" s="190">
        <f t="shared" si="1"/>
        <v>0</v>
      </c>
      <c r="J16" s="189"/>
      <c r="K16" s="190">
        <f t="shared" si="2"/>
        <v>0</v>
      </c>
      <c r="L16" s="190">
        <v>21</v>
      </c>
      <c r="M16" s="190">
        <f t="shared" si="3"/>
        <v>0</v>
      </c>
      <c r="N16" s="188">
        <v>0</v>
      </c>
      <c r="O16" s="188">
        <f t="shared" si="4"/>
        <v>0</v>
      </c>
      <c r="P16" s="188">
        <v>0</v>
      </c>
      <c r="Q16" s="188">
        <f t="shared" si="5"/>
        <v>0</v>
      </c>
      <c r="R16" s="190"/>
      <c r="S16" s="190" t="s">
        <v>443</v>
      </c>
      <c r="T16" s="191" t="s">
        <v>359</v>
      </c>
      <c r="U16" s="160">
        <v>0</v>
      </c>
      <c r="V16" s="160">
        <f t="shared" si="6"/>
        <v>0</v>
      </c>
      <c r="W16" s="160"/>
      <c r="X16" s="160" t="s">
        <v>823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824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20.399999999999999" outlineLevel="1" x14ac:dyDescent="0.25">
      <c r="A17" s="185">
        <v>8</v>
      </c>
      <c r="B17" s="186" t="s">
        <v>884</v>
      </c>
      <c r="C17" s="192" t="s">
        <v>885</v>
      </c>
      <c r="D17" s="187" t="s">
        <v>422</v>
      </c>
      <c r="E17" s="188">
        <v>73</v>
      </c>
      <c r="F17" s="189"/>
      <c r="G17" s="190">
        <f t="shared" si="0"/>
        <v>0</v>
      </c>
      <c r="H17" s="189"/>
      <c r="I17" s="190">
        <f t="shared" si="1"/>
        <v>0</v>
      </c>
      <c r="J17" s="189"/>
      <c r="K17" s="190">
        <f t="shared" si="2"/>
        <v>0</v>
      </c>
      <c r="L17" s="190">
        <v>21</v>
      </c>
      <c r="M17" s="190">
        <f t="shared" si="3"/>
        <v>0</v>
      </c>
      <c r="N17" s="188">
        <v>0</v>
      </c>
      <c r="O17" s="188">
        <f t="shared" si="4"/>
        <v>0</v>
      </c>
      <c r="P17" s="188">
        <v>0</v>
      </c>
      <c r="Q17" s="188">
        <f t="shared" si="5"/>
        <v>0</v>
      </c>
      <c r="R17" s="190"/>
      <c r="S17" s="190" t="s">
        <v>443</v>
      </c>
      <c r="T17" s="191" t="s">
        <v>359</v>
      </c>
      <c r="U17" s="160">
        <v>0</v>
      </c>
      <c r="V17" s="160">
        <f t="shared" si="6"/>
        <v>0</v>
      </c>
      <c r="W17" s="160"/>
      <c r="X17" s="160" t="s">
        <v>823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824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20.399999999999999" outlineLevel="1" x14ac:dyDescent="0.25">
      <c r="A18" s="185">
        <v>9</v>
      </c>
      <c r="B18" s="186" t="s">
        <v>886</v>
      </c>
      <c r="C18" s="192" t="s">
        <v>887</v>
      </c>
      <c r="D18" s="187" t="s">
        <v>888</v>
      </c>
      <c r="E18" s="188">
        <v>1</v>
      </c>
      <c r="F18" s="189"/>
      <c r="G18" s="190">
        <f t="shared" si="0"/>
        <v>0</v>
      </c>
      <c r="H18" s="189"/>
      <c r="I18" s="190">
        <f t="shared" si="1"/>
        <v>0</v>
      </c>
      <c r="J18" s="189"/>
      <c r="K18" s="190">
        <f t="shared" si="2"/>
        <v>0</v>
      </c>
      <c r="L18" s="190">
        <v>21</v>
      </c>
      <c r="M18" s="190">
        <f t="shared" si="3"/>
        <v>0</v>
      </c>
      <c r="N18" s="188">
        <v>0</v>
      </c>
      <c r="O18" s="188">
        <f t="shared" si="4"/>
        <v>0</v>
      </c>
      <c r="P18" s="188">
        <v>0</v>
      </c>
      <c r="Q18" s="188">
        <f t="shared" si="5"/>
        <v>0</v>
      </c>
      <c r="R18" s="190"/>
      <c r="S18" s="190" t="s">
        <v>443</v>
      </c>
      <c r="T18" s="191" t="s">
        <v>359</v>
      </c>
      <c r="U18" s="160">
        <v>0</v>
      </c>
      <c r="V18" s="160">
        <f t="shared" si="6"/>
        <v>0</v>
      </c>
      <c r="W18" s="160"/>
      <c r="X18" s="160" t="s">
        <v>823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824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ht="20.399999999999999" outlineLevel="1" x14ac:dyDescent="0.25">
      <c r="A19" s="185">
        <v>10</v>
      </c>
      <c r="B19" s="186" t="s">
        <v>889</v>
      </c>
      <c r="C19" s="192" t="s">
        <v>890</v>
      </c>
      <c r="D19" s="187" t="s">
        <v>888</v>
      </c>
      <c r="E19" s="188">
        <v>1</v>
      </c>
      <c r="F19" s="189"/>
      <c r="G19" s="190">
        <f t="shared" si="0"/>
        <v>0</v>
      </c>
      <c r="H19" s="189"/>
      <c r="I19" s="190">
        <f t="shared" si="1"/>
        <v>0</v>
      </c>
      <c r="J19" s="189"/>
      <c r="K19" s="190">
        <f t="shared" si="2"/>
        <v>0</v>
      </c>
      <c r="L19" s="190">
        <v>21</v>
      </c>
      <c r="M19" s="190">
        <f t="shared" si="3"/>
        <v>0</v>
      </c>
      <c r="N19" s="188">
        <v>0</v>
      </c>
      <c r="O19" s="188">
        <f t="shared" si="4"/>
        <v>0</v>
      </c>
      <c r="P19" s="188">
        <v>0</v>
      </c>
      <c r="Q19" s="188">
        <f t="shared" si="5"/>
        <v>0</v>
      </c>
      <c r="R19" s="190"/>
      <c r="S19" s="190" t="s">
        <v>443</v>
      </c>
      <c r="T19" s="191" t="s">
        <v>359</v>
      </c>
      <c r="U19" s="160">
        <v>0</v>
      </c>
      <c r="V19" s="160">
        <f t="shared" si="6"/>
        <v>0</v>
      </c>
      <c r="W19" s="160"/>
      <c r="X19" s="160" t="s">
        <v>823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824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ht="20.399999999999999" outlineLevel="1" x14ac:dyDescent="0.25">
      <c r="A20" s="185">
        <v>11</v>
      </c>
      <c r="B20" s="186" t="s">
        <v>891</v>
      </c>
      <c r="C20" s="192" t="s">
        <v>892</v>
      </c>
      <c r="D20" s="187" t="s">
        <v>888</v>
      </c>
      <c r="E20" s="188">
        <v>1</v>
      </c>
      <c r="F20" s="189"/>
      <c r="G20" s="190">
        <f t="shared" si="0"/>
        <v>0</v>
      </c>
      <c r="H20" s="189"/>
      <c r="I20" s="190">
        <f t="shared" si="1"/>
        <v>0</v>
      </c>
      <c r="J20" s="189"/>
      <c r="K20" s="190">
        <f t="shared" si="2"/>
        <v>0</v>
      </c>
      <c r="L20" s="190">
        <v>21</v>
      </c>
      <c r="M20" s="190">
        <f t="shared" si="3"/>
        <v>0</v>
      </c>
      <c r="N20" s="188">
        <v>0</v>
      </c>
      <c r="O20" s="188">
        <f t="shared" si="4"/>
        <v>0</v>
      </c>
      <c r="P20" s="188">
        <v>0</v>
      </c>
      <c r="Q20" s="188">
        <f t="shared" si="5"/>
        <v>0</v>
      </c>
      <c r="R20" s="190"/>
      <c r="S20" s="190" t="s">
        <v>443</v>
      </c>
      <c r="T20" s="191" t="s">
        <v>359</v>
      </c>
      <c r="U20" s="160">
        <v>0</v>
      </c>
      <c r="V20" s="160">
        <f t="shared" si="6"/>
        <v>0</v>
      </c>
      <c r="W20" s="160"/>
      <c r="X20" s="160" t="s">
        <v>823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824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20.399999999999999" outlineLevel="1" x14ac:dyDescent="0.25">
      <c r="A21" s="185">
        <v>12</v>
      </c>
      <c r="B21" s="186" t="s">
        <v>893</v>
      </c>
      <c r="C21" s="192" t="s">
        <v>894</v>
      </c>
      <c r="D21" s="187" t="s">
        <v>888</v>
      </c>
      <c r="E21" s="188">
        <v>1</v>
      </c>
      <c r="F21" s="189"/>
      <c r="G21" s="190">
        <f t="shared" si="0"/>
        <v>0</v>
      </c>
      <c r="H21" s="189"/>
      <c r="I21" s="190">
        <f t="shared" si="1"/>
        <v>0</v>
      </c>
      <c r="J21" s="189"/>
      <c r="K21" s="190">
        <f t="shared" si="2"/>
        <v>0</v>
      </c>
      <c r="L21" s="190">
        <v>21</v>
      </c>
      <c r="M21" s="190">
        <f t="shared" si="3"/>
        <v>0</v>
      </c>
      <c r="N21" s="188">
        <v>0</v>
      </c>
      <c r="O21" s="188">
        <f t="shared" si="4"/>
        <v>0</v>
      </c>
      <c r="P21" s="188">
        <v>0</v>
      </c>
      <c r="Q21" s="188">
        <f t="shared" si="5"/>
        <v>0</v>
      </c>
      <c r="R21" s="190"/>
      <c r="S21" s="190" t="s">
        <v>443</v>
      </c>
      <c r="T21" s="191" t="s">
        <v>359</v>
      </c>
      <c r="U21" s="160">
        <v>0</v>
      </c>
      <c r="V21" s="160">
        <f t="shared" si="6"/>
        <v>0</v>
      </c>
      <c r="W21" s="160"/>
      <c r="X21" s="160" t="s">
        <v>823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824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20.399999999999999" outlineLevel="1" x14ac:dyDescent="0.25">
      <c r="A22" s="185">
        <v>13</v>
      </c>
      <c r="B22" s="186" t="s">
        <v>895</v>
      </c>
      <c r="C22" s="192" t="s">
        <v>896</v>
      </c>
      <c r="D22" s="187" t="s">
        <v>422</v>
      </c>
      <c r="E22" s="188">
        <v>22.7</v>
      </c>
      <c r="F22" s="189"/>
      <c r="G22" s="190">
        <f t="shared" si="0"/>
        <v>0</v>
      </c>
      <c r="H22" s="189"/>
      <c r="I22" s="190">
        <f t="shared" si="1"/>
        <v>0</v>
      </c>
      <c r="J22" s="189"/>
      <c r="K22" s="190">
        <f t="shared" si="2"/>
        <v>0</v>
      </c>
      <c r="L22" s="190">
        <v>21</v>
      </c>
      <c r="M22" s="190">
        <f t="shared" si="3"/>
        <v>0</v>
      </c>
      <c r="N22" s="188">
        <v>0</v>
      </c>
      <c r="O22" s="188">
        <f t="shared" si="4"/>
        <v>0</v>
      </c>
      <c r="P22" s="188">
        <v>0</v>
      </c>
      <c r="Q22" s="188">
        <f t="shared" si="5"/>
        <v>0</v>
      </c>
      <c r="R22" s="190"/>
      <c r="S22" s="190" t="s">
        <v>443</v>
      </c>
      <c r="T22" s="191" t="s">
        <v>359</v>
      </c>
      <c r="U22" s="160">
        <v>0</v>
      </c>
      <c r="V22" s="160">
        <f t="shared" si="6"/>
        <v>0</v>
      </c>
      <c r="W22" s="160"/>
      <c r="X22" s="160" t="s">
        <v>823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824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0.399999999999999" outlineLevel="1" x14ac:dyDescent="0.25">
      <c r="A23" s="185">
        <v>14</v>
      </c>
      <c r="B23" s="186" t="s">
        <v>897</v>
      </c>
      <c r="C23" s="192" t="s">
        <v>898</v>
      </c>
      <c r="D23" s="187" t="s">
        <v>446</v>
      </c>
      <c r="E23" s="188">
        <v>7.3</v>
      </c>
      <c r="F23" s="189"/>
      <c r="G23" s="190">
        <f t="shared" si="0"/>
        <v>0</v>
      </c>
      <c r="H23" s="189"/>
      <c r="I23" s="190">
        <f t="shared" si="1"/>
        <v>0</v>
      </c>
      <c r="J23" s="189"/>
      <c r="K23" s="190">
        <f t="shared" si="2"/>
        <v>0</v>
      </c>
      <c r="L23" s="190">
        <v>21</v>
      </c>
      <c r="M23" s="190">
        <f t="shared" si="3"/>
        <v>0</v>
      </c>
      <c r="N23" s="188">
        <v>0</v>
      </c>
      <c r="O23" s="188">
        <f t="shared" si="4"/>
        <v>0</v>
      </c>
      <c r="P23" s="188">
        <v>0</v>
      </c>
      <c r="Q23" s="188">
        <f t="shared" si="5"/>
        <v>0</v>
      </c>
      <c r="R23" s="190"/>
      <c r="S23" s="190" t="s">
        <v>443</v>
      </c>
      <c r="T23" s="191" t="s">
        <v>359</v>
      </c>
      <c r="U23" s="160">
        <v>0</v>
      </c>
      <c r="V23" s="160">
        <f t="shared" si="6"/>
        <v>0</v>
      </c>
      <c r="W23" s="160"/>
      <c r="X23" s="160" t="s">
        <v>823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824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0.399999999999999" outlineLevel="1" x14ac:dyDescent="0.25">
      <c r="A24" s="169">
        <v>15</v>
      </c>
      <c r="B24" s="170" t="s">
        <v>899</v>
      </c>
      <c r="C24" s="178" t="s">
        <v>900</v>
      </c>
      <c r="D24" s="171" t="s">
        <v>446</v>
      </c>
      <c r="E24" s="172">
        <v>1.8</v>
      </c>
      <c r="F24" s="173"/>
      <c r="G24" s="174">
        <f t="shared" si="0"/>
        <v>0</v>
      </c>
      <c r="H24" s="173"/>
      <c r="I24" s="174">
        <f t="shared" si="1"/>
        <v>0</v>
      </c>
      <c r="J24" s="173"/>
      <c r="K24" s="174">
        <f t="shared" si="2"/>
        <v>0</v>
      </c>
      <c r="L24" s="174">
        <v>21</v>
      </c>
      <c r="M24" s="174">
        <f t="shared" si="3"/>
        <v>0</v>
      </c>
      <c r="N24" s="172">
        <v>0</v>
      </c>
      <c r="O24" s="172">
        <f t="shared" si="4"/>
        <v>0</v>
      </c>
      <c r="P24" s="172">
        <v>0</v>
      </c>
      <c r="Q24" s="172">
        <f t="shared" si="5"/>
        <v>0</v>
      </c>
      <c r="R24" s="174"/>
      <c r="S24" s="174" t="s">
        <v>443</v>
      </c>
      <c r="T24" s="175" t="s">
        <v>359</v>
      </c>
      <c r="U24" s="160">
        <v>0</v>
      </c>
      <c r="V24" s="160">
        <f t="shared" si="6"/>
        <v>0</v>
      </c>
      <c r="W24" s="160"/>
      <c r="X24" s="160" t="s">
        <v>823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824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x14ac:dyDescent="0.25">
      <c r="A25" s="3"/>
      <c r="B25" s="4"/>
      <c r="C25" s="179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v>15</v>
      </c>
      <c r="AF25">
        <v>21</v>
      </c>
      <c r="AG25" t="s">
        <v>339</v>
      </c>
    </row>
    <row r="26" spans="1:60" x14ac:dyDescent="0.25">
      <c r="A26" s="153"/>
      <c r="B26" s="154" t="s">
        <v>29</v>
      </c>
      <c r="C26" s="180"/>
      <c r="D26" s="155"/>
      <c r="E26" s="156"/>
      <c r="F26" s="156"/>
      <c r="G26" s="168">
        <f>G8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f>SUMIF(L7:L24,AE25,G7:G24)</f>
        <v>0</v>
      </c>
      <c r="AF26">
        <f>SUMIF(L7:L24,AF25,G7:G24)</f>
        <v>0</v>
      </c>
      <c r="AG26" t="s">
        <v>401</v>
      </c>
    </row>
    <row r="27" spans="1:60" x14ac:dyDescent="0.25">
      <c r="C27" s="181"/>
      <c r="D27" s="10"/>
      <c r="AG27" t="s">
        <v>403</v>
      </c>
    </row>
    <row r="28" spans="1:60" x14ac:dyDescent="0.25">
      <c r="D28" s="10"/>
    </row>
    <row r="29" spans="1:60" x14ac:dyDescent="0.25">
      <c r="D29" s="10"/>
    </row>
    <row r="30" spans="1:60" x14ac:dyDescent="0.25">
      <c r="D30" s="10"/>
    </row>
    <row r="31" spans="1:60" x14ac:dyDescent="0.25">
      <c r="D31" s="10"/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RgQJBROW/iXB1dkV/orCO/QxnLPKAsexTUHk+B5GyZuy2cwK09pXzwvID6Eo/mbUyYp9liWaMgHAL9RuEk7oiQ==" saltValue="0rjoHpNdg7q/qBjrThjfCw==" spinCount="100000" sheet="1" formatRows="0"/>
  <mergeCells count="5">
    <mergeCell ref="A1:G1"/>
    <mergeCell ref="C2:G2"/>
    <mergeCell ref="C3:G3"/>
    <mergeCell ref="C4:G4"/>
    <mergeCell ref="C10:G10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FC1E9-ED51-4AD2-9683-A82405FFF5E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94</v>
      </c>
      <c r="C4" s="261" t="s">
        <v>95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306</v>
      </c>
      <c r="C8" s="177" t="s">
        <v>307</v>
      </c>
      <c r="D8" s="164"/>
      <c r="E8" s="165"/>
      <c r="F8" s="166"/>
      <c r="G8" s="166">
        <f>SUMIF(AG9:AG37,"&lt;&gt;NOR",G9:G37)</f>
        <v>0</v>
      </c>
      <c r="H8" s="166"/>
      <c r="I8" s="166">
        <f>SUM(I9:I37)</f>
        <v>0</v>
      </c>
      <c r="J8" s="166"/>
      <c r="K8" s="166">
        <f>SUM(K9:K37)</f>
        <v>0</v>
      </c>
      <c r="L8" s="166"/>
      <c r="M8" s="166">
        <f>SUM(M9:M37)</f>
        <v>0</v>
      </c>
      <c r="N8" s="165"/>
      <c r="O8" s="165">
        <f>SUM(O9:O37)</f>
        <v>0</v>
      </c>
      <c r="P8" s="165"/>
      <c r="Q8" s="165">
        <f>SUM(Q9:Q37)</f>
        <v>0</v>
      </c>
      <c r="R8" s="166"/>
      <c r="S8" s="166"/>
      <c r="T8" s="167"/>
      <c r="U8" s="161"/>
      <c r="V8" s="161">
        <f>SUM(V9:V37)</f>
        <v>0</v>
      </c>
      <c r="W8" s="161"/>
      <c r="X8" s="161"/>
      <c r="Y8" s="161"/>
      <c r="AG8" t="s">
        <v>354</v>
      </c>
    </row>
    <row r="9" spans="1:60" ht="20.399999999999999" outlineLevel="1" x14ac:dyDescent="0.25">
      <c r="A9" s="169">
        <v>1</v>
      </c>
      <c r="B9" s="170" t="s">
        <v>869</v>
      </c>
      <c r="C9" s="178" t="s">
        <v>901</v>
      </c>
      <c r="D9" s="171"/>
      <c r="E9" s="172">
        <v>0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443</v>
      </c>
      <c r="T9" s="175" t="s">
        <v>359</v>
      </c>
      <c r="U9" s="160">
        <v>0</v>
      </c>
      <c r="V9" s="160">
        <f>ROUND(E9*U9,2)</f>
        <v>0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55" t="s">
        <v>871</v>
      </c>
      <c r="D10" s="256"/>
      <c r="E10" s="256"/>
      <c r="F10" s="256"/>
      <c r="G10" s="256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363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0.399999999999999" outlineLevel="1" x14ac:dyDescent="0.25">
      <c r="A11" s="185">
        <v>2</v>
      </c>
      <c r="B11" s="186" t="s">
        <v>80</v>
      </c>
      <c r="C11" s="192" t="s">
        <v>902</v>
      </c>
      <c r="D11" s="187" t="s">
        <v>888</v>
      </c>
      <c r="E11" s="188">
        <v>1</v>
      </c>
      <c r="F11" s="189"/>
      <c r="G11" s="190">
        <f t="shared" ref="G11:G37" si="0">ROUND(E11*F11,2)</f>
        <v>0</v>
      </c>
      <c r="H11" s="189"/>
      <c r="I11" s="190">
        <f t="shared" ref="I11:I37" si="1">ROUND(E11*H11,2)</f>
        <v>0</v>
      </c>
      <c r="J11" s="189"/>
      <c r="K11" s="190">
        <f t="shared" ref="K11:K37" si="2">ROUND(E11*J11,2)</f>
        <v>0</v>
      </c>
      <c r="L11" s="190">
        <v>21</v>
      </c>
      <c r="M11" s="190">
        <f t="shared" ref="M11:M37" si="3">G11*(1+L11/100)</f>
        <v>0</v>
      </c>
      <c r="N11" s="188">
        <v>0</v>
      </c>
      <c r="O11" s="188">
        <f t="shared" ref="O11:O37" si="4">ROUND(E11*N11,2)</f>
        <v>0</v>
      </c>
      <c r="P11" s="188">
        <v>0</v>
      </c>
      <c r="Q11" s="188">
        <f t="shared" ref="Q11:Q37" si="5">ROUND(E11*P11,2)</f>
        <v>0</v>
      </c>
      <c r="R11" s="190"/>
      <c r="S11" s="190" t="s">
        <v>443</v>
      </c>
      <c r="T11" s="191" t="s">
        <v>359</v>
      </c>
      <c r="U11" s="160">
        <v>0</v>
      </c>
      <c r="V11" s="160">
        <f t="shared" ref="V11:V37" si="6">ROUND(E11*U11,2)</f>
        <v>0</v>
      </c>
      <c r="W11" s="160"/>
      <c r="X11" s="160" t="s">
        <v>410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411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0.399999999999999" outlineLevel="1" x14ac:dyDescent="0.25">
      <c r="A12" s="185">
        <v>3</v>
      </c>
      <c r="B12" s="186" t="s">
        <v>903</v>
      </c>
      <c r="C12" s="192" t="s">
        <v>904</v>
      </c>
      <c r="D12" s="187" t="s">
        <v>888</v>
      </c>
      <c r="E12" s="188">
        <v>1</v>
      </c>
      <c r="F12" s="189"/>
      <c r="G12" s="190">
        <f t="shared" si="0"/>
        <v>0</v>
      </c>
      <c r="H12" s="189"/>
      <c r="I12" s="190">
        <f t="shared" si="1"/>
        <v>0</v>
      </c>
      <c r="J12" s="189"/>
      <c r="K12" s="190">
        <f t="shared" si="2"/>
        <v>0</v>
      </c>
      <c r="L12" s="190">
        <v>21</v>
      </c>
      <c r="M12" s="190">
        <f t="shared" si="3"/>
        <v>0</v>
      </c>
      <c r="N12" s="188">
        <v>0</v>
      </c>
      <c r="O12" s="188">
        <f t="shared" si="4"/>
        <v>0</v>
      </c>
      <c r="P12" s="188">
        <v>0</v>
      </c>
      <c r="Q12" s="188">
        <f t="shared" si="5"/>
        <v>0</v>
      </c>
      <c r="R12" s="190"/>
      <c r="S12" s="190" t="s">
        <v>443</v>
      </c>
      <c r="T12" s="191" t="s">
        <v>359</v>
      </c>
      <c r="U12" s="160">
        <v>0</v>
      </c>
      <c r="V12" s="160">
        <f t="shared" si="6"/>
        <v>0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0.399999999999999" outlineLevel="1" x14ac:dyDescent="0.25">
      <c r="A13" s="185">
        <v>4</v>
      </c>
      <c r="B13" s="186" t="s">
        <v>905</v>
      </c>
      <c r="C13" s="192" t="s">
        <v>906</v>
      </c>
      <c r="D13" s="187" t="s">
        <v>888</v>
      </c>
      <c r="E13" s="188">
        <v>2</v>
      </c>
      <c r="F13" s="189"/>
      <c r="G13" s="190">
        <f t="shared" si="0"/>
        <v>0</v>
      </c>
      <c r="H13" s="189"/>
      <c r="I13" s="190">
        <f t="shared" si="1"/>
        <v>0</v>
      </c>
      <c r="J13" s="189"/>
      <c r="K13" s="190">
        <f t="shared" si="2"/>
        <v>0</v>
      </c>
      <c r="L13" s="190">
        <v>21</v>
      </c>
      <c r="M13" s="190">
        <f t="shared" si="3"/>
        <v>0</v>
      </c>
      <c r="N13" s="188">
        <v>0</v>
      </c>
      <c r="O13" s="188">
        <f t="shared" si="4"/>
        <v>0</v>
      </c>
      <c r="P13" s="188">
        <v>0</v>
      </c>
      <c r="Q13" s="188">
        <f t="shared" si="5"/>
        <v>0</v>
      </c>
      <c r="R13" s="190"/>
      <c r="S13" s="190" t="s">
        <v>443</v>
      </c>
      <c r="T13" s="191" t="s">
        <v>359</v>
      </c>
      <c r="U13" s="160">
        <v>0</v>
      </c>
      <c r="V13" s="160">
        <f t="shared" si="6"/>
        <v>0</v>
      </c>
      <c r="W13" s="160"/>
      <c r="X13" s="160" t="s">
        <v>410</v>
      </c>
      <c r="Y13" s="160" t="s">
        <v>361</v>
      </c>
      <c r="Z13" s="150"/>
      <c r="AA13" s="150"/>
      <c r="AB13" s="150"/>
      <c r="AC13" s="150"/>
      <c r="AD13" s="150"/>
      <c r="AE13" s="150"/>
      <c r="AF13" s="150"/>
      <c r="AG13" s="150" t="s">
        <v>411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0.399999999999999" outlineLevel="1" x14ac:dyDescent="0.25">
      <c r="A14" s="185">
        <v>5</v>
      </c>
      <c r="B14" s="186" t="s">
        <v>907</v>
      </c>
      <c r="C14" s="192" t="s">
        <v>908</v>
      </c>
      <c r="D14" s="187" t="s">
        <v>888</v>
      </c>
      <c r="E14" s="188">
        <v>1</v>
      </c>
      <c r="F14" s="189"/>
      <c r="G14" s="190">
        <f t="shared" si="0"/>
        <v>0</v>
      </c>
      <c r="H14" s="189"/>
      <c r="I14" s="190">
        <f t="shared" si="1"/>
        <v>0</v>
      </c>
      <c r="J14" s="189"/>
      <c r="K14" s="190">
        <f t="shared" si="2"/>
        <v>0</v>
      </c>
      <c r="L14" s="190">
        <v>21</v>
      </c>
      <c r="M14" s="190">
        <f t="shared" si="3"/>
        <v>0</v>
      </c>
      <c r="N14" s="188">
        <v>0</v>
      </c>
      <c r="O14" s="188">
        <f t="shared" si="4"/>
        <v>0</v>
      </c>
      <c r="P14" s="188">
        <v>0</v>
      </c>
      <c r="Q14" s="188">
        <f t="shared" si="5"/>
        <v>0</v>
      </c>
      <c r="R14" s="190"/>
      <c r="S14" s="190" t="s">
        <v>443</v>
      </c>
      <c r="T14" s="191" t="s">
        <v>359</v>
      </c>
      <c r="U14" s="160">
        <v>0</v>
      </c>
      <c r="V14" s="160">
        <f t="shared" si="6"/>
        <v>0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411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0.399999999999999" outlineLevel="1" x14ac:dyDescent="0.25">
      <c r="A15" s="185">
        <v>6</v>
      </c>
      <c r="B15" s="186" t="s">
        <v>909</v>
      </c>
      <c r="C15" s="192" t="s">
        <v>910</v>
      </c>
      <c r="D15" s="187" t="s">
        <v>888</v>
      </c>
      <c r="E15" s="188">
        <v>1</v>
      </c>
      <c r="F15" s="189"/>
      <c r="G15" s="190">
        <f t="shared" si="0"/>
        <v>0</v>
      </c>
      <c r="H15" s="189"/>
      <c r="I15" s="190">
        <f t="shared" si="1"/>
        <v>0</v>
      </c>
      <c r="J15" s="189"/>
      <c r="K15" s="190">
        <f t="shared" si="2"/>
        <v>0</v>
      </c>
      <c r="L15" s="190">
        <v>21</v>
      </c>
      <c r="M15" s="190">
        <f t="shared" si="3"/>
        <v>0</v>
      </c>
      <c r="N15" s="188">
        <v>0</v>
      </c>
      <c r="O15" s="188">
        <f t="shared" si="4"/>
        <v>0</v>
      </c>
      <c r="P15" s="188">
        <v>0</v>
      </c>
      <c r="Q15" s="188">
        <f t="shared" si="5"/>
        <v>0</v>
      </c>
      <c r="R15" s="190"/>
      <c r="S15" s="190" t="s">
        <v>443</v>
      </c>
      <c r="T15" s="191" t="s">
        <v>359</v>
      </c>
      <c r="U15" s="160">
        <v>0</v>
      </c>
      <c r="V15" s="160">
        <f t="shared" si="6"/>
        <v>0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411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0.399999999999999" outlineLevel="1" x14ac:dyDescent="0.25">
      <c r="A16" s="185">
        <v>7</v>
      </c>
      <c r="B16" s="186" t="s">
        <v>911</v>
      </c>
      <c r="C16" s="192" t="s">
        <v>912</v>
      </c>
      <c r="D16" s="187" t="s">
        <v>888</v>
      </c>
      <c r="E16" s="188">
        <v>1</v>
      </c>
      <c r="F16" s="189"/>
      <c r="G16" s="190">
        <f t="shared" si="0"/>
        <v>0</v>
      </c>
      <c r="H16" s="189"/>
      <c r="I16" s="190">
        <f t="shared" si="1"/>
        <v>0</v>
      </c>
      <c r="J16" s="189"/>
      <c r="K16" s="190">
        <f t="shared" si="2"/>
        <v>0</v>
      </c>
      <c r="L16" s="190">
        <v>21</v>
      </c>
      <c r="M16" s="190">
        <f t="shared" si="3"/>
        <v>0</v>
      </c>
      <c r="N16" s="188">
        <v>0</v>
      </c>
      <c r="O16" s="188">
        <f t="shared" si="4"/>
        <v>0</v>
      </c>
      <c r="P16" s="188">
        <v>0</v>
      </c>
      <c r="Q16" s="188">
        <f t="shared" si="5"/>
        <v>0</v>
      </c>
      <c r="R16" s="190"/>
      <c r="S16" s="190" t="s">
        <v>443</v>
      </c>
      <c r="T16" s="191" t="s">
        <v>359</v>
      </c>
      <c r="U16" s="160">
        <v>0</v>
      </c>
      <c r="V16" s="160">
        <f t="shared" si="6"/>
        <v>0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411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5">
      <c r="A17" s="185">
        <v>8</v>
      </c>
      <c r="B17" s="186" t="s">
        <v>913</v>
      </c>
      <c r="C17" s="192" t="s">
        <v>914</v>
      </c>
      <c r="D17" s="187" t="s">
        <v>888</v>
      </c>
      <c r="E17" s="188">
        <v>1</v>
      </c>
      <c r="F17" s="189"/>
      <c r="G17" s="190">
        <f t="shared" si="0"/>
        <v>0</v>
      </c>
      <c r="H17" s="189"/>
      <c r="I17" s="190">
        <f t="shared" si="1"/>
        <v>0</v>
      </c>
      <c r="J17" s="189"/>
      <c r="K17" s="190">
        <f t="shared" si="2"/>
        <v>0</v>
      </c>
      <c r="L17" s="190">
        <v>21</v>
      </c>
      <c r="M17" s="190">
        <f t="shared" si="3"/>
        <v>0</v>
      </c>
      <c r="N17" s="188">
        <v>0</v>
      </c>
      <c r="O17" s="188">
        <f t="shared" si="4"/>
        <v>0</v>
      </c>
      <c r="P17" s="188">
        <v>0</v>
      </c>
      <c r="Q17" s="188">
        <f t="shared" si="5"/>
        <v>0</v>
      </c>
      <c r="R17" s="190"/>
      <c r="S17" s="190" t="s">
        <v>443</v>
      </c>
      <c r="T17" s="191" t="s">
        <v>359</v>
      </c>
      <c r="U17" s="160">
        <v>0</v>
      </c>
      <c r="V17" s="160">
        <f t="shared" si="6"/>
        <v>0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411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5">
      <c r="A18" s="185">
        <v>9</v>
      </c>
      <c r="B18" s="186" t="s">
        <v>915</v>
      </c>
      <c r="C18" s="192" t="s">
        <v>916</v>
      </c>
      <c r="D18" s="187" t="s">
        <v>888</v>
      </c>
      <c r="E18" s="188">
        <v>1</v>
      </c>
      <c r="F18" s="189"/>
      <c r="G18" s="190">
        <f t="shared" si="0"/>
        <v>0</v>
      </c>
      <c r="H18" s="189"/>
      <c r="I18" s="190">
        <f t="shared" si="1"/>
        <v>0</v>
      </c>
      <c r="J18" s="189"/>
      <c r="K18" s="190">
        <f t="shared" si="2"/>
        <v>0</v>
      </c>
      <c r="L18" s="190">
        <v>21</v>
      </c>
      <c r="M18" s="190">
        <f t="shared" si="3"/>
        <v>0</v>
      </c>
      <c r="N18" s="188">
        <v>0</v>
      </c>
      <c r="O18" s="188">
        <f t="shared" si="4"/>
        <v>0</v>
      </c>
      <c r="P18" s="188">
        <v>0</v>
      </c>
      <c r="Q18" s="188">
        <f t="shared" si="5"/>
        <v>0</v>
      </c>
      <c r="R18" s="190"/>
      <c r="S18" s="190" t="s">
        <v>443</v>
      </c>
      <c r="T18" s="191" t="s">
        <v>359</v>
      </c>
      <c r="U18" s="160">
        <v>0</v>
      </c>
      <c r="V18" s="160">
        <f t="shared" si="6"/>
        <v>0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411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5">
      <c r="A19" s="185">
        <v>10</v>
      </c>
      <c r="B19" s="186" t="s">
        <v>917</v>
      </c>
      <c r="C19" s="192" t="s">
        <v>918</v>
      </c>
      <c r="D19" s="187" t="s">
        <v>888</v>
      </c>
      <c r="E19" s="188">
        <v>1</v>
      </c>
      <c r="F19" s="189"/>
      <c r="G19" s="190">
        <f t="shared" si="0"/>
        <v>0</v>
      </c>
      <c r="H19" s="189"/>
      <c r="I19" s="190">
        <f t="shared" si="1"/>
        <v>0</v>
      </c>
      <c r="J19" s="189"/>
      <c r="K19" s="190">
        <f t="shared" si="2"/>
        <v>0</v>
      </c>
      <c r="L19" s="190">
        <v>21</v>
      </c>
      <c r="M19" s="190">
        <f t="shared" si="3"/>
        <v>0</v>
      </c>
      <c r="N19" s="188">
        <v>0</v>
      </c>
      <c r="O19" s="188">
        <f t="shared" si="4"/>
        <v>0</v>
      </c>
      <c r="P19" s="188">
        <v>0</v>
      </c>
      <c r="Q19" s="188">
        <f t="shared" si="5"/>
        <v>0</v>
      </c>
      <c r="R19" s="190"/>
      <c r="S19" s="190" t="s">
        <v>443</v>
      </c>
      <c r="T19" s="191" t="s">
        <v>359</v>
      </c>
      <c r="U19" s="160">
        <v>0</v>
      </c>
      <c r="V19" s="160">
        <f t="shared" si="6"/>
        <v>0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411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5">
      <c r="A20" s="185">
        <v>11</v>
      </c>
      <c r="B20" s="186" t="s">
        <v>919</v>
      </c>
      <c r="C20" s="192" t="s">
        <v>920</v>
      </c>
      <c r="D20" s="187" t="s">
        <v>888</v>
      </c>
      <c r="E20" s="188">
        <v>5</v>
      </c>
      <c r="F20" s="189"/>
      <c r="G20" s="190">
        <f t="shared" si="0"/>
        <v>0</v>
      </c>
      <c r="H20" s="189"/>
      <c r="I20" s="190">
        <f t="shared" si="1"/>
        <v>0</v>
      </c>
      <c r="J20" s="189"/>
      <c r="K20" s="190">
        <f t="shared" si="2"/>
        <v>0</v>
      </c>
      <c r="L20" s="190">
        <v>21</v>
      </c>
      <c r="M20" s="190">
        <f t="shared" si="3"/>
        <v>0</v>
      </c>
      <c r="N20" s="188">
        <v>0</v>
      </c>
      <c r="O20" s="188">
        <f t="shared" si="4"/>
        <v>0</v>
      </c>
      <c r="P20" s="188">
        <v>0</v>
      </c>
      <c r="Q20" s="188">
        <f t="shared" si="5"/>
        <v>0</v>
      </c>
      <c r="R20" s="190"/>
      <c r="S20" s="190" t="s">
        <v>443</v>
      </c>
      <c r="T20" s="191" t="s">
        <v>359</v>
      </c>
      <c r="U20" s="160">
        <v>0</v>
      </c>
      <c r="V20" s="160">
        <f t="shared" si="6"/>
        <v>0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411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5">
      <c r="A21" s="185">
        <v>12</v>
      </c>
      <c r="B21" s="186" t="s">
        <v>921</v>
      </c>
      <c r="C21" s="192" t="s">
        <v>922</v>
      </c>
      <c r="D21" s="187" t="s">
        <v>888</v>
      </c>
      <c r="E21" s="188">
        <v>1</v>
      </c>
      <c r="F21" s="189"/>
      <c r="G21" s="190">
        <f t="shared" si="0"/>
        <v>0</v>
      </c>
      <c r="H21" s="189"/>
      <c r="I21" s="190">
        <f t="shared" si="1"/>
        <v>0</v>
      </c>
      <c r="J21" s="189"/>
      <c r="K21" s="190">
        <f t="shared" si="2"/>
        <v>0</v>
      </c>
      <c r="L21" s="190">
        <v>21</v>
      </c>
      <c r="M21" s="190">
        <f t="shared" si="3"/>
        <v>0</v>
      </c>
      <c r="N21" s="188">
        <v>0</v>
      </c>
      <c r="O21" s="188">
        <f t="shared" si="4"/>
        <v>0</v>
      </c>
      <c r="P21" s="188">
        <v>0</v>
      </c>
      <c r="Q21" s="188">
        <f t="shared" si="5"/>
        <v>0</v>
      </c>
      <c r="R21" s="190"/>
      <c r="S21" s="190" t="s">
        <v>443</v>
      </c>
      <c r="T21" s="191" t="s">
        <v>359</v>
      </c>
      <c r="U21" s="160">
        <v>0</v>
      </c>
      <c r="V21" s="160">
        <f t="shared" si="6"/>
        <v>0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411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5">
      <c r="A22" s="185">
        <v>13</v>
      </c>
      <c r="B22" s="186" t="s">
        <v>923</v>
      </c>
      <c r="C22" s="192" t="s">
        <v>924</v>
      </c>
      <c r="D22" s="187" t="s">
        <v>888</v>
      </c>
      <c r="E22" s="188">
        <v>6</v>
      </c>
      <c r="F22" s="189"/>
      <c r="G22" s="190">
        <f t="shared" si="0"/>
        <v>0</v>
      </c>
      <c r="H22" s="189"/>
      <c r="I22" s="190">
        <f t="shared" si="1"/>
        <v>0</v>
      </c>
      <c r="J22" s="189"/>
      <c r="K22" s="190">
        <f t="shared" si="2"/>
        <v>0</v>
      </c>
      <c r="L22" s="190">
        <v>21</v>
      </c>
      <c r="M22" s="190">
        <f t="shared" si="3"/>
        <v>0</v>
      </c>
      <c r="N22" s="188">
        <v>0</v>
      </c>
      <c r="O22" s="188">
        <f t="shared" si="4"/>
        <v>0</v>
      </c>
      <c r="P22" s="188">
        <v>0</v>
      </c>
      <c r="Q22" s="188">
        <f t="shared" si="5"/>
        <v>0</v>
      </c>
      <c r="R22" s="190"/>
      <c r="S22" s="190" t="s">
        <v>443</v>
      </c>
      <c r="T22" s="191" t="s">
        <v>359</v>
      </c>
      <c r="U22" s="160">
        <v>0</v>
      </c>
      <c r="V22" s="160">
        <f t="shared" si="6"/>
        <v>0</v>
      </c>
      <c r="W22" s="160"/>
      <c r="X22" s="160" t="s">
        <v>410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411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5">
      <c r="A23" s="185">
        <v>14</v>
      </c>
      <c r="B23" s="186" t="s">
        <v>925</v>
      </c>
      <c r="C23" s="192" t="s">
        <v>926</v>
      </c>
      <c r="D23" s="187" t="s">
        <v>888</v>
      </c>
      <c r="E23" s="188">
        <v>19</v>
      </c>
      <c r="F23" s="189"/>
      <c r="G23" s="190">
        <f t="shared" si="0"/>
        <v>0</v>
      </c>
      <c r="H23" s="189"/>
      <c r="I23" s="190">
        <f t="shared" si="1"/>
        <v>0</v>
      </c>
      <c r="J23" s="189"/>
      <c r="K23" s="190">
        <f t="shared" si="2"/>
        <v>0</v>
      </c>
      <c r="L23" s="190">
        <v>21</v>
      </c>
      <c r="M23" s="190">
        <f t="shared" si="3"/>
        <v>0</v>
      </c>
      <c r="N23" s="188">
        <v>0</v>
      </c>
      <c r="O23" s="188">
        <f t="shared" si="4"/>
        <v>0</v>
      </c>
      <c r="P23" s="188">
        <v>0</v>
      </c>
      <c r="Q23" s="188">
        <f t="shared" si="5"/>
        <v>0</v>
      </c>
      <c r="R23" s="190"/>
      <c r="S23" s="190" t="s">
        <v>443</v>
      </c>
      <c r="T23" s="191" t="s">
        <v>359</v>
      </c>
      <c r="U23" s="160">
        <v>0</v>
      </c>
      <c r="V23" s="160">
        <f t="shared" si="6"/>
        <v>0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411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5">
      <c r="A24" s="185">
        <v>15</v>
      </c>
      <c r="B24" s="186" t="s">
        <v>927</v>
      </c>
      <c r="C24" s="192" t="s">
        <v>928</v>
      </c>
      <c r="D24" s="187" t="s">
        <v>888</v>
      </c>
      <c r="E24" s="188">
        <v>60</v>
      </c>
      <c r="F24" s="189"/>
      <c r="G24" s="190">
        <f t="shared" si="0"/>
        <v>0</v>
      </c>
      <c r="H24" s="189"/>
      <c r="I24" s="190">
        <f t="shared" si="1"/>
        <v>0</v>
      </c>
      <c r="J24" s="189"/>
      <c r="K24" s="190">
        <f t="shared" si="2"/>
        <v>0</v>
      </c>
      <c r="L24" s="190">
        <v>21</v>
      </c>
      <c r="M24" s="190">
        <f t="shared" si="3"/>
        <v>0</v>
      </c>
      <c r="N24" s="188">
        <v>0</v>
      </c>
      <c r="O24" s="188">
        <f t="shared" si="4"/>
        <v>0</v>
      </c>
      <c r="P24" s="188">
        <v>0</v>
      </c>
      <c r="Q24" s="188">
        <f t="shared" si="5"/>
        <v>0</v>
      </c>
      <c r="R24" s="190"/>
      <c r="S24" s="190" t="s">
        <v>443</v>
      </c>
      <c r="T24" s="191" t="s">
        <v>359</v>
      </c>
      <c r="U24" s="160">
        <v>0</v>
      </c>
      <c r="V24" s="160">
        <f t="shared" si="6"/>
        <v>0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411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5">
      <c r="A25" s="185">
        <v>16</v>
      </c>
      <c r="B25" s="186" t="s">
        <v>929</v>
      </c>
      <c r="C25" s="192" t="s">
        <v>930</v>
      </c>
      <c r="D25" s="187" t="s">
        <v>888</v>
      </c>
      <c r="E25" s="188">
        <v>10</v>
      </c>
      <c r="F25" s="189"/>
      <c r="G25" s="190">
        <f t="shared" si="0"/>
        <v>0</v>
      </c>
      <c r="H25" s="189"/>
      <c r="I25" s="190">
        <f t="shared" si="1"/>
        <v>0</v>
      </c>
      <c r="J25" s="189"/>
      <c r="K25" s="190">
        <f t="shared" si="2"/>
        <v>0</v>
      </c>
      <c r="L25" s="190">
        <v>21</v>
      </c>
      <c r="M25" s="190">
        <f t="shared" si="3"/>
        <v>0</v>
      </c>
      <c r="N25" s="188">
        <v>0</v>
      </c>
      <c r="O25" s="188">
        <f t="shared" si="4"/>
        <v>0</v>
      </c>
      <c r="P25" s="188">
        <v>0</v>
      </c>
      <c r="Q25" s="188">
        <f t="shared" si="5"/>
        <v>0</v>
      </c>
      <c r="R25" s="190"/>
      <c r="S25" s="190" t="s">
        <v>443</v>
      </c>
      <c r="T25" s="191" t="s">
        <v>359</v>
      </c>
      <c r="U25" s="160">
        <v>0</v>
      </c>
      <c r="V25" s="160">
        <f t="shared" si="6"/>
        <v>0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411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5">
      <c r="A26" s="185">
        <v>17</v>
      </c>
      <c r="B26" s="186" t="s">
        <v>931</v>
      </c>
      <c r="C26" s="192" t="s">
        <v>932</v>
      </c>
      <c r="D26" s="187" t="s">
        <v>888</v>
      </c>
      <c r="E26" s="188">
        <v>2</v>
      </c>
      <c r="F26" s="189"/>
      <c r="G26" s="190">
        <f t="shared" si="0"/>
        <v>0</v>
      </c>
      <c r="H26" s="189"/>
      <c r="I26" s="190">
        <f t="shared" si="1"/>
        <v>0</v>
      </c>
      <c r="J26" s="189"/>
      <c r="K26" s="190">
        <f t="shared" si="2"/>
        <v>0</v>
      </c>
      <c r="L26" s="190">
        <v>21</v>
      </c>
      <c r="M26" s="190">
        <f t="shared" si="3"/>
        <v>0</v>
      </c>
      <c r="N26" s="188">
        <v>0</v>
      </c>
      <c r="O26" s="188">
        <f t="shared" si="4"/>
        <v>0</v>
      </c>
      <c r="P26" s="188">
        <v>0</v>
      </c>
      <c r="Q26" s="188">
        <f t="shared" si="5"/>
        <v>0</v>
      </c>
      <c r="R26" s="190"/>
      <c r="S26" s="190" t="s">
        <v>443</v>
      </c>
      <c r="T26" s="191" t="s">
        <v>359</v>
      </c>
      <c r="U26" s="160">
        <v>0</v>
      </c>
      <c r="V26" s="160">
        <f t="shared" si="6"/>
        <v>0</v>
      </c>
      <c r="W26" s="160"/>
      <c r="X26" s="160" t="s">
        <v>410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411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85">
        <v>18</v>
      </c>
      <c r="B27" s="186" t="s">
        <v>933</v>
      </c>
      <c r="C27" s="192" t="s">
        <v>934</v>
      </c>
      <c r="D27" s="187" t="s">
        <v>888</v>
      </c>
      <c r="E27" s="188">
        <v>1</v>
      </c>
      <c r="F27" s="189"/>
      <c r="G27" s="190">
        <f t="shared" si="0"/>
        <v>0</v>
      </c>
      <c r="H27" s="189"/>
      <c r="I27" s="190">
        <f t="shared" si="1"/>
        <v>0</v>
      </c>
      <c r="J27" s="189"/>
      <c r="K27" s="190">
        <f t="shared" si="2"/>
        <v>0</v>
      </c>
      <c r="L27" s="190">
        <v>21</v>
      </c>
      <c r="M27" s="190">
        <f t="shared" si="3"/>
        <v>0</v>
      </c>
      <c r="N27" s="188">
        <v>0</v>
      </c>
      <c r="O27" s="188">
        <f t="shared" si="4"/>
        <v>0</v>
      </c>
      <c r="P27" s="188">
        <v>0</v>
      </c>
      <c r="Q27" s="188">
        <f t="shared" si="5"/>
        <v>0</v>
      </c>
      <c r="R27" s="190"/>
      <c r="S27" s="190" t="s">
        <v>443</v>
      </c>
      <c r="T27" s="191" t="s">
        <v>359</v>
      </c>
      <c r="U27" s="160">
        <v>0</v>
      </c>
      <c r="V27" s="160">
        <f t="shared" si="6"/>
        <v>0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411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5">
      <c r="A28" s="185">
        <v>19</v>
      </c>
      <c r="B28" s="186" t="s">
        <v>935</v>
      </c>
      <c r="C28" s="192" t="s">
        <v>936</v>
      </c>
      <c r="D28" s="187" t="s">
        <v>888</v>
      </c>
      <c r="E28" s="188">
        <v>9</v>
      </c>
      <c r="F28" s="189"/>
      <c r="G28" s="190">
        <f t="shared" si="0"/>
        <v>0</v>
      </c>
      <c r="H28" s="189"/>
      <c r="I28" s="190">
        <f t="shared" si="1"/>
        <v>0</v>
      </c>
      <c r="J28" s="189"/>
      <c r="K28" s="190">
        <f t="shared" si="2"/>
        <v>0</v>
      </c>
      <c r="L28" s="190">
        <v>21</v>
      </c>
      <c r="M28" s="190">
        <f t="shared" si="3"/>
        <v>0</v>
      </c>
      <c r="N28" s="188">
        <v>0</v>
      </c>
      <c r="O28" s="188">
        <f t="shared" si="4"/>
        <v>0</v>
      </c>
      <c r="P28" s="188">
        <v>0</v>
      </c>
      <c r="Q28" s="188">
        <f t="shared" si="5"/>
        <v>0</v>
      </c>
      <c r="R28" s="190"/>
      <c r="S28" s="190" t="s">
        <v>443</v>
      </c>
      <c r="T28" s="191" t="s">
        <v>359</v>
      </c>
      <c r="U28" s="160">
        <v>0</v>
      </c>
      <c r="V28" s="160">
        <f t="shared" si="6"/>
        <v>0</v>
      </c>
      <c r="W28" s="160"/>
      <c r="X28" s="160" t="s">
        <v>410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411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85">
        <v>20</v>
      </c>
      <c r="B29" s="186" t="s">
        <v>937</v>
      </c>
      <c r="C29" s="192" t="s">
        <v>938</v>
      </c>
      <c r="D29" s="187" t="s">
        <v>768</v>
      </c>
      <c r="E29" s="188">
        <v>1</v>
      </c>
      <c r="F29" s="189"/>
      <c r="G29" s="190">
        <f t="shared" si="0"/>
        <v>0</v>
      </c>
      <c r="H29" s="189"/>
      <c r="I29" s="190">
        <f t="shared" si="1"/>
        <v>0</v>
      </c>
      <c r="J29" s="189"/>
      <c r="K29" s="190">
        <f t="shared" si="2"/>
        <v>0</v>
      </c>
      <c r="L29" s="190">
        <v>21</v>
      </c>
      <c r="M29" s="190">
        <f t="shared" si="3"/>
        <v>0</v>
      </c>
      <c r="N29" s="188">
        <v>0</v>
      </c>
      <c r="O29" s="188">
        <f t="shared" si="4"/>
        <v>0</v>
      </c>
      <c r="P29" s="188">
        <v>0</v>
      </c>
      <c r="Q29" s="188">
        <f t="shared" si="5"/>
        <v>0</v>
      </c>
      <c r="R29" s="190"/>
      <c r="S29" s="190" t="s">
        <v>443</v>
      </c>
      <c r="T29" s="191" t="s">
        <v>359</v>
      </c>
      <c r="U29" s="160">
        <v>0</v>
      </c>
      <c r="V29" s="160">
        <f t="shared" si="6"/>
        <v>0</v>
      </c>
      <c r="W29" s="160"/>
      <c r="X29" s="160" t="s">
        <v>410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411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5">
      <c r="A30" s="185">
        <v>21</v>
      </c>
      <c r="B30" s="186" t="s">
        <v>939</v>
      </c>
      <c r="C30" s="192" t="s">
        <v>940</v>
      </c>
      <c r="D30" s="187" t="s">
        <v>768</v>
      </c>
      <c r="E30" s="188">
        <v>2</v>
      </c>
      <c r="F30" s="189"/>
      <c r="G30" s="190">
        <f t="shared" si="0"/>
        <v>0</v>
      </c>
      <c r="H30" s="189"/>
      <c r="I30" s="190">
        <f t="shared" si="1"/>
        <v>0</v>
      </c>
      <c r="J30" s="189"/>
      <c r="K30" s="190">
        <f t="shared" si="2"/>
        <v>0</v>
      </c>
      <c r="L30" s="190">
        <v>21</v>
      </c>
      <c r="M30" s="190">
        <f t="shared" si="3"/>
        <v>0</v>
      </c>
      <c r="N30" s="188">
        <v>0</v>
      </c>
      <c r="O30" s="188">
        <f t="shared" si="4"/>
        <v>0</v>
      </c>
      <c r="P30" s="188">
        <v>0</v>
      </c>
      <c r="Q30" s="188">
        <f t="shared" si="5"/>
        <v>0</v>
      </c>
      <c r="R30" s="190"/>
      <c r="S30" s="190" t="s">
        <v>443</v>
      </c>
      <c r="T30" s="191" t="s">
        <v>359</v>
      </c>
      <c r="U30" s="160">
        <v>0</v>
      </c>
      <c r="V30" s="160">
        <f t="shared" si="6"/>
        <v>0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411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20.399999999999999" outlineLevel="1" x14ac:dyDescent="0.25">
      <c r="A31" s="185">
        <v>22</v>
      </c>
      <c r="B31" s="186" t="s">
        <v>941</v>
      </c>
      <c r="C31" s="192" t="s">
        <v>942</v>
      </c>
      <c r="D31" s="187" t="s">
        <v>943</v>
      </c>
      <c r="E31" s="188">
        <v>19</v>
      </c>
      <c r="F31" s="189"/>
      <c r="G31" s="190">
        <f t="shared" si="0"/>
        <v>0</v>
      </c>
      <c r="H31" s="189"/>
      <c r="I31" s="190">
        <f t="shared" si="1"/>
        <v>0</v>
      </c>
      <c r="J31" s="189"/>
      <c r="K31" s="190">
        <f t="shared" si="2"/>
        <v>0</v>
      </c>
      <c r="L31" s="190">
        <v>21</v>
      </c>
      <c r="M31" s="190">
        <f t="shared" si="3"/>
        <v>0</v>
      </c>
      <c r="N31" s="188">
        <v>0</v>
      </c>
      <c r="O31" s="188">
        <f t="shared" si="4"/>
        <v>0</v>
      </c>
      <c r="P31" s="188">
        <v>0</v>
      </c>
      <c r="Q31" s="188">
        <f t="shared" si="5"/>
        <v>0</v>
      </c>
      <c r="R31" s="190"/>
      <c r="S31" s="190" t="s">
        <v>443</v>
      </c>
      <c r="T31" s="191" t="s">
        <v>359</v>
      </c>
      <c r="U31" s="160">
        <v>0</v>
      </c>
      <c r="V31" s="160">
        <f t="shared" si="6"/>
        <v>0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411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ht="20.399999999999999" outlineLevel="1" x14ac:dyDescent="0.25">
      <c r="A32" s="185">
        <v>23</v>
      </c>
      <c r="B32" s="186" t="s">
        <v>944</v>
      </c>
      <c r="C32" s="192" t="s">
        <v>945</v>
      </c>
      <c r="D32" s="187" t="s">
        <v>943</v>
      </c>
      <c r="E32" s="188">
        <v>3</v>
      </c>
      <c r="F32" s="189"/>
      <c r="G32" s="190">
        <f t="shared" si="0"/>
        <v>0</v>
      </c>
      <c r="H32" s="189"/>
      <c r="I32" s="190">
        <f t="shared" si="1"/>
        <v>0</v>
      </c>
      <c r="J32" s="189"/>
      <c r="K32" s="190">
        <f t="shared" si="2"/>
        <v>0</v>
      </c>
      <c r="L32" s="190">
        <v>21</v>
      </c>
      <c r="M32" s="190">
        <f t="shared" si="3"/>
        <v>0</v>
      </c>
      <c r="N32" s="188">
        <v>0</v>
      </c>
      <c r="O32" s="188">
        <f t="shared" si="4"/>
        <v>0</v>
      </c>
      <c r="P32" s="188">
        <v>0</v>
      </c>
      <c r="Q32" s="188">
        <f t="shared" si="5"/>
        <v>0</v>
      </c>
      <c r="R32" s="190"/>
      <c r="S32" s="190" t="s">
        <v>443</v>
      </c>
      <c r="T32" s="191" t="s">
        <v>359</v>
      </c>
      <c r="U32" s="160">
        <v>0</v>
      </c>
      <c r="V32" s="160">
        <f t="shared" si="6"/>
        <v>0</v>
      </c>
      <c r="W32" s="160"/>
      <c r="X32" s="160" t="s">
        <v>410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411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5">
      <c r="A33" s="185">
        <v>24</v>
      </c>
      <c r="B33" s="186" t="s">
        <v>946</v>
      </c>
      <c r="C33" s="192" t="s">
        <v>947</v>
      </c>
      <c r="D33" s="187" t="s">
        <v>888</v>
      </c>
      <c r="E33" s="188">
        <v>2</v>
      </c>
      <c r="F33" s="189"/>
      <c r="G33" s="190">
        <f t="shared" si="0"/>
        <v>0</v>
      </c>
      <c r="H33" s="189"/>
      <c r="I33" s="190">
        <f t="shared" si="1"/>
        <v>0</v>
      </c>
      <c r="J33" s="189"/>
      <c r="K33" s="190">
        <f t="shared" si="2"/>
        <v>0</v>
      </c>
      <c r="L33" s="190">
        <v>21</v>
      </c>
      <c r="M33" s="190">
        <f t="shared" si="3"/>
        <v>0</v>
      </c>
      <c r="N33" s="188">
        <v>0</v>
      </c>
      <c r="O33" s="188">
        <f t="shared" si="4"/>
        <v>0</v>
      </c>
      <c r="P33" s="188">
        <v>0</v>
      </c>
      <c r="Q33" s="188">
        <f t="shared" si="5"/>
        <v>0</v>
      </c>
      <c r="R33" s="190"/>
      <c r="S33" s="190" t="s">
        <v>443</v>
      </c>
      <c r="T33" s="191" t="s">
        <v>359</v>
      </c>
      <c r="U33" s="160">
        <v>0</v>
      </c>
      <c r="V33" s="160">
        <f t="shared" si="6"/>
        <v>0</v>
      </c>
      <c r="W33" s="160"/>
      <c r="X33" s="160" t="s">
        <v>410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411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5">
      <c r="A34" s="185">
        <v>25</v>
      </c>
      <c r="B34" s="186" t="s">
        <v>948</v>
      </c>
      <c r="C34" s="192" t="s">
        <v>949</v>
      </c>
      <c r="D34" s="187" t="s">
        <v>888</v>
      </c>
      <c r="E34" s="188">
        <v>10</v>
      </c>
      <c r="F34" s="189"/>
      <c r="G34" s="190">
        <f t="shared" si="0"/>
        <v>0</v>
      </c>
      <c r="H34" s="189"/>
      <c r="I34" s="190">
        <f t="shared" si="1"/>
        <v>0</v>
      </c>
      <c r="J34" s="189"/>
      <c r="K34" s="190">
        <f t="shared" si="2"/>
        <v>0</v>
      </c>
      <c r="L34" s="190">
        <v>21</v>
      </c>
      <c r="M34" s="190">
        <f t="shared" si="3"/>
        <v>0</v>
      </c>
      <c r="N34" s="188">
        <v>0</v>
      </c>
      <c r="O34" s="188">
        <f t="shared" si="4"/>
        <v>0</v>
      </c>
      <c r="P34" s="188">
        <v>0</v>
      </c>
      <c r="Q34" s="188">
        <f t="shared" si="5"/>
        <v>0</v>
      </c>
      <c r="R34" s="190"/>
      <c r="S34" s="190" t="s">
        <v>443</v>
      </c>
      <c r="T34" s="191" t="s">
        <v>359</v>
      </c>
      <c r="U34" s="160">
        <v>0</v>
      </c>
      <c r="V34" s="160">
        <f t="shared" si="6"/>
        <v>0</v>
      </c>
      <c r="W34" s="160"/>
      <c r="X34" s="160" t="s">
        <v>410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411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85">
        <v>26</v>
      </c>
      <c r="B35" s="186" t="s">
        <v>950</v>
      </c>
      <c r="C35" s="192" t="s">
        <v>951</v>
      </c>
      <c r="D35" s="187" t="s">
        <v>888</v>
      </c>
      <c r="E35" s="188">
        <v>1</v>
      </c>
      <c r="F35" s="189"/>
      <c r="G35" s="190">
        <f t="shared" si="0"/>
        <v>0</v>
      </c>
      <c r="H35" s="189"/>
      <c r="I35" s="190">
        <f t="shared" si="1"/>
        <v>0</v>
      </c>
      <c r="J35" s="189"/>
      <c r="K35" s="190">
        <f t="shared" si="2"/>
        <v>0</v>
      </c>
      <c r="L35" s="190">
        <v>21</v>
      </c>
      <c r="M35" s="190">
        <f t="shared" si="3"/>
        <v>0</v>
      </c>
      <c r="N35" s="188">
        <v>0</v>
      </c>
      <c r="O35" s="188">
        <f t="shared" si="4"/>
        <v>0</v>
      </c>
      <c r="P35" s="188">
        <v>0</v>
      </c>
      <c r="Q35" s="188">
        <f t="shared" si="5"/>
        <v>0</v>
      </c>
      <c r="R35" s="190"/>
      <c r="S35" s="190" t="s">
        <v>443</v>
      </c>
      <c r="T35" s="191" t="s">
        <v>359</v>
      </c>
      <c r="U35" s="160">
        <v>0</v>
      </c>
      <c r="V35" s="160">
        <f t="shared" si="6"/>
        <v>0</v>
      </c>
      <c r="W35" s="160"/>
      <c r="X35" s="160" t="s">
        <v>410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411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5">
      <c r="A36" s="185">
        <v>27</v>
      </c>
      <c r="B36" s="186" t="s">
        <v>952</v>
      </c>
      <c r="C36" s="192" t="s">
        <v>953</v>
      </c>
      <c r="D36" s="187" t="s">
        <v>888</v>
      </c>
      <c r="E36" s="188">
        <v>2</v>
      </c>
      <c r="F36" s="189"/>
      <c r="G36" s="190">
        <f t="shared" si="0"/>
        <v>0</v>
      </c>
      <c r="H36" s="189"/>
      <c r="I36" s="190">
        <f t="shared" si="1"/>
        <v>0</v>
      </c>
      <c r="J36" s="189"/>
      <c r="K36" s="190">
        <f t="shared" si="2"/>
        <v>0</v>
      </c>
      <c r="L36" s="190">
        <v>21</v>
      </c>
      <c r="M36" s="190">
        <f t="shared" si="3"/>
        <v>0</v>
      </c>
      <c r="N36" s="188">
        <v>0</v>
      </c>
      <c r="O36" s="188">
        <f t="shared" si="4"/>
        <v>0</v>
      </c>
      <c r="P36" s="188">
        <v>0</v>
      </c>
      <c r="Q36" s="188">
        <f t="shared" si="5"/>
        <v>0</v>
      </c>
      <c r="R36" s="190"/>
      <c r="S36" s="190" t="s">
        <v>443</v>
      </c>
      <c r="T36" s="191" t="s">
        <v>359</v>
      </c>
      <c r="U36" s="160">
        <v>0</v>
      </c>
      <c r="V36" s="160">
        <f t="shared" si="6"/>
        <v>0</v>
      </c>
      <c r="W36" s="160"/>
      <c r="X36" s="160" t="s">
        <v>410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411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5">
      <c r="A37" s="169">
        <v>28</v>
      </c>
      <c r="B37" s="170" t="s">
        <v>954</v>
      </c>
      <c r="C37" s="178" t="s">
        <v>955</v>
      </c>
      <c r="D37" s="171" t="s">
        <v>888</v>
      </c>
      <c r="E37" s="172">
        <v>1</v>
      </c>
      <c r="F37" s="173"/>
      <c r="G37" s="174">
        <f t="shared" si="0"/>
        <v>0</v>
      </c>
      <c r="H37" s="173"/>
      <c r="I37" s="174">
        <f t="shared" si="1"/>
        <v>0</v>
      </c>
      <c r="J37" s="173"/>
      <c r="K37" s="174">
        <f t="shared" si="2"/>
        <v>0</v>
      </c>
      <c r="L37" s="174">
        <v>21</v>
      </c>
      <c r="M37" s="174">
        <f t="shared" si="3"/>
        <v>0</v>
      </c>
      <c r="N37" s="172">
        <v>0</v>
      </c>
      <c r="O37" s="172">
        <f t="shared" si="4"/>
        <v>0</v>
      </c>
      <c r="P37" s="172">
        <v>0</v>
      </c>
      <c r="Q37" s="172">
        <f t="shared" si="5"/>
        <v>0</v>
      </c>
      <c r="R37" s="174"/>
      <c r="S37" s="174" t="s">
        <v>443</v>
      </c>
      <c r="T37" s="175" t="s">
        <v>359</v>
      </c>
      <c r="U37" s="160">
        <v>0</v>
      </c>
      <c r="V37" s="160">
        <f t="shared" si="6"/>
        <v>0</v>
      </c>
      <c r="W37" s="160"/>
      <c r="X37" s="160" t="s">
        <v>410</v>
      </c>
      <c r="Y37" s="160" t="s">
        <v>361</v>
      </c>
      <c r="Z37" s="150"/>
      <c r="AA37" s="150"/>
      <c r="AB37" s="150"/>
      <c r="AC37" s="150"/>
      <c r="AD37" s="150"/>
      <c r="AE37" s="150"/>
      <c r="AF37" s="150"/>
      <c r="AG37" s="150" t="s">
        <v>411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x14ac:dyDescent="0.25">
      <c r="A38" s="3"/>
      <c r="B38" s="4"/>
      <c r="C38" s="179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v>15</v>
      </c>
      <c r="AF38">
        <v>21</v>
      </c>
      <c r="AG38" t="s">
        <v>339</v>
      </c>
    </row>
    <row r="39" spans="1:60" x14ac:dyDescent="0.25">
      <c r="A39" s="153"/>
      <c r="B39" s="154" t="s">
        <v>29</v>
      </c>
      <c r="C39" s="180"/>
      <c r="D39" s="155"/>
      <c r="E39" s="156"/>
      <c r="F39" s="156"/>
      <c r="G39" s="168">
        <f>G8</f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f>SUMIF(L7:L37,AE38,G7:G37)</f>
        <v>0</v>
      </c>
      <c r="AF39">
        <f>SUMIF(L7:L37,AF38,G7:G37)</f>
        <v>0</v>
      </c>
      <c r="AG39" t="s">
        <v>401</v>
      </c>
    </row>
    <row r="40" spans="1:60" x14ac:dyDescent="0.25">
      <c r="C40" s="181"/>
      <c r="D40" s="10"/>
      <c r="AG40" t="s">
        <v>403</v>
      </c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Ul82vEfn86yTvqNolDrynopR2RSo6WKFleRT8y8UCnAYb28ypvuc9q9dT7dejQo42lOvWL7GsxtcEoKhJ0q0xA==" saltValue="pe+tJS/3sqHTSviN8q3Ixg==" spinCount="100000" sheet="1" formatRows="0"/>
  <mergeCells count="5">
    <mergeCell ref="A1:G1"/>
    <mergeCell ref="C2:G2"/>
    <mergeCell ref="C3:G3"/>
    <mergeCell ref="C4:G4"/>
    <mergeCell ref="C10:G10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517C6-634D-4074-AA21-C6F4F7F0536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96</v>
      </c>
      <c r="C4" s="261" t="s">
        <v>97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300</v>
      </c>
      <c r="C8" s="177" t="s">
        <v>301</v>
      </c>
      <c r="D8" s="164"/>
      <c r="E8" s="165"/>
      <c r="F8" s="166"/>
      <c r="G8" s="166">
        <f>SUMIF(AG9:AG22,"&lt;&gt;NOR",G9:G22)</f>
        <v>0</v>
      </c>
      <c r="H8" s="166"/>
      <c r="I8" s="166">
        <f>SUM(I9:I22)</f>
        <v>0</v>
      </c>
      <c r="J8" s="166"/>
      <c r="K8" s="166">
        <f>SUM(K9:K22)</f>
        <v>0</v>
      </c>
      <c r="L8" s="166"/>
      <c r="M8" s="166">
        <f>SUM(M9:M22)</f>
        <v>0</v>
      </c>
      <c r="N8" s="165"/>
      <c r="O8" s="165">
        <f>SUM(O9:O22)</f>
        <v>0</v>
      </c>
      <c r="P8" s="165"/>
      <c r="Q8" s="165">
        <f>SUM(Q9:Q22)</f>
        <v>0</v>
      </c>
      <c r="R8" s="166"/>
      <c r="S8" s="166"/>
      <c r="T8" s="167"/>
      <c r="U8" s="161"/>
      <c r="V8" s="161">
        <f>SUM(V9:V22)</f>
        <v>0</v>
      </c>
      <c r="W8" s="161"/>
      <c r="X8" s="161"/>
      <c r="Y8" s="161"/>
      <c r="AG8" t="s">
        <v>354</v>
      </c>
    </row>
    <row r="9" spans="1:60" ht="20.399999999999999" outlineLevel="1" x14ac:dyDescent="0.25">
      <c r="A9" s="169">
        <v>1</v>
      </c>
      <c r="B9" s="170" t="s">
        <v>869</v>
      </c>
      <c r="C9" s="178" t="s">
        <v>870</v>
      </c>
      <c r="D9" s="171"/>
      <c r="E9" s="172">
        <v>0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443</v>
      </c>
      <c r="T9" s="175" t="s">
        <v>359</v>
      </c>
      <c r="U9" s="160">
        <v>0</v>
      </c>
      <c r="V9" s="160">
        <f>ROUND(E9*U9,2)</f>
        <v>0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55" t="s">
        <v>871</v>
      </c>
      <c r="D10" s="256"/>
      <c r="E10" s="256"/>
      <c r="F10" s="256"/>
      <c r="G10" s="256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363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5">
      <c r="A11" s="185">
        <v>2</v>
      </c>
      <c r="B11" s="186" t="s">
        <v>956</v>
      </c>
      <c r="C11" s="192" t="s">
        <v>957</v>
      </c>
      <c r="D11" s="187" t="s">
        <v>422</v>
      </c>
      <c r="E11" s="188">
        <v>614.5</v>
      </c>
      <c r="F11" s="189"/>
      <c r="G11" s="190">
        <f t="shared" ref="G11:G22" si="0">ROUND(E11*F11,2)</f>
        <v>0</v>
      </c>
      <c r="H11" s="189"/>
      <c r="I11" s="190">
        <f t="shared" ref="I11:I22" si="1">ROUND(E11*H11,2)</f>
        <v>0</v>
      </c>
      <c r="J11" s="189"/>
      <c r="K11" s="190">
        <f t="shared" ref="K11:K22" si="2">ROUND(E11*J11,2)</f>
        <v>0</v>
      </c>
      <c r="L11" s="190">
        <v>21</v>
      </c>
      <c r="M11" s="190">
        <f t="shared" ref="M11:M22" si="3">G11*(1+L11/100)</f>
        <v>0</v>
      </c>
      <c r="N11" s="188">
        <v>0</v>
      </c>
      <c r="O11" s="188">
        <f t="shared" ref="O11:O22" si="4">ROUND(E11*N11,2)</f>
        <v>0</v>
      </c>
      <c r="P11" s="188">
        <v>0</v>
      </c>
      <c r="Q11" s="188">
        <f t="shared" ref="Q11:Q22" si="5">ROUND(E11*P11,2)</f>
        <v>0</v>
      </c>
      <c r="R11" s="190"/>
      <c r="S11" s="190" t="s">
        <v>443</v>
      </c>
      <c r="T11" s="191" t="s">
        <v>359</v>
      </c>
      <c r="U11" s="160">
        <v>0</v>
      </c>
      <c r="V11" s="160">
        <f t="shared" ref="V11:V22" si="6">ROUND(E11*U11,2)</f>
        <v>0</v>
      </c>
      <c r="W11" s="160"/>
      <c r="X11" s="160" t="s">
        <v>823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824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85">
        <v>3</v>
      </c>
      <c r="B12" s="186" t="s">
        <v>958</v>
      </c>
      <c r="C12" s="192" t="s">
        <v>959</v>
      </c>
      <c r="D12" s="187" t="s">
        <v>422</v>
      </c>
      <c r="E12" s="188">
        <v>443.5</v>
      </c>
      <c r="F12" s="189"/>
      <c r="G12" s="190">
        <f t="shared" si="0"/>
        <v>0</v>
      </c>
      <c r="H12" s="189"/>
      <c r="I12" s="190">
        <f t="shared" si="1"/>
        <v>0</v>
      </c>
      <c r="J12" s="189"/>
      <c r="K12" s="190">
        <f t="shared" si="2"/>
        <v>0</v>
      </c>
      <c r="L12" s="190">
        <v>21</v>
      </c>
      <c r="M12" s="190">
        <f t="shared" si="3"/>
        <v>0</v>
      </c>
      <c r="N12" s="188">
        <v>0</v>
      </c>
      <c r="O12" s="188">
        <f t="shared" si="4"/>
        <v>0</v>
      </c>
      <c r="P12" s="188">
        <v>0</v>
      </c>
      <c r="Q12" s="188">
        <f t="shared" si="5"/>
        <v>0</v>
      </c>
      <c r="R12" s="190"/>
      <c r="S12" s="190" t="s">
        <v>443</v>
      </c>
      <c r="T12" s="191" t="s">
        <v>359</v>
      </c>
      <c r="U12" s="160">
        <v>0</v>
      </c>
      <c r="V12" s="160">
        <f t="shared" si="6"/>
        <v>0</v>
      </c>
      <c r="W12" s="160"/>
      <c r="X12" s="160" t="s">
        <v>823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824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5">
      <c r="A13" s="185">
        <v>4</v>
      </c>
      <c r="B13" s="186" t="s">
        <v>960</v>
      </c>
      <c r="C13" s="192" t="s">
        <v>961</v>
      </c>
      <c r="D13" s="187" t="s">
        <v>422</v>
      </c>
      <c r="E13" s="188">
        <v>57</v>
      </c>
      <c r="F13" s="189"/>
      <c r="G13" s="190">
        <f t="shared" si="0"/>
        <v>0</v>
      </c>
      <c r="H13" s="189"/>
      <c r="I13" s="190">
        <f t="shared" si="1"/>
        <v>0</v>
      </c>
      <c r="J13" s="189"/>
      <c r="K13" s="190">
        <f t="shared" si="2"/>
        <v>0</v>
      </c>
      <c r="L13" s="190">
        <v>21</v>
      </c>
      <c r="M13" s="190">
        <f t="shared" si="3"/>
        <v>0</v>
      </c>
      <c r="N13" s="188">
        <v>0</v>
      </c>
      <c r="O13" s="188">
        <f t="shared" si="4"/>
        <v>0</v>
      </c>
      <c r="P13" s="188">
        <v>0</v>
      </c>
      <c r="Q13" s="188">
        <f t="shared" si="5"/>
        <v>0</v>
      </c>
      <c r="R13" s="190"/>
      <c r="S13" s="190" t="s">
        <v>443</v>
      </c>
      <c r="T13" s="191" t="s">
        <v>359</v>
      </c>
      <c r="U13" s="160">
        <v>0</v>
      </c>
      <c r="V13" s="160">
        <f t="shared" si="6"/>
        <v>0</v>
      </c>
      <c r="W13" s="160"/>
      <c r="X13" s="160" t="s">
        <v>823</v>
      </c>
      <c r="Y13" s="160" t="s">
        <v>361</v>
      </c>
      <c r="Z13" s="150"/>
      <c r="AA13" s="150"/>
      <c r="AB13" s="150"/>
      <c r="AC13" s="150"/>
      <c r="AD13" s="150"/>
      <c r="AE13" s="150"/>
      <c r="AF13" s="150"/>
      <c r="AG13" s="150" t="s">
        <v>824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0.399999999999999" outlineLevel="1" x14ac:dyDescent="0.25">
      <c r="A14" s="185">
        <v>5</v>
      </c>
      <c r="B14" s="186" t="s">
        <v>962</v>
      </c>
      <c r="C14" s="192" t="s">
        <v>963</v>
      </c>
      <c r="D14" s="187" t="s">
        <v>422</v>
      </c>
      <c r="E14" s="188">
        <v>35</v>
      </c>
      <c r="F14" s="189"/>
      <c r="G14" s="190">
        <f t="shared" si="0"/>
        <v>0</v>
      </c>
      <c r="H14" s="189"/>
      <c r="I14" s="190">
        <f t="shared" si="1"/>
        <v>0</v>
      </c>
      <c r="J14" s="189"/>
      <c r="K14" s="190">
        <f t="shared" si="2"/>
        <v>0</v>
      </c>
      <c r="L14" s="190">
        <v>21</v>
      </c>
      <c r="M14" s="190">
        <f t="shared" si="3"/>
        <v>0</v>
      </c>
      <c r="N14" s="188">
        <v>0</v>
      </c>
      <c r="O14" s="188">
        <f t="shared" si="4"/>
        <v>0</v>
      </c>
      <c r="P14" s="188">
        <v>0</v>
      </c>
      <c r="Q14" s="188">
        <f t="shared" si="5"/>
        <v>0</v>
      </c>
      <c r="R14" s="190"/>
      <c r="S14" s="190" t="s">
        <v>443</v>
      </c>
      <c r="T14" s="191" t="s">
        <v>359</v>
      </c>
      <c r="U14" s="160">
        <v>0</v>
      </c>
      <c r="V14" s="160">
        <f t="shared" si="6"/>
        <v>0</v>
      </c>
      <c r="W14" s="160"/>
      <c r="X14" s="160" t="s">
        <v>823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824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0.399999999999999" outlineLevel="1" x14ac:dyDescent="0.25">
      <c r="A15" s="185">
        <v>6</v>
      </c>
      <c r="B15" s="186" t="s">
        <v>964</v>
      </c>
      <c r="C15" s="192" t="s">
        <v>965</v>
      </c>
      <c r="D15" s="187" t="s">
        <v>422</v>
      </c>
      <c r="E15" s="188">
        <v>113.5</v>
      </c>
      <c r="F15" s="189"/>
      <c r="G15" s="190">
        <f t="shared" si="0"/>
        <v>0</v>
      </c>
      <c r="H15" s="189"/>
      <c r="I15" s="190">
        <f t="shared" si="1"/>
        <v>0</v>
      </c>
      <c r="J15" s="189"/>
      <c r="K15" s="190">
        <f t="shared" si="2"/>
        <v>0</v>
      </c>
      <c r="L15" s="190">
        <v>21</v>
      </c>
      <c r="M15" s="190">
        <f t="shared" si="3"/>
        <v>0</v>
      </c>
      <c r="N15" s="188">
        <v>0</v>
      </c>
      <c r="O15" s="188">
        <f t="shared" si="4"/>
        <v>0</v>
      </c>
      <c r="P15" s="188">
        <v>0</v>
      </c>
      <c r="Q15" s="188">
        <f t="shared" si="5"/>
        <v>0</v>
      </c>
      <c r="R15" s="190"/>
      <c r="S15" s="190" t="s">
        <v>443</v>
      </c>
      <c r="T15" s="191" t="s">
        <v>359</v>
      </c>
      <c r="U15" s="160">
        <v>0</v>
      </c>
      <c r="V15" s="160">
        <f t="shared" si="6"/>
        <v>0</v>
      </c>
      <c r="W15" s="160"/>
      <c r="X15" s="160" t="s">
        <v>823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824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30.6" outlineLevel="1" x14ac:dyDescent="0.25">
      <c r="A16" s="185">
        <v>7</v>
      </c>
      <c r="B16" s="186" t="s">
        <v>966</v>
      </c>
      <c r="C16" s="192" t="s">
        <v>967</v>
      </c>
      <c r="D16" s="187" t="s">
        <v>422</v>
      </c>
      <c r="E16" s="188">
        <v>123.5</v>
      </c>
      <c r="F16" s="189"/>
      <c r="G16" s="190">
        <f t="shared" si="0"/>
        <v>0</v>
      </c>
      <c r="H16" s="189"/>
      <c r="I16" s="190">
        <f t="shared" si="1"/>
        <v>0</v>
      </c>
      <c r="J16" s="189"/>
      <c r="K16" s="190">
        <f t="shared" si="2"/>
        <v>0</v>
      </c>
      <c r="L16" s="190">
        <v>21</v>
      </c>
      <c r="M16" s="190">
        <f t="shared" si="3"/>
        <v>0</v>
      </c>
      <c r="N16" s="188">
        <v>0</v>
      </c>
      <c r="O16" s="188">
        <f t="shared" si="4"/>
        <v>0</v>
      </c>
      <c r="P16" s="188">
        <v>0</v>
      </c>
      <c r="Q16" s="188">
        <f t="shared" si="5"/>
        <v>0</v>
      </c>
      <c r="R16" s="190"/>
      <c r="S16" s="190" t="s">
        <v>443</v>
      </c>
      <c r="T16" s="191" t="s">
        <v>359</v>
      </c>
      <c r="U16" s="160">
        <v>0</v>
      </c>
      <c r="V16" s="160">
        <f t="shared" si="6"/>
        <v>0</v>
      </c>
      <c r="W16" s="160"/>
      <c r="X16" s="160" t="s">
        <v>823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824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30.6" outlineLevel="1" x14ac:dyDescent="0.25">
      <c r="A17" s="185">
        <v>8</v>
      </c>
      <c r="B17" s="186" t="s">
        <v>968</v>
      </c>
      <c r="C17" s="192" t="s">
        <v>969</v>
      </c>
      <c r="D17" s="187" t="s">
        <v>888</v>
      </c>
      <c r="E17" s="188">
        <v>1</v>
      </c>
      <c r="F17" s="189"/>
      <c r="G17" s="190">
        <f t="shared" si="0"/>
        <v>0</v>
      </c>
      <c r="H17" s="189"/>
      <c r="I17" s="190">
        <f t="shared" si="1"/>
        <v>0</v>
      </c>
      <c r="J17" s="189"/>
      <c r="K17" s="190">
        <f t="shared" si="2"/>
        <v>0</v>
      </c>
      <c r="L17" s="190">
        <v>21</v>
      </c>
      <c r="M17" s="190">
        <f t="shared" si="3"/>
        <v>0</v>
      </c>
      <c r="N17" s="188">
        <v>0</v>
      </c>
      <c r="O17" s="188">
        <f t="shared" si="4"/>
        <v>0</v>
      </c>
      <c r="P17" s="188">
        <v>0</v>
      </c>
      <c r="Q17" s="188">
        <f t="shared" si="5"/>
        <v>0</v>
      </c>
      <c r="R17" s="190"/>
      <c r="S17" s="190" t="s">
        <v>443</v>
      </c>
      <c r="T17" s="191" t="s">
        <v>359</v>
      </c>
      <c r="U17" s="160">
        <v>0</v>
      </c>
      <c r="V17" s="160">
        <f t="shared" si="6"/>
        <v>0</v>
      </c>
      <c r="W17" s="160"/>
      <c r="X17" s="160" t="s">
        <v>823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824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30.6" outlineLevel="1" x14ac:dyDescent="0.25">
      <c r="A18" s="185">
        <v>9</v>
      </c>
      <c r="B18" s="186" t="s">
        <v>970</v>
      </c>
      <c r="C18" s="192" t="s">
        <v>971</v>
      </c>
      <c r="D18" s="187" t="s">
        <v>888</v>
      </c>
      <c r="E18" s="188">
        <v>1</v>
      </c>
      <c r="F18" s="189"/>
      <c r="G18" s="190">
        <f t="shared" si="0"/>
        <v>0</v>
      </c>
      <c r="H18" s="189"/>
      <c r="I18" s="190">
        <f t="shared" si="1"/>
        <v>0</v>
      </c>
      <c r="J18" s="189"/>
      <c r="K18" s="190">
        <f t="shared" si="2"/>
        <v>0</v>
      </c>
      <c r="L18" s="190">
        <v>21</v>
      </c>
      <c r="M18" s="190">
        <f t="shared" si="3"/>
        <v>0</v>
      </c>
      <c r="N18" s="188">
        <v>0</v>
      </c>
      <c r="O18" s="188">
        <f t="shared" si="4"/>
        <v>0</v>
      </c>
      <c r="P18" s="188">
        <v>0</v>
      </c>
      <c r="Q18" s="188">
        <f t="shared" si="5"/>
        <v>0</v>
      </c>
      <c r="R18" s="190"/>
      <c r="S18" s="190" t="s">
        <v>443</v>
      </c>
      <c r="T18" s="191" t="s">
        <v>359</v>
      </c>
      <c r="U18" s="160">
        <v>0</v>
      </c>
      <c r="V18" s="160">
        <f t="shared" si="6"/>
        <v>0</v>
      </c>
      <c r="W18" s="160"/>
      <c r="X18" s="160" t="s">
        <v>823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824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ht="30.6" outlineLevel="1" x14ac:dyDescent="0.25">
      <c r="A19" s="185">
        <v>10</v>
      </c>
      <c r="B19" s="186" t="s">
        <v>972</v>
      </c>
      <c r="C19" s="192" t="s">
        <v>973</v>
      </c>
      <c r="D19" s="187" t="s">
        <v>888</v>
      </c>
      <c r="E19" s="188">
        <v>1</v>
      </c>
      <c r="F19" s="189"/>
      <c r="G19" s="190">
        <f t="shared" si="0"/>
        <v>0</v>
      </c>
      <c r="H19" s="189"/>
      <c r="I19" s="190">
        <f t="shared" si="1"/>
        <v>0</v>
      </c>
      <c r="J19" s="189"/>
      <c r="K19" s="190">
        <f t="shared" si="2"/>
        <v>0</v>
      </c>
      <c r="L19" s="190">
        <v>21</v>
      </c>
      <c r="M19" s="190">
        <f t="shared" si="3"/>
        <v>0</v>
      </c>
      <c r="N19" s="188">
        <v>0</v>
      </c>
      <c r="O19" s="188">
        <f t="shared" si="4"/>
        <v>0</v>
      </c>
      <c r="P19" s="188">
        <v>0</v>
      </c>
      <c r="Q19" s="188">
        <f t="shared" si="5"/>
        <v>0</v>
      </c>
      <c r="R19" s="190"/>
      <c r="S19" s="190" t="s">
        <v>443</v>
      </c>
      <c r="T19" s="191" t="s">
        <v>359</v>
      </c>
      <c r="U19" s="160">
        <v>0</v>
      </c>
      <c r="V19" s="160">
        <f t="shared" si="6"/>
        <v>0</v>
      </c>
      <c r="W19" s="160"/>
      <c r="X19" s="160" t="s">
        <v>823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824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ht="30.6" outlineLevel="1" x14ac:dyDescent="0.25">
      <c r="A20" s="185">
        <v>11</v>
      </c>
      <c r="B20" s="186" t="s">
        <v>974</v>
      </c>
      <c r="C20" s="192" t="s">
        <v>975</v>
      </c>
      <c r="D20" s="187" t="s">
        <v>888</v>
      </c>
      <c r="E20" s="188">
        <v>1</v>
      </c>
      <c r="F20" s="189"/>
      <c r="G20" s="190">
        <f t="shared" si="0"/>
        <v>0</v>
      </c>
      <c r="H20" s="189"/>
      <c r="I20" s="190">
        <f t="shared" si="1"/>
        <v>0</v>
      </c>
      <c r="J20" s="189"/>
      <c r="K20" s="190">
        <f t="shared" si="2"/>
        <v>0</v>
      </c>
      <c r="L20" s="190">
        <v>21</v>
      </c>
      <c r="M20" s="190">
        <f t="shared" si="3"/>
        <v>0</v>
      </c>
      <c r="N20" s="188">
        <v>0</v>
      </c>
      <c r="O20" s="188">
        <f t="shared" si="4"/>
        <v>0</v>
      </c>
      <c r="P20" s="188">
        <v>0</v>
      </c>
      <c r="Q20" s="188">
        <f t="shared" si="5"/>
        <v>0</v>
      </c>
      <c r="R20" s="190"/>
      <c r="S20" s="190" t="s">
        <v>443</v>
      </c>
      <c r="T20" s="191" t="s">
        <v>359</v>
      </c>
      <c r="U20" s="160">
        <v>0</v>
      </c>
      <c r="V20" s="160">
        <f t="shared" si="6"/>
        <v>0</v>
      </c>
      <c r="W20" s="160"/>
      <c r="X20" s="160" t="s">
        <v>823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824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5">
      <c r="A21" s="185">
        <v>12</v>
      </c>
      <c r="B21" s="186" t="s">
        <v>976</v>
      </c>
      <c r="C21" s="192" t="s">
        <v>977</v>
      </c>
      <c r="D21" s="187" t="s">
        <v>888</v>
      </c>
      <c r="E21" s="188">
        <v>1</v>
      </c>
      <c r="F21" s="189"/>
      <c r="G21" s="190">
        <f t="shared" si="0"/>
        <v>0</v>
      </c>
      <c r="H21" s="189"/>
      <c r="I21" s="190">
        <f t="shared" si="1"/>
        <v>0</v>
      </c>
      <c r="J21" s="189"/>
      <c r="K21" s="190">
        <f t="shared" si="2"/>
        <v>0</v>
      </c>
      <c r="L21" s="190">
        <v>21</v>
      </c>
      <c r="M21" s="190">
        <f t="shared" si="3"/>
        <v>0</v>
      </c>
      <c r="N21" s="188">
        <v>0</v>
      </c>
      <c r="O21" s="188">
        <f t="shared" si="4"/>
        <v>0</v>
      </c>
      <c r="P21" s="188">
        <v>0</v>
      </c>
      <c r="Q21" s="188">
        <f t="shared" si="5"/>
        <v>0</v>
      </c>
      <c r="R21" s="190"/>
      <c r="S21" s="190" t="s">
        <v>443</v>
      </c>
      <c r="T21" s="191" t="s">
        <v>359</v>
      </c>
      <c r="U21" s="160">
        <v>0</v>
      </c>
      <c r="V21" s="160">
        <f t="shared" si="6"/>
        <v>0</v>
      </c>
      <c r="W21" s="160"/>
      <c r="X21" s="160" t="s">
        <v>823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824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5">
      <c r="A22" s="169">
        <v>13</v>
      </c>
      <c r="B22" s="170" t="s">
        <v>978</v>
      </c>
      <c r="C22" s="178" t="s">
        <v>979</v>
      </c>
      <c r="D22" s="171" t="s">
        <v>888</v>
      </c>
      <c r="E22" s="172">
        <v>1</v>
      </c>
      <c r="F22" s="173"/>
      <c r="G22" s="174">
        <f t="shared" si="0"/>
        <v>0</v>
      </c>
      <c r="H22" s="173"/>
      <c r="I22" s="174">
        <f t="shared" si="1"/>
        <v>0</v>
      </c>
      <c r="J22" s="173"/>
      <c r="K22" s="174">
        <f t="shared" si="2"/>
        <v>0</v>
      </c>
      <c r="L22" s="174">
        <v>21</v>
      </c>
      <c r="M22" s="174">
        <f t="shared" si="3"/>
        <v>0</v>
      </c>
      <c r="N22" s="172">
        <v>0</v>
      </c>
      <c r="O22" s="172">
        <f t="shared" si="4"/>
        <v>0</v>
      </c>
      <c r="P22" s="172">
        <v>0</v>
      </c>
      <c r="Q22" s="172">
        <f t="shared" si="5"/>
        <v>0</v>
      </c>
      <c r="R22" s="174"/>
      <c r="S22" s="174" t="s">
        <v>443</v>
      </c>
      <c r="T22" s="175" t="s">
        <v>359</v>
      </c>
      <c r="U22" s="160">
        <v>0</v>
      </c>
      <c r="V22" s="160">
        <f t="shared" si="6"/>
        <v>0</v>
      </c>
      <c r="W22" s="160"/>
      <c r="X22" s="160" t="s">
        <v>823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824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x14ac:dyDescent="0.25">
      <c r="A23" s="3"/>
      <c r="B23" s="4"/>
      <c r="C23" s="179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AE23">
        <v>15</v>
      </c>
      <c r="AF23">
        <v>21</v>
      </c>
      <c r="AG23" t="s">
        <v>339</v>
      </c>
    </row>
    <row r="24" spans="1:60" x14ac:dyDescent="0.25">
      <c r="A24" s="153"/>
      <c r="B24" s="154" t="s">
        <v>29</v>
      </c>
      <c r="C24" s="180"/>
      <c r="D24" s="155"/>
      <c r="E24" s="156"/>
      <c r="F24" s="156"/>
      <c r="G24" s="168">
        <f>G8</f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AE24">
        <f>SUMIF(L7:L22,AE23,G7:G22)</f>
        <v>0</v>
      </c>
      <c r="AF24">
        <f>SUMIF(L7:L22,AF23,G7:G22)</f>
        <v>0</v>
      </c>
      <c r="AG24" t="s">
        <v>401</v>
      </c>
    </row>
    <row r="25" spans="1:60" x14ac:dyDescent="0.25">
      <c r="C25" s="181"/>
      <c r="D25" s="10"/>
      <c r="AG25" t="s">
        <v>403</v>
      </c>
    </row>
    <row r="26" spans="1:60" x14ac:dyDescent="0.25">
      <c r="D26" s="10"/>
    </row>
    <row r="27" spans="1:60" x14ac:dyDescent="0.25">
      <c r="D27" s="10"/>
    </row>
    <row r="28" spans="1:60" x14ac:dyDescent="0.25">
      <c r="D28" s="10"/>
    </row>
    <row r="29" spans="1:60" x14ac:dyDescent="0.25">
      <c r="D29" s="10"/>
    </row>
    <row r="30" spans="1:60" x14ac:dyDescent="0.25">
      <c r="D30" s="10"/>
    </row>
    <row r="31" spans="1:60" x14ac:dyDescent="0.25">
      <c r="D31" s="10"/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MUbntU+MwBtGLcq59zDDymorsgPTuokn89Hi78PiCJwIbSbhi9wmClayUfW9/wHNmScI4uD0I8wHGB+LtjfDQ==" saltValue="Oa7PrxNMNWz/2HULjZxRKg==" spinCount="100000" sheet="1" formatRows="0"/>
  <mergeCells count="5">
    <mergeCell ref="A1:G1"/>
    <mergeCell ref="C2:G2"/>
    <mergeCell ref="C3:G3"/>
    <mergeCell ref="C4:G4"/>
    <mergeCell ref="C10:G10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210"/>
  <sheetViews>
    <sheetView showGridLines="0" topLeftCell="B7" zoomScaleNormal="100" zoomScaleSheetLayoutView="75" workbookViewId="0">
      <selection activeCell="A29" sqref="A29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0" customWidth="1"/>
    <col min="4" max="4" width="13" style="50" customWidth="1"/>
    <col min="5" max="5" width="9.6640625" style="50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</cols>
  <sheetData>
    <row r="1" spans="1:15" ht="33.75" customHeight="1" x14ac:dyDescent="0.25">
      <c r="A1" s="46" t="s">
        <v>36</v>
      </c>
      <c r="B1" s="234" t="s">
        <v>41</v>
      </c>
      <c r="C1" s="235"/>
      <c r="D1" s="235"/>
      <c r="E1" s="235"/>
      <c r="F1" s="235"/>
      <c r="G1" s="235"/>
      <c r="H1" s="235"/>
      <c r="I1" s="235"/>
      <c r="J1" s="236"/>
    </row>
    <row r="2" spans="1:15" ht="36" customHeight="1" x14ac:dyDescent="0.25">
      <c r="A2" s="2"/>
      <c r="B2" s="72" t="s">
        <v>22</v>
      </c>
      <c r="C2" s="73"/>
      <c r="D2" s="74" t="s">
        <v>43</v>
      </c>
      <c r="E2" s="240" t="s">
        <v>44</v>
      </c>
      <c r="F2" s="241"/>
      <c r="G2" s="241"/>
      <c r="H2" s="241"/>
      <c r="I2" s="241"/>
      <c r="J2" s="242"/>
      <c r="O2" s="1"/>
    </row>
    <row r="3" spans="1:15" ht="27" hidden="1" customHeight="1" x14ac:dyDescent="0.25">
      <c r="A3" s="2"/>
      <c r="B3" s="75"/>
      <c r="C3" s="73"/>
      <c r="D3" s="76"/>
      <c r="E3" s="243"/>
      <c r="F3" s="244"/>
      <c r="G3" s="244"/>
      <c r="H3" s="244"/>
      <c r="I3" s="244"/>
      <c r="J3" s="245"/>
    </row>
    <row r="4" spans="1:15" ht="23.25" customHeight="1" x14ac:dyDescent="0.25">
      <c r="A4" s="2"/>
      <c r="B4" s="77"/>
      <c r="C4" s="78"/>
      <c r="D4" s="79"/>
      <c r="E4" s="224"/>
      <c r="F4" s="224"/>
      <c r="G4" s="224"/>
      <c r="H4" s="224"/>
      <c r="I4" s="224"/>
      <c r="J4" s="225"/>
    </row>
    <row r="5" spans="1:15" ht="24" customHeight="1" x14ac:dyDescent="0.25">
      <c r="A5" s="2"/>
      <c r="B5" s="30" t="s">
        <v>42</v>
      </c>
      <c r="D5" s="228" t="s">
        <v>45</v>
      </c>
      <c r="E5" s="229"/>
      <c r="F5" s="229"/>
      <c r="G5" s="229"/>
      <c r="H5" s="18" t="s">
        <v>40</v>
      </c>
      <c r="I5" s="82" t="s">
        <v>49</v>
      </c>
      <c r="J5" s="8"/>
    </row>
    <row r="6" spans="1:15" ht="15.75" customHeight="1" x14ac:dyDescent="0.25">
      <c r="A6" s="2"/>
      <c r="B6" s="27"/>
      <c r="C6" s="52"/>
      <c r="D6" s="230" t="s">
        <v>46</v>
      </c>
      <c r="E6" s="231"/>
      <c r="F6" s="231"/>
      <c r="G6" s="231"/>
      <c r="H6" s="18" t="s">
        <v>34</v>
      </c>
      <c r="I6" s="82" t="s">
        <v>50</v>
      </c>
      <c r="J6" s="8"/>
    </row>
    <row r="7" spans="1:15" ht="15.75" customHeight="1" x14ac:dyDescent="0.25">
      <c r="A7" s="2"/>
      <c r="B7" s="28"/>
      <c r="C7" s="53"/>
      <c r="D7" s="81" t="s">
        <v>48</v>
      </c>
      <c r="E7" s="232" t="s">
        <v>47</v>
      </c>
      <c r="F7" s="233"/>
      <c r="G7" s="233"/>
      <c r="H7" s="23"/>
      <c r="I7" s="22"/>
      <c r="J7" s="33"/>
    </row>
    <row r="8" spans="1:15" ht="24" hidden="1" customHeight="1" x14ac:dyDescent="0.25">
      <c r="A8" s="2"/>
      <c r="B8" s="30" t="s">
        <v>20</v>
      </c>
      <c r="D8" s="80" t="s">
        <v>51</v>
      </c>
      <c r="H8" s="18" t="s">
        <v>40</v>
      </c>
      <c r="I8" s="82" t="s">
        <v>55</v>
      </c>
      <c r="J8" s="8"/>
    </row>
    <row r="9" spans="1:15" ht="15.75" hidden="1" customHeight="1" x14ac:dyDescent="0.25">
      <c r="A9" s="2"/>
      <c r="B9" s="2"/>
      <c r="D9" s="80" t="s">
        <v>52</v>
      </c>
      <c r="H9" s="18" t="s">
        <v>34</v>
      </c>
      <c r="I9" s="82" t="s">
        <v>56</v>
      </c>
      <c r="J9" s="8"/>
    </row>
    <row r="10" spans="1:15" ht="15.75" hidden="1" customHeight="1" x14ac:dyDescent="0.25">
      <c r="A10" s="2"/>
      <c r="B10" s="34"/>
      <c r="C10" s="53"/>
      <c r="D10" s="81" t="s">
        <v>54</v>
      </c>
      <c r="E10" s="83" t="s">
        <v>53</v>
      </c>
      <c r="F10" s="23"/>
      <c r="G10" s="14"/>
      <c r="H10" s="14"/>
      <c r="I10" s="35"/>
      <c r="J10" s="33"/>
    </row>
    <row r="11" spans="1:15" ht="24" customHeight="1" x14ac:dyDescent="0.25">
      <c r="A11" s="2"/>
      <c r="B11" s="30" t="s">
        <v>19</v>
      </c>
      <c r="D11" s="247"/>
      <c r="E11" s="247"/>
      <c r="F11" s="247"/>
      <c r="G11" s="247"/>
      <c r="H11" s="18" t="s">
        <v>40</v>
      </c>
      <c r="I11" s="84"/>
      <c r="J11" s="8"/>
    </row>
    <row r="12" spans="1:15" ht="15.75" customHeight="1" x14ac:dyDescent="0.25">
      <c r="A12" s="2"/>
      <c r="B12" s="27"/>
      <c r="C12" s="52"/>
      <c r="D12" s="223"/>
      <c r="E12" s="223"/>
      <c r="F12" s="223"/>
      <c r="G12" s="223"/>
      <c r="H12" s="18" t="s">
        <v>34</v>
      </c>
      <c r="I12" s="84"/>
      <c r="J12" s="8"/>
    </row>
    <row r="13" spans="1:15" ht="15.75" customHeight="1" x14ac:dyDescent="0.25">
      <c r="A13" s="2"/>
      <c r="B13" s="28"/>
      <c r="C13" s="53"/>
      <c r="D13" s="85"/>
      <c r="E13" s="226"/>
      <c r="F13" s="227"/>
      <c r="G13" s="227"/>
      <c r="H13" s="19"/>
      <c r="I13" s="22"/>
      <c r="J13" s="33"/>
    </row>
    <row r="14" spans="1:15" ht="24" customHeight="1" x14ac:dyDescent="0.25">
      <c r="A14" s="2"/>
      <c r="B14" s="42" t="s">
        <v>21</v>
      </c>
      <c r="C14" s="54"/>
      <c r="D14" s="55"/>
      <c r="E14" s="56"/>
      <c r="F14" s="43"/>
      <c r="G14" s="43"/>
      <c r="H14" s="44"/>
      <c r="I14" s="43"/>
      <c r="J14" s="45"/>
    </row>
    <row r="15" spans="1:15" ht="32.25" customHeight="1" x14ac:dyDescent="0.25">
      <c r="A15" s="2"/>
      <c r="B15" s="34" t="s">
        <v>32</v>
      </c>
      <c r="C15" s="57"/>
      <c r="D15" s="51"/>
      <c r="E15" s="246"/>
      <c r="F15" s="246"/>
      <c r="G15" s="248"/>
      <c r="H15" s="248"/>
      <c r="I15" s="248" t="s">
        <v>29</v>
      </c>
      <c r="J15" s="249"/>
    </row>
    <row r="16" spans="1:15" ht="23.25" customHeight="1" x14ac:dyDescent="0.25">
      <c r="A16" s="142" t="s">
        <v>24</v>
      </c>
      <c r="B16" s="37" t="s">
        <v>24</v>
      </c>
      <c r="C16" s="58"/>
      <c r="D16" s="59"/>
      <c r="E16" s="212"/>
      <c r="F16" s="213"/>
      <c r="G16" s="212"/>
      <c r="H16" s="213"/>
      <c r="I16" s="212">
        <f>SUMIF(F139:F206,A16,I139:I206)+SUMIF(F139:F206,"PSU",I139:I206)</f>
        <v>0</v>
      </c>
      <c r="J16" s="214"/>
    </row>
    <row r="17" spans="1:10" ht="23.25" customHeight="1" x14ac:dyDescent="0.25">
      <c r="A17" s="142" t="s">
        <v>25</v>
      </c>
      <c r="B17" s="37" t="s">
        <v>25</v>
      </c>
      <c r="C17" s="58"/>
      <c r="D17" s="59"/>
      <c r="E17" s="212"/>
      <c r="F17" s="213"/>
      <c r="G17" s="212"/>
      <c r="H17" s="213"/>
      <c r="I17" s="212">
        <f>SUMIF(F139:F206,A17,I139:I206)</f>
        <v>0</v>
      </c>
      <c r="J17" s="214"/>
    </row>
    <row r="18" spans="1:10" ht="23.25" customHeight="1" x14ac:dyDescent="0.25">
      <c r="A18" s="142" t="s">
        <v>26</v>
      </c>
      <c r="B18" s="37" t="s">
        <v>26</v>
      </c>
      <c r="C18" s="58"/>
      <c r="D18" s="59"/>
      <c r="E18" s="212"/>
      <c r="F18" s="213"/>
      <c r="G18" s="212"/>
      <c r="H18" s="213"/>
      <c r="I18" s="212">
        <f>SUMIF(F139:F206,A18,I139:I206)</f>
        <v>0</v>
      </c>
      <c r="J18" s="214"/>
    </row>
    <row r="19" spans="1:10" ht="23.25" customHeight="1" x14ac:dyDescent="0.25">
      <c r="A19" s="142" t="s">
        <v>321</v>
      </c>
      <c r="B19" s="37" t="s">
        <v>27</v>
      </c>
      <c r="C19" s="58"/>
      <c r="D19" s="59"/>
      <c r="E19" s="212"/>
      <c r="F19" s="213"/>
      <c r="G19" s="212"/>
      <c r="H19" s="213"/>
      <c r="I19" s="212">
        <f>SUMIF(F139:F206,A19,I139:I206)</f>
        <v>0</v>
      </c>
      <c r="J19" s="214"/>
    </row>
    <row r="20" spans="1:10" ht="23.25" customHeight="1" x14ac:dyDescent="0.25">
      <c r="A20" s="142" t="s">
        <v>322</v>
      </c>
      <c r="B20" s="37" t="s">
        <v>28</v>
      </c>
      <c r="C20" s="58"/>
      <c r="D20" s="59"/>
      <c r="E20" s="212"/>
      <c r="F20" s="213"/>
      <c r="G20" s="212"/>
      <c r="H20" s="213"/>
      <c r="I20" s="212">
        <f>SUMIF(F139:F206,A20,I139:I206)</f>
        <v>0</v>
      </c>
      <c r="J20" s="214"/>
    </row>
    <row r="21" spans="1:10" ht="23.25" customHeight="1" x14ac:dyDescent="0.25">
      <c r="A21" s="2"/>
      <c r="B21" s="47" t="s">
        <v>29</v>
      </c>
      <c r="C21" s="60"/>
      <c r="D21" s="61"/>
      <c r="E21" s="215"/>
      <c r="F21" s="250"/>
      <c r="G21" s="215"/>
      <c r="H21" s="250"/>
      <c r="I21" s="215">
        <f>SUM(I16:J20)</f>
        <v>0</v>
      </c>
      <c r="J21" s="216"/>
    </row>
    <row r="22" spans="1:10" ht="33" customHeight="1" x14ac:dyDescent="0.25">
      <c r="A22" s="2"/>
      <c r="B22" s="41" t="s">
        <v>33</v>
      </c>
      <c r="C22" s="58"/>
      <c r="D22" s="59"/>
      <c r="E22" s="62"/>
      <c r="F22" s="38"/>
      <c r="G22" s="32"/>
      <c r="H22" s="32"/>
      <c r="I22" s="32"/>
      <c r="J22" s="39"/>
    </row>
    <row r="23" spans="1:10" ht="23.25" customHeight="1" x14ac:dyDescent="0.25">
      <c r="A23" s="2"/>
      <c r="B23" s="37" t="s">
        <v>12</v>
      </c>
      <c r="C23" s="58"/>
      <c r="D23" s="59"/>
      <c r="E23" s="63">
        <v>15</v>
      </c>
      <c r="F23" s="38" t="s">
        <v>0</v>
      </c>
      <c r="G23" s="210">
        <f>ZakladDPHSniVypocet</f>
        <v>0</v>
      </c>
      <c r="H23" s="211"/>
      <c r="I23" s="211"/>
      <c r="J23" s="39" t="str">
        <f t="shared" ref="J23:J28" si="0">Mena</f>
        <v>CZK</v>
      </c>
    </row>
    <row r="24" spans="1:10" ht="23.25" hidden="1" customHeight="1" x14ac:dyDescent="0.25">
      <c r="A24" s="2"/>
      <c r="B24" s="37" t="s">
        <v>13</v>
      </c>
      <c r="C24" s="58"/>
      <c r="D24" s="59"/>
      <c r="E24" s="63">
        <f>SazbaDPH1</f>
        <v>15</v>
      </c>
      <c r="F24" s="38" t="s">
        <v>0</v>
      </c>
      <c r="G24" s="208">
        <f>I23*E23/100</f>
        <v>0</v>
      </c>
      <c r="H24" s="209"/>
      <c r="I24" s="209"/>
      <c r="J24" s="39" t="str">
        <f t="shared" si="0"/>
        <v>CZK</v>
      </c>
    </row>
    <row r="25" spans="1:10" ht="23.25" customHeight="1" x14ac:dyDescent="0.25">
      <c r="A25" s="2"/>
      <c r="B25" s="37" t="s">
        <v>14</v>
      </c>
      <c r="C25" s="58"/>
      <c r="D25" s="59"/>
      <c r="E25" s="63">
        <v>21</v>
      </c>
      <c r="F25" s="38" t="s">
        <v>0</v>
      </c>
      <c r="G25" s="210">
        <f>ZakladDPHZaklVypocet</f>
        <v>0</v>
      </c>
      <c r="H25" s="211"/>
      <c r="I25" s="211"/>
      <c r="J25" s="39" t="str">
        <f t="shared" si="0"/>
        <v>CZK</v>
      </c>
    </row>
    <row r="26" spans="1:10" ht="23.25" hidden="1" customHeight="1" x14ac:dyDescent="0.25">
      <c r="A26" s="2"/>
      <c r="B26" s="31" t="s">
        <v>15</v>
      </c>
      <c r="C26" s="64"/>
      <c r="D26" s="51"/>
      <c r="E26" s="65">
        <f>SazbaDPH2</f>
        <v>21</v>
      </c>
      <c r="F26" s="29" t="s">
        <v>0</v>
      </c>
      <c r="G26" s="237">
        <f>I25*E25/100</f>
        <v>0</v>
      </c>
      <c r="H26" s="238"/>
      <c r="I26" s="238"/>
      <c r="J26" s="36" t="str">
        <f t="shared" si="0"/>
        <v>CZK</v>
      </c>
    </row>
    <row r="27" spans="1:10" ht="23.25" customHeight="1" thickBot="1" x14ac:dyDescent="0.3">
      <c r="A27" s="2">
        <f>ZakladDPHSni+ZakladDPHZakl</f>
        <v>0</v>
      </c>
      <c r="B27" s="30" t="s">
        <v>4</v>
      </c>
      <c r="C27" s="66"/>
      <c r="D27" s="67"/>
      <c r="E27" s="66"/>
      <c r="F27" s="16"/>
      <c r="G27" s="239">
        <f>CenaCelkemBezDPH-(ZakladDPHSni+ZakladDPHZakl)</f>
        <v>0</v>
      </c>
      <c r="H27" s="239"/>
      <c r="I27" s="239"/>
      <c r="J27" s="40" t="str">
        <f t="shared" si="0"/>
        <v>CZK</v>
      </c>
    </row>
    <row r="28" spans="1:10" ht="27.75" customHeight="1" thickBot="1" x14ac:dyDescent="0.3">
      <c r="A28" s="2">
        <f>(A27-INT(A27))*100</f>
        <v>0</v>
      </c>
      <c r="B28" s="115" t="s">
        <v>23</v>
      </c>
      <c r="C28" s="116"/>
      <c r="D28" s="116"/>
      <c r="E28" s="117"/>
      <c r="F28" s="118"/>
      <c r="G28" s="218">
        <f>IF(A28&gt;50, ROUNDUP(A27, 0), ROUNDDOWN(A27, 0))</f>
        <v>0</v>
      </c>
      <c r="H28" s="218"/>
      <c r="I28" s="218"/>
      <c r="J28" s="119" t="str">
        <f t="shared" si="0"/>
        <v>CZK</v>
      </c>
    </row>
    <row r="29" spans="1:10" ht="27.75" hidden="1" customHeight="1" thickBot="1" x14ac:dyDescent="0.3">
      <c r="A29" s="2"/>
      <c r="B29" s="115" t="s">
        <v>35</v>
      </c>
      <c r="C29" s="120"/>
      <c r="D29" s="120"/>
      <c r="E29" s="120"/>
      <c r="F29" s="121"/>
      <c r="G29" s="217">
        <f>ZakladDPHSni+DPHSni+ZakladDPHZakl+DPHZakl+Zaokrouhleni</f>
        <v>0</v>
      </c>
      <c r="H29" s="217"/>
      <c r="I29" s="217"/>
      <c r="J29" s="122" t="s">
        <v>141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68" t="s">
        <v>11</v>
      </c>
      <c r="D32" s="69"/>
      <c r="E32" s="69"/>
      <c r="F32" s="15" t="s">
        <v>10</v>
      </c>
      <c r="G32" s="25"/>
      <c r="H32" s="26"/>
      <c r="I32" s="25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0"/>
      <c r="D34" s="219"/>
      <c r="E34" s="220"/>
      <c r="G34" s="221"/>
      <c r="H34" s="222"/>
      <c r="I34" s="222"/>
      <c r="J34" s="24"/>
    </row>
    <row r="35" spans="1:10" ht="12.75" customHeight="1" x14ac:dyDescent="0.25">
      <c r="A35" s="2"/>
      <c r="B35" s="2"/>
      <c r="D35" s="207" t="s">
        <v>2</v>
      </c>
      <c r="E35" s="207"/>
      <c r="H35" s="10" t="s">
        <v>3</v>
      </c>
      <c r="J35" s="9"/>
    </row>
    <row r="36" spans="1:10" ht="13.5" customHeight="1" thickBot="1" x14ac:dyDescent="0.3">
      <c r="A36" s="11"/>
      <c r="B36" s="11"/>
      <c r="C36" s="71"/>
      <c r="D36" s="71"/>
      <c r="E36" s="71"/>
      <c r="F36" s="12"/>
      <c r="G36" s="12"/>
      <c r="H36" s="12"/>
      <c r="I36" s="12"/>
      <c r="J36" s="13"/>
    </row>
    <row r="37" spans="1:10" ht="27" customHeight="1" x14ac:dyDescent="0.25">
      <c r="B37" s="88" t="s">
        <v>16</v>
      </c>
      <c r="C37" s="89"/>
      <c r="D37" s="89"/>
      <c r="E37" s="89"/>
      <c r="F37" s="90"/>
      <c r="G37" s="90"/>
      <c r="H37" s="90"/>
      <c r="I37" s="90"/>
      <c r="J37" s="91"/>
    </row>
    <row r="38" spans="1:10" ht="25.5" customHeight="1" x14ac:dyDescent="0.25">
      <c r="A38" s="87" t="s">
        <v>37</v>
      </c>
      <c r="B38" s="92" t="s">
        <v>17</v>
      </c>
      <c r="C38" s="93" t="s">
        <v>5</v>
      </c>
      <c r="D38" s="93"/>
      <c r="E38" s="93"/>
      <c r="F38" s="94" t="str">
        <f>B23</f>
        <v>Základ pro sníženou DPH</v>
      </c>
      <c r="G38" s="94" t="str">
        <f>B25</f>
        <v>Základ pro základní DPH</v>
      </c>
      <c r="H38" s="95" t="s">
        <v>18</v>
      </c>
      <c r="I38" s="96" t="s">
        <v>1</v>
      </c>
      <c r="J38" s="97" t="s">
        <v>0</v>
      </c>
    </row>
    <row r="39" spans="1:10" ht="25.5" hidden="1" customHeight="1" x14ac:dyDescent="0.25">
      <c r="A39" s="87">
        <v>1</v>
      </c>
      <c r="B39" s="98" t="s">
        <v>57</v>
      </c>
      <c r="C39" s="204"/>
      <c r="D39" s="204"/>
      <c r="E39" s="204"/>
      <c r="F39" s="99">
        <f>'00 0 Naklady'!AE38+'SO 01 B1 Pol'!AE40+'SO 01 B1.1  Pol'!AE57+'SO 01 B2 Pol'!AE73+'SO 01 B3 Pol'!AE37+'SO 01 B4 Pol'!AE64+'SO 01 B5 Pol'!AE42+'SO 01 B6 Pol'!AE40+'SO 01 B7 Pol'!AE41+'SO 01 D.1 Pol'!AE189+'SO 02 1-1 Pol'!AE81+'SO 02 1-2 Pol'!AE84+'SO 02 1-3 Pol'!AE36+'SO 03  kamen.výrobky Pol'!AE26+'SO 03  mobiliář Pol'!AE39+'SO 03  zámeč.výrobky Pol'!AE24+'SO 03 D 01  Pol'!AE32+'SO 03 ST  1 Pol'!AE53+'SO 03 ST  2 Pol'!AE310+'SO 03 ST  3 Pol'!AE66+'SO 03 ST  4  Pol'!AE68+'SO 03 ST  5 Pol'!AE62+'SO 03 ST  6 Pol'!AE62+'SO 03 ST  8 Pol'!AE56+'SO 03 ST  9 Pol'!AE71+'SO 03 ST 10 Pol'!AE75+'SO 03 ST 11  Pol'!AE47+'SO 05.1 1a Pol'!AE400+'SO 05.2 1a Pol'!AE338+'SO 06 1a Pol'!AE56+'SO 07 1a Pol'!AE82+'SO 08 1a Pol'!AE39+'SO 08 2a Pol'!AE50+'SO 08 3a Pol'!AE69+'SO 09 1a Pol'!AE469</f>
        <v>0</v>
      </c>
      <c r="G39" s="100">
        <f>'00 0 Naklady'!AF38+'SO 01 B1 Pol'!AF40+'SO 01 B1.1  Pol'!AF57+'SO 01 B2 Pol'!AF73+'SO 01 B3 Pol'!AF37+'SO 01 B4 Pol'!AF64+'SO 01 B5 Pol'!AF42+'SO 01 B6 Pol'!AF40+'SO 01 B7 Pol'!AF41+'SO 01 D.1 Pol'!AF189+'SO 02 1-1 Pol'!AF81+'SO 02 1-2 Pol'!AF84+'SO 02 1-3 Pol'!AF36+'SO 03  kamen.výrobky Pol'!AF26+'SO 03  mobiliář Pol'!AF39+'SO 03  zámeč.výrobky Pol'!AF24+'SO 03 D 01  Pol'!AF32+'SO 03 ST  1 Pol'!AF53+'SO 03 ST  2 Pol'!AF310+'SO 03 ST  3 Pol'!AF66+'SO 03 ST  4  Pol'!AF68+'SO 03 ST  5 Pol'!AF62+'SO 03 ST  6 Pol'!AF62+'SO 03 ST  8 Pol'!AF56+'SO 03 ST  9 Pol'!AF71+'SO 03 ST 10 Pol'!AF75+'SO 03 ST 11  Pol'!AF47+'SO 05.1 1a Pol'!AF400+'SO 05.2 1a Pol'!AF338+'SO 06 1a Pol'!AF56+'SO 07 1a Pol'!AF82+'SO 08 1a Pol'!AF39+'SO 08 2a Pol'!AF50+'SO 08 3a Pol'!AF69+'SO 09 1a Pol'!AF469</f>
        <v>0</v>
      </c>
      <c r="H39" s="101"/>
      <c r="I39" s="102">
        <f>F39+G39+H39</f>
        <v>0</v>
      </c>
      <c r="J39" s="103" t="str">
        <f>IF(CenaCelkemVypocet=0,"",I39/CenaCelkemVypocet*100)</f>
        <v/>
      </c>
    </row>
    <row r="40" spans="1:10" ht="25.5" customHeight="1" x14ac:dyDescent="0.25">
      <c r="A40" s="87">
        <v>2</v>
      </c>
      <c r="B40" s="104"/>
      <c r="C40" s="203" t="s">
        <v>58</v>
      </c>
      <c r="D40" s="203"/>
      <c r="E40" s="203"/>
      <c r="F40" s="105">
        <f>'00 0 Naklady'!AE38</f>
        <v>0</v>
      </c>
      <c r="G40" s="106">
        <f>'00 0 Naklady'!AF38</f>
        <v>0</v>
      </c>
      <c r="H40" s="106"/>
      <c r="I40" s="107">
        <f>F40+G40+H40</f>
        <v>0</v>
      </c>
      <c r="J40" s="108" t="str">
        <f>IF(CenaCelkemVypocet=0,"",I40/CenaCelkemVypocet*100)</f>
        <v/>
      </c>
    </row>
    <row r="41" spans="1:10" ht="25.5" customHeight="1" x14ac:dyDescent="0.25">
      <c r="A41" s="87">
        <v>3</v>
      </c>
      <c r="B41" s="109" t="s">
        <v>59</v>
      </c>
      <c r="C41" s="204" t="s">
        <v>60</v>
      </c>
      <c r="D41" s="204"/>
      <c r="E41" s="204"/>
      <c r="F41" s="110">
        <f>'00 0 Naklady'!AE38</f>
        <v>0</v>
      </c>
      <c r="G41" s="101">
        <f>'00 0 Naklady'!AF38</f>
        <v>0</v>
      </c>
      <c r="H41" s="101"/>
      <c r="I41" s="102">
        <f>F41+G41+H41</f>
        <v>0</v>
      </c>
      <c r="J41" s="103" t="str">
        <f>IF(CenaCelkemVypocet=0,"",I41/CenaCelkemVypocet*100)</f>
        <v/>
      </c>
    </row>
    <row r="42" spans="1:10" ht="25.5" customHeight="1" x14ac:dyDescent="0.25">
      <c r="A42" s="87">
        <v>2</v>
      </c>
      <c r="B42" s="104"/>
      <c r="C42" s="203" t="s">
        <v>61</v>
      </c>
      <c r="D42" s="203"/>
      <c r="E42" s="203"/>
      <c r="F42" s="105"/>
      <c r="G42" s="106"/>
      <c r="H42" s="106"/>
      <c r="I42" s="107"/>
      <c r="J42" s="108"/>
    </row>
    <row r="43" spans="1:10" ht="25.5" customHeight="1" x14ac:dyDescent="0.25">
      <c r="A43" s="87">
        <v>2</v>
      </c>
      <c r="B43" s="104" t="s">
        <v>62</v>
      </c>
      <c r="C43" s="203" t="s">
        <v>63</v>
      </c>
      <c r="D43" s="203"/>
      <c r="E43" s="203"/>
      <c r="F43" s="105">
        <f>'SO 01 B1 Pol'!AE40+'SO 01 B1.1  Pol'!AE57+'SO 01 B2 Pol'!AE73+'SO 01 B3 Pol'!AE37+'SO 01 B4 Pol'!AE64+'SO 01 B5 Pol'!AE42+'SO 01 B6 Pol'!AE40+'SO 01 B7 Pol'!AE41+'SO 01 D.1 Pol'!AE189</f>
        <v>0</v>
      </c>
      <c r="G43" s="106">
        <f>'SO 01 B1 Pol'!AF40+'SO 01 B1.1  Pol'!AF57+'SO 01 B2 Pol'!AF73+'SO 01 B3 Pol'!AF37+'SO 01 B4 Pol'!AF64+'SO 01 B5 Pol'!AF42+'SO 01 B6 Pol'!AF40+'SO 01 B7 Pol'!AF41+'SO 01 D.1 Pol'!AF189</f>
        <v>0</v>
      </c>
      <c r="H43" s="106"/>
      <c r="I43" s="107">
        <f t="shared" ref="I43:I85" si="1">F43+G43+H43</f>
        <v>0</v>
      </c>
      <c r="J43" s="108" t="str">
        <f t="shared" ref="J43:J85" si="2">IF(CenaCelkemVypocet=0,"",I43/CenaCelkemVypocet*100)</f>
        <v/>
      </c>
    </row>
    <row r="44" spans="1:10" ht="25.5" customHeight="1" x14ac:dyDescent="0.25">
      <c r="A44" s="87">
        <v>3</v>
      </c>
      <c r="B44" s="109" t="s">
        <v>64</v>
      </c>
      <c r="C44" s="204" t="s">
        <v>65</v>
      </c>
      <c r="D44" s="204"/>
      <c r="E44" s="204"/>
      <c r="F44" s="110">
        <f>'SO 01 B1 Pol'!AE40</f>
        <v>0</v>
      </c>
      <c r="G44" s="101">
        <f>'SO 01 B1 Pol'!AF40</f>
        <v>0</v>
      </c>
      <c r="H44" s="101"/>
      <c r="I44" s="102">
        <f t="shared" si="1"/>
        <v>0</v>
      </c>
      <c r="J44" s="103" t="str">
        <f t="shared" si="2"/>
        <v/>
      </c>
    </row>
    <row r="45" spans="1:10" ht="25.5" customHeight="1" x14ac:dyDescent="0.25">
      <c r="A45" s="87">
        <v>3</v>
      </c>
      <c r="B45" s="109" t="s">
        <v>66</v>
      </c>
      <c r="C45" s="204" t="s">
        <v>67</v>
      </c>
      <c r="D45" s="204"/>
      <c r="E45" s="204"/>
      <c r="F45" s="110">
        <f>'SO 01 B1.1  Pol'!AE57</f>
        <v>0</v>
      </c>
      <c r="G45" s="101">
        <f>'SO 01 B1.1  Pol'!AF57</f>
        <v>0</v>
      </c>
      <c r="H45" s="101"/>
      <c r="I45" s="102">
        <f t="shared" si="1"/>
        <v>0</v>
      </c>
      <c r="J45" s="103" t="str">
        <f t="shared" si="2"/>
        <v/>
      </c>
    </row>
    <row r="46" spans="1:10" ht="25.5" customHeight="1" x14ac:dyDescent="0.25">
      <c r="A46" s="87">
        <v>3</v>
      </c>
      <c r="B46" s="109" t="s">
        <v>68</v>
      </c>
      <c r="C46" s="204" t="s">
        <v>69</v>
      </c>
      <c r="D46" s="204"/>
      <c r="E46" s="204"/>
      <c r="F46" s="110">
        <f>'SO 01 B2 Pol'!AE73</f>
        <v>0</v>
      </c>
      <c r="G46" s="101">
        <f>'SO 01 B2 Pol'!AF73</f>
        <v>0</v>
      </c>
      <c r="H46" s="101"/>
      <c r="I46" s="102">
        <f t="shared" si="1"/>
        <v>0</v>
      </c>
      <c r="J46" s="103" t="str">
        <f t="shared" si="2"/>
        <v/>
      </c>
    </row>
    <row r="47" spans="1:10" ht="25.5" customHeight="1" x14ac:dyDescent="0.25">
      <c r="A47" s="87">
        <v>3</v>
      </c>
      <c r="B47" s="109" t="s">
        <v>70</v>
      </c>
      <c r="C47" s="204" t="s">
        <v>71</v>
      </c>
      <c r="D47" s="204"/>
      <c r="E47" s="204"/>
      <c r="F47" s="110">
        <f>'SO 01 B3 Pol'!AE37</f>
        <v>0</v>
      </c>
      <c r="G47" s="101">
        <f>'SO 01 B3 Pol'!AF37</f>
        <v>0</v>
      </c>
      <c r="H47" s="101"/>
      <c r="I47" s="102">
        <f t="shared" si="1"/>
        <v>0</v>
      </c>
      <c r="J47" s="103" t="str">
        <f t="shared" si="2"/>
        <v/>
      </c>
    </row>
    <row r="48" spans="1:10" ht="25.5" customHeight="1" x14ac:dyDescent="0.25">
      <c r="A48" s="87">
        <v>3</v>
      </c>
      <c r="B48" s="109" t="s">
        <v>72</v>
      </c>
      <c r="C48" s="204" t="s">
        <v>73</v>
      </c>
      <c r="D48" s="204"/>
      <c r="E48" s="204"/>
      <c r="F48" s="110">
        <f>'SO 01 B4 Pol'!AE64</f>
        <v>0</v>
      </c>
      <c r="G48" s="101">
        <f>'SO 01 B4 Pol'!AF64</f>
        <v>0</v>
      </c>
      <c r="H48" s="101"/>
      <c r="I48" s="102">
        <f t="shared" si="1"/>
        <v>0</v>
      </c>
      <c r="J48" s="103" t="str">
        <f t="shared" si="2"/>
        <v/>
      </c>
    </row>
    <row r="49" spans="1:10" ht="25.5" customHeight="1" x14ac:dyDescent="0.25">
      <c r="A49" s="87">
        <v>3</v>
      </c>
      <c r="B49" s="109" t="s">
        <v>74</v>
      </c>
      <c r="C49" s="204" t="s">
        <v>75</v>
      </c>
      <c r="D49" s="204"/>
      <c r="E49" s="204"/>
      <c r="F49" s="110">
        <f>'SO 01 B5 Pol'!AE42</f>
        <v>0</v>
      </c>
      <c r="G49" s="101">
        <f>'SO 01 B5 Pol'!AF42</f>
        <v>0</v>
      </c>
      <c r="H49" s="101"/>
      <c r="I49" s="102">
        <f t="shared" si="1"/>
        <v>0</v>
      </c>
      <c r="J49" s="103" t="str">
        <f t="shared" si="2"/>
        <v/>
      </c>
    </row>
    <row r="50" spans="1:10" ht="25.5" customHeight="1" x14ac:dyDescent="0.25">
      <c r="A50" s="87">
        <v>3</v>
      </c>
      <c r="B50" s="109" t="s">
        <v>76</v>
      </c>
      <c r="C50" s="204" t="s">
        <v>77</v>
      </c>
      <c r="D50" s="204"/>
      <c r="E50" s="204"/>
      <c r="F50" s="110">
        <f>'SO 01 B6 Pol'!AE40</f>
        <v>0</v>
      </c>
      <c r="G50" s="101">
        <f>'SO 01 B6 Pol'!AF40</f>
        <v>0</v>
      </c>
      <c r="H50" s="101"/>
      <c r="I50" s="102">
        <f t="shared" si="1"/>
        <v>0</v>
      </c>
      <c r="J50" s="103" t="str">
        <f t="shared" si="2"/>
        <v/>
      </c>
    </row>
    <row r="51" spans="1:10" ht="25.5" customHeight="1" x14ac:dyDescent="0.25">
      <c r="A51" s="87">
        <v>3</v>
      </c>
      <c r="B51" s="109" t="s">
        <v>78</v>
      </c>
      <c r="C51" s="204" t="s">
        <v>79</v>
      </c>
      <c r="D51" s="204"/>
      <c r="E51" s="204"/>
      <c r="F51" s="110">
        <f>'SO 01 B7 Pol'!AE41</f>
        <v>0</v>
      </c>
      <c r="G51" s="101">
        <f>'SO 01 B7 Pol'!AF41</f>
        <v>0</v>
      </c>
      <c r="H51" s="101"/>
      <c r="I51" s="102">
        <f t="shared" si="1"/>
        <v>0</v>
      </c>
      <c r="J51" s="103" t="str">
        <f t="shared" si="2"/>
        <v/>
      </c>
    </row>
    <row r="52" spans="1:10" ht="25.5" customHeight="1" x14ac:dyDescent="0.25">
      <c r="A52" s="87">
        <v>3</v>
      </c>
      <c r="B52" s="109" t="s">
        <v>80</v>
      </c>
      <c r="C52" s="204" t="s">
        <v>81</v>
      </c>
      <c r="D52" s="204"/>
      <c r="E52" s="204"/>
      <c r="F52" s="110">
        <f>'SO 01 D.1 Pol'!AE189</f>
        <v>0</v>
      </c>
      <c r="G52" s="101">
        <f>'SO 01 D.1 Pol'!AF189</f>
        <v>0</v>
      </c>
      <c r="H52" s="101"/>
      <c r="I52" s="102">
        <f t="shared" si="1"/>
        <v>0</v>
      </c>
      <c r="J52" s="103" t="str">
        <f t="shared" si="2"/>
        <v/>
      </c>
    </row>
    <row r="53" spans="1:10" ht="25.5" customHeight="1" x14ac:dyDescent="0.25">
      <c r="A53" s="87">
        <v>2</v>
      </c>
      <c r="B53" s="104" t="s">
        <v>82</v>
      </c>
      <c r="C53" s="203" t="s">
        <v>83</v>
      </c>
      <c r="D53" s="203"/>
      <c r="E53" s="203"/>
      <c r="F53" s="105">
        <f>'SO 02 1-1 Pol'!AE81+'SO 02 1-2 Pol'!AE84+'SO 02 1-3 Pol'!AE36</f>
        <v>0</v>
      </c>
      <c r="G53" s="106">
        <f>'SO 02 1-1 Pol'!AF81+'SO 02 1-2 Pol'!AF84+'SO 02 1-3 Pol'!AF36</f>
        <v>0</v>
      </c>
      <c r="H53" s="106"/>
      <c r="I53" s="107">
        <f t="shared" si="1"/>
        <v>0</v>
      </c>
      <c r="J53" s="108" t="str">
        <f t="shared" si="2"/>
        <v/>
      </c>
    </row>
    <row r="54" spans="1:10" ht="25.5" customHeight="1" x14ac:dyDescent="0.25">
      <c r="A54" s="87">
        <v>3</v>
      </c>
      <c r="B54" s="109" t="s">
        <v>84</v>
      </c>
      <c r="C54" s="204" t="s">
        <v>85</v>
      </c>
      <c r="D54" s="204"/>
      <c r="E54" s="204"/>
      <c r="F54" s="110">
        <f>'SO 02 1-1 Pol'!AE81</f>
        <v>0</v>
      </c>
      <c r="G54" s="101">
        <f>'SO 02 1-1 Pol'!AF81</f>
        <v>0</v>
      </c>
      <c r="H54" s="101"/>
      <c r="I54" s="102">
        <f t="shared" si="1"/>
        <v>0</v>
      </c>
      <c r="J54" s="103" t="str">
        <f t="shared" si="2"/>
        <v/>
      </c>
    </row>
    <row r="55" spans="1:10" ht="25.5" customHeight="1" x14ac:dyDescent="0.25">
      <c r="A55" s="87">
        <v>3</v>
      </c>
      <c r="B55" s="109" t="s">
        <v>86</v>
      </c>
      <c r="C55" s="204" t="s">
        <v>87</v>
      </c>
      <c r="D55" s="204"/>
      <c r="E55" s="204"/>
      <c r="F55" s="110">
        <f>'SO 02 1-2 Pol'!AE84</f>
        <v>0</v>
      </c>
      <c r="G55" s="101">
        <f>'SO 02 1-2 Pol'!AF84</f>
        <v>0</v>
      </c>
      <c r="H55" s="101"/>
      <c r="I55" s="102">
        <f t="shared" si="1"/>
        <v>0</v>
      </c>
      <c r="J55" s="103" t="str">
        <f t="shared" si="2"/>
        <v/>
      </c>
    </row>
    <row r="56" spans="1:10" ht="25.5" customHeight="1" x14ac:dyDescent="0.25">
      <c r="A56" s="87">
        <v>3</v>
      </c>
      <c r="B56" s="109" t="s">
        <v>88</v>
      </c>
      <c r="C56" s="204" t="s">
        <v>89</v>
      </c>
      <c r="D56" s="204"/>
      <c r="E56" s="204"/>
      <c r="F56" s="110">
        <f>'SO 02 1-3 Pol'!AE36</f>
        <v>0</v>
      </c>
      <c r="G56" s="101">
        <f>'SO 02 1-3 Pol'!AF36</f>
        <v>0</v>
      </c>
      <c r="H56" s="101"/>
      <c r="I56" s="102">
        <f t="shared" si="1"/>
        <v>0</v>
      </c>
      <c r="J56" s="103" t="str">
        <f t="shared" si="2"/>
        <v/>
      </c>
    </row>
    <row r="57" spans="1:10" ht="25.5" customHeight="1" x14ac:dyDescent="0.25">
      <c r="A57" s="87">
        <v>2</v>
      </c>
      <c r="B57" s="104" t="s">
        <v>90</v>
      </c>
      <c r="C57" s="203" t="s">
        <v>91</v>
      </c>
      <c r="D57" s="203"/>
      <c r="E57" s="203"/>
      <c r="F57" s="105">
        <f>'SO 03  kamen.výrobky Pol'!AE26+'SO 03  mobiliář Pol'!AE39+'SO 03  zámeč.výrobky Pol'!AE24+'SO 03 D 01  Pol'!AE32+'SO 03 ST  1 Pol'!AE53+'SO 03 ST  2 Pol'!AE310+'SO 03 ST  3 Pol'!AE66+'SO 03 ST  4  Pol'!AE68+'SO 03 ST  5 Pol'!AE62+'SO 03 ST  6 Pol'!AE62+'SO 03 ST  8 Pol'!AE56+'SO 03 ST  9 Pol'!AE71+'SO 03 ST 10 Pol'!AE75+'SO 03 ST 11  Pol'!AE47</f>
        <v>0</v>
      </c>
      <c r="G57" s="106">
        <f>'SO 03  kamen.výrobky Pol'!AF26+'SO 03  mobiliář Pol'!AF39+'SO 03  zámeč.výrobky Pol'!AF24+'SO 03 D 01  Pol'!AF32+'SO 03 ST  1 Pol'!AF53+'SO 03 ST  2 Pol'!AF310+'SO 03 ST  3 Pol'!AF66+'SO 03 ST  4  Pol'!AF68+'SO 03 ST  5 Pol'!AF62+'SO 03 ST  6 Pol'!AF62+'SO 03 ST  8 Pol'!AF56+'SO 03 ST  9 Pol'!AF71+'SO 03 ST 10 Pol'!AF75+'SO 03 ST 11  Pol'!AF47</f>
        <v>0</v>
      </c>
      <c r="H57" s="106"/>
      <c r="I57" s="107">
        <f t="shared" si="1"/>
        <v>0</v>
      </c>
      <c r="J57" s="108" t="str">
        <f t="shared" si="2"/>
        <v/>
      </c>
    </row>
    <row r="58" spans="1:10" ht="25.5" customHeight="1" x14ac:dyDescent="0.25">
      <c r="A58" s="87">
        <v>3</v>
      </c>
      <c r="B58" s="109" t="s">
        <v>92</v>
      </c>
      <c r="C58" s="204" t="s">
        <v>93</v>
      </c>
      <c r="D58" s="204"/>
      <c r="E58" s="204"/>
      <c r="F58" s="110">
        <f>'SO 03  kamen.výrobky Pol'!AE26</f>
        <v>0</v>
      </c>
      <c r="G58" s="101">
        <f>'SO 03  kamen.výrobky Pol'!AF26</f>
        <v>0</v>
      </c>
      <c r="H58" s="101"/>
      <c r="I58" s="102">
        <f t="shared" si="1"/>
        <v>0</v>
      </c>
      <c r="J58" s="103" t="str">
        <f t="shared" si="2"/>
        <v/>
      </c>
    </row>
    <row r="59" spans="1:10" ht="25.5" customHeight="1" x14ac:dyDescent="0.25">
      <c r="A59" s="87">
        <v>3</v>
      </c>
      <c r="B59" s="109" t="s">
        <v>94</v>
      </c>
      <c r="C59" s="204" t="s">
        <v>95</v>
      </c>
      <c r="D59" s="204"/>
      <c r="E59" s="204"/>
      <c r="F59" s="110">
        <f>'SO 03  mobiliář Pol'!AE39</f>
        <v>0</v>
      </c>
      <c r="G59" s="101">
        <f>'SO 03  mobiliář Pol'!AF39</f>
        <v>0</v>
      </c>
      <c r="H59" s="101"/>
      <c r="I59" s="102">
        <f t="shared" si="1"/>
        <v>0</v>
      </c>
      <c r="J59" s="103" t="str">
        <f t="shared" si="2"/>
        <v/>
      </c>
    </row>
    <row r="60" spans="1:10" ht="25.5" customHeight="1" x14ac:dyDescent="0.25">
      <c r="A60" s="87">
        <v>3</v>
      </c>
      <c r="B60" s="109" t="s">
        <v>96</v>
      </c>
      <c r="C60" s="204" t="s">
        <v>97</v>
      </c>
      <c r="D60" s="204"/>
      <c r="E60" s="204"/>
      <c r="F60" s="110">
        <f>'SO 03  zámeč.výrobky Pol'!AE24</f>
        <v>0</v>
      </c>
      <c r="G60" s="101">
        <f>'SO 03  zámeč.výrobky Pol'!AF24</f>
        <v>0</v>
      </c>
      <c r="H60" s="101"/>
      <c r="I60" s="102">
        <f t="shared" si="1"/>
        <v>0</v>
      </c>
      <c r="J60" s="103" t="str">
        <f t="shared" si="2"/>
        <v/>
      </c>
    </row>
    <row r="61" spans="1:10" ht="25.5" customHeight="1" x14ac:dyDescent="0.25">
      <c r="A61" s="87">
        <v>3</v>
      </c>
      <c r="B61" s="109" t="s">
        <v>98</v>
      </c>
      <c r="C61" s="204" t="s">
        <v>99</v>
      </c>
      <c r="D61" s="204"/>
      <c r="E61" s="204"/>
      <c r="F61" s="110">
        <f>'SO 03 D 01  Pol'!AE32</f>
        <v>0</v>
      </c>
      <c r="G61" s="101">
        <f>'SO 03 D 01  Pol'!AF32</f>
        <v>0</v>
      </c>
      <c r="H61" s="101"/>
      <c r="I61" s="102">
        <f t="shared" si="1"/>
        <v>0</v>
      </c>
      <c r="J61" s="103" t="str">
        <f t="shared" si="2"/>
        <v/>
      </c>
    </row>
    <row r="62" spans="1:10" ht="25.5" customHeight="1" x14ac:dyDescent="0.25">
      <c r="A62" s="87">
        <v>3</v>
      </c>
      <c r="B62" s="109" t="s">
        <v>100</v>
      </c>
      <c r="C62" s="204" t="s">
        <v>101</v>
      </c>
      <c r="D62" s="204"/>
      <c r="E62" s="204"/>
      <c r="F62" s="110">
        <f>'SO 03 ST  1 Pol'!AE53</f>
        <v>0</v>
      </c>
      <c r="G62" s="101">
        <f>'SO 03 ST  1 Pol'!AF53</f>
        <v>0</v>
      </c>
      <c r="H62" s="101"/>
      <c r="I62" s="102">
        <f t="shared" si="1"/>
        <v>0</v>
      </c>
      <c r="J62" s="103" t="str">
        <f t="shared" si="2"/>
        <v/>
      </c>
    </row>
    <row r="63" spans="1:10" ht="25.5" customHeight="1" x14ac:dyDescent="0.25">
      <c r="A63" s="87">
        <v>3</v>
      </c>
      <c r="B63" s="109" t="s">
        <v>102</v>
      </c>
      <c r="C63" s="204" t="s">
        <v>103</v>
      </c>
      <c r="D63" s="204"/>
      <c r="E63" s="204"/>
      <c r="F63" s="110">
        <f>'SO 03 ST  2 Pol'!AE310</f>
        <v>0</v>
      </c>
      <c r="G63" s="101">
        <f>'SO 03 ST  2 Pol'!AF310</f>
        <v>0</v>
      </c>
      <c r="H63" s="101"/>
      <c r="I63" s="102">
        <f t="shared" si="1"/>
        <v>0</v>
      </c>
      <c r="J63" s="103" t="str">
        <f t="shared" si="2"/>
        <v/>
      </c>
    </row>
    <row r="64" spans="1:10" ht="25.5" customHeight="1" x14ac:dyDescent="0.25">
      <c r="A64" s="87">
        <v>3</v>
      </c>
      <c r="B64" s="109" t="s">
        <v>104</v>
      </c>
      <c r="C64" s="204" t="s">
        <v>105</v>
      </c>
      <c r="D64" s="204"/>
      <c r="E64" s="204"/>
      <c r="F64" s="110">
        <f>'SO 03 ST  3 Pol'!AE66</f>
        <v>0</v>
      </c>
      <c r="G64" s="101">
        <f>'SO 03 ST  3 Pol'!AF66</f>
        <v>0</v>
      </c>
      <c r="H64" s="101"/>
      <c r="I64" s="102">
        <f t="shared" si="1"/>
        <v>0</v>
      </c>
      <c r="J64" s="103" t="str">
        <f t="shared" si="2"/>
        <v/>
      </c>
    </row>
    <row r="65" spans="1:10" ht="25.5" customHeight="1" x14ac:dyDescent="0.25">
      <c r="A65" s="87">
        <v>3</v>
      </c>
      <c r="B65" s="109" t="s">
        <v>106</v>
      </c>
      <c r="C65" s="204" t="s">
        <v>107</v>
      </c>
      <c r="D65" s="204"/>
      <c r="E65" s="204"/>
      <c r="F65" s="110">
        <f>'SO 03 ST  4  Pol'!AE68</f>
        <v>0</v>
      </c>
      <c r="G65" s="101">
        <f>'SO 03 ST  4  Pol'!AF68</f>
        <v>0</v>
      </c>
      <c r="H65" s="101"/>
      <c r="I65" s="102">
        <f t="shared" si="1"/>
        <v>0</v>
      </c>
      <c r="J65" s="103" t="str">
        <f t="shared" si="2"/>
        <v/>
      </c>
    </row>
    <row r="66" spans="1:10" ht="25.5" customHeight="1" x14ac:dyDescent="0.25">
      <c r="A66" s="87">
        <v>3</v>
      </c>
      <c r="B66" s="109" t="s">
        <v>108</v>
      </c>
      <c r="C66" s="204" t="s">
        <v>109</v>
      </c>
      <c r="D66" s="204"/>
      <c r="E66" s="204"/>
      <c r="F66" s="110">
        <f>'SO 03 ST  5 Pol'!AE62</f>
        <v>0</v>
      </c>
      <c r="G66" s="101">
        <f>'SO 03 ST  5 Pol'!AF62</f>
        <v>0</v>
      </c>
      <c r="H66" s="101"/>
      <c r="I66" s="102">
        <f t="shared" si="1"/>
        <v>0</v>
      </c>
      <c r="J66" s="103" t="str">
        <f t="shared" si="2"/>
        <v/>
      </c>
    </row>
    <row r="67" spans="1:10" ht="25.5" customHeight="1" x14ac:dyDescent="0.25">
      <c r="A67" s="87">
        <v>3</v>
      </c>
      <c r="B67" s="109" t="s">
        <v>110</v>
      </c>
      <c r="C67" s="204" t="s">
        <v>111</v>
      </c>
      <c r="D67" s="204"/>
      <c r="E67" s="204"/>
      <c r="F67" s="110">
        <f>'SO 03 ST  6 Pol'!AE62</f>
        <v>0</v>
      </c>
      <c r="G67" s="101">
        <f>'SO 03 ST  6 Pol'!AF62</f>
        <v>0</v>
      </c>
      <c r="H67" s="101"/>
      <c r="I67" s="102">
        <f t="shared" si="1"/>
        <v>0</v>
      </c>
      <c r="J67" s="103" t="str">
        <f t="shared" si="2"/>
        <v/>
      </c>
    </row>
    <row r="68" spans="1:10" ht="25.5" customHeight="1" x14ac:dyDescent="0.25">
      <c r="A68" s="87">
        <v>3</v>
      </c>
      <c r="B68" s="109" t="s">
        <v>112</v>
      </c>
      <c r="C68" s="204" t="s">
        <v>113</v>
      </c>
      <c r="D68" s="204"/>
      <c r="E68" s="204"/>
      <c r="F68" s="110">
        <f>'SO 03 ST  8 Pol'!AE56</f>
        <v>0</v>
      </c>
      <c r="G68" s="101">
        <f>'SO 03 ST  8 Pol'!AF56</f>
        <v>0</v>
      </c>
      <c r="H68" s="101"/>
      <c r="I68" s="102">
        <f t="shared" si="1"/>
        <v>0</v>
      </c>
      <c r="J68" s="103" t="str">
        <f t="shared" si="2"/>
        <v/>
      </c>
    </row>
    <row r="69" spans="1:10" ht="25.5" customHeight="1" x14ac:dyDescent="0.25">
      <c r="A69" s="87">
        <v>3</v>
      </c>
      <c r="B69" s="109" t="s">
        <v>114</v>
      </c>
      <c r="C69" s="204" t="s">
        <v>115</v>
      </c>
      <c r="D69" s="204"/>
      <c r="E69" s="204"/>
      <c r="F69" s="110">
        <f>'SO 03 ST  9 Pol'!AE71</f>
        <v>0</v>
      </c>
      <c r="G69" s="101">
        <f>'SO 03 ST  9 Pol'!AF71</f>
        <v>0</v>
      </c>
      <c r="H69" s="101"/>
      <c r="I69" s="102">
        <f t="shared" si="1"/>
        <v>0</v>
      </c>
      <c r="J69" s="103" t="str">
        <f t="shared" si="2"/>
        <v/>
      </c>
    </row>
    <row r="70" spans="1:10" ht="25.5" customHeight="1" x14ac:dyDescent="0.25">
      <c r="A70" s="87">
        <v>3</v>
      </c>
      <c r="B70" s="109" t="s">
        <v>116</v>
      </c>
      <c r="C70" s="204" t="s">
        <v>117</v>
      </c>
      <c r="D70" s="204"/>
      <c r="E70" s="204"/>
      <c r="F70" s="110">
        <f>'SO 03 ST 10 Pol'!AE75</f>
        <v>0</v>
      </c>
      <c r="G70" s="101">
        <f>'SO 03 ST 10 Pol'!AF75</f>
        <v>0</v>
      </c>
      <c r="H70" s="101"/>
      <c r="I70" s="102">
        <f t="shared" si="1"/>
        <v>0</v>
      </c>
      <c r="J70" s="103" t="str">
        <f t="shared" si="2"/>
        <v/>
      </c>
    </row>
    <row r="71" spans="1:10" ht="25.5" customHeight="1" x14ac:dyDescent="0.25">
      <c r="A71" s="87">
        <v>3</v>
      </c>
      <c r="B71" s="109" t="s">
        <v>118</v>
      </c>
      <c r="C71" s="204" t="s">
        <v>119</v>
      </c>
      <c r="D71" s="204"/>
      <c r="E71" s="204"/>
      <c r="F71" s="110">
        <f>'SO 03 ST 11  Pol'!AE47</f>
        <v>0</v>
      </c>
      <c r="G71" s="101">
        <f>'SO 03 ST 11  Pol'!AF47</f>
        <v>0</v>
      </c>
      <c r="H71" s="101"/>
      <c r="I71" s="102">
        <f t="shared" si="1"/>
        <v>0</v>
      </c>
      <c r="J71" s="103" t="str">
        <f t="shared" si="2"/>
        <v/>
      </c>
    </row>
    <row r="72" spans="1:10" ht="25.5" customHeight="1" x14ac:dyDescent="0.25">
      <c r="A72" s="87">
        <v>2</v>
      </c>
      <c r="B72" s="104" t="s">
        <v>120</v>
      </c>
      <c r="C72" s="203" t="s">
        <v>121</v>
      </c>
      <c r="D72" s="203"/>
      <c r="E72" s="203"/>
      <c r="F72" s="105">
        <f>'SO 05.1 1a Pol'!AE400</f>
        <v>0</v>
      </c>
      <c r="G72" s="106">
        <f>'SO 05.1 1a Pol'!AF400</f>
        <v>0</v>
      </c>
      <c r="H72" s="106"/>
      <c r="I72" s="107">
        <f t="shared" si="1"/>
        <v>0</v>
      </c>
      <c r="J72" s="108" t="str">
        <f t="shared" si="2"/>
        <v/>
      </c>
    </row>
    <row r="73" spans="1:10" ht="25.5" customHeight="1" x14ac:dyDescent="0.25">
      <c r="A73" s="87">
        <v>3</v>
      </c>
      <c r="B73" s="109" t="s">
        <v>122</v>
      </c>
      <c r="C73" s="204" t="s">
        <v>121</v>
      </c>
      <c r="D73" s="204"/>
      <c r="E73" s="204"/>
      <c r="F73" s="110">
        <f>'SO 05.1 1a Pol'!AE400</f>
        <v>0</v>
      </c>
      <c r="G73" s="101">
        <f>'SO 05.1 1a Pol'!AF400</f>
        <v>0</v>
      </c>
      <c r="H73" s="101"/>
      <c r="I73" s="102">
        <f t="shared" si="1"/>
        <v>0</v>
      </c>
      <c r="J73" s="103" t="str">
        <f t="shared" si="2"/>
        <v/>
      </c>
    </row>
    <row r="74" spans="1:10" ht="25.5" customHeight="1" x14ac:dyDescent="0.25">
      <c r="A74" s="87">
        <v>2</v>
      </c>
      <c r="B74" s="104" t="s">
        <v>123</v>
      </c>
      <c r="C74" s="203" t="s">
        <v>124</v>
      </c>
      <c r="D74" s="203"/>
      <c r="E74" s="203"/>
      <c r="F74" s="105">
        <f>'SO 05.2 1a Pol'!AE338</f>
        <v>0</v>
      </c>
      <c r="G74" s="106">
        <f>'SO 05.2 1a Pol'!AF338</f>
        <v>0</v>
      </c>
      <c r="H74" s="106"/>
      <c r="I74" s="107">
        <f t="shared" si="1"/>
        <v>0</v>
      </c>
      <c r="J74" s="108" t="str">
        <f t="shared" si="2"/>
        <v/>
      </c>
    </row>
    <row r="75" spans="1:10" ht="25.5" customHeight="1" x14ac:dyDescent="0.25">
      <c r="A75" s="87">
        <v>3</v>
      </c>
      <c r="B75" s="109" t="s">
        <v>122</v>
      </c>
      <c r="C75" s="204" t="s">
        <v>124</v>
      </c>
      <c r="D75" s="204"/>
      <c r="E75" s="204"/>
      <c r="F75" s="110">
        <f>'SO 05.2 1a Pol'!AE338</f>
        <v>0</v>
      </c>
      <c r="G75" s="101">
        <f>'SO 05.2 1a Pol'!AF338</f>
        <v>0</v>
      </c>
      <c r="H75" s="101"/>
      <c r="I75" s="102">
        <f t="shared" si="1"/>
        <v>0</v>
      </c>
      <c r="J75" s="103" t="str">
        <f t="shared" si="2"/>
        <v/>
      </c>
    </row>
    <row r="76" spans="1:10" ht="25.5" customHeight="1" x14ac:dyDescent="0.25">
      <c r="A76" s="87">
        <v>2</v>
      </c>
      <c r="B76" s="104" t="s">
        <v>125</v>
      </c>
      <c r="C76" s="203" t="s">
        <v>126</v>
      </c>
      <c r="D76" s="203"/>
      <c r="E76" s="203"/>
      <c r="F76" s="105">
        <f>'SO 06 1a Pol'!AE56</f>
        <v>0</v>
      </c>
      <c r="G76" s="106">
        <f>'SO 06 1a Pol'!AF56</f>
        <v>0</v>
      </c>
      <c r="H76" s="106"/>
      <c r="I76" s="107">
        <f t="shared" si="1"/>
        <v>0</v>
      </c>
      <c r="J76" s="108" t="str">
        <f t="shared" si="2"/>
        <v/>
      </c>
    </row>
    <row r="77" spans="1:10" ht="25.5" customHeight="1" x14ac:dyDescent="0.25">
      <c r="A77" s="87">
        <v>3</v>
      </c>
      <c r="B77" s="109" t="s">
        <v>122</v>
      </c>
      <c r="C77" s="204" t="s">
        <v>127</v>
      </c>
      <c r="D77" s="204"/>
      <c r="E77" s="204"/>
      <c r="F77" s="110">
        <f>'SO 06 1a Pol'!AE56</f>
        <v>0</v>
      </c>
      <c r="G77" s="101">
        <f>'SO 06 1a Pol'!AF56</f>
        <v>0</v>
      </c>
      <c r="H77" s="101"/>
      <c r="I77" s="102">
        <f t="shared" si="1"/>
        <v>0</v>
      </c>
      <c r="J77" s="103" t="str">
        <f t="shared" si="2"/>
        <v/>
      </c>
    </row>
    <row r="78" spans="1:10" ht="25.5" customHeight="1" x14ac:dyDescent="0.25">
      <c r="A78" s="87">
        <v>2</v>
      </c>
      <c r="B78" s="104" t="s">
        <v>128</v>
      </c>
      <c r="C78" s="203" t="s">
        <v>129</v>
      </c>
      <c r="D78" s="203"/>
      <c r="E78" s="203"/>
      <c r="F78" s="105">
        <f>'SO 07 1a Pol'!AE82</f>
        <v>0</v>
      </c>
      <c r="G78" s="106">
        <f>'SO 07 1a Pol'!AF82</f>
        <v>0</v>
      </c>
      <c r="H78" s="106"/>
      <c r="I78" s="107">
        <f t="shared" si="1"/>
        <v>0</v>
      </c>
      <c r="J78" s="108" t="str">
        <f t="shared" si="2"/>
        <v/>
      </c>
    </row>
    <row r="79" spans="1:10" ht="25.5" customHeight="1" x14ac:dyDescent="0.25">
      <c r="A79" s="87">
        <v>3</v>
      </c>
      <c r="B79" s="109" t="s">
        <v>122</v>
      </c>
      <c r="C79" s="204" t="s">
        <v>130</v>
      </c>
      <c r="D79" s="204"/>
      <c r="E79" s="204"/>
      <c r="F79" s="110">
        <f>'SO 07 1a Pol'!AE82</f>
        <v>0</v>
      </c>
      <c r="G79" s="101">
        <f>'SO 07 1a Pol'!AF82</f>
        <v>0</v>
      </c>
      <c r="H79" s="101"/>
      <c r="I79" s="102">
        <f t="shared" si="1"/>
        <v>0</v>
      </c>
      <c r="J79" s="103" t="str">
        <f t="shared" si="2"/>
        <v/>
      </c>
    </row>
    <row r="80" spans="1:10" ht="25.5" customHeight="1" x14ac:dyDescent="0.25">
      <c r="A80" s="87">
        <v>2</v>
      </c>
      <c r="B80" s="104" t="s">
        <v>131</v>
      </c>
      <c r="C80" s="203" t="s">
        <v>132</v>
      </c>
      <c r="D80" s="203"/>
      <c r="E80" s="203"/>
      <c r="F80" s="105">
        <f>'SO 08 1a Pol'!AE39+'SO 08 2a Pol'!AE50+'SO 08 3a Pol'!AE69</f>
        <v>0</v>
      </c>
      <c r="G80" s="106">
        <f>'SO 08 1a Pol'!AF39+'SO 08 2a Pol'!AF50+'SO 08 3a Pol'!AF69</f>
        <v>0</v>
      </c>
      <c r="H80" s="106"/>
      <c r="I80" s="107">
        <f t="shared" si="1"/>
        <v>0</v>
      </c>
      <c r="J80" s="108" t="str">
        <f t="shared" si="2"/>
        <v/>
      </c>
    </row>
    <row r="81" spans="1:10" ht="25.5" customHeight="1" x14ac:dyDescent="0.25">
      <c r="A81" s="87">
        <v>3</v>
      </c>
      <c r="B81" s="109" t="s">
        <v>122</v>
      </c>
      <c r="C81" s="204" t="s">
        <v>133</v>
      </c>
      <c r="D81" s="204"/>
      <c r="E81" s="204"/>
      <c r="F81" s="110">
        <f>'SO 08 1a Pol'!AE39</f>
        <v>0</v>
      </c>
      <c r="G81" s="101">
        <f>'SO 08 1a Pol'!AF39</f>
        <v>0</v>
      </c>
      <c r="H81" s="101"/>
      <c r="I81" s="102">
        <f t="shared" si="1"/>
        <v>0</v>
      </c>
      <c r="J81" s="103" t="str">
        <f t="shared" si="2"/>
        <v/>
      </c>
    </row>
    <row r="82" spans="1:10" ht="25.5" customHeight="1" x14ac:dyDescent="0.25">
      <c r="A82" s="87">
        <v>3</v>
      </c>
      <c r="B82" s="109" t="s">
        <v>134</v>
      </c>
      <c r="C82" s="204" t="s">
        <v>135</v>
      </c>
      <c r="D82" s="204"/>
      <c r="E82" s="204"/>
      <c r="F82" s="110">
        <f>'SO 08 2a Pol'!AE50</f>
        <v>0</v>
      </c>
      <c r="G82" s="101">
        <f>'SO 08 2a Pol'!AF50</f>
        <v>0</v>
      </c>
      <c r="H82" s="101"/>
      <c r="I82" s="102">
        <f t="shared" si="1"/>
        <v>0</v>
      </c>
      <c r="J82" s="103" t="str">
        <f t="shared" si="2"/>
        <v/>
      </c>
    </row>
    <row r="83" spans="1:10" ht="25.5" customHeight="1" x14ac:dyDescent="0.25">
      <c r="A83" s="87">
        <v>3</v>
      </c>
      <c r="B83" s="109" t="s">
        <v>136</v>
      </c>
      <c r="C83" s="204" t="s">
        <v>137</v>
      </c>
      <c r="D83" s="204"/>
      <c r="E83" s="204"/>
      <c r="F83" s="110">
        <f>'SO 08 3a Pol'!AE69</f>
        <v>0</v>
      </c>
      <c r="G83" s="101">
        <f>'SO 08 3a Pol'!AF69</f>
        <v>0</v>
      </c>
      <c r="H83" s="101"/>
      <c r="I83" s="102">
        <f t="shared" si="1"/>
        <v>0</v>
      </c>
      <c r="J83" s="103" t="str">
        <f t="shared" si="2"/>
        <v/>
      </c>
    </row>
    <row r="84" spans="1:10" ht="25.5" customHeight="1" x14ac:dyDescent="0.25">
      <c r="A84" s="87">
        <v>2</v>
      </c>
      <c r="B84" s="104" t="s">
        <v>138</v>
      </c>
      <c r="C84" s="203" t="s">
        <v>139</v>
      </c>
      <c r="D84" s="203"/>
      <c r="E84" s="203"/>
      <c r="F84" s="105">
        <f>'SO 09 1a Pol'!AE469</f>
        <v>0</v>
      </c>
      <c r="G84" s="106">
        <f>'SO 09 1a Pol'!AF469</f>
        <v>0</v>
      </c>
      <c r="H84" s="106"/>
      <c r="I84" s="107">
        <f t="shared" si="1"/>
        <v>0</v>
      </c>
      <c r="J84" s="108" t="str">
        <f t="shared" si="2"/>
        <v/>
      </c>
    </row>
    <row r="85" spans="1:10" ht="25.5" customHeight="1" x14ac:dyDescent="0.25">
      <c r="A85" s="87">
        <v>3</v>
      </c>
      <c r="B85" s="109" t="s">
        <v>122</v>
      </c>
      <c r="C85" s="204" t="s">
        <v>139</v>
      </c>
      <c r="D85" s="204"/>
      <c r="E85" s="204"/>
      <c r="F85" s="110">
        <f>'SO 09 1a Pol'!AE469</f>
        <v>0</v>
      </c>
      <c r="G85" s="101">
        <f>'SO 09 1a Pol'!AF469</f>
        <v>0</v>
      </c>
      <c r="H85" s="101"/>
      <c r="I85" s="102">
        <f t="shared" si="1"/>
        <v>0</v>
      </c>
      <c r="J85" s="103" t="str">
        <f t="shared" si="2"/>
        <v/>
      </c>
    </row>
    <row r="86" spans="1:10" ht="25.5" customHeight="1" x14ac:dyDescent="0.25">
      <c r="A86" s="87"/>
      <c r="B86" s="205" t="s">
        <v>140</v>
      </c>
      <c r="C86" s="206"/>
      <c r="D86" s="206"/>
      <c r="E86" s="206"/>
      <c r="F86" s="111">
        <f>SUMIF(A39:A85,"=1",F39:F85)</f>
        <v>0</v>
      </c>
      <c r="G86" s="112">
        <f>SUMIF(A39:A85,"=1",G39:G85)</f>
        <v>0</v>
      </c>
      <c r="H86" s="112">
        <f>SUMIF(A39:A85,"=1",H39:H85)</f>
        <v>0</v>
      </c>
      <c r="I86" s="113">
        <f>SUMIF(A39:A85,"=1",I39:I85)</f>
        <v>0</v>
      </c>
      <c r="J86" s="114">
        <f>SUMIF(A39:A85,"=1",J39:J85)</f>
        <v>0</v>
      </c>
    </row>
    <row r="88" spans="1:10" x14ac:dyDescent="0.25">
      <c r="A88" t="s">
        <v>142</v>
      </c>
      <c r="B88" t="s">
        <v>143</v>
      </c>
    </row>
    <row r="89" spans="1:10" x14ac:dyDescent="0.25">
      <c r="A89" t="s">
        <v>144</v>
      </c>
      <c r="B89" t="s">
        <v>145</v>
      </c>
    </row>
    <row r="90" spans="1:10" x14ac:dyDescent="0.25">
      <c r="A90" t="s">
        <v>146</v>
      </c>
      <c r="B90" t="s">
        <v>147</v>
      </c>
    </row>
    <row r="91" spans="1:10" x14ac:dyDescent="0.25">
      <c r="A91" t="s">
        <v>144</v>
      </c>
      <c r="B91" t="s">
        <v>148</v>
      </c>
    </row>
    <row r="92" spans="1:10" x14ac:dyDescent="0.25">
      <c r="A92" t="s">
        <v>146</v>
      </c>
      <c r="B92" t="s">
        <v>149</v>
      </c>
    </row>
    <row r="93" spans="1:10" x14ac:dyDescent="0.25">
      <c r="A93" t="s">
        <v>146</v>
      </c>
      <c r="B93" t="s">
        <v>150</v>
      </c>
    </row>
    <row r="94" spans="1:10" x14ac:dyDescent="0.25">
      <c r="A94" t="s">
        <v>146</v>
      </c>
      <c r="B94" t="s">
        <v>151</v>
      </c>
    </row>
    <row r="95" spans="1:10" x14ac:dyDescent="0.25">
      <c r="A95" t="s">
        <v>146</v>
      </c>
      <c r="B95" t="s">
        <v>152</v>
      </c>
    </row>
    <row r="96" spans="1:10" x14ac:dyDescent="0.25">
      <c r="A96" t="s">
        <v>146</v>
      </c>
      <c r="B96" t="s">
        <v>153</v>
      </c>
    </row>
    <row r="97" spans="1:2" x14ac:dyDescent="0.25">
      <c r="A97" t="s">
        <v>146</v>
      </c>
      <c r="B97" t="s">
        <v>154</v>
      </c>
    </row>
    <row r="98" spans="1:2" x14ac:dyDescent="0.25">
      <c r="A98" t="s">
        <v>146</v>
      </c>
      <c r="B98" t="s">
        <v>155</v>
      </c>
    </row>
    <row r="99" spans="1:2" x14ac:dyDescent="0.25">
      <c r="A99" t="s">
        <v>146</v>
      </c>
      <c r="B99" t="s">
        <v>156</v>
      </c>
    </row>
    <row r="100" spans="1:2" x14ac:dyDescent="0.25">
      <c r="A100" t="s">
        <v>146</v>
      </c>
      <c r="B100" t="s">
        <v>157</v>
      </c>
    </row>
    <row r="101" spans="1:2" x14ac:dyDescent="0.25">
      <c r="A101" t="s">
        <v>144</v>
      </c>
      <c r="B101" t="s">
        <v>158</v>
      </c>
    </row>
    <row r="102" spans="1:2" x14ac:dyDescent="0.25">
      <c r="A102" t="s">
        <v>146</v>
      </c>
      <c r="B102" t="s">
        <v>159</v>
      </c>
    </row>
    <row r="103" spans="1:2" x14ac:dyDescent="0.25">
      <c r="A103" t="s">
        <v>146</v>
      </c>
      <c r="B103" t="s">
        <v>160</v>
      </c>
    </row>
    <row r="104" spans="1:2" x14ac:dyDescent="0.25">
      <c r="A104" t="s">
        <v>146</v>
      </c>
      <c r="B104" t="s">
        <v>161</v>
      </c>
    </row>
    <row r="105" spans="1:2" x14ac:dyDescent="0.25">
      <c r="A105" t="s">
        <v>144</v>
      </c>
      <c r="B105" t="s">
        <v>162</v>
      </c>
    </row>
    <row r="106" spans="1:2" x14ac:dyDescent="0.25">
      <c r="A106" t="s">
        <v>146</v>
      </c>
      <c r="B106" t="s">
        <v>163</v>
      </c>
    </row>
    <row r="107" spans="1:2" x14ac:dyDescent="0.25">
      <c r="A107" t="s">
        <v>146</v>
      </c>
      <c r="B107" t="s">
        <v>164</v>
      </c>
    </row>
    <row r="108" spans="1:2" x14ac:dyDescent="0.25">
      <c r="A108" t="s">
        <v>146</v>
      </c>
      <c r="B108" t="s">
        <v>165</v>
      </c>
    </row>
    <row r="109" spans="1:2" x14ac:dyDescent="0.25">
      <c r="A109" t="s">
        <v>146</v>
      </c>
      <c r="B109" t="s">
        <v>166</v>
      </c>
    </row>
    <row r="110" spans="1:2" x14ac:dyDescent="0.25">
      <c r="A110" t="s">
        <v>146</v>
      </c>
      <c r="B110" t="s">
        <v>167</v>
      </c>
    </row>
    <row r="111" spans="1:2" x14ac:dyDescent="0.25">
      <c r="A111" t="s">
        <v>146</v>
      </c>
      <c r="B111" t="s">
        <v>168</v>
      </c>
    </row>
    <row r="112" spans="1:2" x14ac:dyDescent="0.25">
      <c r="A112" t="s">
        <v>146</v>
      </c>
      <c r="B112" t="s">
        <v>169</v>
      </c>
    </row>
    <row r="113" spans="1:2" x14ac:dyDescent="0.25">
      <c r="A113" t="s">
        <v>146</v>
      </c>
      <c r="B113" t="s">
        <v>170</v>
      </c>
    </row>
    <row r="114" spans="1:2" x14ac:dyDescent="0.25">
      <c r="A114" t="s">
        <v>146</v>
      </c>
      <c r="B114" t="s">
        <v>171</v>
      </c>
    </row>
    <row r="115" spans="1:2" x14ac:dyDescent="0.25">
      <c r="A115" t="s">
        <v>146</v>
      </c>
      <c r="B115" t="s">
        <v>172</v>
      </c>
    </row>
    <row r="116" spans="1:2" x14ac:dyDescent="0.25">
      <c r="A116" t="s">
        <v>146</v>
      </c>
      <c r="B116" t="s">
        <v>173</v>
      </c>
    </row>
    <row r="117" spans="1:2" x14ac:dyDescent="0.25">
      <c r="A117" t="s">
        <v>146</v>
      </c>
      <c r="B117" t="s">
        <v>174</v>
      </c>
    </row>
    <row r="118" spans="1:2" x14ac:dyDescent="0.25">
      <c r="A118" t="s">
        <v>146</v>
      </c>
      <c r="B118" t="s">
        <v>175</v>
      </c>
    </row>
    <row r="119" spans="1:2" x14ac:dyDescent="0.25">
      <c r="A119" t="s">
        <v>146</v>
      </c>
      <c r="B119" t="s">
        <v>176</v>
      </c>
    </row>
    <row r="120" spans="1:2" x14ac:dyDescent="0.25">
      <c r="A120" t="s">
        <v>144</v>
      </c>
      <c r="B120" t="s">
        <v>177</v>
      </c>
    </row>
    <row r="121" spans="1:2" x14ac:dyDescent="0.25">
      <c r="A121" t="s">
        <v>146</v>
      </c>
      <c r="B121" t="s">
        <v>178</v>
      </c>
    </row>
    <row r="122" spans="1:2" x14ac:dyDescent="0.25">
      <c r="A122" t="s">
        <v>144</v>
      </c>
      <c r="B122" t="s">
        <v>179</v>
      </c>
    </row>
    <row r="123" spans="1:2" x14ac:dyDescent="0.25">
      <c r="A123" t="s">
        <v>146</v>
      </c>
      <c r="B123" t="s">
        <v>180</v>
      </c>
    </row>
    <row r="124" spans="1:2" x14ac:dyDescent="0.25">
      <c r="A124" t="s">
        <v>144</v>
      </c>
      <c r="B124" t="s">
        <v>181</v>
      </c>
    </row>
    <row r="125" spans="1:2" x14ac:dyDescent="0.25">
      <c r="A125" t="s">
        <v>146</v>
      </c>
      <c r="B125" t="s">
        <v>182</v>
      </c>
    </row>
    <row r="126" spans="1:2" x14ac:dyDescent="0.25">
      <c r="A126" t="s">
        <v>144</v>
      </c>
      <c r="B126" t="s">
        <v>183</v>
      </c>
    </row>
    <row r="127" spans="1:2" x14ac:dyDescent="0.25">
      <c r="A127" t="s">
        <v>146</v>
      </c>
      <c r="B127" t="s">
        <v>184</v>
      </c>
    </row>
    <row r="128" spans="1:2" x14ac:dyDescent="0.25">
      <c r="A128" t="s">
        <v>144</v>
      </c>
      <c r="B128" t="s">
        <v>185</v>
      </c>
    </row>
    <row r="129" spans="1:10" x14ac:dyDescent="0.25">
      <c r="A129" t="s">
        <v>146</v>
      </c>
      <c r="B129" t="s">
        <v>186</v>
      </c>
    </row>
    <row r="130" spans="1:10" x14ac:dyDescent="0.25">
      <c r="A130" t="s">
        <v>146</v>
      </c>
      <c r="B130" t="s">
        <v>187</v>
      </c>
    </row>
    <row r="131" spans="1:10" x14ac:dyDescent="0.25">
      <c r="A131" t="s">
        <v>146</v>
      </c>
      <c r="B131" t="s">
        <v>188</v>
      </c>
    </row>
    <row r="132" spans="1:10" x14ac:dyDescent="0.25">
      <c r="A132" t="s">
        <v>144</v>
      </c>
      <c r="B132" t="s">
        <v>189</v>
      </c>
    </row>
    <row r="133" spans="1:10" x14ac:dyDescent="0.25">
      <c r="A133" t="s">
        <v>146</v>
      </c>
      <c r="B133" t="s">
        <v>190</v>
      </c>
    </row>
    <row r="136" spans="1:10" ht="15.6" x14ac:dyDescent="0.3">
      <c r="B136" s="123" t="s">
        <v>191</v>
      </c>
    </row>
    <row r="138" spans="1:10" ht="25.5" customHeight="1" x14ac:dyDescent="0.25">
      <c r="A138" s="125"/>
      <c r="B138" s="128" t="s">
        <v>17</v>
      </c>
      <c r="C138" s="128" t="s">
        <v>5</v>
      </c>
      <c r="D138" s="129"/>
      <c r="E138" s="129"/>
      <c r="F138" s="130" t="s">
        <v>192</v>
      </c>
      <c r="G138" s="130"/>
      <c r="H138" s="130"/>
      <c r="I138" s="130" t="s">
        <v>29</v>
      </c>
      <c r="J138" s="130" t="s">
        <v>0</v>
      </c>
    </row>
    <row r="139" spans="1:10" ht="36.75" customHeight="1" x14ac:dyDescent="0.25">
      <c r="A139" s="126"/>
      <c r="B139" s="131" t="s">
        <v>193</v>
      </c>
      <c r="C139" s="201" t="s">
        <v>194</v>
      </c>
      <c r="D139" s="202"/>
      <c r="E139" s="202"/>
      <c r="F139" s="138" t="s">
        <v>24</v>
      </c>
      <c r="G139" s="139"/>
      <c r="H139" s="139"/>
      <c r="I139" s="139">
        <f>'SO 09 1a Pol'!G8</f>
        <v>0</v>
      </c>
      <c r="J139" s="135" t="str">
        <f>IF(I207=0,"",I139/I207*100)</f>
        <v/>
      </c>
    </row>
    <row r="140" spans="1:10" ht="36.75" customHeight="1" x14ac:dyDescent="0.25">
      <c r="A140" s="126"/>
      <c r="B140" s="131" t="s">
        <v>195</v>
      </c>
      <c r="C140" s="201" t="s">
        <v>196</v>
      </c>
      <c r="D140" s="202"/>
      <c r="E140" s="202"/>
      <c r="F140" s="138" t="s">
        <v>24</v>
      </c>
      <c r="G140" s="139"/>
      <c r="H140" s="139"/>
      <c r="I140" s="139">
        <f>'SO 09 1a Pol'!G12</f>
        <v>0</v>
      </c>
      <c r="J140" s="135" t="str">
        <f>IF(I207=0,"",I140/I207*100)</f>
        <v/>
      </c>
    </row>
    <row r="141" spans="1:10" ht="36.75" customHeight="1" x14ac:dyDescent="0.25">
      <c r="A141" s="126"/>
      <c r="B141" s="131" t="s">
        <v>197</v>
      </c>
      <c r="C141" s="201" t="s">
        <v>198</v>
      </c>
      <c r="D141" s="202"/>
      <c r="E141" s="202"/>
      <c r="F141" s="138" t="s">
        <v>24</v>
      </c>
      <c r="G141" s="139"/>
      <c r="H141" s="139"/>
      <c r="I141" s="139">
        <f>'SO 09 1a Pol'!G41</f>
        <v>0</v>
      </c>
      <c r="J141" s="135" t="str">
        <f>IF(I207=0,"",I141/I207*100)</f>
        <v/>
      </c>
    </row>
    <row r="142" spans="1:10" ht="36.75" customHeight="1" x14ac:dyDescent="0.25">
      <c r="A142" s="126"/>
      <c r="B142" s="131" t="s">
        <v>199</v>
      </c>
      <c r="C142" s="201" t="s">
        <v>200</v>
      </c>
      <c r="D142" s="202"/>
      <c r="E142" s="202"/>
      <c r="F142" s="138" t="s">
        <v>24</v>
      </c>
      <c r="G142" s="139"/>
      <c r="H142" s="139"/>
      <c r="I142" s="139">
        <f>'SO 09 1a Pol'!G52</f>
        <v>0</v>
      </c>
      <c r="J142" s="135" t="str">
        <f>IF(I207=0,"",I142/I207*100)</f>
        <v/>
      </c>
    </row>
    <row r="143" spans="1:10" ht="36.75" customHeight="1" x14ac:dyDescent="0.25">
      <c r="A143" s="126"/>
      <c r="B143" s="131" t="s">
        <v>201</v>
      </c>
      <c r="C143" s="201" t="s">
        <v>202</v>
      </c>
      <c r="D143" s="202"/>
      <c r="E143" s="202"/>
      <c r="F143" s="138" t="s">
        <v>24</v>
      </c>
      <c r="G143" s="139"/>
      <c r="H143" s="139"/>
      <c r="I143" s="139">
        <f>'SO 09 1a Pol'!G79</f>
        <v>0</v>
      </c>
      <c r="J143" s="135" t="str">
        <f>IF(I207=0,"",I143/I207*100)</f>
        <v/>
      </c>
    </row>
    <row r="144" spans="1:10" ht="36.75" customHeight="1" x14ac:dyDescent="0.25">
      <c r="A144" s="126"/>
      <c r="B144" s="131" t="s">
        <v>203</v>
      </c>
      <c r="C144" s="201" t="s">
        <v>204</v>
      </c>
      <c r="D144" s="202"/>
      <c r="E144" s="202"/>
      <c r="F144" s="138" t="s">
        <v>24</v>
      </c>
      <c r="G144" s="139"/>
      <c r="H144" s="139"/>
      <c r="I144" s="139">
        <f>'SO 09 1a Pol'!G98</f>
        <v>0</v>
      </c>
      <c r="J144" s="135" t="str">
        <f>IF(I207=0,"",I144/I207*100)</f>
        <v/>
      </c>
    </row>
    <row r="145" spans="1:10" ht="36.75" customHeight="1" x14ac:dyDescent="0.25">
      <c r="A145" s="126"/>
      <c r="B145" s="131" t="s">
        <v>205</v>
      </c>
      <c r="C145" s="201" t="s">
        <v>206</v>
      </c>
      <c r="D145" s="202"/>
      <c r="E145" s="202"/>
      <c r="F145" s="138" t="s">
        <v>24</v>
      </c>
      <c r="G145" s="139"/>
      <c r="H145" s="139"/>
      <c r="I145" s="139">
        <f>'SO 09 1a Pol'!G148</f>
        <v>0</v>
      </c>
      <c r="J145" s="135" t="str">
        <f>IF(I207=0,"",I145/I207*100)</f>
        <v/>
      </c>
    </row>
    <row r="146" spans="1:10" ht="36.75" customHeight="1" x14ac:dyDescent="0.25">
      <c r="A146" s="126"/>
      <c r="B146" s="131" t="s">
        <v>207</v>
      </c>
      <c r="C146" s="201" t="s">
        <v>208</v>
      </c>
      <c r="D146" s="202"/>
      <c r="E146" s="202"/>
      <c r="F146" s="138" t="s">
        <v>24</v>
      </c>
      <c r="G146" s="139"/>
      <c r="H146" s="139"/>
      <c r="I146" s="139">
        <f>'SO 09 1a Pol'!G224</f>
        <v>0</v>
      </c>
      <c r="J146" s="135" t="str">
        <f>IF(I207=0,"",I146/I207*100)</f>
        <v/>
      </c>
    </row>
    <row r="147" spans="1:10" ht="36.75" customHeight="1" x14ac:dyDescent="0.25">
      <c r="A147" s="126"/>
      <c r="B147" s="131" t="s">
        <v>209</v>
      </c>
      <c r="C147" s="201" t="s">
        <v>210</v>
      </c>
      <c r="D147" s="202"/>
      <c r="E147" s="202"/>
      <c r="F147" s="138" t="s">
        <v>24</v>
      </c>
      <c r="G147" s="139"/>
      <c r="H147" s="139"/>
      <c r="I147" s="139">
        <f>'SO 09 1a Pol'!G292</f>
        <v>0</v>
      </c>
      <c r="J147" s="135" t="str">
        <f>IF(I207=0,"",I147/I207*100)</f>
        <v/>
      </c>
    </row>
    <row r="148" spans="1:10" ht="36.75" customHeight="1" x14ac:dyDescent="0.25">
      <c r="A148" s="126"/>
      <c r="B148" s="131" t="s">
        <v>211</v>
      </c>
      <c r="C148" s="201" t="s">
        <v>212</v>
      </c>
      <c r="D148" s="202"/>
      <c r="E148" s="202"/>
      <c r="F148" s="138" t="s">
        <v>24</v>
      </c>
      <c r="G148" s="139"/>
      <c r="H148" s="139"/>
      <c r="I148" s="139">
        <f>'SO 09 1a Pol'!G403</f>
        <v>0</v>
      </c>
      <c r="J148" s="135" t="str">
        <f>IF(I207=0,"",I148/I207*100)</f>
        <v/>
      </c>
    </row>
    <row r="149" spans="1:10" ht="36.75" customHeight="1" x14ac:dyDescent="0.25">
      <c r="A149" s="126"/>
      <c r="B149" s="131" t="s">
        <v>213</v>
      </c>
      <c r="C149" s="201" t="s">
        <v>214</v>
      </c>
      <c r="D149" s="202"/>
      <c r="E149" s="202"/>
      <c r="F149" s="138" t="s">
        <v>24</v>
      </c>
      <c r="G149" s="139"/>
      <c r="H149" s="139"/>
      <c r="I149" s="139">
        <f>'SO 01 B1.1  Pol'!G8+'SO 01 B2 Pol'!G8+'SO 01 B4 Pol'!G8+'SO 01 D.1 Pol'!G8+'SO 02 1-1 Pol'!G8+'SO 02 1-2 Pol'!G8+'SO 02 1-3 Pol'!G8+'SO 03 ST  1 Pol'!G8+'SO 03 ST  2 Pol'!G8+'SO 03 ST  3 Pol'!G8+'SO 03 ST  4  Pol'!G8+'SO 03 ST  5 Pol'!G8+'SO 03 ST  6 Pol'!G8+'SO 03 ST  8 Pol'!G8+'SO 03 ST 11  Pol'!G8</f>
        <v>0</v>
      </c>
      <c r="J149" s="135" t="str">
        <f>IF(I207=0,"",I149/I207*100)</f>
        <v/>
      </c>
    </row>
    <row r="150" spans="1:10" ht="36.75" customHeight="1" x14ac:dyDescent="0.25">
      <c r="A150" s="126"/>
      <c r="B150" s="131" t="s">
        <v>215</v>
      </c>
      <c r="C150" s="201" t="s">
        <v>216</v>
      </c>
      <c r="D150" s="202"/>
      <c r="E150" s="202"/>
      <c r="F150" s="138" t="s">
        <v>24</v>
      </c>
      <c r="G150" s="139"/>
      <c r="H150" s="139"/>
      <c r="I150" s="139">
        <f>'SO 09 1a Pol'!G409</f>
        <v>0</v>
      </c>
      <c r="J150" s="135" t="str">
        <f>IF(I207=0,"",I150/I207*100)</f>
        <v/>
      </c>
    </row>
    <row r="151" spans="1:10" ht="36.75" customHeight="1" x14ac:dyDescent="0.25">
      <c r="A151" s="126"/>
      <c r="B151" s="131" t="s">
        <v>217</v>
      </c>
      <c r="C151" s="201" t="s">
        <v>218</v>
      </c>
      <c r="D151" s="202"/>
      <c r="E151" s="202"/>
      <c r="F151" s="138" t="s">
        <v>24</v>
      </c>
      <c r="G151" s="139"/>
      <c r="H151" s="139"/>
      <c r="I151" s="139">
        <f>'SO 05.1 1a Pol'!G8+'SO 05.2 1a Pol'!G8</f>
        <v>0</v>
      </c>
      <c r="J151" s="135" t="str">
        <f>IF(I207=0,"",I151/I207*100)</f>
        <v/>
      </c>
    </row>
    <row r="152" spans="1:10" ht="36.75" customHeight="1" x14ac:dyDescent="0.25">
      <c r="A152" s="126"/>
      <c r="B152" s="131" t="s">
        <v>219</v>
      </c>
      <c r="C152" s="201" t="s">
        <v>220</v>
      </c>
      <c r="D152" s="202"/>
      <c r="E152" s="202"/>
      <c r="F152" s="138" t="s">
        <v>24</v>
      </c>
      <c r="G152" s="139"/>
      <c r="H152" s="139"/>
      <c r="I152" s="139">
        <f>'SO 09 1a Pol'!G416</f>
        <v>0</v>
      </c>
      <c r="J152" s="135" t="str">
        <f>IF(I207=0,"",I152/I207*100)</f>
        <v/>
      </c>
    </row>
    <row r="153" spans="1:10" ht="36.75" customHeight="1" x14ac:dyDescent="0.25">
      <c r="A153" s="126"/>
      <c r="B153" s="131" t="s">
        <v>221</v>
      </c>
      <c r="C153" s="201" t="s">
        <v>222</v>
      </c>
      <c r="D153" s="202"/>
      <c r="E153" s="202"/>
      <c r="F153" s="138" t="s">
        <v>24</v>
      </c>
      <c r="G153" s="139"/>
      <c r="H153" s="139"/>
      <c r="I153" s="139">
        <f>'SO 05.1 1a Pol'!G30+'SO 05.2 1a Pol'!G33</f>
        <v>0</v>
      </c>
      <c r="J153" s="135" t="str">
        <f>IF(I207=0,"",I153/I207*100)</f>
        <v/>
      </c>
    </row>
    <row r="154" spans="1:10" ht="36.75" customHeight="1" x14ac:dyDescent="0.25">
      <c r="A154" s="126"/>
      <c r="B154" s="131" t="s">
        <v>223</v>
      </c>
      <c r="C154" s="201" t="s">
        <v>224</v>
      </c>
      <c r="D154" s="202"/>
      <c r="E154" s="202"/>
      <c r="F154" s="138" t="s">
        <v>24</v>
      </c>
      <c r="G154" s="139"/>
      <c r="H154" s="139"/>
      <c r="I154" s="139">
        <f>'SO 09 1a Pol'!G420</f>
        <v>0</v>
      </c>
      <c r="J154" s="135" t="str">
        <f>IF(I207=0,"",I154/I207*100)</f>
        <v/>
      </c>
    </row>
    <row r="155" spans="1:10" ht="36.75" customHeight="1" x14ac:dyDescent="0.25">
      <c r="A155" s="126"/>
      <c r="B155" s="131" t="s">
        <v>225</v>
      </c>
      <c r="C155" s="201" t="s">
        <v>226</v>
      </c>
      <c r="D155" s="202"/>
      <c r="E155" s="202"/>
      <c r="F155" s="138" t="s">
        <v>24</v>
      </c>
      <c r="G155" s="139"/>
      <c r="H155" s="139"/>
      <c r="I155" s="139">
        <f>'SO 05.1 1a Pol'!G37+'SO 05.2 1a Pol'!G43</f>
        <v>0</v>
      </c>
      <c r="J155" s="135" t="str">
        <f>IF(I207=0,"",I155/I207*100)</f>
        <v/>
      </c>
    </row>
    <row r="156" spans="1:10" ht="36.75" customHeight="1" x14ac:dyDescent="0.25">
      <c r="A156" s="126"/>
      <c r="B156" s="131" t="s">
        <v>227</v>
      </c>
      <c r="C156" s="201" t="s">
        <v>228</v>
      </c>
      <c r="D156" s="202"/>
      <c r="E156" s="202"/>
      <c r="F156" s="138" t="s">
        <v>24</v>
      </c>
      <c r="G156" s="139"/>
      <c r="H156" s="139"/>
      <c r="I156" s="139">
        <f>'SO 09 1a Pol'!G453</f>
        <v>0</v>
      </c>
      <c r="J156" s="135" t="str">
        <f>IF(I207=0,"",I156/I207*100)</f>
        <v/>
      </c>
    </row>
    <row r="157" spans="1:10" ht="36.75" customHeight="1" x14ac:dyDescent="0.25">
      <c r="A157" s="126"/>
      <c r="B157" s="131" t="s">
        <v>229</v>
      </c>
      <c r="C157" s="201" t="s">
        <v>230</v>
      </c>
      <c r="D157" s="202"/>
      <c r="E157" s="202"/>
      <c r="F157" s="138" t="s">
        <v>24</v>
      </c>
      <c r="G157" s="139"/>
      <c r="H157" s="139"/>
      <c r="I157" s="139">
        <f>'SO 05.1 1a Pol'!G60+'SO 05.2 1a Pol'!G66</f>
        <v>0</v>
      </c>
      <c r="J157" s="135" t="str">
        <f>IF(I207=0,"",I157/I207*100)</f>
        <v/>
      </c>
    </row>
    <row r="158" spans="1:10" ht="36.75" customHeight="1" x14ac:dyDescent="0.25">
      <c r="A158" s="126"/>
      <c r="B158" s="131" t="s">
        <v>231</v>
      </c>
      <c r="C158" s="201" t="s">
        <v>232</v>
      </c>
      <c r="D158" s="202"/>
      <c r="E158" s="202"/>
      <c r="F158" s="138" t="s">
        <v>24</v>
      </c>
      <c r="G158" s="139"/>
      <c r="H158" s="139"/>
      <c r="I158" s="139">
        <f>'SO 05.1 1a Pol'!G67+'SO 05.2 1a Pol'!G79</f>
        <v>0</v>
      </c>
      <c r="J158" s="135" t="str">
        <f>IF(I207=0,"",I158/I207*100)</f>
        <v/>
      </c>
    </row>
    <row r="159" spans="1:10" ht="36.75" customHeight="1" x14ac:dyDescent="0.25">
      <c r="A159" s="126"/>
      <c r="B159" s="131" t="s">
        <v>233</v>
      </c>
      <c r="C159" s="201" t="s">
        <v>234</v>
      </c>
      <c r="D159" s="202"/>
      <c r="E159" s="202"/>
      <c r="F159" s="138" t="s">
        <v>24</v>
      </c>
      <c r="G159" s="139"/>
      <c r="H159" s="139"/>
      <c r="I159" s="139">
        <f>'SO 05.1 1a Pol'!G90+'SO 05.2 1a Pol'!G110</f>
        <v>0</v>
      </c>
      <c r="J159" s="135" t="str">
        <f>IF(I207=0,"",I159/I207*100)</f>
        <v/>
      </c>
    </row>
    <row r="160" spans="1:10" ht="36.75" customHeight="1" x14ac:dyDescent="0.25">
      <c r="A160" s="126"/>
      <c r="B160" s="131" t="s">
        <v>235</v>
      </c>
      <c r="C160" s="201" t="s">
        <v>236</v>
      </c>
      <c r="D160" s="202"/>
      <c r="E160" s="202"/>
      <c r="F160" s="138" t="s">
        <v>24</v>
      </c>
      <c r="G160" s="139"/>
      <c r="H160" s="139"/>
      <c r="I160" s="139">
        <f>'SO 05.2 1a Pol'!G117</f>
        <v>0</v>
      </c>
      <c r="J160" s="135" t="str">
        <f>IF(I207=0,"",I160/I207*100)</f>
        <v/>
      </c>
    </row>
    <row r="161" spans="1:10" ht="36.75" customHeight="1" x14ac:dyDescent="0.25">
      <c r="A161" s="126"/>
      <c r="B161" s="131" t="s">
        <v>237</v>
      </c>
      <c r="C161" s="201" t="s">
        <v>238</v>
      </c>
      <c r="D161" s="202"/>
      <c r="E161" s="202"/>
      <c r="F161" s="138" t="s">
        <v>24</v>
      </c>
      <c r="G161" s="139"/>
      <c r="H161" s="139"/>
      <c r="I161" s="139">
        <f>'SO 05.1 1a Pol'!G97+'SO 05.2 1a Pol'!G130</f>
        <v>0</v>
      </c>
      <c r="J161" s="135" t="str">
        <f>IF(I207=0,"",I161/I207*100)</f>
        <v/>
      </c>
    </row>
    <row r="162" spans="1:10" ht="36.75" customHeight="1" x14ac:dyDescent="0.25">
      <c r="A162" s="126"/>
      <c r="B162" s="131" t="s">
        <v>239</v>
      </c>
      <c r="C162" s="201" t="s">
        <v>240</v>
      </c>
      <c r="D162" s="202"/>
      <c r="E162" s="202"/>
      <c r="F162" s="138" t="s">
        <v>24</v>
      </c>
      <c r="G162" s="139"/>
      <c r="H162" s="139"/>
      <c r="I162" s="139">
        <f>'SO 02 1-1 Pol'!G15+'SO 02 1-2 Pol'!G13+'SO 02 1-3 Pol'!G12+'SO 03 D 01  Pol'!G8+'SO 03 ST  1 Pol'!G25+'SO 03 ST  2 Pol'!G20+'SO 03 ST  3 Pol'!G23+'SO 03 ST  4  Pol'!G28+'SO 03 ST  5 Pol'!G12+'SO 03 ST  6 Pol'!G35+'SO 03 ST  8 Pol'!G22+'SO 03 ST  9 Pol'!G8+'SO 03 ST 10 Pol'!G8+'SO 03 ST 11  Pol'!G19</f>
        <v>0</v>
      </c>
      <c r="J162" s="135" t="str">
        <f>IF(I207=0,"",I162/I207*100)</f>
        <v/>
      </c>
    </row>
    <row r="163" spans="1:10" ht="36.75" customHeight="1" x14ac:dyDescent="0.25">
      <c r="A163" s="126"/>
      <c r="B163" s="131" t="s">
        <v>241</v>
      </c>
      <c r="C163" s="201" t="s">
        <v>242</v>
      </c>
      <c r="D163" s="202"/>
      <c r="E163" s="202"/>
      <c r="F163" s="138" t="s">
        <v>24</v>
      </c>
      <c r="G163" s="139"/>
      <c r="H163" s="139"/>
      <c r="I163" s="139">
        <f>'SO 02 1-2 Pol'!G25</f>
        <v>0</v>
      </c>
      <c r="J163" s="135" t="str">
        <f>IF(I207=0,"",I163/I207*100)</f>
        <v/>
      </c>
    </row>
    <row r="164" spans="1:10" ht="36.75" customHeight="1" x14ac:dyDescent="0.25">
      <c r="A164" s="126"/>
      <c r="B164" s="131" t="s">
        <v>243</v>
      </c>
      <c r="C164" s="201" t="s">
        <v>244</v>
      </c>
      <c r="D164" s="202"/>
      <c r="E164" s="202"/>
      <c r="F164" s="138" t="s">
        <v>24</v>
      </c>
      <c r="G164" s="139"/>
      <c r="H164" s="139"/>
      <c r="I164" s="139">
        <f>'SO 03 D 01  Pol'!G12+'SO 03 ST  1 Pol'!G39+'SO 03 ST  4  Pol'!G46+'SO 03 ST  6 Pol'!G43+'SO 03 ST  8 Pol'!G35+'SO 03 ST  9 Pol'!G44+'SO 03 ST 10 Pol'!G24</f>
        <v>0</v>
      </c>
      <c r="J164" s="135" t="str">
        <f>IF(I207=0,"",I164/I207*100)</f>
        <v/>
      </c>
    </row>
    <row r="165" spans="1:10" ht="36.75" customHeight="1" x14ac:dyDescent="0.25">
      <c r="A165" s="126"/>
      <c r="B165" s="131" t="s">
        <v>245</v>
      </c>
      <c r="C165" s="201" t="s">
        <v>246</v>
      </c>
      <c r="D165" s="202"/>
      <c r="E165" s="202"/>
      <c r="F165" s="138" t="s">
        <v>24</v>
      </c>
      <c r="G165" s="139"/>
      <c r="H165" s="139"/>
      <c r="I165" s="139">
        <f>'SO 05.2 1a Pol'!G137</f>
        <v>0</v>
      </c>
      <c r="J165" s="135" t="str">
        <f>IF(I207=0,"",I165/I207*100)</f>
        <v/>
      </c>
    </row>
    <row r="166" spans="1:10" ht="36.75" customHeight="1" x14ac:dyDescent="0.25">
      <c r="A166" s="126"/>
      <c r="B166" s="131" t="s">
        <v>247</v>
      </c>
      <c r="C166" s="201" t="s">
        <v>248</v>
      </c>
      <c r="D166" s="202"/>
      <c r="E166" s="202"/>
      <c r="F166" s="138" t="s">
        <v>24</v>
      </c>
      <c r="G166" s="139"/>
      <c r="H166" s="139"/>
      <c r="I166" s="139">
        <f>'SO 05.1 1a Pol'!G104+'SO 05.2 1a Pol'!G141</f>
        <v>0</v>
      </c>
      <c r="J166" s="135" t="str">
        <f>IF(I207=0,"",I166/I207*100)</f>
        <v/>
      </c>
    </row>
    <row r="167" spans="1:10" ht="36.75" customHeight="1" x14ac:dyDescent="0.25">
      <c r="A167" s="126"/>
      <c r="B167" s="131" t="s">
        <v>249</v>
      </c>
      <c r="C167" s="201" t="s">
        <v>250</v>
      </c>
      <c r="D167" s="202"/>
      <c r="E167" s="202"/>
      <c r="F167" s="138" t="s">
        <v>24</v>
      </c>
      <c r="G167" s="139"/>
      <c r="H167" s="139"/>
      <c r="I167" s="139">
        <f>'SO 01 B1.1  Pol'!G15+'SO 02 1-1 Pol'!G29+'SO 02 1-2 Pol'!G55+'SO 02 1-3 Pol'!G20+'SO 03 ST  2 Pol'!G51+'SO 03 ST  5 Pol'!G19+'SO 03 ST 10 Pol'!G28</f>
        <v>0</v>
      </c>
      <c r="J167" s="135" t="str">
        <f>IF(I207=0,"",I167/I207*100)</f>
        <v/>
      </c>
    </row>
    <row r="168" spans="1:10" ht="36.75" customHeight="1" x14ac:dyDescent="0.25">
      <c r="A168" s="126"/>
      <c r="B168" s="131" t="s">
        <v>251</v>
      </c>
      <c r="C168" s="201" t="s">
        <v>252</v>
      </c>
      <c r="D168" s="202"/>
      <c r="E168" s="202"/>
      <c r="F168" s="138" t="s">
        <v>24</v>
      </c>
      <c r="G168" s="139"/>
      <c r="H168" s="139"/>
      <c r="I168" s="139">
        <f>'SO 03 D 01  Pol'!G19+'SO 03 ST  1 Pol'!G43+'SO 03 ST  4  Pol'!G52+'SO 03 ST  6 Pol'!G48+'SO 03 ST  8 Pol'!G40+'SO 03 ST  9 Pol'!G48+'SO 03 ST 10 Pol'!G45</f>
        <v>0</v>
      </c>
      <c r="J168" s="135" t="str">
        <f>IF(I207=0,"",I168/I207*100)</f>
        <v/>
      </c>
    </row>
    <row r="169" spans="1:10" ht="36.75" customHeight="1" x14ac:dyDescent="0.25">
      <c r="A169" s="126"/>
      <c r="B169" s="131" t="s">
        <v>253</v>
      </c>
      <c r="C169" s="201" t="s">
        <v>254</v>
      </c>
      <c r="D169" s="202"/>
      <c r="E169" s="202"/>
      <c r="F169" s="138" t="s">
        <v>24</v>
      </c>
      <c r="G169" s="139"/>
      <c r="H169" s="139"/>
      <c r="I169" s="139">
        <f>'SO 01 B1.1  Pol'!G19+'SO 03 D 01  Pol'!G21+'SO 03 ST  2 Pol'!G54+'SO 03 ST  3 Pol'!G37+'SO 03 ST  5 Pol'!G34+'SO 03 ST  6 Pol'!G51+'SO 03 ST  8 Pol'!G44</f>
        <v>0</v>
      </c>
      <c r="J169" s="135" t="str">
        <f>IF(I207=0,"",I169/I207*100)</f>
        <v/>
      </c>
    </row>
    <row r="170" spans="1:10" ht="36.75" customHeight="1" x14ac:dyDescent="0.25">
      <c r="A170" s="126"/>
      <c r="B170" s="131" t="s">
        <v>255</v>
      </c>
      <c r="C170" s="201" t="s">
        <v>256</v>
      </c>
      <c r="D170" s="202"/>
      <c r="E170" s="202"/>
      <c r="F170" s="138" t="s">
        <v>24</v>
      </c>
      <c r="G170" s="139"/>
      <c r="H170" s="139"/>
      <c r="I170" s="139">
        <f>'SO 05.2 1a Pol'!G148</f>
        <v>0</v>
      </c>
      <c r="J170" s="135" t="str">
        <f>IF(I207=0,"",I170/I207*100)</f>
        <v/>
      </c>
    </row>
    <row r="171" spans="1:10" ht="36.75" customHeight="1" x14ac:dyDescent="0.25">
      <c r="A171" s="126"/>
      <c r="B171" s="131" t="s">
        <v>257</v>
      </c>
      <c r="C171" s="201" t="s">
        <v>258</v>
      </c>
      <c r="D171" s="202"/>
      <c r="E171" s="202"/>
      <c r="F171" s="138" t="s">
        <v>24</v>
      </c>
      <c r="G171" s="139"/>
      <c r="H171" s="139"/>
      <c r="I171" s="139">
        <f>'SO 05.1 1a Pol'!G112+'SO 05.2 1a Pol'!G158</f>
        <v>0</v>
      </c>
      <c r="J171" s="135" t="str">
        <f>IF(I207=0,"",I171/I207*100)</f>
        <v/>
      </c>
    </row>
    <row r="172" spans="1:10" ht="36.75" customHeight="1" x14ac:dyDescent="0.25">
      <c r="A172" s="126"/>
      <c r="B172" s="131" t="s">
        <v>259</v>
      </c>
      <c r="C172" s="201" t="s">
        <v>260</v>
      </c>
      <c r="D172" s="202"/>
      <c r="E172" s="202"/>
      <c r="F172" s="138" t="s">
        <v>24</v>
      </c>
      <c r="G172" s="139"/>
      <c r="H172" s="139"/>
      <c r="I172" s="139">
        <f>'SO 05.1 1a Pol'!G144+'SO 05.2 1a Pol'!G174</f>
        <v>0</v>
      </c>
      <c r="J172" s="135" t="str">
        <f>IF(I207=0,"",I172/I207*100)</f>
        <v/>
      </c>
    </row>
    <row r="173" spans="1:10" ht="36.75" customHeight="1" x14ac:dyDescent="0.25">
      <c r="A173" s="126"/>
      <c r="B173" s="131" t="s">
        <v>261</v>
      </c>
      <c r="C173" s="201" t="s">
        <v>262</v>
      </c>
      <c r="D173" s="202"/>
      <c r="E173" s="202"/>
      <c r="F173" s="138" t="s">
        <v>24</v>
      </c>
      <c r="G173" s="139"/>
      <c r="H173" s="139"/>
      <c r="I173" s="139">
        <f>'SO 05.1 1a Pol'!G193+'SO 05.2 1a Pol'!G209</f>
        <v>0</v>
      </c>
      <c r="J173" s="135" t="str">
        <f>IF(I207=0,"",I173/I207*100)</f>
        <v/>
      </c>
    </row>
    <row r="174" spans="1:10" ht="36.75" customHeight="1" x14ac:dyDescent="0.25">
      <c r="A174" s="126"/>
      <c r="B174" s="131" t="s">
        <v>261</v>
      </c>
      <c r="C174" s="201" t="s">
        <v>263</v>
      </c>
      <c r="D174" s="202"/>
      <c r="E174" s="202"/>
      <c r="F174" s="138" t="s">
        <v>24</v>
      </c>
      <c r="G174" s="139"/>
      <c r="H174" s="139"/>
      <c r="I174" s="139">
        <f>'SO 02 1-1 Pol'!G53+'SO 02 1-2 Pol'!G69</f>
        <v>0</v>
      </c>
      <c r="J174" s="135" t="str">
        <f>IF(I207=0,"",I174/I207*100)</f>
        <v/>
      </c>
    </row>
    <row r="175" spans="1:10" ht="36.75" customHeight="1" x14ac:dyDescent="0.25">
      <c r="A175" s="126"/>
      <c r="B175" s="131" t="s">
        <v>264</v>
      </c>
      <c r="C175" s="201" t="s">
        <v>265</v>
      </c>
      <c r="D175" s="202"/>
      <c r="E175" s="202"/>
      <c r="F175" s="138" t="s">
        <v>24</v>
      </c>
      <c r="G175" s="139"/>
      <c r="H175" s="139"/>
      <c r="I175" s="139">
        <f>'SO 03 ST  9 Pol'!G51+'SO 03 ST 10 Pol'!G48</f>
        <v>0</v>
      </c>
      <c r="J175" s="135" t="str">
        <f>IF(I207=0,"",I175/I207*100)</f>
        <v/>
      </c>
    </row>
    <row r="176" spans="1:10" ht="36.75" customHeight="1" x14ac:dyDescent="0.25">
      <c r="A176" s="126"/>
      <c r="B176" s="131" t="s">
        <v>264</v>
      </c>
      <c r="C176" s="201" t="s">
        <v>266</v>
      </c>
      <c r="D176" s="202"/>
      <c r="E176" s="202"/>
      <c r="F176" s="138" t="s">
        <v>24</v>
      </c>
      <c r="G176" s="139"/>
      <c r="H176" s="139"/>
      <c r="I176" s="139">
        <f>'SO 05.1 1a Pol'!G198+'SO 05.2 1a Pol'!G213</f>
        <v>0</v>
      </c>
      <c r="J176" s="135" t="str">
        <f>IF(I207=0,"",I176/I207*100)</f>
        <v/>
      </c>
    </row>
    <row r="177" spans="1:10" ht="36.75" customHeight="1" x14ac:dyDescent="0.25">
      <c r="A177" s="126"/>
      <c r="B177" s="131" t="s">
        <v>267</v>
      </c>
      <c r="C177" s="201" t="s">
        <v>268</v>
      </c>
      <c r="D177" s="202"/>
      <c r="E177" s="202"/>
      <c r="F177" s="138" t="s">
        <v>24</v>
      </c>
      <c r="G177" s="139"/>
      <c r="H177" s="139"/>
      <c r="I177" s="139">
        <f>'SO 03 ST  2 Pol'!G68</f>
        <v>0</v>
      </c>
      <c r="J177" s="135" t="str">
        <f>IF(I207=0,"",I177/I207*100)</f>
        <v/>
      </c>
    </row>
    <row r="178" spans="1:10" ht="36.75" customHeight="1" x14ac:dyDescent="0.25">
      <c r="A178" s="126"/>
      <c r="B178" s="131" t="s">
        <v>269</v>
      </c>
      <c r="C178" s="201" t="s">
        <v>270</v>
      </c>
      <c r="D178" s="202"/>
      <c r="E178" s="202"/>
      <c r="F178" s="138" t="s">
        <v>24</v>
      </c>
      <c r="G178" s="139"/>
      <c r="H178" s="139"/>
      <c r="I178" s="139">
        <f>'SO 03 ST  2 Pol'!G71+'SO 03 ST  4  Pol'!G56+'SO 03 ST  5 Pol'!G43+'SO 03 ST 10 Pol'!G52+'SO 03 ST 11  Pol'!G34</f>
        <v>0</v>
      </c>
      <c r="J178" s="135" t="str">
        <f>IF(I207=0,"",I178/I207*100)</f>
        <v/>
      </c>
    </row>
    <row r="179" spans="1:10" ht="36.75" customHeight="1" x14ac:dyDescent="0.25">
      <c r="A179" s="126"/>
      <c r="B179" s="131" t="s">
        <v>271</v>
      </c>
      <c r="C179" s="201" t="s">
        <v>272</v>
      </c>
      <c r="D179" s="202"/>
      <c r="E179" s="202"/>
      <c r="F179" s="138" t="s">
        <v>24</v>
      </c>
      <c r="G179" s="139"/>
      <c r="H179" s="139"/>
      <c r="I179" s="139">
        <f>'SO 01 B1 Pol'!G8+'SO 01 B1.1  Pol'!G24+'SO 01 B2 Pol'!G30+'SO 01 B3 Pol'!G8+'SO 01 B4 Pol'!G37+'SO 01 B5 Pol'!G8+'SO 01 B6 Pol'!G8+'SO 01 B7 Pol'!G8+'SO 01 D.1 Pol'!G154</f>
        <v>0</v>
      </c>
      <c r="J179" s="135" t="str">
        <f>IF(I207=0,"",I179/I207*100)</f>
        <v/>
      </c>
    </row>
    <row r="180" spans="1:10" ht="36.75" customHeight="1" x14ac:dyDescent="0.25">
      <c r="A180" s="126"/>
      <c r="B180" s="131" t="s">
        <v>273</v>
      </c>
      <c r="C180" s="201" t="s">
        <v>274</v>
      </c>
      <c r="D180" s="202"/>
      <c r="E180" s="202"/>
      <c r="F180" s="138" t="s">
        <v>24</v>
      </c>
      <c r="G180" s="139"/>
      <c r="H180" s="139"/>
      <c r="I180" s="139">
        <f>'SO 05.1 1a Pol'!G202</f>
        <v>0</v>
      </c>
      <c r="J180" s="135" t="str">
        <f>IF(I207=0,"",I180/I207*100)</f>
        <v/>
      </c>
    </row>
    <row r="181" spans="1:10" ht="36.75" customHeight="1" x14ac:dyDescent="0.25">
      <c r="A181" s="126"/>
      <c r="B181" s="131" t="s">
        <v>275</v>
      </c>
      <c r="C181" s="201" t="s">
        <v>276</v>
      </c>
      <c r="D181" s="202"/>
      <c r="E181" s="202"/>
      <c r="F181" s="138" t="s">
        <v>24</v>
      </c>
      <c r="G181" s="139"/>
      <c r="H181" s="139"/>
      <c r="I181" s="139">
        <f>'SO 02 1-1 Pol'!G74+'SO 02 1-2 Pol'!G77+'SO 02 1-3 Pol'!G29+'SO 03 D 01  Pol'!G25+'SO 03 ST  1 Pol'!G46+'SO 03 ST  2 Pol'!G75+'SO 03 ST  3 Pol'!G51+'SO 03 ST  4  Pol'!G61+'SO 03 ST  5 Pol'!G50+'SO 03 ST  6 Pol'!G55+'SO 03 ST  8 Pol'!G49+'SO 03 ST  9 Pol'!G55+'SO 03 ST 10 Pol'!G58+'SO 03 ST 11  Pol'!G40</f>
        <v>0</v>
      </c>
      <c r="J181" s="135" t="str">
        <f>IF(I207=0,"",I181/I207*100)</f>
        <v/>
      </c>
    </row>
    <row r="182" spans="1:10" ht="36.75" customHeight="1" x14ac:dyDescent="0.25">
      <c r="A182" s="126"/>
      <c r="B182" s="131" t="s">
        <v>277</v>
      </c>
      <c r="C182" s="201" t="s">
        <v>278</v>
      </c>
      <c r="D182" s="202"/>
      <c r="E182" s="202"/>
      <c r="F182" s="138" t="s">
        <v>24</v>
      </c>
      <c r="G182" s="139"/>
      <c r="H182" s="139"/>
      <c r="I182" s="139">
        <f>'SO 06 1a Pol'!G8+'SO 07 1a Pol'!G8</f>
        <v>0</v>
      </c>
      <c r="J182" s="135" t="str">
        <f>IF(I207=0,"",I182/I207*100)</f>
        <v/>
      </c>
    </row>
    <row r="183" spans="1:10" ht="36.75" customHeight="1" x14ac:dyDescent="0.25">
      <c r="A183" s="126"/>
      <c r="B183" s="131" t="s">
        <v>279</v>
      </c>
      <c r="C183" s="201" t="s">
        <v>280</v>
      </c>
      <c r="D183" s="202"/>
      <c r="E183" s="202"/>
      <c r="F183" s="138" t="s">
        <v>24</v>
      </c>
      <c r="G183" s="139"/>
      <c r="H183" s="139"/>
      <c r="I183" s="139">
        <f>'SO 05.1 1a Pol'!G206+'SO 05.2 1a Pol'!G220</f>
        <v>0</v>
      </c>
      <c r="J183" s="135" t="str">
        <f>IF(I207=0,"",I183/I207*100)</f>
        <v/>
      </c>
    </row>
    <row r="184" spans="1:10" ht="36.75" customHeight="1" x14ac:dyDescent="0.25">
      <c r="A184" s="126"/>
      <c r="B184" s="131" t="s">
        <v>281</v>
      </c>
      <c r="C184" s="201" t="s">
        <v>282</v>
      </c>
      <c r="D184" s="202"/>
      <c r="E184" s="202"/>
      <c r="F184" s="138" t="s">
        <v>24</v>
      </c>
      <c r="G184" s="139"/>
      <c r="H184" s="139"/>
      <c r="I184" s="139">
        <f>'SO 05.1 1a Pol'!G210</f>
        <v>0</v>
      </c>
      <c r="J184" s="135" t="str">
        <f>IF(I207=0,"",I184/I207*100)</f>
        <v/>
      </c>
    </row>
    <row r="185" spans="1:10" ht="36.75" customHeight="1" x14ac:dyDescent="0.25">
      <c r="A185" s="126"/>
      <c r="B185" s="131" t="s">
        <v>283</v>
      </c>
      <c r="C185" s="201" t="s">
        <v>284</v>
      </c>
      <c r="D185" s="202"/>
      <c r="E185" s="202"/>
      <c r="F185" s="138" t="s">
        <v>24</v>
      </c>
      <c r="G185" s="139"/>
      <c r="H185" s="139"/>
      <c r="I185" s="139">
        <f>'SO 08 1a Pol'!G8+'SO 08 2a Pol'!G8+'SO 08 3a Pol'!G8</f>
        <v>0</v>
      </c>
      <c r="J185" s="135" t="str">
        <f>IF(I207=0,"",I185/I207*100)</f>
        <v/>
      </c>
    </row>
    <row r="186" spans="1:10" ht="36.75" customHeight="1" x14ac:dyDescent="0.25">
      <c r="A186" s="126"/>
      <c r="B186" s="131" t="s">
        <v>285</v>
      </c>
      <c r="C186" s="201" t="s">
        <v>286</v>
      </c>
      <c r="D186" s="202"/>
      <c r="E186" s="202"/>
      <c r="F186" s="138" t="s">
        <v>24</v>
      </c>
      <c r="G186" s="139"/>
      <c r="H186" s="139"/>
      <c r="I186" s="139">
        <f>'SO 05.2 1a Pol'!G224</f>
        <v>0</v>
      </c>
      <c r="J186" s="135" t="str">
        <f>IF(I207=0,"",I186/I207*100)</f>
        <v/>
      </c>
    </row>
    <row r="187" spans="1:10" ht="36.75" customHeight="1" x14ac:dyDescent="0.25">
      <c r="A187" s="126"/>
      <c r="B187" s="131" t="s">
        <v>287</v>
      </c>
      <c r="C187" s="201" t="s">
        <v>288</v>
      </c>
      <c r="D187" s="202"/>
      <c r="E187" s="202"/>
      <c r="F187" s="138" t="s">
        <v>25</v>
      </c>
      <c r="G187" s="139"/>
      <c r="H187" s="139"/>
      <c r="I187" s="139">
        <f>'SO 03 ST  3 Pol'!G56</f>
        <v>0</v>
      </c>
      <c r="J187" s="135" t="str">
        <f>IF(I207=0,"",I187/I207*100)</f>
        <v/>
      </c>
    </row>
    <row r="188" spans="1:10" ht="36.75" customHeight="1" x14ac:dyDescent="0.25">
      <c r="A188" s="126"/>
      <c r="B188" s="131" t="s">
        <v>289</v>
      </c>
      <c r="C188" s="201" t="s">
        <v>290</v>
      </c>
      <c r="D188" s="202"/>
      <c r="E188" s="202"/>
      <c r="F188" s="138" t="s">
        <v>25</v>
      </c>
      <c r="G188" s="139"/>
      <c r="H188" s="139"/>
      <c r="I188" s="139">
        <f>'SO 03 ST  9 Pol'!G61+'SO 03 ST 10 Pol'!G64</f>
        <v>0</v>
      </c>
      <c r="J188" s="135" t="str">
        <f>IF(I207=0,"",I188/I207*100)</f>
        <v/>
      </c>
    </row>
    <row r="189" spans="1:10" ht="36.75" customHeight="1" x14ac:dyDescent="0.25">
      <c r="A189" s="126"/>
      <c r="B189" s="131" t="s">
        <v>291</v>
      </c>
      <c r="C189" s="201" t="s">
        <v>292</v>
      </c>
      <c r="D189" s="202"/>
      <c r="E189" s="202"/>
      <c r="F189" s="138" t="s">
        <v>25</v>
      </c>
      <c r="G189" s="139"/>
      <c r="H189" s="139"/>
      <c r="I189" s="139">
        <f>'SO 03 ST  2 Pol'!G81</f>
        <v>0</v>
      </c>
      <c r="J189" s="135" t="str">
        <f>IF(I207=0,"",I189/I207*100)</f>
        <v/>
      </c>
    </row>
    <row r="190" spans="1:10" ht="36.75" customHeight="1" x14ac:dyDescent="0.25">
      <c r="A190" s="126"/>
      <c r="B190" s="131" t="s">
        <v>293</v>
      </c>
      <c r="C190" s="201" t="s">
        <v>282</v>
      </c>
      <c r="D190" s="202"/>
      <c r="E190" s="202"/>
      <c r="F190" s="138" t="s">
        <v>25</v>
      </c>
      <c r="G190" s="139"/>
      <c r="H190" s="139"/>
      <c r="I190" s="139">
        <f>'SO 05.1 1a Pol'!G212</f>
        <v>0</v>
      </c>
      <c r="J190" s="135" t="str">
        <f>IF(I207=0,"",I190/I207*100)</f>
        <v/>
      </c>
    </row>
    <row r="191" spans="1:10" ht="36.75" customHeight="1" x14ac:dyDescent="0.25">
      <c r="A191" s="126"/>
      <c r="B191" s="131" t="s">
        <v>294</v>
      </c>
      <c r="C191" s="201" t="s">
        <v>295</v>
      </c>
      <c r="D191" s="202"/>
      <c r="E191" s="202"/>
      <c r="F191" s="138" t="s">
        <v>25</v>
      </c>
      <c r="G191" s="139"/>
      <c r="H191" s="139"/>
      <c r="I191" s="139">
        <f>'SO 06 1a Pol'!G13+'SO 07 1a Pol'!G13</f>
        <v>0</v>
      </c>
      <c r="J191" s="135" t="str">
        <f>IF(I207=0,"",I191/I207*100)</f>
        <v/>
      </c>
    </row>
    <row r="192" spans="1:10" ht="36.75" customHeight="1" x14ac:dyDescent="0.25">
      <c r="A192" s="126"/>
      <c r="B192" s="131" t="s">
        <v>296</v>
      </c>
      <c r="C192" s="201" t="s">
        <v>297</v>
      </c>
      <c r="D192" s="202"/>
      <c r="E192" s="202"/>
      <c r="F192" s="138" t="s">
        <v>25</v>
      </c>
      <c r="G192" s="139"/>
      <c r="H192" s="139"/>
      <c r="I192" s="139">
        <f>'SO 03 ST  2 Pol'!G86+'SO 03 ST  5 Pol'!G56</f>
        <v>0</v>
      </c>
      <c r="J192" s="135" t="str">
        <f>IF(I207=0,"",I192/I207*100)</f>
        <v/>
      </c>
    </row>
    <row r="193" spans="1:10" ht="36.75" customHeight="1" x14ac:dyDescent="0.25">
      <c r="A193" s="126"/>
      <c r="B193" s="131" t="s">
        <v>298</v>
      </c>
      <c r="C193" s="201" t="s">
        <v>299</v>
      </c>
      <c r="D193" s="202"/>
      <c r="E193" s="202"/>
      <c r="F193" s="138" t="s">
        <v>25</v>
      </c>
      <c r="G193" s="139"/>
      <c r="H193" s="139"/>
      <c r="I193" s="139">
        <f>'SO 03 ST  2 Pol'!G100</f>
        <v>0</v>
      </c>
      <c r="J193" s="135" t="str">
        <f>IF(I207=0,"",I193/I207*100)</f>
        <v/>
      </c>
    </row>
    <row r="194" spans="1:10" ht="36.75" customHeight="1" x14ac:dyDescent="0.25">
      <c r="A194" s="126"/>
      <c r="B194" s="131" t="s">
        <v>300</v>
      </c>
      <c r="C194" s="201" t="s">
        <v>301</v>
      </c>
      <c r="D194" s="202"/>
      <c r="E194" s="202"/>
      <c r="F194" s="138" t="s">
        <v>25</v>
      </c>
      <c r="G194" s="139"/>
      <c r="H194" s="139"/>
      <c r="I194" s="139">
        <f>'SO 03  zámeč.výrobky Pol'!G8+'SO 03 ST  2 Pol'!G223</f>
        <v>0</v>
      </c>
      <c r="J194" s="135" t="str">
        <f>IF(I207=0,"",I194/I207*100)</f>
        <v/>
      </c>
    </row>
    <row r="195" spans="1:10" ht="36.75" customHeight="1" x14ac:dyDescent="0.25">
      <c r="A195" s="126"/>
      <c r="B195" s="131" t="s">
        <v>302</v>
      </c>
      <c r="C195" s="201" t="s">
        <v>303</v>
      </c>
      <c r="D195" s="202"/>
      <c r="E195" s="202"/>
      <c r="F195" s="138" t="s">
        <v>25</v>
      </c>
      <c r="G195" s="139"/>
      <c r="H195" s="139"/>
      <c r="I195" s="139">
        <f>'SO 03  kamen.výrobky Pol'!G8</f>
        <v>0</v>
      </c>
      <c r="J195" s="135" t="str">
        <f>IF(I207=0,"",I195/I207*100)</f>
        <v/>
      </c>
    </row>
    <row r="196" spans="1:10" ht="36.75" customHeight="1" x14ac:dyDescent="0.25">
      <c r="A196" s="126"/>
      <c r="B196" s="131" t="s">
        <v>304</v>
      </c>
      <c r="C196" s="201" t="s">
        <v>305</v>
      </c>
      <c r="D196" s="202"/>
      <c r="E196" s="202"/>
      <c r="F196" s="138" t="s">
        <v>25</v>
      </c>
      <c r="G196" s="139"/>
      <c r="H196" s="139"/>
      <c r="I196" s="139">
        <f>'SO 03 ST  2 Pol'!G262</f>
        <v>0</v>
      </c>
      <c r="J196" s="135" t="str">
        <f>IF(I207=0,"",I196/I207*100)</f>
        <v/>
      </c>
    </row>
    <row r="197" spans="1:10" ht="36.75" customHeight="1" x14ac:dyDescent="0.25">
      <c r="A197" s="126"/>
      <c r="B197" s="131" t="s">
        <v>306</v>
      </c>
      <c r="C197" s="201" t="s">
        <v>307</v>
      </c>
      <c r="D197" s="202"/>
      <c r="E197" s="202"/>
      <c r="F197" s="138" t="s">
        <v>25</v>
      </c>
      <c r="G197" s="139"/>
      <c r="H197" s="139"/>
      <c r="I197" s="139">
        <f>'SO 03  mobiliář Pol'!G8</f>
        <v>0</v>
      </c>
      <c r="J197" s="135" t="str">
        <f>IF(I207=0,"",I197/I207*100)</f>
        <v/>
      </c>
    </row>
    <row r="198" spans="1:10" ht="36.75" customHeight="1" x14ac:dyDescent="0.25">
      <c r="A198" s="126"/>
      <c r="B198" s="131" t="s">
        <v>308</v>
      </c>
      <c r="C198" s="201" t="s">
        <v>309</v>
      </c>
      <c r="D198" s="202"/>
      <c r="E198" s="202"/>
      <c r="F198" s="138" t="s">
        <v>26</v>
      </c>
      <c r="G198" s="139"/>
      <c r="H198" s="139"/>
      <c r="I198" s="139">
        <f>'SO 06 1a Pol'!G15+'SO 07 1a Pol'!G15</f>
        <v>0</v>
      </c>
      <c r="J198" s="135" t="str">
        <f>IF(I207=0,"",I198/I207*100)</f>
        <v/>
      </c>
    </row>
    <row r="199" spans="1:10" ht="36.75" customHeight="1" x14ac:dyDescent="0.25">
      <c r="A199" s="126"/>
      <c r="B199" s="131" t="s">
        <v>310</v>
      </c>
      <c r="C199" s="201" t="s">
        <v>311</v>
      </c>
      <c r="D199" s="202"/>
      <c r="E199" s="202"/>
      <c r="F199" s="138" t="s">
        <v>26</v>
      </c>
      <c r="G199" s="139"/>
      <c r="H199" s="139"/>
      <c r="I199" s="139">
        <f>'SO 06 1a Pol'!G37+'SO 07 1a Pol'!G55</f>
        <v>0</v>
      </c>
      <c r="J199" s="135" t="str">
        <f>IF(I207=0,"",I199/I207*100)</f>
        <v/>
      </c>
    </row>
    <row r="200" spans="1:10" ht="36.75" customHeight="1" x14ac:dyDescent="0.25">
      <c r="A200" s="126"/>
      <c r="B200" s="131" t="s">
        <v>312</v>
      </c>
      <c r="C200" s="201" t="s">
        <v>313</v>
      </c>
      <c r="D200" s="202"/>
      <c r="E200" s="202"/>
      <c r="F200" s="138" t="s">
        <v>26</v>
      </c>
      <c r="G200" s="139"/>
      <c r="H200" s="139"/>
      <c r="I200" s="139">
        <f>'SO 06 1a Pol'!G39+'SO 07 1a Pol'!G57</f>
        <v>0</v>
      </c>
      <c r="J200" s="135" t="str">
        <f>IF(I207=0,"",I200/I207*100)</f>
        <v/>
      </c>
    </row>
    <row r="201" spans="1:10" ht="36.75" customHeight="1" x14ac:dyDescent="0.25">
      <c r="A201" s="126"/>
      <c r="B201" s="131" t="s">
        <v>314</v>
      </c>
      <c r="C201" s="201" t="s">
        <v>315</v>
      </c>
      <c r="D201" s="202"/>
      <c r="E201" s="202"/>
      <c r="F201" s="138" t="s">
        <v>26</v>
      </c>
      <c r="G201" s="139"/>
      <c r="H201" s="139"/>
      <c r="I201" s="139">
        <f>'SO 05.1 1a Pol'!G222+'SO 05.2 1a Pol'!G240</f>
        <v>0</v>
      </c>
      <c r="J201" s="135" t="str">
        <f>IF(I207=0,"",I201/I207*100)</f>
        <v/>
      </c>
    </row>
    <row r="202" spans="1:10" ht="36.75" customHeight="1" x14ac:dyDescent="0.25">
      <c r="A202" s="126"/>
      <c r="B202" s="131" t="s">
        <v>316</v>
      </c>
      <c r="C202" s="201" t="s">
        <v>317</v>
      </c>
      <c r="D202" s="202"/>
      <c r="E202" s="202"/>
      <c r="F202" s="138" t="s">
        <v>26</v>
      </c>
      <c r="G202" s="139"/>
      <c r="H202" s="139"/>
      <c r="I202" s="139">
        <f>'SO 08 1a Pol'!G22+'SO 08 2a Pol'!G29+'SO 08 3a Pol'!G21</f>
        <v>0</v>
      </c>
      <c r="J202" s="135" t="str">
        <f>IF(I207=0,"",I202/I207*100)</f>
        <v/>
      </c>
    </row>
    <row r="203" spans="1:10" ht="36.75" customHeight="1" x14ac:dyDescent="0.25">
      <c r="A203" s="126"/>
      <c r="B203" s="131" t="s">
        <v>283</v>
      </c>
      <c r="C203" s="201" t="s">
        <v>284</v>
      </c>
      <c r="D203" s="202"/>
      <c r="E203" s="202"/>
      <c r="F203" s="138" t="s">
        <v>26</v>
      </c>
      <c r="G203" s="139"/>
      <c r="H203" s="139"/>
      <c r="I203" s="139">
        <f>'SO 05.1 1a Pol'!G394+'SO 05.2 1a Pol'!G332</f>
        <v>0</v>
      </c>
      <c r="J203" s="135" t="str">
        <f>IF(I207=0,"",I203/I207*100)</f>
        <v/>
      </c>
    </row>
    <row r="204" spans="1:10" ht="36.75" customHeight="1" x14ac:dyDescent="0.25">
      <c r="A204" s="126"/>
      <c r="B204" s="131" t="s">
        <v>318</v>
      </c>
      <c r="C204" s="201" t="s">
        <v>319</v>
      </c>
      <c r="D204" s="202"/>
      <c r="E204" s="202"/>
      <c r="F204" s="138" t="s">
        <v>320</v>
      </c>
      <c r="G204" s="139"/>
      <c r="H204" s="139"/>
      <c r="I204" s="139">
        <f>'SO 01 B1 Pol'!G17+'SO 01 B1.1  Pol'!G34+'SO 01 B2 Pol'!G50+'SO 01 B3 Pol'!G14+'SO 01 B5 Pol'!G19+'SO 01 B6 Pol'!G17+'SO 01 B7 Pol'!G18</f>
        <v>0</v>
      </c>
      <c r="J204" s="135" t="str">
        <f>IF(I207=0,"",I204/I207*100)</f>
        <v/>
      </c>
    </row>
    <row r="205" spans="1:10" ht="36.75" customHeight="1" x14ac:dyDescent="0.25">
      <c r="A205" s="126"/>
      <c r="B205" s="131" t="s">
        <v>321</v>
      </c>
      <c r="C205" s="201" t="s">
        <v>27</v>
      </c>
      <c r="D205" s="202"/>
      <c r="E205" s="202"/>
      <c r="F205" s="138" t="s">
        <v>321</v>
      </c>
      <c r="G205" s="139"/>
      <c r="H205" s="139"/>
      <c r="I205" s="139">
        <f>'00 0 Naklady'!G8</f>
        <v>0</v>
      </c>
      <c r="J205" s="135" t="str">
        <f>IF(I207=0,"",I205/I207*100)</f>
        <v/>
      </c>
    </row>
    <row r="206" spans="1:10" ht="36.75" customHeight="1" x14ac:dyDescent="0.25">
      <c r="A206" s="126"/>
      <c r="B206" s="131" t="s">
        <v>322</v>
      </c>
      <c r="C206" s="201" t="s">
        <v>28</v>
      </c>
      <c r="D206" s="202"/>
      <c r="E206" s="202"/>
      <c r="F206" s="138" t="s">
        <v>322</v>
      </c>
      <c r="G206" s="139"/>
      <c r="H206" s="139"/>
      <c r="I206" s="139">
        <f>'00 0 Naklady'!G20</f>
        <v>0</v>
      </c>
      <c r="J206" s="135" t="str">
        <f>IF(I207=0,"",I206/I207*100)</f>
        <v/>
      </c>
    </row>
    <row r="207" spans="1:10" ht="25.5" customHeight="1" x14ac:dyDescent="0.25">
      <c r="A207" s="127"/>
      <c r="B207" s="132" t="s">
        <v>1</v>
      </c>
      <c r="C207" s="133"/>
      <c r="D207" s="134"/>
      <c r="E207" s="134"/>
      <c r="F207" s="140"/>
      <c r="G207" s="141"/>
      <c r="H207" s="141"/>
      <c r="I207" s="141">
        <f>SUM(I139:I206)</f>
        <v>0</v>
      </c>
      <c r="J207" s="136">
        <f>SUM(J139:J206)</f>
        <v>0</v>
      </c>
    </row>
    <row r="208" spans="1:10" x14ac:dyDescent="0.25">
      <c r="F208" s="86"/>
      <c r="G208" s="86"/>
      <c r="H208" s="86"/>
      <c r="I208" s="86"/>
      <c r="J208" s="137"/>
    </row>
    <row r="209" spans="6:10" x14ac:dyDescent="0.25">
      <c r="F209" s="86"/>
      <c r="G209" s="86"/>
      <c r="H209" s="86"/>
      <c r="I209" s="86"/>
      <c r="J209" s="137"/>
    </row>
    <row r="210" spans="6:10" x14ac:dyDescent="0.25">
      <c r="F210" s="86"/>
      <c r="G210" s="86"/>
      <c r="H210" s="86"/>
      <c r="I210" s="86"/>
      <c r="J210" s="137"/>
    </row>
  </sheetData>
  <sheetProtection algorithmName="SHA-512" hashValue="+L+novvllL5QOafdTFads35wh0yWuEGFNnnwW89Eg/sbodvYANwKeEnG40pT7m6Qk+UgIV5+YzzdH+Xq9/dsLA==" saltValue="sEqgU2zHaz9dK+r+i26WLw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57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69:E69"/>
    <mergeCell ref="C70:E70"/>
    <mergeCell ref="C71:E71"/>
    <mergeCell ref="C72:E72"/>
    <mergeCell ref="C73:E73"/>
    <mergeCell ref="C64:E64"/>
    <mergeCell ref="C65:E65"/>
    <mergeCell ref="C66:E66"/>
    <mergeCell ref="C67:E67"/>
    <mergeCell ref="C68:E68"/>
    <mergeCell ref="C79:E79"/>
    <mergeCell ref="C80:E80"/>
    <mergeCell ref="C81:E81"/>
    <mergeCell ref="C82:E82"/>
    <mergeCell ref="C83:E83"/>
    <mergeCell ref="C74:E74"/>
    <mergeCell ref="C75:E75"/>
    <mergeCell ref="C76:E76"/>
    <mergeCell ref="C77:E77"/>
    <mergeCell ref="C78:E78"/>
    <mergeCell ref="C141:E141"/>
    <mergeCell ref="C142:E142"/>
    <mergeCell ref="C143:E143"/>
    <mergeCell ref="C144:E144"/>
    <mergeCell ref="C145:E145"/>
    <mergeCell ref="C84:E84"/>
    <mergeCell ref="C85:E85"/>
    <mergeCell ref="B86:E86"/>
    <mergeCell ref="C139:E139"/>
    <mergeCell ref="C140:E140"/>
    <mergeCell ref="C151:E151"/>
    <mergeCell ref="C152:E152"/>
    <mergeCell ref="C153:E153"/>
    <mergeCell ref="C154:E154"/>
    <mergeCell ref="C155:E155"/>
    <mergeCell ref="C146:E146"/>
    <mergeCell ref="C147:E147"/>
    <mergeCell ref="C148:E148"/>
    <mergeCell ref="C149:E149"/>
    <mergeCell ref="C150:E150"/>
    <mergeCell ref="C161:E161"/>
    <mergeCell ref="C162:E162"/>
    <mergeCell ref="C163:E163"/>
    <mergeCell ref="C164:E164"/>
    <mergeCell ref="C165:E165"/>
    <mergeCell ref="C156:E156"/>
    <mergeCell ref="C157:E157"/>
    <mergeCell ref="C158:E158"/>
    <mergeCell ref="C159:E159"/>
    <mergeCell ref="C160:E160"/>
    <mergeCell ref="C171:E171"/>
    <mergeCell ref="C172:E172"/>
    <mergeCell ref="C173:E173"/>
    <mergeCell ref="C174:E174"/>
    <mergeCell ref="C175:E175"/>
    <mergeCell ref="C166:E166"/>
    <mergeCell ref="C167:E167"/>
    <mergeCell ref="C168:E168"/>
    <mergeCell ref="C169:E169"/>
    <mergeCell ref="C170:E170"/>
    <mergeCell ref="C181:E181"/>
    <mergeCell ref="C182:E182"/>
    <mergeCell ref="C183:E183"/>
    <mergeCell ref="C184:E184"/>
    <mergeCell ref="C185:E185"/>
    <mergeCell ref="C176:E176"/>
    <mergeCell ref="C177:E177"/>
    <mergeCell ref="C178:E178"/>
    <mergeCell ref="C179:E179"/>
    <mergeCell ref="C180:E180"/>
    <mergeCell ref="C191:E191"/>
    <mergeCell ref="C192:E192"/>
    <mergeCell ref="C193:E193"/>
    <mergeCell ref="C194:E194"/>
    <mergeCell ref="C195:E195"/>
    <mergeCell ref="C186:E186"/>
    <mergeCell ref="C187:E187"/>
    <mergeCell ref="C188:E188"/>
    <mergeCell ref="C189:E189"/>
    <mergeCell ref="C190:E190"/>
    <mergeCell ref="C206:E206"/>
    <mergeCell ref="C201:E201"/>
    <mergeCell ref="C202:E202"/>
    <mergeCell ref="C203:E203"/>
    <mergeCell ref="C204:E204"/>
    <mergeCell ref="C205:E205"/>
    <mergeCell ref="C196:E196"/>
    <mergeCell ref="C197:E197"/>
    <mergeCell ref="C198:E198"/>
    <mergeCell ref="C199:E199"/>
    <mergeCell ref="C200:E200"/>
  </mergeCells>
  <phoneticPr fontId="0" type="noConversion"/>
  <pageMargins left="0.19685039370078741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33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87FAA-BD6A-4BF6-A8D1-576CDD3F524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98</v>
      </c>
      <c r="C4" s="261" t="s">
        <v>99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239</v>
      </c>
      <c r="C8" s="177" t="s">
        <v>240</v>
      </c>
      <c r="D8" s="164"/>
      <c r="E8" s="165"/>
      <c r="F8" s="166"/>
      <c r="G8" s="166">
        <f>SUMIF(AG9:AG11,"&lt;&gt;NOR",G9:G11)</f>
        <v>0</v>
      </c>
      <c r="H8" s="166"/>
      <c r="I8" s="166">
        <f>SUM(I9:I11)</f>
        <v>0</v>
      </c>
      <c r="J8" s="166"/>
      <c r="K8" s="166">
        <f>SUM(K9:K11)</f>
        <v>0</v>
      </c>
      <c r="L8" s="166"/>
      <c r="M8" s="166">
        <f>SUM(M9:M11)</f>
        <v>0</v>
      </c>
      <c r="N8" s="165"/>
      <c r="O8" s="165">
        <f>SUM(O9:O11)</f>
        <v>21.75</v>
      </c>
      <c r="P8" s="165"/>
      <c r="Q8" s="165">
        <f>SUM(Q9:Q11)</f>
        <v>33.54</v>
      </c>
      <c r="R8" s="166"/>
      <c r="S8" s="166"/>
      <c r="T8" s="167"/>
      <c r="U8" s="161"/>
      <c r="V8" s="161">
        <f>SUM(V9:V11)</f>
        <v>1222.9099999999999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980</v>
      </c>
      <c r="C9" s="178" t="s">
        <v>981</v>
      </c>
      <c r="D9" s="171" t="s">
        <v>446</v>
      </c>
      <c r="E9" s="172">
        <v>409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2.4099999999999998E-3</v>
      </c>
      <c r="O9" s="172">
        <f>ROUND(E9*N9,2)</f>
        <v>0.99</v>
      </c>
      <c r="P9" s="172">
        <v>8.2000000000000003E-2</v>
      </c>
      <c r="Q9" s="172">
        <f>ROUND(E9*P9,2)</f>
        <v>33.54</v>
      </c>
      <c r="R9" s="174" t="s">
        <v>740</v>
      </c>
      <c r="S9" s="174" t="s">
        <v>358</v>
      </c>
      <c r="T9" s="175" t="s">
        <v>409</v>
      </c>
      <c r="U9" s="160">
        <v>1.88</v>
      </c>
      <c r="V9" s="160">
        <f>ROUND(E9*U9,2)</f>
        <v>768.92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982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5">
      <c r="A11" s="185">
        <v>2</v>
      </c>
      <c r="B11" s="186" t="s">
        <v>983</v>
      </c>
      <c r="C11" s="192" t="s">
        <v>984</v>
      </c>
      <c r="D11" s="187" t="s">
        <v>446</v>
      </c>
      <c r="E11" s="188">
        <v>409</v>
      </c>
      <c r="F11" s="189"/>
      <c r="G11" s="190">
        <f>ROUND(E11*F11,2)</f>
        <v>0</v>
      </c>
      <c r="H11" s="189"/>
      <c r="I11" s="190">
        <f>ROUND(E11*H11,2)</f>
        <v>0</v>
      </c>
      <c r="J11" s="189"/>
      <c r="K11" s="190">
        <f>ROUND(E11*J11,2)</f>
        <v>0</v>
      </c>
      <c r="L11" s="190">
        <v>21</v>
      </c>
      <c r="M11" s="190">
        <f>G11*(1+L11/100)</f>
        <v>0</v>
      </c>
      <c r="N11" s="188">
        <v>5.076E-2</v>
      </c>
      <c r="O11" s="188">
        <f>ROUND(E11*N11,2)</f>
        <v>20.76</v>
      </c>
      <c r="P11" s="188">
        <v>0</v>
      </c>
      <c r="Q11" s="188">
        <f>ROUND(E11*P11,2)</f>
        <v>0</v>
      </c>
      <c r="R11" s="190"/>
      <c r="S11" s="190" t="s">
        <v>443</v>
      </c>
      <c r="T11" s="191" t="s">
        <v>359</v>
      </c>
      <c r="U11" s="160">
        <v>1.1100000000000001</v>
      </c>
      <c r="V11" s="160">
        <f>ROUND(E11*U11,2)</f>
        <v>453.99</v>
      </c>
      <c r="W11" s="160"/>
      <c r="X11" s="160" t="s">
        <v>410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411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x14ac:dyDescent="0.25">
      <c r="A12" s="162" t="s">
        <v>353</v>
      </c>
      <c r="B12" s="163" t="s">
        <v>243</v>
      </c>
      <c r="C12" s="177" t="s">
        <v>244</v>
      </c>
      <c r="D12" s="164"/>
      <c r="E12" s="165"/>
      <c r="F12" s="166"/>
      <c r="G12" s="166">
        <f>SUMIF(AG13:AG18,"&lt;&gt;NOR",G13:G18)</f>
        <v>0</v>
      </c>
      <c r="H12" s="166"/>
      <c r="I12" s="166">
        <f>SUM(I13:I18)</f>
        <v>0</v>
      </c>
      <c r="J12" s="166"/>
      <c r="K12" s="166">
        <f>SUM(K13:K18)</f>
        <v>0</v>
      </c>
      <c r="L12" s="166"/>
      <c r="M12" s="166">
        <f>SUM(M13:M18)</f>
        <v>0</v>
      </c>
      <c r="N12" s="165"/>
      <c r="O12" s="165">
        <f>SUM(O13:O18)</f>
        <v>20.27</v>
      </c>
      <c r="P12" s="165"/>
      <c r="Q12" s="165">
        <f>SUM(Q13:Q18)</f>
        <v>0</v>
      </c>
      <c r="R12" s="166"/>
      <c r="S12" s="166"/>
      <c r="T12" s="167"/>
      <c r="U12" s="161"/>
      <c r="V12" s="161">
        <f>SUM(V13:V18)</f>
        <v>59.63</v>
      </c>
      <c r="W12" s="161"/>
      <c r="X12" s="161"/>
      <c r="Y12" s="161"/>
      <c r="AG12" t="s">
        <v>354</v>
      </c>
    </row>
    <row r="13" spans="1:60" outlineLevel="1" x14ac:dyDescent="0.25">
      <c r="A13" s="169">
        <v>3</v>
      </c>
      <c r="B13" s="170" t="s">
        <v>985</v>
      </c>
      <c r="C13" s="178" t="s">
        <v>986</v>
      </c>
      <c r="D13" s="171" t="s">
        <v>407</v>
      </c>
      <c r="E13" s="172">
        <v>7.5</v>
      </c>
      <c r="F13" s="173"/>
      <c r="G13" s="174">
        <f>ROUND(E13*F13,2)</f>
        <v>0</v>
      </c>
      <c r="H13" s="173"/>
      <c r="I13" s="174">
        <f>ROUND(E13*H13,2)</f>
        <v>0</v>
      </c>
      <c r="J13" s="173"/>
      <c r="K13" s="174">
        <f>ROUND(E13*J13,2)</f>
        <v>0</v>
      </c>
      <c r="L13" s="174">
        <v>21</v>
      </c>
      <c r="M13" s="174">
        <f>G13*(1+L13/100)</f>
        <v>0</v>
      </c>
      <c r="N13" s="172">
        <v>2.7027000000000001</v>
      </c>
      <c r="O13" s="172">
        <f>ROUND(E13*N13,2)</f>
        <v>20.27</v>
      </c>
      <c r="P13" s="172">
        <v>0</v>
      </c>
      <c r="Q13" s="172">
        <f>ROUND(E13*P13,2)</f>
        <v>0</v>
      </c>
      <c r="R13" s="174"/>
      <c r="S13" s="174" t="s">
        <v>443</v>
      </c>
      <c r="T13" s="175" t="s">
        <v>359</v>
      </c>
      <c r="U13" s="160">
        <v>7.95</v>
      </c>
      <c r="V13" s="160">
        <f>ROUND(E13*U13,2)</f>
        <v>59.63</v>
      </c>
      <c r="W13" s="160"/>
      <c r="X13" s="160" t="s">
        <v>410</v>
      </c>
      <c r="Y13" s="160" t="s">
        <v>361</v>
      </c>
      <c r="Z13" s="150"/>
      <c r="AA13" s="150"/>
      <c r="AB13" s="150"/>
      <c r="AC13" s="150"/>
      <c r="AD13" s="150"/>
      <c r="AE13" s="150"/>
      <c r="AF13" s="150"/>
      <c r="AG13" s="150" t="s">
        <v>411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2" x14ac:dyDescent="0.25">
      <c r="A14" s="157"/>
      <c r="B14" s="158"/>
      <c r="C14" s="198" t="s">
        <v>664</v>
      </c>
      <c r="D14" s="195"/>
      <c r="E14" s="196"/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0.399999999999999" outlineLevel="3" x14ac:dyDescent="0.25">
      <c r="A15" s="157"/>
      <c r="B15" s="158"/>
      <c r="C15" s="199" t="s">
        <v>987</v>
      </c>
      <c r="D15" s="195"/>
      <c r="E15" s="196">
        <v>490</v>
      </c>
      <c r="F15" s="160"/>
      <c r="G15" s="160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60"/>
      <c r="Z15" s="150"/>
      <c r="AA15" s="150"/>
      <c r="AB15" s="150"/>
      <c r="AC15" s="150"/>
      <c r="AD15" s="150"/>
      <c r="AE15" s="150"/>
      <c r="AF15" s="150"/>
      <c r="AG15" s="150" t="s">
        <v>415</v>
      </c>
      <c r="AH15" s="150">
        <v>2</v>
      </c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3" x14ac:dyDescent="0.25">
      <c r="A16" s="157"/>
      <c r="B16" s="158"/>
      <c r="C16" s="199" t="s">
        <v>988</v>
      </c>
      <c r="D16" s="195"/>
      <c r="E16" s="196">
        <v>10</v>
      </c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2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3" x14ac:dyDescent="0.25">
      <c r="A17" s="157"/>
      <c r="B17" s="158"/>
      <c r="C17" s="198" t="s">
        <v>667</v>
      </c>
      <c r="D17" s="195"/>
      <c r="E17" s="196"/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3" x14ac:dyDescent="0.25">
      <c r="A18" s="157"/>
      <c r="B18" s="158"/>
      <c r="C18" s="184" t="s">
        <v>989</v>
      </c>
      <c r="D18" s="182"/>
      <c r="E18" s="183">
        <v>7.5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x14ac:dyDescent="0.25">
      <c r="A19" s="162" t="s">
        <v>353</v>
      </c>
      <c r="B19" s="163" t="s">
        <v>251</v>
      </c>
      <c r="C19" s="177" t="s">
        <v>252</v>
      </c>
      <c r="D19" s="164"/>
      <c r="E19" s="165"/>
      <c r="F19" s="166"/>
      <c r="G19" s="166">
        <f>SUMIF(AG20:AG20,"&lt;&gt;NOR",G20:G20)</f>
        <v>0</v>
      </c>
      <c r="H19" s="166"/>
      <c r="I19" s="166">
        <f>SUM(I20:I20)</f>
        <v>0</v>
      </c>
      <c r="J19" s="166"/>
      <c r="K19" s="166">
        <f>SUM(K20:K20)</f>
        <v>0</v>
      </c>
      <c r="L19" s="166"/>
      <c r="M19" s="166">
        <f>SUM(M20:M20)</f>
        <v>0</v>
      </c>
      <c r="N19" s="165"/>
      <c r="O19" s="165">
        <f>SUM(O20:O20)</f>
        <v>9.06</v>
      </c>
      <c r="P19" s="165"/>
      <c r="Q19" s="165">
        <f>SUM(Q20:Q20)</f>
        <v>0</v>
      </c>
      <c r="R19" s="166"/>
      <c r="S19" s="166"/>
      <c r="T19" s="167"/>
      <c r="U19" s="161"/>
      <c r="V19" s="161">
        <f>SUM(V20:V20)</f>
        <v>511.25</v>
      </c>
      <c r="W19" s="161"/>
      <c r="X19" s="161"/>
      <c r="Y19" s="161"/>
      <c r="AG19" t="s">
        <v>354</v>
      </c>
    </row>
    <row r="20" spans="1:60" outlineLevel="1" x14ac:dyDescent="0.25">
      <c r="A20" s="185">
        <v>4</v>
      </c>
      <c r="B20" s="186" t="s">
        <v>990</v>
      </c>
      <c r="C20" s="192" t="s">
        <v>991</v>
      </c>
      <c r="D20" s="187" t="s">
        <v>446</v>
      </c>
      <c r="E20" s="188">
        <v>409</v>
      </c>
      <c r="F20" s="189"/>
      <c r="G20" s="190">
        <f>ROUND(E20*F20,2)</f>
        <v>0</v>
      </c>
      <c r="H20" s="189"/>
      <c r="I20" s="190">
        <f>ROUND(E20*H20,2)</f>
        <v>0</v>
      </c>
      <c r="J20" s="189"/>
      <c r="K20" s="190">
        <f>ROUND(E20*J20,2)</f>
        <v>0</v>
      </c>
      <c r="L20" s="190">
        <v>21</v>
      </c>
      <c r="M20" s="190">
        <f>G20*(1+L20/100)</f>
        <v>0</v>
      </c>
      <c r="N20" s="188">
        <v>2.214E-2</v>
      </c>
      <c r="O20" s="188">
        <f>ROUND(E20*N20,2)</f>
        <v>9.06</v>
      </c>
      <c r="P20" s="188">
        <v>0</v>
      </c>
      <c r="Q20" s="188">
        <f>ROUND(E20*P20,2)</f>
        <v>0</v>
      </c>
      <c r="R20" s="190" t="s">
        <v>460</v>
      </c>
      <c r="S20" s="190" t="s">
        <v>358</v>
      </c>
      <c r="T20" s="191" t="s">
        <v>409</v>
      </c>
      <c r="U20" s="160">
        <v>1.25</v>
      </c>
      <c r="V20" s="160">
        <f>ROUND(E20*U20,2)</f>
        <v>511.25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411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x14ac:dyDescent="0.25">
      <c r="A21" s="162" t="s">
        <v>353</v>
      </c>
      <c r="B21" s="163" t="s">
        <v>253</v>
      </c>
      <c r="C21" s="177" t="s">
        <v>254</v>
      </c>
      <c r="D21" s="164"/>
      <c r="E21" s="165"/>
      <c r="F21" s="166"/>
      <c r="G21" s="166">
        <f>SUMIF(AG22:AG24,"&lt;&gt;NOR",G22:G24)</f>
        <v>0</v>
      </c>
      <c r="H21" s="166"/>
      <c r="I21" s="166">
        <f>SUM(I22:I24)</f>
        <v>0</v>
      </c>
      <c r="J21" s="166"/>
      <c r="K21" s="166">
        <f>SUM(K22:K24)</f>
        <v>0</v>
      </c>
      <c r="L21" s="166"/>
      <c r="M21" s="166">
        <f>SUM(M22:M24)</f>
        <v>0</v>
      </c>
      <c r="N21" s="165"/>
      <c r="O21" s="165">
        <f>SUM(O22:O24)</f>
        <v>17.55</v>
      </c>
      <c r="P21" s="165"/>
      <c r="Q21" s="165">
        <f>SUM(Q22:Q24)</f>
        <v>0</v>
      </c>
      <c r="R21" s="166"/>
      <c r="S21" s="166"/>
      <c r="T21" s="167"/>
      <c r="U21" s="161"/>
      <c r="V21" s="161">
        <f>SUM(V22:V24)</f>
        <v>64.16</v>
      </c>
      <c r="W21" s="161"/>
      <c r="X21" s="161"/>
      <c r="Y21" s="161"/>
      <c r="AG21" t="s">
        <v>354</v>
      </c>
    </row>
    <row r="22" spans="1:60" outlineLevel="1" x14ac:dyDescent="0.25">
      <c r="A22" s="169">
        <v>5</v>
      </c>
      <c r="B22" s="170" t="s">
        <v>992</v>
      </c>
      <c r="C22" s="178" t="s">
        <v>993</v>
      </c>
      <c r="D22" s="171" t="s">
        <v>446</v>
      </c>
      <c r="E22" s="172">
        <v>142.57499999999999</v>
      </c>
      <c r="F22" s="173"/>
      <c r="G22" s="174">
        <f>ROUND(E22*F22,2)</f>
        <v>0</v>
      </c>
      <c r="H22" s="173"/>
      <c r="I22" s="174">
        <f>ROUND(E22*H22,2)</f>
        <v>0</v>
      </c>
      <c r="J22" s="173"/>
      <c r="K22" s="174">
        <f>ROUND(E22*J22,2)</f>
        <v>0</v>
      </c>
      <c r="L22" s="174">
        <v>21</v>
      </c>
      <c r="M22" s="174">
        <f>G22*(1+L22/100)</f>
        <v>0</v>
      </c>
      <c r="N22" s="172">
        <v>0.1231</v>
      </c>
      <c r="O22" s="172">
        <f>ROUND(E22*N22,2)</f>
        <v>17.55</v>
      </c>
      <c r="P22" s="172">
        <v>0</v>
      </c>
      <c r="Q22" s="172">
        <f>ROUND(E22*P22,2)</f>
        <v>0</v>
      </c>
      <c r="R22" s="174" t="s">
        <v>460</v>
      </c>
      <c r="S22" s="174" t="s">
        <v>358</v>
      </c>
      <c r="T22" s="175" t="s">
        <v>409</v>
      </c>
      <c r="U22" s="160">
        <v>0.45</v>
      </c>
      <c r="V22" s="160">
        <f>ROUND(E22*U22,2)</f>
        <v>64.16</v>
      </c>
      <c r="W22" s="160"/>
      <c r="X22" s="160" t="s">
        <v>410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411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1" outlineLevel="2" x14ac:dyDescent="0.25">
      <c r="A23" s="157"/>
      <c r="B23" s="158"/>
      <c r="C23" s="266" t="s">
        <v>994</v>
      </c>
      <c r="D23" s="267"/>
      <c r="E23" s="267"/>
      <c r="F23" s="267"/>
      <c r="G23" s="267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413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76" t="str">
        <f>C23</f>
        <v>na zdivu jako podklad např. pod izolaci, na parapetech z prefabrikovaných dílců, pod oplechování apod., vodorovný nebo ve spádu do 15°, hlazený dřevěným hladítkem,</v>
      </c>
      <c r="BB23" s="150"/>
      <c r="BC23" s="150"/>
      <c r="BD23" s="150"/>
      <c r="BE23" s="150"/>
      <c r="BF23" s="150"/>
      <c r="BG23" s="150"/>
      <c r="BH23" s="150"/>
    </row>
    <row r="24" spans="1:60" outlineLevel="2" x14ac:dyDescent="0.25">
      <c r="A24" s="157"/>
      <c r="B24" s="158"/>
      <c r="C24" s="184" t="s">
        <v>995</v>
      </c>
      <c r="D24" s="182"/>
      <c r="E24" s="183">
        <v>142.57499999999999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x14ac:dyDescent="0.25">
      <c r="A25" s="162" t="s">
        <v>353</v>
      </c>
      <c r="B25" s="163" t="s">
        <v>275</v>
      </c>
      <c r="C25" s="177" t="s">
        <v>276</v>
      </c>
      <c r="D25" s="164"/>
      <c r="E25" s="165"/>
      <c r="F25" s="166"/>
      <c r="G25" s="166">
        <f>SUMIF(AG26:AG30,"&lt;&gt;NOR",G26:G30)</f>
        <v>0</v>
      </c>
      <c r="H25" s="166"/>
      <c r="I25" s="166">
        <f>SUM(I26:I30)</f>
        <v>0</v>
      </c>
      <c r="J25" s="166"/>
      <c r="K25" s="166">
        <f>SUM(K26:K30)</f>
        <v>0</v>
      </c>
      <c r="L25" s="166"/>
      <c r="M25" s="166">
        <f>SUM(M26:M30)</f>
        <v>0</v>
      </c>
      <c r="N25" s="165"/>
      <c r="O25" s="165">
        <f>SUM(O26:O30)</f>
        <v>0</v>
      </c>
      <c r="P25" s="165"/>
      <c r="Q25" s="165">
        <f>SUM(Q26:Q30)</f>
        <v>0</v>
      </c>
      <c r="R25" s="166"/>
      <c r="S25" s="166"/>
      <c r="T25" s="167"/>
      <c r="U25" s="161"/>
      <c r="V25" s="161">
        <f>SUM(V26:V30)</f>
        <v>64.400000000000006</v>
      </c>
      <c r="W25" s="161"/>
      <c r="X25" s="161"/>
      <c r="Y25" s="161"/>
      <c r="AG25" t="s">
        <v>354</v>
      </c>
    </row>
    <row r="26" spans="1:60" ht="20.399999999999999" outlineLevel="1" x14ac:dyDescent="0.25">
      <c r="A26" s="169">
        <v>6</v>
      </c>
      <c r="B26" s="170" t="s">
        <v>996</v>
      </c>
      <c r="C26" s="178" t="s">
        <v>997</v>
      </c>
      <c r="D26" s="171" t="s">
        <v>426</v>
      </c>
      <c r="E26" s="172">
        <v>68.623019999999997</v>
      </c>
      <c r="F26" s="173"/>
      <c r="G26" s="174">
        <f>ROUND(E26*F26,2)</f>
        <v>0</v>
      </c>
      <c r="H26" s="173"/>
      <c r="I26" s="174">
        <f>ROUND(E26*H26,2)</f>
        <v>0</v>
      </c>
      <c r="J26" s="173"/>
      <c r="K26" s="174">
        <f>ROUND(E26*J26,2)</f>
        <v>0</v>
      </c>
      <c r="L26" s="174">
        <v>21</v>
      </c>
      <c r="M26" s="174">
        <f>G26*(1+L26/100)</f>
        <v>0</v>
      </c>
      <c r="N26" s="172">
        <v>0</v>
      </c>
      <c r="O26" s="172">
        <f>ROUND(E26*N26,2)</f>
        <v>0</v>
      </c>
      <c r="P26" s="172">
        <v>0</v>
      </c>
      <c r="Q26" s="172">
        <f>ROUND(E26*P26,2)</f>
        <v>0</v>
      </c>
      <c r="R26" s="174" t="s">
        <v>998</v>
      </c>
      <c r="S26" s="174" t="s">
        <v>358</v>
      </c>
      <c r="T26" s="175" t="s">
        <v>409</v>
      </c>
      <c r="U26" s="160">
        <v>0.9385</v>
      </c>
      <c r="V26" s="160">
        <f>ROUND(E26*U26,2)</f>
        <v>64.400000000000006</v>
      </c>
      <c r="W26" s="160"/>
      <c r="X26" s="160" t="s">
        <v>792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793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2" x14ac:dyDescent="0.25">
      <c r="A27" s="157"/>
      <c r="B27" s="158"/>
      <c r="C27" s="266" t="s">
        <v>999</v>
      </c>
      <c r="D27" s="267"/>
      <c r="E27" s="267"/>
      <c r="F27" s="267"/>
      <c r="G27" s="267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413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184" t="s">
        <v>795</v>
      </c>
      <c r="D28" s="182"/>
      <c r="E28" s="183"/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3" x14ac:dyDescent="0.25">
      <c r="A29" s="157"/>
      <c r="B29" s="158"/>
      <c r="C29" s="184" t="s">
        <v>541</v>
      </c>
      <c r="D29" s="182"/>
      <c r="E29" s="183"/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3" x14ac:dyDescent="0.25">
      <c r="A30" s="157"/>
      <c r="B30" s="158"/>
      <c r="C30" s="184" t="s">
        <v>1000</v>
      </c>
      <c r="D30" s="182"/>
      <c r="E30" s="183">
        <v>68.623019999999997</v>
      </c>
      <c r="F30" s="160"/>
      <c r="G30" s="160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415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x14ac:dyDescent="0.25">
      <c r="A31" s="3"/>
      <c r="B31" s="4"/>
      <c r="C31" s="179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E31">
        <v>15</v>
      </c>
      <c r="AF31">
        <v>21</v>
      </c>
      <c r="AG31" t="s">
        <v>339</v>
      </c>
    </row>
    <row r="32" spans="1:60" x14ac:dyDescent="0.25">
      <c r="A32" s="153"/>
      <c r="B32" s="154" t="s">
        <v>29</v>
      </c>
      <c r="C32" s="180"/>
      <c r="D32" s="155"/>
      <c r="E32" s="156"/>
      <c r="F32" s="156"/>
      <c r="G32" s="168">
        <f>G8+G12+G19+G21+G25</f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E32">
        <f>SUMIF(L7:L30,AE31,G7:G30)</f>
        <v>0</v>
      </c>
      <c r="AF32">
        <f>SUMIF(L7:L30,AF31,G7:G30)</f>
        <v>0</v>
      </c>
      <c r="AG32" t="s">
        <v>401</v>
      </c>
    </row>
    <row r="33" spans="3:33" x14ac:dyDescent="0.25">
      <c r="C33" s="181"/>
      <c r="D33" s="10"/>
      <c r="AG33" t="s">
        <v>403</v>
      </c>
    </row>
    <row r="34" spans="3:33" x14ac:dyDescent="0.25">
      <c r="D34" s="10"/>
    </row>
    <row r="35" spans="3:33" x14ac:dyDescent="0.25">
      <c r="D35" s="10"/>
    </row>
    <row r="36" spans="3:33" x14ac:dyDescent="0.25">
      <c r="D36" s="10"/>
    </row>
    <row r="37" spans="3:33" x14ac:dyDescent="0.25">
      <c r="D37" s="10"/>
    </row>
    <row r="38" spans="3:33" x14ac:dyDescent="0.25">
      <c r="D38" s="10"/>
    </row>
    <row r="39" spans="3:33" x14ac:dyDescent="0.25">
      <c r="D39" s="10"/>
    </row>
    <row r="40" spans="3:33" x14ac:dyDescent="0.25">
      <c r="D40" s="10"/>
    </row>
    <row r="41" spans="3:33" x14ac:dyDescent="0.25">
      <c r="D41" s="10"/>
    </row>
    <row r="42" spans="3:33" x14ac:dyDescent="0.25">
      <c r="D42" s="10"/>
    </row>
    <row r="43" spans="3:33" x14ac:dyDescent="0.25">
      <c r="D43" s="10"/>
    </row>
    <row r="44" spans="3:33" x14ac:dyDescent="0.25">
      <c r="D44" s="10"/>
    </row>
    <row r="45" spans="3:33" x14ac:dyDescent="0.25">
      <c r="D45" s="10"/>
    </row>
    <row r="46" spans="3:33" x14ac:dyDescent="0.25">
      <c r="D46" s="10"/>
    </row>
    <row r="47" spans="3:33" x14ac:dyDescent="0.25">
      <c r="D47" s="10"/>
    </row>
    <row r="48" spans="3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v/x8phhd2nzOqfmw9gW4sIA9vYqiGPEYeY0+P+8bI9nO/mHMgxU52opkxPbys8xtIwXgB2pN5L6fq+EUSY7FQ==" saltValue="gXTb34yUWDdp27R7ExrltA==" spinCount="100000" sheet="1" formatRows="0"/>
  <mergeCells count="7">
    <mergeCell ref="C27:G27"/>
    <mergeCell ref="A1:G1"/>
    <mergeCell ref="C2:G2"/>
    <mergeCell ref="C3:G3"/>
    <mergeCell ref="C4:G4"/>
    <mergeCell ref="C10:G10"/>
    <mergeCell ref="C23:G23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D0EC-C399-430E-BDEE-62973F00402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100</v>
      </c>
      <c r="C4" s="261" t="s">
        <v>101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SUMIF(AG9:AG24,"&lt;&gt;NOR",G9:G24)</f>
        <v>0</v>
      </c>
      <c r="H8" s="166"/>
      <c r="I8" s="166">
        <f>SUM(I9:I24)</f>
        <v>0</v>
      </c>
      <c r="J8" s="166"/>
      <c r="K8" s="166">
        <f>SUM(K9:K24)</f>
        <v>0</v>
      </c>
      <c r="L8" s="166"/>
      <c r="M8" s="166">
        <f>SUM(M9:M24)</f>
        <v>0</v>
      </c>
      <c r="N8" s="165"/>
      <c r="O8" s="165">
        <f>SUM(O9:O24)</f>
        <v>0</v>
      </c>
      <c r="P8" s="165"/>
      <c r="Q8" s="165">
        <f>SUM(Q9:Q24)</f>
        <v>0</v>
      </c>
      <c r="R8" s="166"/>
      <c r="S8" s="166"/>
      <c r="T8" s="167"/>
      <c r="U8" s="161"/>
      <c r="V8" s="161">
        <f>SUM(V9:V24)</f>
        <v>183.64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477</v>
      </c>
      <c r="C9" s="178" t="s">
        <v>478</v>
      </c>
      <c r="D9" s="171" t="s">
        <v>407</v>
      </c>
      <c r="E9" s="172">
        <v>9.6649600000000007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0.01</v>
      </c>
      <c r="V9" s="160">
        <f>ROUND(E9*U9,2)</f>
        <v>0.1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479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1001</v>
      </c>
      <c r="D11" s="182"/>
      <c r="E11" s="183">
        <v>6.75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3" x14ac:dyDescent="0.25">
      <c r="A12" s="157"/>
      <c r="B12" s="158"/>
      <c r="C12" s="184" t="s">
        <v>1002</v>
      </c>
      <c r="D12" s="182"/>
      <c r="E12" s="183">
        <v>1.0024599999999999</v>
      </c>
      <c r="F12" s="160"/>
      <c r="G12" s="160"/>
      <c r="H12" s="160"/>
      <c r="I12" s="160"/>
      <c r="J12" s="160"/>
      <c r="K12" s="160"/>
      <c r="L12" s="160"/>
      <c r="M12" s="160"/>
      <c r="N12" s="159"/>
      <c r="O12" s="159"/>
      <c r="P12" s="159"/>
      <c r="Q12" s="159"/>
      <c r="R12" s="160"/>
      <c r="S12" s="160"/>
      <c r="T12" s="160"/>
      <c r="U12" s="160"/>
      <c r="V12" s="160"/>
      <c r="W12" s="160"/>
      <c r="X12" s="160"/>
      <c r="Y12" s="160"/>
      <c r="Z12" s="150"/>
      <c r="AA12" s="150"/>
      <c r="AB12" s="150"/>
      <c r="AC12" s="150"/>
      <c r="AD12" s="150"/>
      <c r="AE12" s="150"/>
      <c r="AF12" s="150"/>
      <c r="AG12" s="150" t="s">
        <v>415</v>
      </c>
      <c r="AH12" s="150">
        <v>0</v>
      </c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3" x14ac:dyDescent="0.25">
      <c r="A13" s="157"/>
      <c r="B13" s="158"/>
      <c r="C13" s="184" t="s">
        <v>1003</v>
      </c>
      <c r="D13" s="182"/>
      <c r="E13" s="183">
        <v>1.9125000000000001</v>
      </c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415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5">
      <c r="A14" s="169">
        <v>2</v>
      </c>
      <c r="B14" s="170" t="s">
        <v>483</v>
      </c>
      <c r="C14" s="178" t="s">
        <v>484</v>
      </c>
      <c r="D14" s="171" t="s">
        <v>407</v>
      </c>
      <c r="E14" s="172">
        <v>9.6649600000000007</v>
      </c>
      <c r="F14" s="173"/>
      <c r="G14" s="174">
        <f>ROUND(E14*F14,2)</f>
        <v>0</v>
      </c>
      <c r="H14" s="173"/>
      <c r="I14" s="174">
        <f>ROUND(E14*H14,2)</f>
        <v>0</v>
      </c>
      <c r="J14" s="173"/>
      <c r="K14" s="174">
        <f>ROUND(E14*J14,2)</f>
        <v>0</v>
      </c>
      <c r="L14" s="174">
        <v>21</v>
      </c>
      <c r="M14" s="174">
        <f>G14*(1+L14/100)</f>
        <v>0</v>
      </c>
      <c r="N14" s="172">
        <v>0</v>
      </c>
      <c r="O14" s="172">
        <f>ROUND(E14*N14,2)</f>
        <v>0</v>
      </c>
      <c r="P14" s="172">
        <v>0</v>
      </c>
      <c r="Q14" s="172">
        <f>ROUND(E14*P14,2)</f>
        <v>0</v>
      </c>
      <c r="R14" s="174" t="s">
        <v>452</v>
      </c>
      <c r="S14" s="174" t="s">
        <v>358</v>
      </c>
      <c r="T14" s="175" t="s">
        <v>409</v>
      </c>
      <c r="U14" s="160">
        <v>0.67</v>
      </c>
      <c r="V14" s="160">
        <f>ROUND(E14*U14,2)</f>
        <v>6.48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411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2" x14ac:dyDescent="0.25">
      <c r="A15" s="157"/>
      <c r="B15" s="158"/>
      <c r="C15" s="266" t="s">
        <v>485</v>
      </c>
      <c r="D15" s="267"/>
      <c r="E15" s="267"/>
      <c r="F15" s="267"/>
      <c r="G15" s="267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60"/>
      <c r="Z15" s="150"/>
      <c r="AA15" s="150"/>
      <c r="AB15" s="150"/>
      <c r="AC15" s="150"/>
      <c r="AD15" s="150"/>
      <c r="AE15" s="150"/>
      <c r="AF15" s="150"/>
      <c r="AG15" s="150" t="s">
        <v>413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5">
      <c r="A16" s="169">
        <v>3</v>
      </c>
      <c r="B16" s="170" t="s">
        <v>486</v>
      </c>
      <c r="C16" s="178" t="s">
        <v>487</v>
      </c>
      <c r="D16" s="171" t="s">
        <v>407</v>
      </c>
      <c r="E16" s="172">
        <v>270.61887999999999</v>
      </c>
      <c r="F16" s="173"/>
      <c r="G16" s="174">
        <f>ROUND(E16*F16,2)</f>
        <v>0</v>
      </c>
      <c r="H16" s="173"/>
      <c r="I16" s="174">
        <f>ROUND(E16*H16,2)</f>
        <v>0</v>
      </c>
      <c r="J16" s="173"/>
      <c r="K16" s="174">
        <f>ROUND(E16*J16,2)</f>
        <v>0</v>
      </c>
      <c r="L16" s="174">
        <v>21</v>
      </c>
      <c r="M16" s="174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4" t="s">
        <v>452</v>
      </c>
      <c r="S16" s="174" t="s">
        <v>358</v>
      </c>
      <c r="T16" s="175" t="s">
        <v>409</v>
      </c>
      <c r="U16" s="160">
        <v>0.59</v>
      </c>
      <c r="V16" s="160">
        <f>ROUND(E16*U16,2)</f>
        <v>159.66999999999999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411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266" t="s">
        <v>485</v>
      </c>
      <c r="D17" s="267"/>
      <c r="E17" s="267"/>
      <c r="F17" s="267"/>
      <c r="G17" s="267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413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2" x14ac:dyDescent="0.25">
      <c r="A18" s="157"/>
      <c r="B18" s="158"/>
      <c r="C18" s="184" t="s">
        <v>1004</v>
      </c>
      <c r="D18" s="182"/>
      <c r="E18" s="183">
        <v>270.61887999999999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ht="20.399999999999999" outlineLevel="1" x14ac:dyDescent="0.25">
      <c r="A19" s="185">
        <v>4</v>
      </c>
      <c r="B19" s="186" t="s">
        <v>488</v>
      </c>
      <c r="C19" s="192" t="s">
        <v>489</v>
      </c>
      <c r="D19" s="187" t="s">
        <v>407</v>
      </c>
      <c r="E19" s="188">
        <v>9.6649600000000007</v>
      </c>
      <c r="F19" s="189"/>
      <c r="G19" s="190">
        <f>ROUND(E19*F19,2)</f>
        <v>0</v>
      </c>
      <c r="H19" s="189"/>
      <c r="I19" s="190">
        <f>ROUND(E19*H19,2)</f>
        <v>0</v>
      </c>
      <c r="J19" s="189"/>
      <c r="K19" s="190">
        <f>ROUND(E19*J19,2)</f>
        <v>0</v>
      </c>
      <c r="L19" s="190">
        <v>21</v>
      </c>
      <c r="M19" s="190">
        <f>G19*(1+L19/100)</f>
        <v>0</v>
      </c>
      <c r="N19" s="188">
        <v>0</v>
      </c>
      <c r="O19" s="188">
        <f>ROUND(E19*N19,2)</f>
        <v>0</v>
      </c>
      <c r="P19" s="188">
        <v>0</v>
      </c>
      <c r="Q19" s="188">
        <f>ROUND(E19*P19,2)</f>
        <v>0</v>
      </c>
      <c r="R19" s="190" t="s">
        <v>452</v>
      </c>
      <c r="S19" s="190" t="s">
        <v>358</v>
      </c>
      <c r="T19" s="191" t="s">
        <v>409</v>
      </c>
      <c r="U19" s="160">
        <v>0.65</v>
      </c>
      <c r="V19" s="160">
        <f>ROUND(E19*U19,2)</f>
        <v>6.28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411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ht="20.399999999999999" outlineLevel="1" x14ac:dyDescent="0.25">
      <c r="A20" s="169">
        <v>5</v>
      </c>
      <c r="B20" s="170" t="s">
        <v>450</v>
      </c>
      <c r="C20" s="178" t="s">
        <v>451</v>
      </c>
      <c r="D20" s="171" t="s">
        <v>407</v>
      </c>
      <c r="E20" s="172">
        <v>9.6649600000000007</v>
      </c>
      <c r="F20" s="173"/>
      <c r="G20" s="174">
        <f>ROUND(E20*F20,2)</f>
        <v>0</v>
      </c>
      <c r="H20" s="173"/>
      <c r="I20" s="174">
        <f>ROUND(E20*H20,2)</f>
        <v>0</v>
      </c>
      <c r="J20" s="173"/>
      <c r="K20" s="174">
        <f>ROUND(E20*J20,2)</f>
        <v>0</v>
      </c>
      <c r="L20" s="174">
        <v>21</v>
      </c>
      <c r="M20" s="174">
        <f>G20*(1+L20/100)</f>
        <v>0</v>
      </c>
      <c r="N20" s="172">
        <v>0</v>
      </c>
      <c r="O20" s="172">
        <f>ROUND(E20*N20,2)</f>
        <v>0</v>
      </c>
      <c r="P20" s="172">
        <v>0</v>
      </c>
      <c r="Q20" s="172">
        <f>ROUND(E20*P20,2)</f>
        <v>0</v>
      </c>
      <c r="R20" s="174" t="s">
        <v>452</v>
      </c>
      <c r="S20" s="174" t="s">
        <v>358</v>
      </c>
      <c r="T20" s="175" t="s">
        <v>409</v>
      </c>
      <c r="U20" s="160">
        <v>1.1499999999999999</v>
      </c>
      <c r="V20" s="160">
        <f>ROUND(E20*U20,2)</f>
        <v>11.11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411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2" x14ac:dyDescent="0.25">
      <c r="A21" s="157"/>
      <c r="B21" s="158"/>
      <c r="C21" s="266" t="s">
        <v>453</v>
      </c>
      <c r="D21" s="267"/>
      <c r="E21" s="267"/>
      <c r="F21" s="267"/>
      <c r="G21" s="267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413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184" t="s">
        <v>1001</v>
      </c>
      <c r="D22" s="182"/>
      <c r="E22" s="183">
        <v>6.75</v>
      </c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3" x14ac:dyDescent="0.25">
      <c r="A23" s="157"/>
      <c r="B23" s="158"/>
      <c r="C23" s="184" t="s">
        <v>1002</v>
      </c>
      <c r="D23" s="182"/>
      <c r="E23" s="183">
        <v>1.0024599999999999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3" x14ac:dyDescent="0.25">
      <c r="A24" s="157"/>
      <c r="B24" s="158"/>
      <c r="C24" s="184" t="s">
        <v>1003</v>
      </c>
      <c r="D24" s="182"/>
      <c r="E24" s="183">
        <v>1.9125000000000001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x14ac:dyDescent="0.25">
      <c r="A25" s="162" t="s">
        <v>353</v>
      </c>
      <c r="B25" s="163" t="s">
        <v>239</v>
      </c>
      <c r="C25" s="177" t="s">
        <v>240</v>
      </c>
      <c r="D25" s="164"/>
      <c r="E25" s="165"/>
      <c r="F25" s="166"/>
      <c r="G25" s="166">
        <f>SUMIF(AG26:AG38,"&lt;&gt;NOR",G26:G38)</f>
        <v>0</v>
      </c>
      <c r="H25" s="166"/>
      <c r="I25" s="166">
        <f>SUM(I26:I38)</f>
        <v>0</v>
      </c>
      <c r="J25" s="166"/>
      <c r="K25" s="166">
        <f>SUM(K26:K38)</f>
        <v>0</v>
      </c>
      <c r="L25" s="166"/>
      <c r="M25" s="166">
        <f>SUM(M26:M38)</f>
        <v>0</v>
      </c>
      <c r="N25" s="165"/>
      <c r="O25" s="165">
        <f>SUM(O26:O38)</f>
        <v>14.280000000000001</v>
      </c>
      <c r="P25" s="165"/>
      <c r="Q25" s="165">
        <f>SUM(Q26:Q38)</f>
        <v>0</v>
      </c>
      <c r="R25" s="166"/>
      <c r="S25" s="166"/>
      <c r="T25" s="167"/>
      <c r="U25" s="161"/>
      <c r="V25" s="161">
        <f>SUM(V26:V38)</f>
        <v>22.700000000000003</v>
      </c>
      <c r="W25" s="161"/>
      <c r="X25" s="161"/>
      <c r="Y25" s="161"/>
      <c r="AG25" t="s">
        <v>354</v>
      </c>
    </row>
    <row r="26" spans="1:60" outlineLevel="1" x14ac:dyDescent="0.25">
      <c r="A26" s="169">
        <v>6</v>
      </c>
      <c r="B26" s="170" t="s">
        <v>1005</v>
      </c>
      <c r="C26" s="178" t="s">
        <v>1006</v>
      </c>
      <c r="D26" s="171" t="s">
        <v>407</v>
      </c>
      <c r="E26" s="172">
        <v>5.3772399999999996</v>
      </c>
      <c r="F26" s="173"/>
      <c r="G26" s="174">
        <f>ROUND(E26*F26,2)</f>
        <v>0</v>
      </c>
      <c r="H26" s="173"/>
      <c r="I26" s="174">
        <f>ROUND(E26*H26,2)</f>
        <v>0</v>
      </c>
      <c r="J26" s="173"/>
      <c r="K26" s="174">
        <f>ROUND(E26*J26,2)</f>
        <v>0</v>
      </c>
      <c r="L26" s="174">
        <v>21</v>
      </c>
      <c r="M26" s="174">
        <f>G26*(1+L26/100)</f>
        <v>0</v>
      </c>
      <c r="N26" s="172">
        <v>2.5249999999999999</v>
      </c>
      <c r="O26" s="172">
        <f>ROUND(E26*N26,2)</f>
        <v>13.58</v>
      </c>
      <c r="P26" s="172">
        <v>0</v>
      </c>
      <c r="Q26" s="172">
        <f>ROUND(E26*P26,2)</f>
        <v>0</v>
      </c>
      <c r="R26" s="174" t="s">
        <v>460</v>
      </c>
      <c r="S26" s="174" t="s">
        <v>358</v>
      </c>
      <c r="T26" s="175" t="s">
        <v>409</v>
      </c>
      <c r="U26" s="160">
        <v>0.48</v>
      </c>
      <c r="V26" s="160">
        <f>ROUND(E26*U26,2)</f>
        <v>2.58</v>
      </c>
      <c r="W26" s="160"/>
      <c r="X26" s="160" t="s">
        <v>410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411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2" x14ac:dyDescent="0.25">
      <c r="A27" s="157"/>
      <c r="B27" s="158"/>
      <c r="C27" s="255" t="s">
        <v>1007</v>
      </c>
      <c r="D27" s="256"/>
      <c r="E27" s="256"/>
      <c r="F27" s="256"/>
      <c r="G27" s="256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363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184" t="s">
        <v>1008</v>
      </c>
      <c r="D28" s="182"/>
      <c r="E28" s="183">
        <v>4.7065599999999996</v>
      </c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3" x14ac:dyDescent="0.25">
      <c r="A29" s="157"/>
      <c r="B29" s="158"/>
      <c r="C29" s="184" t="s">
        <v>1009</v>
      </c>
      <c r="D29" s="182"/>
      <c r="E29" s="183">
        <v>0.67068000000000005</v>
      </c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5">
      <c r="A30" s="169">
        <v>7</v>
      </c>
      <c r="B30" s="170" t="s">
        <v>1010</v>
      </c>
      <c r="C30" s="178" t="s">
        <v>1011</v>
      </c>
      <c r="D30" s="171" t="s">
        <v>446</v>
      </c>
      <c r="E30" s="172">
        <v>12.372</v>
      </c>
      <c r="F30" s="173"/>
      <c r="G30" s="174">
        <f>ROUND(E30*F30,2)</f>
        <v>0</v>
      </c>
      <c r="H30" s="173"/>
      <c r="I30" s="174">
        <f>ROUND(E30*H30,2)</f>
        <v>0</v>
      </c>
      <c r="J30" s="173"/>
      <c r="K30" s="174">
        <f>ROUND(E30*J30,2)</f>
        <v>0</v>
      </c>
      <c r="L30" s="174">
        <v>21</v>
      </c>
      <c r="M30" s="174">
        <f>G30*(1+L30/100)</f>
        <v>0</v>
      </c>
      <c r="N30" s="172">
        <v>3.916E-2</v>
      </c>
      <c r="O30" s="172">
        <f>ROUND(E30*N30,2)</f>
        <v>0.48</v>
      </c>
      <c r="P30" s="172">
        <v>0</v>
      </c>
      <c r="Q30" s="172">
        <f>ROUND(E30*P30,2)</f>
        <v>0</v>
      </c>
      <c r="R30" s="174" t="s">
        <v>460</v>
      </c>
      <c r="S30" s="174" t="s">
        <v>358</v>
      </c>
      <c r="T30" s="175" t="s">
        <v>409</v>
      </c>
      <c r="U30" s="160">
        <v>1.05</v>
      </c>
      <c r="V30" s="160">
        <f>ROUND(E30*U30,2)</f>
        <v>12.99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411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21" outlineLevel="2" x14ac:dyDescent="0.25">
      <c r="A31" s="157"/>
      <c r="B31" s="158"/>
      <c r="C31" s="266" t="s">
        <v>1012</v>
      </c>
      <c r="D31" s="267"/>
      <c r="E31" s="267"/>
      <c r="F31" s="267"/>
      <c r="G31" s="267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413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76" t="str">
        <f>C31</f>
        <v>svislé nebo šikmé (odkloněné), půdorysně přímé nebo zalomené, stěn základových pasů ve volných nebo zapažených jámách, rýhách, šachtách, včetně případných vzpěr,</v>
      </c>
      <c r="BB31" s="150"/>
      <c r="BC31" s="150"/>
      <c r="BD31" s="150"/>
      <c r="BE31" s="150"/>
      <c r="BF31" s="150"/>
      <c r="BG31" s="150"/>
      <c r="BH31" s="150"/>
    </row>
    <row r="32" spans="1:60" outlineLevel="2" x14ac:dyDescent="0.25">
      <c r="A32" s="157"/>
      <c r="B32" s="158"/>
      <c r="C32" s="184" t="s">
        <v>1013</v>
      </c>
      <c r="D32" s="182"/>
      <c r="E32" s="183">
        <v>11.412000000000001</v>
      </c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415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3" x14ac:dyDescent="0.25">
      <c r="A33" s="157"/>
      <c r="B33" s="158"/>
      <c r="C33" s="184" t="s">
        <v>1014</v>
      </c>
      <c r="D33" s="182"/>
      <c r="E33" s="183">
        <v>0.96</v>
      </c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5">
      <c r="A34" s="169">
        <v>8</v>
      </c>
      <c r="B34" s="170" t="s">
        <v>1015</v>
      </c>
      <c r="C34" s="178" t="s">
        <v>1016</v>
      </c>
      <c r="D34" s="171" t="s">
        <v>446</v>
      </c>
      <c r="E34" s="172">
        <v>12.372</v>
      </c>
      <c r="F34" s="173"/>
      <c r="G34" s="174">
        <f>ROUND(E34*F34,2)</f>
        <v>0</v>
      </c>
      <c r="H34" s="173"/>
      <c r="I34" s="174">
        <f>ROUND(E34*H34,2)</f>
        <v>0</v>
      </c>
      <c r="J34" s="173"/>
      <c r="K34" s="174">
        <f>ROUND(E34*J34,2)</f>
        <v>0</v>
      </c>
      <c r="L34" s="174">
        <v>21</v>
      </c>
      <c r="M34" s="174">
        <f>G34*(1+L34/100)</f>
        <v>0</v>
      </c>
      <c r="N34" s="172">
        <v>0</v>
      </c>
      <c r="O34" s="172">
        <f>ROUND(E34*N34,2)</f>
        <v>0</v>
      </c>
      <c r="P34" s="172">
        <v>0</v>
      </c>
      <c r="Q34" s="172">
        <f>ROUND(E34*P34,2)</f>
        <v>0</v>
      </c>
      <c r="R34" s="174" t="s">
        <v>460</v>
      </c>
      <c r="S34" s="174" t="s">
        <v>358</v>
      </c>
      <c r="T34" s="175" t="s">
        <v>409</v>
      </c>
      <c r="U34" s="160">
        <v>0.32</v>
      </c>
      <c r="V34" s="160">
        <f>ROUND(E34*U34,2)</f>
        <v>3.96</v>
      </c>
      <c r="W34" s="160"/>
      <c r="X34" s="160" t="s">
        <v>410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411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21" outlineLevel="2" x14ac:dyDescent="0.25">
      <c r="A35" s="157"/>
      <c r="B35" s="158"/>
      <c r="C35" s="266" t="s">
        <v>1012</v>
      </c>
      <c r="D35" s="267"/>
      <c r="E35" s="267"/>
      <c r="F35" s="267"/>
      <c r="G35" s="267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413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76" t="str">
        <f>C35</f>
        <v>svislé nebo šikmé (odkloněné), půdorysně přímé nebo zalomené, stěn základových pasů ve volných nebo zapažených jámách, rýhách, šachtách, včetně případných vzpěr,</v>
      </c>
      <c r="BB35" s="150"/>
      <c r="BC35" s="150"/>
      <c r="BD35" s="150"/>
      <c r="BE35" s="150"/>
      <c r="BF35" s="150"/>
      <c r="BG35" s="150"/>
      <c r="BH35" s="150"/>
    </row>
    <row r="36" spans="1:60" outlineLevel="2" x14ac:dyDescent="0.25">
      <c r="A36" s="157"/>
      <c r="B36" s="158"/>
      <c r="C36" s="264" t="s">
        <v>1017</v>
      </c>
      <c r="D36" s="265"/>
      <c r="E36" s="265"/>
      <c r="F36" s="265"/>
      <c r="G36" s="265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363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5">
      <c r="A37" s="169">
        <v>9</v>
      </c>
      <c r="B37" s="170" t="s">
        <v>1018</v>
      </c>
      <c r="C37" s="178" t="s">
        <v>1019</v>
      </c>
      <c r="D37" s="171" t="s">
        <v>426</v>
      </c>
      <c r="E37" s="172">
        <v>0.20782</v>
      </c>
      <c r="F37" s="173"/>
      <c r="G37" s="174">
        <f>ROUND(E37*F37,2)</f>
        <v>0</v>
      </c>
      <c r="H37" s="173"/>
      <c r="I37" s="174">
        <f>ROUND(E37*H37,2)</f>
        <v>0</v>
      </c>
      <c r="J37" s="173"/>
      <c r="K37" s="174">
        <f>ROUND(E37*J37,2)</f>
        <v>0</v>
      </c>
      <c r="L37" s="174">
        <v>21</v>
      </c>
      <c r="M37" s="174">
        <f>G37*(1+L37/100)</f>
        <v>0</v>
      </c>
      <c r="N37" s="172">
        <v>1.0569299999999999</v>
      </c>
      <c r="O37" s="172">
        <f>ROUND(E37*N37,2)</f>
        <v>0.22</v>
      </c>
      <c r="P37" s="172">
        <v>0</v>
      </c>
      <c r="Q37" s="172">
        <f>ROUND(E37*P37,2)</f>
        <v>0</v>
      </c>
      <c r="R37" s="174" t="s">
        <v>460</v>
      </c>
      <c r="S37" s="174" t="s">
        <v>358</v>
      </c>
      <c r="T37" s="175" t="s">
        <v>409</v>
      </c>
      <c r="U37" s="160">
        <v>15.23</v>
      </c>
      <c r="V37" s="160">
        <f>ROUND(E37*U37,2)</f>
        <v>3.17</v>
      </c>
      <c r="W37" s="160"/>
      <c r="X37" s="160" t="s">
        <v>410</v>
      </c>
      <c r="Y37" s="160" t="s">
        <v>361</v>
      </c>
      <c r="Z37" s="150"/>
      <c r="AA37" s="150"/>
      <c r="AB37" s="150"/>
      <c r="AC37" s="150"/>
      <c r="AD37" s="150"/>
      <c r="AE37" s="150"/>
      <c r="AF37" s="150"/>
      <c r="AG37" s="150" t="s">
        <v>411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2" x14ac:dyDescent="0.25">
      <c r="A38" s="157"/>
      <c r="B38" s="158"/>
      <c r="C38" s="184" t="s">
        <v>1020</v>
      </c>
      <c r="D38" s="182"/>
      <c r="E38" s="183">
        <v>0.20782</v>
      </c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x14ac:dyDescent="0.25">
      <c r="A39" s="162" t="s">
        <v>353</v>
      </c>
      <c r="B39" s="163" t="s">
        <v>243</v>
      </c>
      <c r="C39" s="177" t="s">
        <v>244</v>
      </c>
      <c r="D39" s="164"/>
      <c r="E39" s="165"/>
      <c r="F39" s="166"/>
      <c r="G39" s="166">
        <f>SUMIF(AG40:AG42,"&lt;&gt;NOR",G40:G42)</f>
        <v>0</v>
      </c>
      <c r="H39" s="166"/>
      <c r="I39" s="166">
        <f>SUM(I40:I42)</f>
        <v>0</v>
      </c>
      <c r="J39" s="166"/>
      <c r="K39" s="166">
        <f>SUM(K40:K42)</f>
        <v>0</v>
      </c>
      <c r="L39" s="166"/>
      <c r="M39" s="166">
        <f>SUM(M40:M42)</f>
        <v>0</v>
      </c>
      <c r="N39" s="165"/>
      <c r="O39" s="165">
        <f>SUM(O40:O42)</f>
        <v>12.33</v>
      </c>
      <c r="P39" s="165"/>
      <c r="Q39" s="165">
        <f>SUM(Q40:Q42)</f>
        <v>0</v>
      </c>
      <c r="R39" s="166"/>
      <c r="S39" s="166"/>
      <c r="T39" s="167"/>
      <c r="U39" s="161"/>
      <c r="V39" s="161">
        <f>SUM(V40:V42)</f>
        <v>36.270000000000003</v>
      </c>
      <c r="W39" s="161"/>
      <c r="X39" s="161"/>
      <c r="Y39" s="161"/>
      <c r="AG39" t="s">
        <v>354</v>
      </c>
    </row>
    <row r="40" spans="1:60" outlineLevel="1" x14ac:dyDescent="0.25">
      <c r="A40" s="169">
        <v>10</v>
      </c>
      <c r="B40" s="170" t="s">
        <v>1021</v>
      </c>
      <c r="C40" s="178" t="s">
        <v>1022</v>
      </c>
      <c r="D40" s="171" t="s">
        <v>407</v>
      </c>
      <c r="E40" s="172">
        <v>4.5618400000000001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2.7027000000000001</v>
      </c>
      <c r="O40" s="172">
        <f>ROUND(E40*N40,2)</f>
        <v>12.33</v>
      </c>
      <c r="P40" s="172">
        <v>0</v>
      </c>
      <c r="Q40" s="172">
        <f>ROUND(E40*P40,2)</f>
        <v>0</v>
      </c>
      <c r="R40" s="174" t="s">
        <v>1023</v>
      </c>
      <c r="S40" s="174" t="s">
        <v>358</v>
      </c>
      <c r="T40" s="175" t="s">
        <v>409</v>
      </c>
      <c r="U40" s="160">
        <v>7.95</v>
      </c>
      <c r="V40" s="160">
        <f>ROUND(E40*U40,2)</f>
        <v>36.270000000000003</v>
      </c>
      <c r="W40" s="160"/>
      <c r="X40" s="160" t="s">
        <v>410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411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2" x14ac:dyDescent="0.25">
      <c r="A41" s="157"/>
      <c r="B41" s="158"/>
      <c r="C41" s="266" t="s">
        <v>1024</v>
      </c>
      <c r="D41" s="267"/>
      <c r="E41" s="267"/>
      <c r="F41" s="267"/>
      <c r="G41" s="267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60"/>
      <c r="Z41" s="150"/>
      <c r="AA41" s="150"/>
      <c r="AB41" s="150"/>
      <c r="AC41" s="150"/>
      <c r="AD41" s="150"/>
      <c r="AE41" s="150"/>
      <c r="AF41" s="150"/>
      <c r="AG41" s="150" t="s">
        <v>413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2" x14ac:dyDescent="0.25">
      <c r="A42" s="157"/>
      <c r="B42" s="158"/>
      <c r="C42" s="184" t="s">
        <v>1025</v>
      </c>
      <c r="D42" s="182"/>
      <c r="E42" s="183">
        <v>4.5618400000000001</v>
      </c>
      <c r="F42" s="160"/>
      <c r="G42" s="16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415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x14ac:dyDescent="0.25">
      <c r="A43" s="162" t="s">
        <v>353</v>
      </c>
      <c r="B43" s="163" t="s">
        <v>251</v>
      </c>
      <c r="C43" s="177" t="s">
        <v>252</v>
      </c>
      <c r="D43" s="164"/>
      <c r="E43" s="165"/>
      <c r="F43" s="166"/>
      <c r="G43" s="166">
        <f>SUMIF(AG44:AG45,"&lt;&gt;NOR",G44:G45)</f>
        <v>0</v>
      </c>
      <c r="H43" s="166"/>
      <c r="I43" s="166">
        <f>SUM(I44:I45)</f>
        <v>0</v>
      </c>
      <c r="J43" s="166"/>
      <c r="K43" s="166">
        <f>SUM(K44:K45)</f>
        <v>0</v>
      </c>
      <c r="L43" s="166"/>
      <c r="M43" s="166">
        <f>SUM(M44:M45)</f>
        <v>0</v>
      </c>
      <c r="N43" s="165"/>
      <c r="O43" s="165">
        <f>SUM(O44:O45)</f>
        <v>0.57999999999999996</v>
      </c>
      <c r="P43" s="165"/>
      <c r="Q43" s="165">
        <f>SUM(Q44:Q45)</f>
        <v>0</v>
      </c>
      <c r="R43" s="166"/>
      <c r="S43" s="166"/>
      <c r="T43" s="167"/>
      <c r="U43" s="161"/>
      <c r="V43" s="161">
        <f>SUM(V44:V45)</f>
        <v>32.58</v>
      </c>
      <c r="W43" s="161"/>
      <c r="X43" s="161"/>
      <c r="Y43" s="161"/>
      <c r="AG43" t="s">
        <v>354</v>
      </c>
    </row>
    <row r="44" spans="1:60" outlineLevel="1" x14ac:dyDescent="0.25">
      <c r="A44" s="169">
        <v>11</v>
      </c>
      <c r="B44" s="170" t="s">
        <v>990</v>
      </c>
      <c r="C44" s="178" t="s">
        <v>991</v>
      </c>
      <c r="D44" s="171" t="s">
        <v>446</v>
      </c>
      <c r="E44" s="172">
        <v>26.067630000000001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2.214E-2</v>
      </c>
      <c r="O44" s="172">
        <f>ROUND(E44*N44,2)</f>
        <v>0.57999999999999996</v>
      </c>
      <c r="P44" s="172">
        <v>0</v>
      </c>
      <c r="Q44" s="172">
        <f>ROUND(E44*P44,2)</f>
        <v>0</v>
      </c>
      <c r="R44" s="174" t="s">
        <v>460</v>
      </c>
      <c r="S44" s="174" t="s">
        <v>358</v>
      </c>
      <c r="T44" s="175" t="s">
        <v>409</v>
      </c>
      <c r="U44" s="160">
        <v>1.25</v>
      </c>
      <c r="V44" s="160">
        <f>ROUND(E44*U44,2)</f>
        <v>32.58</v>
      </c>
      <c r="W44" s="160"/>
      <c r="X44" s="160" t="s">
        <v>410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411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2" x14ac:dyDescent="0.25">
      <c r="A45" s="157"/>
      <c r="B45" s="158"/>
      <c r="C45" s="184" t="s">
        <v>1026</v>
      </c>
      <c r="D45" s="182"/>
      <c r="E45" s="183">
        <v>26.067630000000001</v>
      </c>
      <c r="F45" s="160"/>
      <c r="G45" s="160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60"/>
      <c r="Z45" s="150"/>
      <c r="AA45" s="150"/>
      <c r="AB45" s="150"/>
      <c r="AC45" s="150"/>
      <c r="AD45" s="150"/>
      <c r="AE45" s="150"/>
      <c r="AF45" s="150"/>
      <c r="AG45" s="150" t="s">
        <v>415</v>
      </c>
      <c r="AH45" s="150">
        <v>0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x14ac:dyDescent="0.25">
      <c r="A46" s="162" t="s">
        <v>353</v>
      </c>
      <c r="B46" s="163" t="s">
        <v>275</v>
      </c>
      <c r="C46" s="177" t="s">
        <v>276</v>
      </c>
      <c r="D46" s="164"/>
      <c r="E46" s="165"/>
      <c r="F46" s="166"/>
      <c r="G46" s="166">
        <f>SUMIF(AG47:AG51,"&lt;&gt;NOR",G47:G51)</f>
        <v>0</v>
      </c>
      <c r="H46" s="166"/>
      <c r="I46" s="166">
        <f>SUM(I47:I51)</f>
        <v>0</v>
      </c>
      <c r="J46" s="166"/>
      <c r="K46" s="166">
        <f>SUM(K47:K51)</f>
        <v>0</v>
      </c>
      <c r="L46" s="166"/>
      <c r="M46" s="166">
        <f>SUM(M47:M51)</f>
        <v>0</v>
      </c>
      <c r="N46" s="165"/>
      <c r="O46" s="165">
        <f>SUM(O47:O51)</f>
        <v>0</v>
      </c>
      <c r="P46" s="165"/>
      <c r="Q46" s="165">
        <f>SUM(Q47:Q51)</f>
        <v>0</v>
      </c>
      <c r="R46" s="166"/>
      <c r="S46" s="166"/>
      <c r="T46" s="167"/>
      <c r="U46" s="161"/>
      <c r="V46" s="161">
        <f>SUM(V47:V51)</f>
        <v>17.399999999999999</v>
      </c>
      <c r="W46" s="161"/>
      <c r="X46" s="161"/>
      <c r="Y46" s="161"/>
      <c r="AG46" t="s">
        <v>354</v>
      </c>
    </row>
    <row r="47" spans="1:60" outlineLevel="1" x14ac:dyDescent="0.25">
      <c r="A47" s="169">
        <v>12</v>
      </c>
      <c r="B47" s="170" t="s">
        <v>1027</v>
      </c>
      <c r="C47" s="178" t="s">
        <v>1028</v>
      </c>
      <c r="D47" s="171" t="s">
        <v>426</v>
      </c>
      <c r="E47" s="172">
        <v>27.188089999999999</v>
      </c>
      <c r="F47" s="173"/>
      <c r="G47" s="174">
        <f>ROUND(E47*F47,2)</f>
        <v>0</v>
      </c>
      <c r="H47" s="173"/>
      <c r="I47" s="174">
        <f>ROUND(E47*H47,2)</f>
        <v>0</v>
      </c>
      <c r="J47" s="173"/>
      <c r="K47" s="174">
        <f>ROUND(E47*J47,2)</f>
        <v>0</v>
      </c>
      <c r="L47" s="174">
        <v>21</v>
      </c>
      <c r="M47" s="174">
        <f>G47*(1+L47/100)</f>
        <v>0</v>
      </c>
      <c r="N47" s="172">
        <v>0</v>
      </c>
      <c r="O47" s="172">
        <f>ROUND(E47*N47,2)</f>
        <v>0</v>
      </c>
      <c r="P47" s="172">
        <v>0</v>
      </c>
      <c r="Q47" s="172">
        <f>ROUND(E47*P47,2)</f>
        <v>0</v>
      </c>
      <c r="R47" s="174" t="s">
        <v>1023</v>
      </c>
      <c r="S47" s="174" t="s">
        <v>358</v>
      </c>
      <c r="T47" s="175" t="s">
        <v>409</v>
      </c>
      <c r="U47" s="160">
        <v>0.64</v>
      </c>
      <c r="V47" s="160">
        <f>ROUND(E47*U47,2)</f>
        <v>17.399999999999999</v>
      </c>
      <c r="W47" s="160"/>
      <c r="X47" s="160" t="s">
        <v>792</v>
      </c>
      <c r="Y47" s="160" t="s">
        <v>361</v>
      </c>
      <c r="Z47" s="150"/>
      <c r="AA47" s="150"/>
      <c r="AB47" s="150"/>
      <c r="AC47" s="150"/>
      <c r="AD47" s="150"/>
      <c r="AE47" s="150"/>
      <c r="AF47" s="150"/>
      <c r="AG47" s="150" t="s">
        <v>793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2" x14ac:dyDescent="0.25">
      <c r="A48" s="157"/>
      <c r="B48" s="158"/>
      <c r="C48" s="266" t="s">
        <v>1029</v>
      </c>
      <c r="D48" s="267"/>
      <c r="E48" s="267"/>
      <c r="F48" s="267"/>
      <c r="G48" s="267"/>
      <c r="H48" s="160"/>
      <c r="I48" s="160"/>
      <c r="J48" s="160"/>
      <c r="K48" s="160"/>
      <c r="L48" s="160"/>
      <c r="M48" s="160"/>
      <c r="N48" s="159"/>
      <c r="O48" s="159"/>
      <c r="P48" s="159"/>
      <c r="Q48" s="159"/>
      <c r="R48" s="160"/>
      <c r="S48" s="160"/>
      <c r="T48" s="160"/>
      <c r="U48" s="160"/>
      <c r="V48" s="160"/>
      <c r="W48" s="160"/>
      <c r="X48" s="160"/>
      <c r="Y48" s="160"/>
      <c r="Z48" s="150"/>
      <c r="AA48" s="150"/>
      <c r="AB48" s="150"/>
      <c r="AC48" s="150"/>
      <c r="AD48" s="150"/>
      <c r="AE48" s="150"/>
      <c r="AF48" s="150"/>
      <c r="AG48" s="150" t="s">
        <v>413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76" t="str">
        <f>C48</f>
        <v>se svislou nosnou konstrukcí zděnou z cihel, kamene, tvárnic, monolitickou betonovou tyčovou nebo plošnou ( KMCH 1, 2, 3, - JKSO šesté místo )</v>
      </c>
      <c r="BB48" s="150"/>
      <c r="BC48" s="150"/>
      <c r="BD48" s="150"/>
      <c r="BE48" s="150"/>
      <c r="BF48" s="150"/>
      <c r="BG48" s="150"/>
      <c r="BH48" s="150"/>
    </row>
    <row r="49" spans="1:60" outlineLevel="2" x14ac:dyDescent="0.25">
      <c r="A49" s="157"/>
      <c r="B49" s="158"/>
      <c r="C49" s="184" t="s">
        <v>795</v>
      </c>
      <c r="D49" s="182"/>
      <c r="E49" s="183"/>
      <c r="F49" s="160"/>
      <c r="G49" s="160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415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3" x14ac:dyDescent="0.25">
      <c r="A50" s="157"/>
      <c r="B50" s="158"/>
      <c r="C50" s="184" t="s">
        <v>1030</v>
      </c>
      <c r="D50" s="182"/>
      <c r="E50" s="183"/>
      <c r="F50" s="160"/>
      <c r="G50" s="160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60"/>
      <c r="Z50" s="150"/>
      <c r="AA50" s="150"/>
      <c r="AB50" s="150"/>
      <c r="AC50" s="150"/>
      <c r="AD50" s="150"/>
      <c r="AE50" s="150"/>
      <c r="AF50" s="150"/>
      <c r="AG50" s="150" t="s">
        <v>415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3" x14ac:dyDescent="0.25">
      <c r="A51" s="157"/>
      <c r="B51" s="158"/>
      <c r="C51" s="184" t="s">
        <v>1031</v>
      </c>
      <c r="D51" s="182"/>
      <c r="E51" s="183">
        <v>27.188089999999999</v>
      </c>
      <c r="F51" s="160"/>
      <c r="G51" s="160"/>
      <c r="H51" s="160"/>
      <c r="I51" s="160"/>
      <c r="J51" s="160"/>
      <c r="K51" s="160"/>
      <c r="L51" s="160"/>
      <c r="M51" s="160"/>
      <c r="N51" s="159"/>
      <c r="O51" s="159"/>
      <c r="P51" s="159"/>
      <c r="Q51" s="159"/>
      <c r="R51" s="160"/>
      <c r="S51" s="160"/>
      <c r="T51" s="160"/>
      <c r="U51" s="160"/>
      <c r="V51" s="160"/>
      <c r="W51" s="160"/>
      <c r="X51" s="160"/>
      <c r="Y51" s="160"/>
      <c r="Z51" s="150"/>
      <c r="AA51" s="150"/>
      <c r="AB51" s="150"/>
      <c r="AC51" s="150"/>
      <c r="AD51" s="150"/>
      <c r="AE51" s="150"/>
      <c r="AF51" s="150"/>
      <c r="AG51" s="150" t="s">
        <v>415</v>
      </c>
      <c r="AH51" s="150">
        <v>0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x14ac:dyDescent="0.25">
      <c r="A52" s="3"/>
      <c r="B52" s="4"/>
      <c r="C52" s="179"/>
      <c r="D52" s="6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AE52">
        <v>15</v>
      </c>
      <c r="AF52">
        <v>21</v>
      </c>
      <c r="AG52" t="s">
        <v>339</v>
      </c>
    </row>
    <row r="53" spans="1:60" x14ac:dyDescent="0.25">
      <c r="A53" s="153"/>
      <c r="B53" s="154" t="s">
        <v>29</v>
      </c>
      <c r="C53" s="180"/>
      <c r="D53" s="155"/>
      <c r="E53" s="156"/>
      <c r="F53" s="156"/>
      <c r="G53" s="168">
        <f>G8+G25+G39+G43+G46</f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AE53">
        <f>SUMIF(L7:L51,AE52,G7:G51)</f>
        <v>0</v>
      </c>
      <c r="AF53">
        <f>SUMIF(L7:L51,AF52,G7:G51)</f>
        <v>0</v>
      </c>
      <c r="AG53" t="s">
        <v>401</v>
      </c>
    </row>
    <row r="54" spans="1:60" x14ac:dyDescent="0.25">
      <c r="C54" s="181"/>
      <c r="D54" s="10"/>
      <c r="AG54" t="s">
        <v>403</v>
      </c>
    </row>
    <row r="55" spans="1:60" x14ac:dyDescent="0.25">
      <c r="D55" s="10"/>
    </row>
    <row r="56" spans="1:60" x14ac:dyDescent="0.25">
      <c r="D56" s="10"/>
    </row>
    <row r="57" spans="1:60" x14ac:dyDescent="0.25">
      <c r="D57" s="10"/>
    </row>
    <row r="58" spans="1:60" x14ac:dyDescent="0.25">
      <c r="D58" s="10"/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IhlDjdfa/LN3Fg2uUhjtRFOmA6UOTMe2qz9aczMjwu1BJi0qXWAa/ycWf83JbqejUuVzKULqTxjgzOJAnQHGA==" saltValue="YQL8/jdGCFYPIHk03/P8iw==" spinCount="100000" sheet="1" formatRows="0"/>
  <mergeCells count="14">
    <mergeCell ref="C15:G15"/>
    <mergeCell ref="A1:G1"/>
    <mergeCell ref="C2:G2"/>
    <mergeCell ref="C3:G3"/>
    <mergeCell ref="C4:G4"/>
    <mergeCell ref="C10:G10"/>
    <mergeCell ref="C41:G41"/>
    <mergeCell ref="C48:G48"/>
    <mergeCell ref="C17:G17"/>
    <mergeCell ref="C21:G21"/>
    <mergeCell ref="C27:G27"/>
    <mergeCell ref="C31:G31"/>
    <mergeCell ref="C35:G35"/>
    <mergeCell ref="C36:G36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7B2EC-E178-4664-946C-6483085F87E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102</v>
      </c>
      <c r="C4" s="261" t="s">
        <v>103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SUMIF(AG9:AG19,"&lt;&gt;NOR",G9:G19)</f>
        <v>0</v>
      </c>
      <c r="H8" s="166"/>
      <c r="I8" s="166">
        <f>SUM(I9:I19)</f>
        <v>0</v>
      </c>
      <c r="J8" s="166"/>
      <c r="K8" s="166">
        <f>SUM(K9:K19)</f>
        <v>0</v>
      </c>
      <c r="L8" s="166"/>
      <c r="M8" s="166">
        <f>SUM(M9:M19)</f>
        <v>0</v>
      </c>
      <c r="N8" s="165"/>
      <c r="O8" s="165">
        <f>SUM(O9:O19)</f>
        <v>0</v>
      </c>
      <c r="P8" s="165"/>
      <c r="Q8" s="165">
        <f>SUM(Q9:Q19)</f>
        <v>0</v>
      </c>
      <c r="R8" s="166"/>
      <c r="S8" s="166"/>
      <c r="T8" s="167"/>
      <c r="U8" s="161"/>
      <c r="V8" s="161">
        <f>SUM(V9:V19)</f>
        <v>26.409999999999997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483</v>
      </c>
      <c r="C9" s="178" t="s">
        <v>1032</v>
      </c>
      <c r="D9" s="171" t="s">
        <v>407</v>
      </c>
      <c r="E9" s="172">
        <v>5.3463799999999999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0.67</v>
      </c>
      <c r="V9" s="160">
        <f>ROUND(E9*U9,2)</f>
        <v>3.58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485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0.399999999999999" outlineLevel="1" x14ac:dyDescent="0.25">
      <c r="A11" s="169">
        <v>2</v>
      </c>
      <c r="B11" s="170" t="s">
        <v>486</v>
      </c>
      <c r="C11" s="178" t="s">
        <v>1033</v>
      </c>
      <c r="D11" s="171" t="s">
        <v>407</v>
      </c>
      <c r="E11" s="172">
        <v>10.69276</v>
      </c>
      <c r="F11" s="173"/>
      <c r="G11" s="174">
        <f>ROUND(E11*F11,2)</f>
        <v>0</v>
      </c>
      <c r="H11" s="173"/>
      <c r="I11" s="174">
        <f>ROUND(E11*H11,2)</f>
        <v>0</v>
      </c>
      <c r="J11" s="173"/>
      <c r="K11" s="174">
        <f>ROUND(E11*J11,2)</f>
        <v>0</v>
      </c>
      <c r="L11" s="174">
        <v>21</v>
      </c>
      <c r="M11" s="174">
        <f>G11*(1+L11/100)</f>
        <v>0</v>
      </c>
      <c r="N11" s="172">
        <v>0</v>
      </c>
      <c r="O11" s="172">
        <f>ROUND(E11*N11,2)</f>
        <v>0</v>
      </c>
      <c r="P11" s="172">
        <v>0</v>
      </c>
      <c r="Q11" s="172">
        <f>ROUND(E11*P11,2)</f>
        <v>0</v>
      </c>
      <c r="R11" s="174" t="s">
        <v>452</v>
      </c>
      <c r="S11" s="174" t="s">
        <v>358</v>
      </c>
      <c r="T11" s="175" t="s">
        <v>409</v>
      </c>
      <c r="U11" s="160">
        <v>0.59</v>
      </c>
      <c r="V11" s="160">
        <f>ROUND(E11*U11,2)</f>
        <v>6.31</v>
      </c>
      <c r="W11" s="160"/>
      <c r="X11" s="160" t="s">
        <v>410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411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2" x14ac:dyDescent="0.25">
      <c r="A12" s="157"/>
      <c r="B12" s="158"/>
      <c r="C12" s="266" t="s">
        <v>485</v>
      </c>
      <c r="D12" s="267"/>
      <c r="E12" s="267"/>
      <c r="F12" s="267"/>
      <c r="G12" s="267"/>
      <c r="H12" s="160"/>
      <c r="I12" s="160"/>
      <c r="J12" s="160"/>
      <c r="K12" s="160"/>
      <c r="L12" s="160"/>
      <c r="M12" s="160"/>
      <c r="N12" s="159"/>
      <c r="O12" s="159"/>
      <c r="P12" s="159"/>
      <c r="Q12" s="159"/>
      <c r="R12" s="160"/>
      <c r="S12" s="160"/>
      <c r="T12" s="160"/>
      <c r="U12" s="160"/>
      <c r="V12" s="160"/>
      <c r="W12" s="160"/>
      <c r="X12" s="160"/>
      <c r="Y12" s="160"/>
      <c r="Z12" s="150"/>
      <c r="AA12" s="150"/>
      <c r="AB12" s="150"/>
      <c r="AC12" s="150"/>
      <c r="AD12" s="150"/>
      <c r="AE12" s="150"/>
      <c r="AF12" s="150"/>
      <c r="AG12" s="150" t="s">
        <v>413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184" t="s">
        <v>1034</v>
      </c>
      <c r="D13" s="182"/>
      <c r="E13" s="183">
        <v>10.69276</v>
      </c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415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0.399999999999999" outlineLevel="1" x14ac:dyDescent="0.25">
      <c r="A14" s="185">
        <v>3</v>
      </c>
      <c r="B14" s="186" t="s">
        <v>671</v>
      </c>
      <c r="C14" s="192" t="s">
        <v>672</v>
      </c>
      <c r="D14" s="187" t="s">
        <v>407</v>
      </c>
      <c r="E14" s="188">
        <v>5.3463799999999999</v>
      </c>
      <c r="F14" s="189"/>
      <c r="G14" s="190">
        <f>ROUND(E14*F14,2)</f>
        <v>0</v>
      </c>
      <c r="H14" s="189"/>
      <c r="I14" s="190">
        <f>ROUND(E14*H14,2)</f>
        <v>0</v>
      </c>
      <c r="J14" s="189"/>
      <c r="K14" s="190">
        <f>ROUND(E14*J14,2)</f>
        <v>0</v>
      </c>
      <c r="L14" s="190">
        <v>21</v>
      </c>
      <c r="M14" s="190">
        <f>G14*(1+L14/100)</f>
        <v>0</v>
      </c>
      <c r="N14" s="188">
        <v>0</v>
      </c>
      <c r="O14" s="188">
        <f>ROUND(E14*N14,2)</f>
        <v>0</v>
      </c>
      <c r="P14" s="188">
        <v>0</v>
      </c>
      <c r="Q14" s="188">
        <f>ROUND(E14*P14,2)</f>
        <v>0</v>
      </c>
      <c r="R14" s="190" t="s">
        <v>452</v>
      </c>
      <c r="S14" s="190" t="s">
        <v>358</v>
      </c>
      <c r="T14" s="191" t="s">
        <v>409</v>
      </c>
      <c r="U14" s="160">
        <v>1.94</v>
      </c>
      <c r="V14" s="160">
        <f>ROUND(E14*U14,2)</f>
        <v>10.37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411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0.399999999999999" outlineLevel="1" x14ac:dyDescent="0.25">
      <c r="A15" s="169">
        <v>4</v>
      </c>
      <c r="B15" s="170" t="s">
        <v>450</v>
      </c>
      <c r="C15" s="178" t="s">
        <v>451</v>
      </c>
      <c r="D15" s="171" t="s">
        <v>407</v>
      </c>
      <c r="E15" s="172">
        <v>5.3463799999999999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 t="s">
        <v>452</v>
      </c>
      <c r="S15" s="174" t="s">
        <v>358</v>
      </c>
      <c r="T15" s="175" t="s">
        <v>409</v>
      </c>
      <c r="U15" s="160">
        <v>1.1499999999999999</v>
      </c>
      <c r="V15" s="160">
        <f>ROUND(E15*U15,2)</f>
        <v>6.15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411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266" t="s">
        <v>453</v>
      </c>
      <c r="D16" s="267"/>
      <c r="E16" s="267"/>
      <c r="F16" s="267"/>
      <c r="G16" s="267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413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184" t="s">
        <v>1035</v>
      </c>
      <c r="D17" s="182"/>
      <c r="E17" s="183">
        <v>2.4868800000000002</v>
      </c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3" x14ac:dyDescent="0.25">
      <c r="A18" s="157"/>
      <c r="B18" s="158"/>
      <c r="C18" s="184" t="s">
        <v>1036</v>
      </c>
      <c r="D18" s="182"/>
      <c r="E18" s="183">
        <v>1.8480000000000001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3" x14ac:dyDescent="0.25">
      <c r="A19" s="157"/>
      <c r="B19" s="158"/>
      <c r="C19" s="184" t="s">
        <v>1037</v>
      </c>
      <c r="D19" s="182"/>
      <c r="E19" s="183">
        <v>1.0115000000000001</v>
      </c>
      <c r="F19" s="160"/>
      <c r="G19" s="160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415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5">
      <c r="A20" s="162" t="s">
        <v>353</v>
      </c>
      <c r="B20" s="163" t="s">
        <v>239</v>
      </c>
      <c r="C20" s="177" t="s">
        <v>240</v>
      </c>
      <c r="D20" s="164"/>
      <c r="E20" s="165"/>
      <c r="F20" s="166"/>
      <c r="G20" s="166">
        <f>SUMIF(AG21:AG50,"&lt;&gt;NOR",G21:G50)</f>
        <v>0</v>
      </c>
      <c r="H20" s="166"/>
      <c r="I20" s="166">
        <f>SUM(I21:I50)</f>
        <v>0</v>
      </c>
      <c r="J20" s="166"/>
      <c r="K20" s="166">
        <f>SUM(K21:K50)</f>
        <v>0</v>
      </c>
      <c r="L20" s="166"/>
      <c r="M20" s="166">
        <f>SUM(M21:M50)</f>
        <v>0</v>
      </c>
      <c r="N20" s="165"/>
      <c r="O20" s="165">
        <f>SUM(O21:O50)</f>
        <v>77.52</v>
      </c>
      <c r="P20" s="165"/>
      <c r="Q20" s="165">
        <f>SUM(Q21:Q50)</f>
        <v>0</v>
      </c>
      <c r="R20" s="166"/>
      <c r="S20" s="166"/>
      <c r="T20" s="167"/>
      <c r="U20" s="161"/>
      <c r="V20" s="161">
        <f>SUM(V21:V50)</f>
        <v>178.55</v>
      </c>
      <c r="W20" s="161"/>
      <c r="X20" s="161"/>
      <c r="Y20" s="161"/>
      <c r="AG20" t="s">
        <v>354</v>
      </c>
    </row>
    <row r="21" spans="1:60" outlineLevel="1" x14ac:dyDescent="0.25">
      <c r="A21" s="169">
        <v>5</v>
      </c>
      <c r="B21" s="170" t="s">
        <v>1038</v>
      </c>
      <c r="C21" s="178" t="s">
        <v>1039</v>
      </c>
      <c r="D21" s="171" t="s">
        <v>446</v>
      </c>
      <c r="E21" s="172">
        <v>3.3441000000000001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3.9199999999999999E-2</v>
      </c>
      <c r="O21" s="172">
        <f>ROUND(E21*N21,2)</f>
        <v>0.13</v>
      </c>
      <c r="P21" s="172">
        <v>0</v>
      </c>
      <c r="Q21" s="172">
        <f>ROUND(E21*P21,2)</f>
        <v>0</v>
      </c>
      <c r="R21" s="174" t="s">
        <v>460</v>
      </c>
      <c r="S21" s="174" t="s">
        <v>358</v>
      </c>
      <c r="T21" s="175" t="s">
        <v>409</v>
      </c>
      <c r="U21" s="160">
        <v>1.6</v>
      </c>
      <c r="V21" s="160">
        <f>ROUND(E21*U21,2)</f>
        <v>5.35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411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21" outlineLevel="2" x14ac:dyDescent="0.25">
      <c r="A22" s="157"/>
      <c r="B22" s="158"/>
      <c r="C22" s="266" t="s">
        <v>1040</v>
      </c>
      <c r="D22" s="267"/>
      <c r="E22" s="267"/>
      <c r="F22" s="267"/>
      <c r="G22" s="267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413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76" t="str">
        <f>C22</f>
        <v>svislé nebo šikmé (odkloněné) , půdorysně přímé nebo zalomené, stěn základových desek ve volných nebo zapažených jámách, rýhách, šachtách, včetně případných vzpěr,</v>
      </c>
      <c r="BB22" s="150"/>
      <c r="BC22" s="150"/>
      <c r="BD22" s="150"/>
      <c r="BE22" s="150"/>
      <c r="BF22" s="150"/>
      <c r="BG22" s="150"/>
      <c r="BH22" s="150"/>
    </row>
    <row r="23" spans="1:60" outlineLevel="2" x14ac:dyDescent="0.25">
      <c r="A23" s="157"/>
      <c r="B23" s="158"/>
      <c r="C23" s="184" t="s">
        <v>1041</v>
      </c>
      <c r="D23" s="182"/>
      <c r="E23" s="183">
        <v>3.3441000000000001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5">
      <c r="A24" s="169">
        <v>6</v>
      </c>
      <c r="B24" s="170" t="s">
        <v>1042</v>
      </c>
      <c r="C24" s="178" t="s">
        <v>1043</v>
      </c>
      <c r="D24" s="171" t="s">
        <v>446</v>
      </c>
      <c r="E24" s="172">
        <v>3.3441000000000001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4" t="s">
        <v>460</v>
      </c>
      <c r="S24" s="174" t="s">
        <v>358</v>
      </c>
      <c r="T24" s="175" t="s">
        <v>409</v>
      </c>
      <c r="U24" s="160">
        <v>0.32</v>
      </c>
      <c r="V24" s="160">
        <f>ROUND(E24*U24,2)</f>
        <v>1.07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411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ht="21" outlineLevel="2" x14ac:dyDescent="0.25">
      <c r="A25" s="157"/>
      <c r="B25" s="158"/>
      <c r="C25" s="266" t="s">
        <v>1040</v>
      </c>
      <c r="D25" s="267"/>
      <c r="E25" s="267"/>
      <c r="F25" s="267"/>
      <c r="G25" s="267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413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76" t="str">
        <f>C25</f>
        <v>svislé nebo šikmé (odkloněné) , půdorysně přímé nebo zalomené, stěn základových desek ve volných nebo zapažených jámách, rýhách, šachtách, včetně případných vzpěr,</v>
      </c>
      <c r="BB25" s="150"/>
      <c r="BC25" s="150"/>
      <c r="BD25" s="150"/>
      <c r="BE25" s="150"/>
      <c r="BF25" s="150"/>
      <c r="BG25" s="150"/>
      <c r="BH25" s="150"/>
    </row>
    <row r="26" spans="1:60" outlineLevel="2" x14ac:dyDescent="0.25">
      <c r="A26" s="157"/>
      <c r="B26" s="158"/>
      <c r="C26" s="264" t="s">
        <v>1017</v>
      </c>
      <c r="D26" s="265"/>
      <c r="E26" s="265"/>
      <c r="F26" s="265"/>
      <c r="G26" s="265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363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69">
        <v>7</v>
      </c>
      <c r="B27" s="170" t="s">
        <v>1044</v>
      </c>
      <c r="C27" s="178" t="s">
        <v>1045</v>
      </c>
      <c r="D27" s="171" t="s">
        <v>426</v>
      </c>
      <c r="E27" s="172">
        <v>0.33600000000000002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1.0570200000000001</v>
      </c>
      <c r="O27" s="172">
        <f>ROUND(E27*N27,2)</f>
        <v>0.36</v>
      </c>
      <c r="P27" s="172">
        <v>0</v>
      </c>
      <c r="Q27" s="172">
        <f>ROUND(E27*P27,2)</f>
        <v>0</v>
      </c>
      <c r="R27" s="174" t="s">
        <v>460</v>
      </c>
      <c r="S27" s="174" t="s">
        <v>358</v>
      </c>
      <c r="T27" s="175" t="s">
        <v>409</v>
      </c>
      <c r="U27" s="160">
        <v>15.231</v>
      </c>
      <c r="V27" s="160">
        <f>ROUND(E27*U27,2)</f>
        <v>5.12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411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266" t="s">
        <v>1046</v>
      </c>
      <c r="D28" s="267"/>
      <c r="E28" s="267"/>
      <c r="F28" s="267"/>
      <c r="G28" s="267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413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2" x14ac:dyDescent="0.25">
      <c r="A29" s="157"/>
      <c r="B29" s="158"/>
      <c r="C29" s="184" t="s">
        <v>1047</v>
      </c>
      <c r="D29" s="182"/>
      <c r="E29" s="183">
        <v>0.33600000000000002</v>
      </c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ht="20.399999999999999" outlineLevel="1" x14ac:dyDescent="0.25">
      <c r="A30" s="169">
        <v>8</v>
      </c>
      <c r="B30" s="170" t="s">
        <v>1048</v>
      </c>
      <c r="C30" s="178" t="s">
        <v>1049</v>
      </c>
      <c r="D30" s="171" t="s">
        <v>407</v>
      </c>
      <c r="E30" s="172">
        <v>26.88214</v>
      </c>
      <c r="F30" s="173"/>
      <c r="G30" s="174">
        <f>ROUND(E30*F30,2)</f>
        <v>0</v>
      </c>
      <c r="H30" s="173"/>
      <c r="I30" s="174">
        <f>ROUND(E30*H30,2)</f>
        <v>0</v>
      </c>
      <c r="J30" s="173"/>
      <c r="K30" s="174">
        <f>ROUND(E30*J30,2)</f>
        <v>0</v>
      </c>
      <c r="L30" s="174">
        <v>21</v>
      </c>
      <c r="M30" s="174">
        <f>G30*(1+L30/100)</f>
        <v>0</v>
      </c>
      <c r="N30" s="172">
        <v>2.6262799999999999</v>
      </c>
      <c r="O30" s="172">
        <f>ROUND(E30*N30,2)</f>
        <v>70.599999999999994</v>
      </c>
      <c r="P30" s="172">
        <v>0</v>
      </c>
      <c r="Q30" s="172">
        <f>ROUND(E30*P30,2)</f>
        <v>0</v>
      </c>
      <c r="R30" s="174" t="s">
        <v>1023</v>
      </c>
      <c r="S30" s="174" t="s">
        <v>358</v>
      </c>
      <c r="T30" s="175" t="s">
        <v>409</v>
      </c>
      <c r="U30" s="160">
        <v>1.05</v>
      </c>
      <c r="V30" s="160">
        <f>ROUND(E30*U30,2)</f>
        <v>28.23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411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2" x14ac:dyDescent="0.25">
      <c r="A31" s="157"/>
      <c r="B31" s="158"/>
      <c r="C31" s="184" t="s">
        <v>1050</v>
      </c>
      <c r="D31" s="182"/>
      <c r="E31" s="183">
        <v>2.1</v>
      </c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3" x14ac:dyDescent="0.25">
      <c r="A32" s="157"/>
      <c r="B32" s="158"/>
      <c r="C32" s="184" t="s">
        <v>1051</v>
      </c>
      <c r="D32" s="182"/>
      <c r="E32" s="183">
        <v>11.45472</v>
      </c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415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3" x14ac:dyDescent="0.25">
      <c r="A33" s="157"/>
      <c r="B33" s="158"/>
      <c r="C33" s="184" t="s">
        <v>1052</v>
      </c>
      <c r="D33" s="182"/>
      <c r="E33" s="183">
        <v>12.208320000000001</v>
      </c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3" x14ac:dyDescent="0.25">
      <c r="A34" s="157"/>
      <c r="B34" s="158"/>
      <c r="C34" s="184" t="s">
        <v>1053</v>
      </c>
      <c r="D34" s="182"/>
      <c r="E34" s="183">
        <v>1.1191</v>
      </c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69">
        <v>9</v>
      </c>
      <c r="B35" s="170" t="s">
        <v>1010</v>
      </c>
      <c r="C35" s="178" t="s">
        <v>1011</v>
      </c>
      <c r="D35" s="171" t="s">
        <v>446</v>
      </c>
      <c r="E35" s="172">
        <v>57.747199999999999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3.916E-2</v>
      </c>
      <c r="O35" s="172">
        <f>ROUND(E35*N35,2)</f>
        <v>2.2599999999999998</v>
      </c>
      <c r="P35" s="172">
        <v>0</v>
      </c>
      <c r="Q35" s="172">
        <f>ROUND(E35*P35,2)</f>
        <v>0</v>
      </c>
      <c r="R35" s="174" t="s">
        <v>460</v>
      </c>
      <c r="S35" s="174" t="s">
        <v>358</v>
      </c>
      <c r="T35" s="175" t="s">
        <v>409</v>
      </c>
      <c r="U35" s="160">
        <v>1.05</v>
      </c>
      <c r="V35" s="160">
        <f>ROUND(E35*U35,2)</f>
        <v>60.63</v>
      </c>
      <c r="W35" s="160"/>
      <c r="X35" s="160" t="s">
        <v>410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411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21" outlineLevel="2" x14ac:dyDescent="0.25">
      <c r="A36" s="157"/>
      <c r="B36" s="158"/>
      <c r="C36" s="266" t="s">
        <v>1012</v>
      </c>
      <c r="D36" s="267"/>
      <c r="E36" s="267"/>
      <c r="F36" s="267"/>
      <c r="G36" s="267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413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76" t="str">
        <f>C36</f>
        <v>svislé nebo šikmé (odkloněné), půdorysně přímé nebo zalomené, stěn základových pasů ve volných nebo zapažených jámách, rýhách, šachtách, včetně případných vzpěr,</v>
      </c>
      <c r="BB36" s="150"/>
      <c r="BC36" s="150"/>
      <c r="BD36" s="150"/>
      <c r="BE36" s="150"/>
      <c r="BF36" s="150"/>
      <c r="BG36" s="150"/>
      <c r="BH36" s="150"/>
    </row>
    <row r="37" spans="1:60" outlineLevel="2" x14ac:dyDescent="0.25">
      <c r="A37" s="157"/>
      <c r="B37" s="158"/>
      <c r="C37" s="184" t="s">
        <v>1054</v>
      </c>
      <c r="D37" s="182"/>
      <c r="E37" s="183">
        <v>20.347200000000001</v>
      </c>
      <c r="F37" s="160"/>
      <c r="G37" s="16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415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3" x14ac:dyDescent="0.25">
      <c r="A38" s="157"/>
      <c r="B38" s="158"/>
      <c r="C38" s="184" t="s">
        <v>1055</v>
      </c>
      <c r="D38" s="182"/>
      <c r="E38" s="183">
        <v>31.4</v>
      </c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3" x14ac:dyDescent="0.25">
      <c r="A39" s="157"/>
      <c r="B39" s="158"/>
      <c r="C39" s="184" t="s">
        <v>1056</v>
      </c>
      <c r="D39" s="182"/>
      <c r="E39" s="183">
        <v>6</v>
      </c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5">
      <c r="A40" s="169">
        <v>10</v>
      </c>
      <c r="B40" s="170" t="s">
        <v>1015</v>
      </c>
      <c r="C40" s="178" t="s">
        <v>1016</v>
      </c>
      <c r="D40" s="171" t="s">
        <v>446</v>
      </c>
      <c r="E40" s="172">
        <v>57.747199999999999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0</v>
      </c>
      <c r="O40" s="172">
        <f>ROUND(E40*N40,2)</f>
        <v>0</v>
      </c>
      <c r="P40" s="172">
        <v>0</v>
      </c>
      <c r="Q40" s="172">
        <f>ROUND(E40*P40,2)</f>
        <v>0</v>
      </c>
      <c r="R40" s="174" t="s">
        <v>460</v>
      </c>
      <c r="S40" s="174" t="s">
        <v>358</v>
      </c>
      <c r="T40" s="175" t="s">
        <v>409</v>
      </c>
      <c r="U40" s="160">
        <v>0.32</v>
      </c>
      <c r="V40" s="160">
        <f>ROUND(E40*U40,2)</f>
        <v>18.48</v>
      </c>
      <c r="W40" s="160"/>
      <c r="X40" s="160" t="s">
        <v>410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411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21" outlineLevel="2" x14ac:dyDescent="0.25">
      <c r="A41" s="157"/>
      <c r="B41" s="158"/>
      <c r="C41" s="266" t="s">
        <v>1012</v>
      </c>
      <c r="D41" s="267"/>
      <c r="E41" s="267"/>
      <c r="F41" s="267"/>
      <c r="G41" s="267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60"/>
      <c r="Z41" s="150"/>
      <c r="AA41" s="150"/>
      <c r="AB41" s="150"/>
      <c r="AC41" s="150"/>
      <c r="AD41" s="150"/>
      <c r="AE41" s="150"/>
      <c r="AF41" s="150"/>
      <c r="AG41" s="150" t="s">
        <v>413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76" t="str">
        <f>C41</f>
        <v>svislé nebo šikmé (odkloněné), půdorysně přímé nebo zalomené, stěn základových pasů ve volných nebo zapažených jámách, rýhách, šachtách, včetně případných vzpěr,</v>
      </c>
      <c r="BB41" s="150"/>
      <c r="BC41" s="150"/>
      <c r="BD41" s="150"/>
      <c r="BE41" s="150"/>
      <c r="BF41" s="150"/>
      <c r="BG41" s="150"/>
      <c r="BH41" s="150"/>
    </row>
    <row r="42" spans="1:60" outlineLevel="2" x14ac:dyDescent="0.25">
      <c r="A42" s="157"/>
      <c r="B42" s="158"/>
      <c r="C42" s="264" t="s">
        <v>1017</v>
      </c>
      <c r="D42" s="265"/>
      <c r="E42" s="265"/>
      <c r="F42" s="265"/>
      <c r="G42" s="265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363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5">
      <c r="A43" s="169">
        <v>11</v>
      </c>
      <c r="B43" s="170" t="s">
        <v>1057</v>
      </c>
      <c r="C43" s="178" t="s">
        <v>1058</v>
      </c>
      <c r="D43" s="171" t="s">
        <v>426</v>
      </c>
      <c r="E43" s="172">
        <v>2.2939400000000001</v>
      </c>
      <c r="F43" s="173"/>
      <c r="G43" s="174">
        <f>ROUND(E43*F43,2)</f>
        <v>0</v>
      </c>
      <c r="H43" s="173"/>
      <c r="I43" s="174">
        <f>ROUND(E43*H43,2)</f>
        <v>0</v>
      </c>
      <c r="J43" s="173"/>
      <c r="K43" s="174">
        <f>ROUND(E43*J43,2)</f>
        <v>0</v>
      </c>
      <c r="L43" s="174">
        <v>21</v>
      </c>
      <c r="M43" s="174">
        <f>G43*(1+L43/100)</f>
        <v>0</v>
      </c>
      <c r="N43" s="172">
        <v>1.0211600000000001</v>
      </c>
      <c r="O43" s="172">
        <f>ROUND(E43*N43,2)</f>
        <v>2.34</v>
      </c>
      <c r="P43" s="172">
        <v>0</v>
      </c>
      <c r="Q43" s="172">
        <f>ROUND(E43*P43,2)</f>
        <v>0</v>
      </c>
      <c r="R43" s="174" t="s">
        <v>1059</v>
      </c>
      <c r="S43" s="174" t="s">
        <v>358</v>
      </c>
      <c r="T43" s="175" t="s">
        <v>409</v>
      </c>
      <c r="U43" s="160">
        <v>23.53</v>
      </c>
      <c r="V43" s="160">
        <f>ROUND(E43*U43,2)</f>
        <v>53.98</v>
      </c>
      <c r="W43" s="160"/>
      <c r="X43" s="160" t="s">
        <v>410</v>
      </c>
      <c r="Y43" s="160" t="s">
        <v>361</v>
      </c>
      <c r="Z43" s="150"/>
      <c r="AA43" s="150"/>
      <c r="AB43" s="150"/>
      <c r="AC43" s="150"/>
      <c r="AD43" s="150"/>
      <c r="AE43" s="150"/>
      <c r="AF43" s="150"/>
      <c r="AG43" s="150" t="s">
        <v>411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2" x14ac:dyDescent="0.25">
      <c r="A44" s="157"/>
      <c r="B44" s="158"/>
      <c r="C44" s="184" t="s">
        <v>1060</v>
      </c>
      <c r="D44" s="182"/>
      <c r="E44" s="183">
        <v>2.2939400000000001</v>
      </c>
      <c r="F44" s="160"/>
      <c r="G44" s="160"/>
      <c r="H44" s="160"/>
      <c r="I44" s="160"/>
      <c r="J44" s="160"/>
      <c r="K44" s="160"/>
      <c r="L44" s="160"/>
      <c r="M44" s="160"/>
      <c r="N44" s="159"/>
      <c r="O44" s="159"/>
      <c r="P44" s="159"/>
      <c r="Q44" s="159"/>
      <c r="R44" s="160"/>
      <c r="S44" s="160"/>
      <c r="T44" s="160"/>
      <c r="U44" s="160"/>
      <c r="V44" s="160"/>
      <c r="W44" s="160"/>
      <c r="X44" s="160"/>
      <c r="Y44" s="160"/>
      <c r="Z44" s="150"/>
      <c r="AA44" s="150"/>
      <c r="AB44" s="150"/>
      <c r="AC44" s="150"/>
      <c r="AD44" s="150"/>
      <c r="AE44" s="150"/>
      <c r="AF44" s="150"/>
      <c r="AG44" s="150" t="s">
        <v>415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5">
      <c r="A45" s="169">
        <v>12</v>
      </c>
      <c r="B45" s="170" t="s">
        <v>1061</v>
      </c>
      <c r="C45" s="178" t="s">
        <v>1062</v>
      </c>
      <c r="D45" s="171" t="s">
        <v>422</v>
      </c>
      <c r="E45" s="172">
        <v>47.414000000000001</v>
      </c>
      <c r="F45" s="173"/>
      <c r="G45" s="174">
        <f>ROUND(E45*F45,2)</f>
        <v>0</v>
      </c>
      <c r="H45" s="173"/>
      <c r="I45" s="174">
        <f>ROUND(E45*H45,2)</f>
        <v>0</v>
      </c>
      <c r="J45" s="173"/>
      <c r="K45" s="174">
        <f>ROUND(E45*J45,2)</f>
        <v>0</v>
      </c>
      <c r="L45" s="174">
        <v>21</v>
      </c>
      <c r="M45" s="174">
        <f>G45*(1+L45/100)</f>
        <v>0</v>
      </c>
      <c r="N45" s="172">
        <v>4.6000000000000001E-4</v>
      </c>
      <c r="O45" s="172">
        <f>ROUND(E45*N45,2)</f>
        <v>0.02</v>
      </c>
      <c r="P45" s="172">
        <v>0</v>
      </c>
      <c r="Q45" s="172">
        <f>ROUND(E45*P45,2)</f>
        <v>0</v>
      </c>
      <c r="R45" s="174"/>
      <c r="S45" s="174" t="s">
        <v>443</v>
      </c>
      <c r="T45" s="175" t="s">
        <v>359</v>
      </c>
      <c r="U45" s="160">
        <v>0.12</v>
      </c>
      <c r="V45" s="160">
        <f>ROUND(E45*U45,2)</f>
        <v>5.69</v>
      </c>
      <c r="W45" s="160"/>
      <c r="X45" s="160" t="s">
        <v>410</v>
      </c>
      <c r="Y45" s="160" t="s">
        <v>361</v>
      </c>
      <c r="Z45" s="150"/>
      <c r="AA45" s="150"/>
      <c r="AB45" s="150"/>
      <c r="AC45" s="150"/>
      <c r="AD45" s="150"/>
      <c r="AE45" s="150"/>
      <c r="AF45" s="150"/>
      <c r="AG45" s="150" t="s">
        <v>411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2" x14ac:dyDescent="0.25">
      <c r="A46" s="157"/>
      <c r="B46" s="158"/>
      <c r="C46" s="184" t="s">
        <v>1063</v>
      </c>
      <c r="D46" s="182"/>
      <c r="E46" s="183">
        <v>47.414000000000001</v>
      </c>
      <c r="F46" s="160"/>
      <c r="G46" s="16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415</v>
      </c>
      <c r="AH46" s="150">
        <v>0</v>
      </c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5">
      <c r="A47" s="169">
        <v>13</v>
      </c>
      <c r="B47" s="170" t="s">
        <v>1064</v>
      </c>
      <c r="C47" s="178" t="s">
        <v>1065</v>
      </c>
      <c r="D47" s="171" t="s">
        <v>422</v>
      </c>
      <c r="E47" s="172">
        <v>30</v>
      </c>
      <c r="F47" s="173"/>
      <c r="G47" s="174">
        <f>ROUND(E47*F47,2)</f>
        <v>0</v>
      </c>
      <c r="H47" s="173"/>
      <c r="I47" s="174">
        <f>ROUND(E47*H47,2)</f>
        <v>0</v>
      </c>
      <c r="J47" s="173"/>
      <c r="K47" s="174">
        <f>ROUND(E47*J47,2)</f>
        <v>0</v>
      </c>
      <c r="L47" s="174">
        <v>21</v>
      </c>
      <c r="M47" s="174">
        <f>G47*(1+L47/100)</f>
        <v>0</v>
      </c>
      <c r="N47" s="172">
        <v>6.0260000000000001E-2</v>
      </c>
      <c r="O47" s="172">
        <f>ROUND(E47*N47,2)</f>
        <v>1.81</v>
      </c>
      <c r="P47" s="172">
        <v>0</v>
      </c>
      <c r="Q47" s="172">
        <f>ROUND(E47*P47,2)</f>
        <v>0</v>
      </c>
      <c r="R47" s="174" t="s">
        <v>1066</v>
      </c>
      <c r="S47" s="174" t="s">
        <v>358</v>
      </c>
      <c r="T47" s="175" t="s">
        <v>409</v>
      </c>
      <c r="U47" s="160">
        <v>0</v>
      </c>
      <c r="V47" s="160">
        <f>ROUND(E47*U47,2)</f>
        <v>0</v>
      </c>
      <c r="W47" s="160"/>
      <c r="X47" s="160" t="s">
        <v>823</v>
      </c>
      <c r="Y47" s="160" t="s">
        <v>361</v>
      </c>
      <c r="Z47" s="150"/>
      <c r="AA47" s="150"/>
      <c r="AB47" s="150"/>
      <c r="AC47" s="150"/>
      <c r="AD47" s="150"/>
      <c r="AE47" s="150"/>
      <c r="AF47" s="150"/>
      <c r="AG47" s="150" t="s">
        <v>824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ht="21" outlineLevel="2" x14ac:dyDescent="0.25">
      <c r="A48" s="157"/>
      <c r="B48" s="158"/>
      <c r="C48" s="266" t="s">
        <v>1067</v>
      </c>
      <c r="D48" s="267"/>
      <c r="E48" s="267"/>
      <c r="F48" s="267"/>
      <c r="G48" s="267"/>
      <c r="H48" s="160"/>
      <c r="I48" s="160"/>
      <c r="J48" s="160"/>
      <c r="K48" s="160"/>
      <c r="L48" s="160"/>
      <c r="M48" s="160"/>
      <c r="N48" s="159"/>
      <c r="O48" s="159"/>
      <c r="P48" s="159"/>
      <c r="Q48" s="159"/>
      <c r="R48" s="160"/>
      <c r="S48" s="160"/>
      <c r="T48" s="160"/>
      <c r="U48" s="160"/>
      <c r="V48" s="160"/>
      <c r="W48" s="160"/>
      <c r="X48" s="160"/>
      <c r="Y48" s="160"/>
      <c r="Z48" s="150"/>
      <c r="AA48" s="150"/>
      <c r="AB48" s="150"/>
      <c r="AC48" s="150"/>
      <c r="AD48" s="150"/>
      <c r="AE48" s="150"/>
      <c r="AF48" s="150"/>
      <c r="AG48" s="150" t="s">
        <v>413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76" t="str">
        <f>C48</f>
        <v>z oceli 11 523, hlava mikropiloty navařená nebo našroubovaná a zajištěná svarem, injektování s dvojitým obturátorem tlakem 0,60 MPa, zřízení a odstranění pomocné konstrukce ze dřeva.</v>
      </c>
      <c r="BB48" s="150"/>
      <c r="BC48" s="150"/>
      <c r="BD48" s="150"/>
      <c r="BE48" s="150"/>
      <c r="BF48" s="150"/>
      <c r="BG48" s="150"/>
      <c r="BH48" s="150"/>
    </row>
    <row r="49" spans="1:60" outlineLevel="2" x14ac:dyDescent="0.25">
      <c r="A49" s="157"/>
      <c r="B49" s="158"/>
      <c r="C49" s="264" t="s">
        <v>1068</v>
      </c>
      <c r="D49" s="265"/>
      <c r="E49" s="265"/>
      <c r="F49" s="265"/>
      <c r="G49" s="265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363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76" t="str">
        <f>C49</f>
        <v>Včetně vyčištění vrtu, dodání a výrobu cementové zálivky, sestavení mikropiloty a veškerých úprav po injektování.</v>
      </c>
      <c r="BB49" s="150"/>
      <c r="BC49" s="150"/>
      <c r="BD49" s="150"/>
      <c r="BE49" s="150"/>
      <c r="BF49" s="150"/>
      <c r="BG49" s="150"/>
      <c r="BH49" s="150"/>
    </row>
    <row r="50" spans="1:60" outlineLevel="2" x14ac:dyDescent="0.25">
      <c r="A50" s="157"/>
      <c r="B50" s="158"/>
      <c r="C50" s="184" t="s">
        <v>1069</v>
      </c>
      <c r="D50" s="182"/>
      <c r="E50" s="183">
        <v>30</v>
      </c>
      <c r="F50" s="160"/>
      <c r="G50" s="160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60"/>
      <c r="Z50" s="150"/>
      <c r="AA50" s="150"/>
      <c r="AB50" s="150"/>
      <c r="AC50" s="150"/>
      <c r="AD50" s="150"/>
      <c r="AE50" s="150"/>
      <c r="AF50" s="150"/>
      <c r="AG50" s="150" t="s">
        <v>415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x14ac:dyDescent="0.25">
      <c r="A51" s="162" t="s">
        <v>353</v>
      </c>
      <c r="B51" s="163" t="s">
        <v>249</v>
      </c>
      <c r="C51" s="177" t="s">
        <v>250</v>
      </c>
      <c r="D51" s="164"/>
      <c r="E51" s="165"/>
      <c r="F51" s="166"/>
      <c r="G51" s="166">
        <f>SUMIF(AG52:AG53,"&lt;&gt;NOR",G52:G53)</f>
        <v>0</v>
      </c>
      <c r="H51" s="166"/>
      <c r="I51" s="166">
        <f>SUM(I52:I53)</f>
        <v>0</v>
      </c>
      <c r="J51" s="166"/>
      <c r="K51" s="166">
        <f>SUM(K52:K53)</f>
        <v>0</v>
      </c>
      <c r="L51" s="166"/>
      <c r="M51" s="166">
        <f>SUM(M52:M53)</f>
        <v>0</v>
      </c>
      <c r="N51" s="165"/>
      <c r="O51" s="165">
        <f>SUM(O52:O53)</f>
        <v>22.43</v>
      </c>
      <c r="P51" s="165"/>
      <c r="Q51" s="165">
        <f>SUM(Q52:Q53)</f>
        <v>0</v>
      </c>
      <c r="R51" s="166"/>
      <c r="S51" s="166"/>
      <c r="T51" s="167"/>
      <c r="U51" s="161"/>
      <c r="V51" s="161">
        <f>SUM(V52:V53)</f>
        <v>1.1000000000000001</v>
      </c>
      <c r="W51" s="161"/>
      <c r="X51" s="161"/>
      <c r="Y51" s="161"/>
      <c r="AG51" t="s">
        <v>354</v>
      </c>
    </row>
    <row r="52" spans="1:60" ht="20.399999999999999" outlineLevel="1" x14ac:dyDescent="0.25">
      <c r="A52" s="169">
        <v>14</v>
      </c>
      <c r="B52" s="170" t="s">
        <v>753</v>
      </c>
      <c r="C52" s="178" t="s">
        <v>754</v>
      </c>
      <c r="D52" s="171" t="s">
        <v>446</v>
      </c>
      <c r="E52" s="172">
        <v>40.694400000000002</v>
      </c>
      <c r="F52" s="173"/>
      <c r="G52" s="174">
        <f>ROUND(E52*F52,2)</f>
        <v>0</v>
      </c>
      <c r="H52" s="173"/>
      <c r="I52" s="174">
        <f>ROUND(E52*H52,2)</f>
        <v>0</v>
      </c>
      <c r="J52" s="173"/>
      <c r="K52" s="174">
        <f>ROUND(E52*J52,2)</f>
        <v>0</v>
      </c>
      <c r="L52" s="174">
        <v>21</v>
      </c>
      <c r="M52" s="174">
        <f>G52*(1+L52/100)</f>
        <v>0</v>
      </c>
      <c r="N52" s="172">
        <v>0.55125000000000002</v>
      </c>
      <c r="O52" s="172">
        <f>ROUND(E52*N52,2)</f>
        <v>22.43</v>
      </c>
      <c r="P52" s="172">
        <v>0</v>
      </c>
      <c r="Q52" s="172">
        <f>ROUND(E52*P52,2)</f>
        <v>0</v>
      </c>
      <c r="R52" s="174" t="s">
        <v>447</v>
      </c>
      <c r="S52" s="174" t="s">
        <v>358</v>
      </c>
      <c r="T52" s="175" t="s">
        <v>409</v>
      </c>
      <c r="U52" s="160">
        <v>2.7E-2</v>
      </c>
      <c r="V52" s="160">
        <f>ROUND(E52*U52,2)</f>
        <v>1.1000000000000001</v>
      </c>
      <c r="W52" s="160"/>
      <c r="X52" s="160" t="s">
        <v>410</v>
      </c>
      <c r="Y52" s="160" t="s">
        <v>361</v>
      </c>
      <c r="Z52" s="150"/>
      <c r="AA52" s="150"/>
      <c r="AB52" s="150"/>
      <c r="AC52" s="150"/>
      <c r="AD52" s="150"/>
      <c r="AE52" s="150"/>
      <c r="AF52" s="150"/>
      <c r="AG52" s="150" t="s">
        <v>411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2" x14ac:dyDescent="0.25">
      <c r="A53" s="157"/>
      <c r="B53" s="158"/>
      <c r="C53" s="184" t="s">
        <v>1070</v>
      </c>
      <c r="D53" s="182"/>
      <c r="E53" s="183">
        <v>40.694400000000002</v>
      </c>
      <c r="F53" s="160"/>
      <c r="G53" s="160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60"/>
      <c r="Z53" s="150"/>
      <c r="AA53" s="150"/>
      <c r="AB53" s="150"/>
      <c r="AC53" s="150"/>
      <c r="AD53" s="150"/>
      <c r="AE53" s="150"/>
      <c r="AF53" s="150"/>
      <c r="AG53" s="150" t="s">
        <v>415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x14ac:dyDescent="0.25">
      <c r="A54" s="162" t="s">
        <v>353</v>
      </c>
      <c r="B54" s="163" t="s">
        <v>253</v>
      </c>
      <c r="C54" s="177" t="s">
        <v>254</v>
      </c>
      <c r="D54" s="164"/>
      <c r="E54" s="165"/>
      <c r="F54" s="166"/>
      <c r="G54" s="166">
        <f>SUMIF(AG55:AG67,"&lt;&gt;NOR",G55:G67)</f>
        <v>0</v>
      </c>
      <c r="H54" s="166"/>
      <c r="I54" s="166">
        <f>SUM(I55:I67)</f>
        <v>0</v>
      </c>
      <c r="J54" s="166"/>
      <c r="K54" s="166">
        <f>SUM(K55:K67)</f>
        <v>0</v>
      </c>
      <c r="L54" s="166"/>
      <c r="M54" s="166">
        <f>SUM(M55:M67)</f>
        <v>0</v>
      </c>
      <c r="N54" s="165"/>
      <c r="O54" s="165">
        <f>SUM(O55:O67)</f>
        <v>7.45</v>
      </c>
      <c r="P54" s="165"/>
      <c r="Q54" s="165">
        <f>SUM(Q55:Q67)</f>
        <v>0</v>
      </c>
      <c r="R54" s="166"/>
      <c r="S54" s="166"/>
      <c r="T54" s="167"/>
      <c r="U54" s="161"/>
      <c r="V54" s="161">
        <f>SUM(V55:V67)</f>
        <v>18.21</v>
      </c>
      <c r="W54" s="161"/>
      <c r="X54" s="161"/>
      <c r="Y54" s="161"/>
      <c r="AG54" t="s">
        <v>354</v>
      </c>
    </row>
    <row r="55" spans="1:60" outlineLevel="1" x14ac:dyDescent="0.25">
      <c r="A55" s="169">
        <v>15</v>
      </c>
      <c r="B55" s="170" t="s">
        <v>458</v>
      </c>
      <c r="C55" s="178" t="s">
        <v>459</v>
      </c>
      <c r="D55" s="171" t="s">
        <v>407</v>
      </c>
      <c r="E55" s="172">
        <v>2.8529800000000001</v>
      </c>
      <c r="F55" s="173"/>
      <c r="G55" s="174">
        <f>ROUND(E55*F55,2)</f>
        <v>0</v>
      </c>
      <c r="H55" s="173"/>
      <c r="I55" s="174">
        <f>ROUND(E55*H55,2)</f>
        <v>0</v>
      </c>
      <c r="J55" s="173"/>
      <c r="K55" s="174">
        <f>ROUND(E55*J55,2)</f>
        <v>0</v>
      </c>
      <c r="L55" s="174">
        <v>21</v>
      </c>
      <c r="M55" s="174">
        <f>G55*(1+L55/100)</f>
        <v>0</v>
      </c>
      <c r="N55" s="172">
        <v>2.5249999999999999</v>
      </c>
      <c r="O55" s="172">
        <f>ROUND(E55*N55,2)</f>
        <v>7.2</v>
      </c>
      <c r="P55" s="172">
        <v>0</v>
      </c>
      <c r="Q55" s="172">
        <f>ROUND(E55*P55,2)</f>
        <v>0</v>
      </c>
      <c r="R55" s="174" t="s">
        <v>460</v>
      </c>
      <c r="S55" s="174" t="s">
        <v>358</v>
      </c>
      <c r="T55" s="175" t="s">
        <v>409</v>
      </c>
      <c r="U55" s="160">
        <v>3.2130000000000001</v>
      </c>
      <c r="V55" s="160">
        <f>ROUND(E55*U55,2)</f>
        <v>9.17</v>
      </c>
      <c r="W55" s="160"/>
      <c r="X55" s="160" t="s">
        <v>410</v>
      </c>
      <c r="Y55" s="160" t="s">
        <v>361</v>
      </c>
      <c r="Z55" s="150"/>
      <c r="AA55" s="150"/>
      <c r="AB55" s="150"/>
      <c r="AC55" s="150"/>
      <c r="AD55" s="150"/>
      <c r="AE55" s="150"/>
      <c r="AF55" s="150"/>
      <c r="AG55" s="150" t="s">
        <v>411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2" x14ac:dyDescent="0.25">
      <c r="A56" s="157"/>
      <c r="B56" s="158"/>
      <c r="C56" s="266" t="s">
        <v>461</v>
      </c>
      <c r="D56" s="267"/>
      <c r="E56" s="267"/>
      <c r="F56" s="267"/>
      <c r="G56" s="267"/>
      <c r="H56" s="160"/>
      <c r="I56" s="160"/>
      <c r="J56" s="160"/>
      <c r="K56" s="160"/>
      <c r="L56" s="160"/>
      <c r="M56" s="160"/>
      <c r="N56" s="159"/>
      <c r="O56" s="159"/>
      <c r="P56" s="159"/>
      <c r="Q56" s="159"/>
      <c r="R56" s="160"/>
      <c r="S56" s="160"/>
      <c r="T56" s="160"/>
      <c r="U56" s="160"/>
      <c r="V56" s="160"/>
      <c r="W56" s="160"/>
      <c r="X56" s="160"/>
      <c r="Y56" s="160"/>
      <c r="Z56" s="150"/>
      <c r="AA56" s="150"/>
      <c r="AB56" s="150"/>
      <c r="AC56" s="150"/>
      <c r="AD56" s="150"/>
      <c r="AE56" s="150"/>
      <c r="AF56" s="150"/>
      <c r="AG56" s="150" t="s">
        <v>413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2" x14ac:dyDescent="0.25">
      <c r="A57" s="157"/>
      <c r="B57" s="158"/>
      <c r="C57" s="264" t="s">
        <v>462</v>
      </c>
      <c r="D57" s="265"/>
      <c r="E57" s="265"/>
      <c r="F57" s="265"/>
      <c r="G57" s="265"/>
      <c r="H57" s="160"/>
      <c r="I57" s="160"/>
      <c r="J57" s="160"/>
      <c r="K57" s="160"/>
      <c r="L57" s="160"/>
      <c r="M57" s="160"/>
      <c r="N57" s="159"/>
      <c r="O57" s="159"/>
      <c r="P57" s="159"/>
      <c r="Q57" s="159"/>
      <c r="R57" s="160"/>
      <c r="S57" s="160"/>
      <c r="T57" s="160"/>
      <c r="U57" s="160"/>
      <c r="V57" s="160"/>
      <c r="W57" s="160"/>
      <c r="X57" s="160"/>
      <c r="Y57" s="160"/>
      <c r="Z57" s="150"/>
      <c r="AA57" s="150"/>
      <c r="AB57" s="150"/>
      <c r="AC57" s="150"/>
      <c r="AD57" s="150"/>
      <c r="AE57" s="150"/>
      <c r="AF57" s="150"/>
      <c r="AG57" s="150" t="s">
        <v>363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2" x14ac:dyDescent="0.25">
      <c r="A58" s="157"/>
      <c r="B58" s="158"/>
      <c r="C58" s="198" t="s">
        <v>664</v>
      </c>
      <c r="D58" s="195"/>
      <c r="E58" s="196"/>
      <c r="F58" s="160"/>
      <c r="G58" s="160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60"/>
      <c r="Z58" s="150"/>
      <c r="AA58" s="150"/>
      <c r="AB58" s="150"/>
      <c r="AC58" s="150"/>
      <c r="AD58" s="150"/>
      <c r="AE58" s="150"/>
      <c r="AF58" s="150"/>
      <c r="AG58" s="150" t="s">
        <v>415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3" x14ac:dyDescent="0.25">
      <c r="A59" s="157"/>
      <c r="B59" s="158"/>
      <c r="C59" s="199" t="s">
        <v>1071</v>
      </c>
      <c r="D59" s="195"/>
      <c r="E59" s="196">
        <v>39.501199999999997</v>
      </c>
      <c r="F59" s="160"/>
      <c r="G59" s="160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60"/>
      <c r="Z59" s="150"/>
      <c r="AA59" s="150"/>
      <c r="AB59" s="150"/>
      <c r="AC59" s="150"/>
      <c r="AD59" s="150"/>
      <c r="AE59" s="150"/>
      <c r="AF59" s="150"/>
      <c r="AG59" s="150" t="s">
        <v>415</v>
      </c>
      <c r="AH59" s="150">
        <v>2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3" x14ac:dyDescent="0.25">
      <c r="A60" s="157"/>
      <c r="B60" s="158"/>
      <c r="C60" s="199" t="s">
        <v>1072</v>
      </c>
      <c r="D60" s="195"/>
      <c r="E60" s="196">
        <v>14.3184</v>
      </c>
      <c r="F60" s="160"/>
      <c r="G60" s="160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60"/>
      <c r="Z60" s="150"/>
      <c r="AA60" s="150"/>
      <c r="AB60" s="150"/>
      <c r="AC60" s="150"/>
      <c r="AD60" s="150"/>
      <c r="AE60" s="150"/>
      <c r="AF60" s="150"/>
      <c r="AG60" s="150" t="s">
        <v>415</v>
      </c>
      <c r="AH60" s="150">
        <v>2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3" x14ac:dyDescent="0.25">
      <c r="A61" s="157"/>
      <c r="B61" s="158"/>
      <c r="C61" s="199" t="s">
        <v>1073</v>
      </c>
      <c r="D61" s="195"/>
      <c r="E61" s="196">
        <v>3.24</v>
      </c>
      <c r="F61" s="160"/>
      <c r="G61" s="160"/>
      <c r="H61" s="160"/>
      <c r="I61" s="160"/>
      <c r="J61" s="160"/>
      <c r="K61" s="160"/>
      <c r="L61" s="160"/>
      <c r="M61" s="160"/>
      <c r="N61" s="159"/>
      <c r="O61" s="159"/>
      <c r="P61" s="159"/>
      <c r="Q61" s="159"/>
      <c r="R61" s="160"/>
      <c r="S61" s="160"/>
      <c r="T61" s="160"/>
      <c r="U61" s="160"/>
      <c r="V61" s="160"/>
      <c r="W61" s="160"/>
      <c r="X61" s="160"/>
      <c r="Y61" s="160"/>
      <c r="Z61" s="150"/>
      <c r="AA61" s="150"/>
      <c r="AB61" s="150"/>
      <c r="AC61" s="150"/>
      <c r="AD61" s="150"/>
      <c r="AE61" s="150"/>
      <c r="AF61" s="150"/>
      <c r="AG61" s="150" t="s">
        <v>415</v>
      </c>
      <c r="AH61" s="150">
        <v>2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3" x14ac:dyDescent="0.25">
      <c r="A62" s="157"/>
      <c r="B62" s="158"/>
      <c r="C62" s="198" t="s">
        <v>667</v>
      </c>
      <c r="D62" s="195"/>
      <c r="E62" s="196"/>
      <c r="F62" s="160"/>
      <c r="G62" s="160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60"/>
      <c r="Z62" s="150"/>
      <c r="AA62" s="150"/>
      <c r="AB62" s="150"/>
      <c r="AC62" s="150"/>
      <c r="AD62" s="150"/>
      <c r="AE62" s="150"/>
      <c r="AF62" s="150"/>
      <c r="AG62" s="150" t="s">
        <v>415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3" x14ac:dyDescent="0.25">
      <c r="A63" s="157"/>
      <c r="B63" s="158"/>
      <c r="C63" s="184" t="s">
        <v>1074</v>
      </c>
      <c r="D63" s="182"/>
      <c r="E63" s="183">
        <v>2.8529800000000001</v>
      </c>
      <c r="F63" s="160"/>
      <c r="G63" s="160"/>
      <c r="H63" s="160"/>
      <c r="I63" s="160"/>
      <c r="J63" s="160"/>
      <c r="K63" s="160"/>
      <c r="L63" s="160"/>
      <c r="M63" s="160"/>
      <c r="N63" s="159"/>
      <c r="O63" s="159"/>
      <c r="P63" s="159"/>
      <c r="Q63" s="159"/>
      <c r="R63" s="160"/>
      <c r="S63" s="160"/>
      <c r="T63" s="160"/>
      <c r="U63" s="160"/>
      <c r="V63" s="160"/>
      <c r="W63" s="160"/>
      <c r="X63" s="160"/>
      <c r="Y63" s="160"/>
      <c r="Z63" s="150"/>
      <c r="AA63" s="150"/>
      <c r="AB63" s="150"/>
      <c r="AC63" s="150"/>
      <c r="AD63" s="150"/>
      <c r="AE63" s="150"/>
      <c r="AF63" s="150"/>
      <c r="AG63" s="150" t="s">
        <v>415</v>
      </c>
      <c r="AH63" s="150">
        <v>0</v>
      </c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ht="20.399999999999999" outlineLevel="1" x14ac:dyDescent="0.25">
      <c r="A64" s="169">
        <v>16</v>
      </c>
      <c r="B64" s="170" t="s">
        <v>1075</v>
      </c>
      <c r="C64" s="178" t="s">
        <v>1076</v>
      </c>
      <c r="D64" s="171" t="s">
        <v>446</v>
      </c>
      <c r="E64" s="172">
        <v>50.24</v>
      </c>
      <c r="F64" s="173"/>
      <c r="G64" s="174">
        <f>ROUND(E64*F64,2)</f>
        <v>0</v>
      </c>
      <c r="H64" s="173"/>
      <c r="I64" s="174">
        <f>ROUND(E64*H64,2)</f>
        <v>0</v>
      </c>
      <c r="J64" s="173"/>
      <c r="K64" s="174">
        <f>ROUND(E64*J64,2)</f>
        <v>0</v>
      </c>
      <c r="L64" s="174">
        <v>21</v>
      </c>
      <c r="M64" s="174">
        <f>G64*(1+L64/100)</f>
        <v>0</v>
      </c>
      <c r="N64" s="172">
        <v>5.0000000000000001E-3</v>
      </c>
      <c r="O64" s="172">
        <f>ROUND(E64*N64,2)</f>
        <v>0.25</v>
      </c>
      <c r="P64" s="172">
        <v>0</v>
      </c>
      <c r="Q64" s="172">
        <f>ROUND(E64*P64,2)</f>
        <v>0</v>
      </c>
      <c r="R64" s="174" t="s">
        <v>460</v>
      </c>
      <c r="S64" s="174" t="s">
        <v>358</v>
      </c>
      <c r="T64" s="175" t="s">
        <v>409</v>
      </c>
      <c r="U64" s="160">
        <v>0.18</v>
      </c>
      <c r="V64" s="160">
        <f>ROUND(E64*U64,2)</f>
        <v>9.0399999999999991</v>
      </c>
      <c r="W64" s="160"/>
      <c r="X64" s="160" t="s">
        <v>410</v>
      </c>
      <c r="Y64" s="160" t="s">
        <v>361</v>
      </c>
      <c r="Z64" s="150"/>
      <c r="AA64" s="150"/>
      <c r="AB64" s="150"/>
      <c r="AC64" s="150"/>
      <c r="AD64" s="150"/>
      <c r="AE64" s="150"/>
      <c r="AF64" s="150"/>
      <c r="AG64" s="150" t="s">
        <v>411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2" x14ac:dyDescent="0.25">
      <c r="A65" s="157"/>
      <c r="B65" s="158"/>
      <c r="C65" s="266" t="s">
        <v>461</v>
      </c>
      <c r="D65" s="267"/>
      <c r="E65" s="267"/>
      <c r="F65" s="267"/>
      <c r="G65" s="267"/>
      <c r="H65" s="160"/>
      <c r="I65" s="160"/>
      <c r="J65" s="160"/>
      <c r="K65" s="160"/>
      <c r="L65" s="160"/>
      <c r="M65" s="160"/>
      <c r="N65" s="159"/>
      <c r="O65" s="159"/>
      <c r="P65" s="159"/>
      <c r="Q65" s="159"/>
      <c r="R65" s="160"/>
      <c r="S65" s="160"/>
      <c r="T65" s="160"/>
      <c r="U65" s="160"/>
      <c r="V65" s="160"/>
      <c r="W65" s="160"/>
      <c r="X65" s="160"/>
      <c r="Y65" s="160"/>
      <c r="Z65" s="150"/>
      <c r="AA65" s="150"/>
      <c r="AB65" s="150"/>
      <c r="AC65" s="150"/>
      <c r="AD65" s="150"/>
      <c r="AE65" s="150"/>
      <c r="AF65" s="150"/>
      <c r="AG65" s="150" t="s">
        <v>413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2" x14ac:dyDescent="0.25">
      <c r="A66" s="157"/>
      <c r="B66" s="158"/>
      <c r="C66" s="264" t="s">
        <v>1077</v>
      </c>
      <c r="D66" s="265"/>
      <c r="E66" s="265"/>
      <c r="F66" s="265"/>
      <c r="G66" s="265"/>
      <c r="H66" s="160"/>
      <c r="I66" s="160"/>
      <c r="J66" s="160"/>
      <c r="K66" s="160"/>
      <c r="L66" s="160"/>
      <c r="M66" s="160"/>
      <c r="N66" s="159"/>
      <c r="O66" s="159"/>
      <c r="P66" s="159"/>
      <c r="Q66" s="159"/>
      <c r="R66" s="160"/>
      <c r="S66" s="160"/>
      <c r="T66" s="160"/>
      <c r="U66" s="160"/>
      <c r="V66" s="160"/>
      <c r="W66" s="160"/>
      <c r="X66" s="160"/>
      <c r="Y66" s="160"/>
      <c r="Z66" s="150"/>
      <c r="AA66" s="150"/>
      <c r="AB66" s="150"/>
      <c r="AC66" s="150"/>
      <c r="AD66" s="150"/>
      <c r="AE66" s="150"/>
      <c r="AF66" s="150"/>
      <c r="AG66" s="150" t="s">
        <v>363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2" x14ac:dyDescent="0.25">
      <c r="A67" s="157"/>
      <c r="B67" s="158"/>
      <c r="C67" s="184" t="s">
        <v>1078</v>
      </c>
      <c r="D67" s="182"/>
      <c r="E67" s="183">
        <v>50.24</v>
      </c>
      <c r="F67" s="160"/>
      <c r="G67" s="160"/>
      <c r="H67" s="160"/>
      <c r="I67" s="160"/>
      <c r="J67" s="160"/>
      <c r="K67" s="160"/>
      <c r="L67" s="160"/>
      <c r="M67" s="160"/>
      <c r="N67" s="159"/>
      <c r="O67" s="159"/>
      <c r="P67" s="159"/>
      <c r="Q67" s="159"/>
      <c r="R67" s="160"/>
      <c r="S67" s="160"/>
      <c r="T67" s="160"/>
      <c r="U67" s="160"/>
      <c r="V67" s="160"/>
      <c r="W67" s="160"/>
      <c r="X67" s="160"/>
      <c r="Y67" s="160"/>
      <c r="Z67" s="150"/>
      <c r="AA67" s="150"/>
      <c r="AB67" s="150"/>
      <c r="AC67" s="150"/>
      <c r="AD67" s="150"/>
      <c r="AE67" s="150"/>
      <c r="AF67" s="150"/>
      <c r="AG67" s="150" t="s">
        <v>415</v>
      </c>
      <c r="AH67" s="150">
        <v>0</v>
      </c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x14ac:dyDescent="0.25">
      <c r="A68" s="162" t="s">
        <v>353</v>
      </c>
      <c r="B68" s="163" t="s">
        <v>267</v>
      </c>
      <c r="C68" s="177" t="s">
        <v>268</v>
      </c>
      <c r="D68" s="164"/>
      <c r="E68" s="165"/>
      <c r="F68" s="166"/>
      <c r="G68" s="166">
        <f>SUMIF(AG69:AG70,"&lt;&gt;NOR",G69:G70)</f>
        <v>0</v>
      </c>
      <c r="H68" s="166"/>
      <c r="I68" s="166">
        <f>SUM(I69:I70)</f>
        <v>0</v>
      </c>
      <c r="J68" s="166"/>
      <c r="K68" s="166">
        <f>SUM(K69:K70)</f>
        <v>0</v>
      </c>
      <c r="L68" s="166"/>
      <c r="M68" s="166">
        <f>SUM(M69:M70)</f>
        <v>0</v>
      </c>
      <c r="N68" s="165"/>
      <c r="O68" s="165">
        <f>SUM(O69:O70)</f>
        <v>0.76</v>
      </c>
      <c r="P68" s="165"/>
      <c r="Q68" s="165">
        <f>SUM(Q69:Q70)</f>
        <v>0</v>
      </c>
      <c r="R68" s="166"/>
      <c r="S68" s="166"/>
      <c r="T68" s="167"/>
      <c r="U68" s="161"/>
      <c r="V68" s="161">
        <f>SUM(V69:V70)</f>
        <v>31.2</v>
      </c>
      <c r="W68" s="161"/>
      <c r="X68" s="161"/>
      <c r="Y68" s="161"/>
      <c r="AG68" t="s">
        <v>354</v>
      </c>
    </row>
    <row r="69" spans="1:60" outlineLevel="1" x14ac:dyDescent="0.25">
      <c r="A69" s="169">
        <v>17</v>
      </c>
      <c r="B69" s="170" t="s">
        <v>1079</v>
      </c>
      <c r="C69" s="178" t="s">
        <v>1080</v>
      </c>
      <c r="D69" s="171" t="s">
        <v>446</v>
      </c>
      <c r="E69" s="172">
        <v>120</v>
      </c>
      <c r="F69" s="173"/>
      <c r="G69" s="174">
        <f>ROUND(E69*F69,2)</f>
        <v>0</v>
      </c>
      <c r="H69" s="173"/>
      <c r="I69" s="174">
        <f>ROUND(E69*H69,2)</f>
        <v>0</v>
      </c>
      <c r="J69" s="173"/>
      <c r="K69" s="174">
        <f>ROUND(E69*J69,2)</f>
        <v>0</v>
      </c>
      <c r="L69" s="174">
        <v>21</v>
      </c>
      <c r="M69" s="174">
        <f>G69*(1+L69/100)</f>
        <v>0</v>
      </c>
      <c r="N69" s="172">
        <v>6.3499999999999997E-3</v>
      </c>
      <c r="O69" s="172">
        <f>ROUND(E69*N69,2)</f>
        <v>0.76</v>
      </c>
      <c r="P69" s="172">
        <v>0</v>
      </c>
      <c r="Q69" s="172">
        <f>ROUND(E69*P69,2)</f>
        <v>0</v>
      </c>
      <c r="R69" s="174" t="s">
        <v>1081</v>
      </c>
      <c r="S69" s="174" t="s">
        <v>358</v>
      </c>
      <c r="T69" s="175" t="s">
        <v>409</v>
      </c>
      <c r="U69" s="160">
        <v>0.26</v>
      </c>
      <c r="V69" s="160">
        <f>ROUND(E69*U69,2)</f>
        <v>31.2</v>
      </c>
      <c r="W69" s="160"/>
      <c r="X69" s="160" t="s">
        <v>410</v>
      </c>
      <c r="Y69" s="160" t="s">
        <v>361</v>
      </c>
      <c r="Z69" s="150"/>
      <c r="AA69" s="150"/>
      <c r="AB69" s="150"/>
      <c r="AC69" s="150"/>
      <c r="AD69" s="150"/>
      <c r="AE69" s="150"/>
      <c r="AF69" s="150"/>
      <c r="AG69" s="150" t="s">
        <v>411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2" x14ac:dyDescent="0.25">
      <c r="A70" s="157"/>
      <c r="B70" s="158"/>
      <c r="C70" s="184" t="s">
        <v>1082</v>
      </c>
      <c r="D70" s="182"/>
      <c r="E70" s="183">
        <v>120</v>
      </c>
      <c r="F70" s="160"/>
      <c r="G70" s="160"/>
      <c r="H70" s="160"/>
      <c r="I70" s="160"/>
      <c r="J70" s="160"/>
      <c r="K70" s="160"/>
      <c r="L70" s="160"/>
      <c r="M70" s="160"/>
      <c r="N70" s="159"/>
      <c r="O70" s="159"/>
      <c r="P70" s="159"/>
      <c r="Q70" s="159"/>
      <c r="R70" s="160"/>
      <c r="S70" s="160"/>
      <c r="T70" s="160"/>
      <c r="U70" s="160"/>
      <c r="V70" s="160"/>
      <c r="W70" s="160"/>
      <c r="X70" s="160"/>
      <c r="Y70" s="160"/>
      <c r="Z70" s="150"/>
      <c r="AA70" s="150"/>
      <c r="AB70" s="150"/>
      <c r="AC70" s="150"/>
      <c r="AD70" s="150"/>
      <c r="AE70" s="150"/>
      <c r="AF70" s="150"/>
      <c r="AG70" s="150" t="s">
        <v>415</v>
      </c>
      <c r="AH70" s="150">
        <v>0</v>
      </c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x14ac:dyDescent="0.25">
      <c r="A71" s="162" t="s">
        <v>353</v>
      </c>
      <c r="B71" s="163" t="s">
        <v>269</v>
      </c>
      <c r="C71" s="177" t="s">
        <v>270</v>
      </c>
      <c r="D71" s="164"/>
      <c r="E71" s="165"/>
      <c r="F71" s="166"/>
      <c r="G71" s="166">
        <f>SUMIF(AG72:AG74,"&lt;&gt;NOR",G72:G74)</f>
        <v>0</v>
      </c>
      <c r="H71" s="166"/>
      <c r="I71" s="166">
        <f>SUM(I72:I74)</f>
        <v>0</v>
      </c>
      <c r="J71" s="166"/>
      <c r="K71" s="166">
        <f>SUM(K72:K74)</f>
        <v>0</v>
      </c>
      <c r="L71" s="166"/>
      <c r="M71" s="166">
        <f>SUM(M72:M74)</f>
        <v>0</v>
      </c>
      <c r="N71" s="165"/>
      <c r="O71" s="165">
        <f>SUM(O72:O74)</f>
        <v>0</v>
      </c>
      <c r="P71" s="165"/>
      <c r="Q71" s="165">
        <f>SUM(Q72:Q74)</f>
        <v>0</v>
      </c>
      <c r="R71" s="166"/>
      <c r="S71" s="166"/>
      <c r="T71" s="167"/>
      <c r="U71" s="161"/>
      <c r="V71" s="161">
        <f>SUM(V72:V74)</f>
        <v>7.5</v>
      </c>
      <c r="W71" s="161"/>
      <c r="X71" s="161"/>
      <c r="Y71" s="161"/>
      <c r="AG71" t="s">
        <v>354</v>
      </c>
    </row>
    <row r="72" spans="1:60" ht="20.399999999999999" outlineLevel="1" x14ac:dyDescent="0.25">
      <c r="A72" s="169">
        <v>18</v>
      </c>
      <c r="B72" s="170" t="s">
        <v>1083</v>
      </c>
      <c r="C72" s="178" t="s">
        <v>1084</v>
      </c>
      <c r="D72" s="171" t="s">
        <v>768</v>
      </c>
      <c r="E72" s="172">
        <v>6</v>
      </c>
      <c r="F72" s="173"/>
      <c r="G72" s="174">
        <f>ROUND(E72*F72,2)</f>
        <v>0</v>
      </c>
      <c r="H72" s="173"/>
      <c r="I72" s="174">
        <f>ROUND(E72*H72,2)</f>
        <v>0</v>
      </c>
      <c r="J72" s="173"/>
      <c r="K72" s="174">
        <f>ROUND(E72*J72,2)</f>
        <v>0</v>
      </c>
      <c r="L72" s="174">
        <v>21</v>
      </c>
      <c r="M72" s="174">
        <f>G72*(1+L72/100)</f>
        <v>0</v>
      </c>
      <c r="N72" s="172">
        <v>6.8000000000000005E-4</v>
      </c>
      <c r="O72" s="172">
        <f>ROUND(E72*N72,2)</f>
        <v>0</v>
      </c>
      <c r="P72" s="172">
        <v>0</v>
      </c>
      <c r="Q72" s="172">
        <f>ROUND(E72*P72,2)</f>
        <v>0</v>
      </c>
      <c r="R72" s="174" t="s">
        <v>460</v>
      </c>
      <c r="S72" s="174" t="s">
        <v>358</v>
      </c>
      <c r="T72" s="175" t="s">
        <v>409</v>
      </c>
      <c r="U72" s="160">
        <v>1.25</v>
      </c>
      <c r="V72" s="160">
        <f>ROUND(E72*U72,2)</f>
        <v>7.5</v>
      </c>
      <c r="W72" s="160"/>
      <c r="X72" s="160" t="s">
        <v>410</v>
      </c>
      <c r="Y72" s="160" t="s">
        <v>361</v>
      </c>
      <c r="Z72" s="150"/>
      <c r="AA72" s="150"/>
      <c r="AB72" s="150"/>
      <c r="AC72" s="150"/>
      <c r="AD72" s="150"/>
      <c r="AE72" s="150"/>
      <c r="AF72" s="150"/>
      <c r="AG72" s="150" t="s">
        <v>411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2" x14ac:dyDescent="0.25">
      <c r="A73" s="157"/>
      <c r="B73" s="158"/>
      <c r="C73" s="266" t="s">
        <v>1085</v>
      </c>
      <c r="D73" s="267"/>
      <c r="E73" s="267"/>
      <c r="F73" s="267"/>
      <c r="G73" s="267"/>
      <c r="H73" s="160"/>
      <c r="I73" s="160"/>
      <c r="J73" s="160"/>
      <c r="K73" s="160"/>
      <c r="L73" s="160"/>
      <c r="M73" s="160"/>
      <c r="N73" s="159"/>
      <c r="O73" s="159"/>
      <c r="P73" s="159"/>
      <c r="Q73" s="159"/>
      <c r="R73" s="160"/>
      <c r="S73" s="160"/>
      <c r="T73" s="160"/>
      <c r="U73" s="160"/>
      <c r="V73" s="160"/>
      <c r="W73" s="160"/>
      <c r="X73" s="160"/>
      <c r="Y73" s="160"/>
      <c r="Z73" s="150"/>
      <c r="AA73" s="150"/>
      <c r="AB73" s="150"/>
      <c r="AC73" s="150"/>
      <c r="AD73" s="150"/>
      <c r="AE73" s="150"/>
      <c r="AF73" s="150"/>
      <c r="AG73" s="150" t="s">
        <v>413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2" x14ac:dyDescent="0.25">
      <c r="A74" s="157"/>
      <c r="B74" s="158"/>
      <c r="C74" s="184" t="s">
        <v>1086</v>
      </c>
      <c r="D74" s="182"/>
      <c r="E74" s="183">
        <v>6</v>
      </c>
      <c r="F74" s="160"/>
      <c r="G74" s="160"/>
      <c r="H74" s="160"/>
      <c r="I74" s="160"/>
      <c r="J74" s="160"/>
      <c r="K74" s="160"/>
      <c r="L74" s="160"/>
      <c r="M74" s="160"/>
      <c r="N74" s="159"/>
      <c r="O74" s="159"/>
      <c r="P74" s="159"/>
      <c r="Q74" s="159"/>
      <c r="R74" s="160"/>
      <c r="S74" s="160"/>
      <c r="T74" s="160"/>
      <c r="U74" s="160"/>
      <c r="V74" s="160"/>
      <c r="W74" s="160"/>
      <c r="X74" s="160"/>
      <c r="Y74" s="160"/>
      <c r="Z74" s="150"/>
      <c r="AA74" s="150"/>
      <c r="AB74" s="150"/>
      <c r="AC74" s="150"/>
      <c r="AD74" s="150"/>
      <c r="AE74" s="150"/>
      <c r="AF74" s="150"/>
      <c r="AG74" s="150" t="s">
        <v>415</v>
      </c>
      <c r="AH74" s="150">
        <v>0</v>
      </c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x14ac:dyDescent="0.25">
      <c r="A75" s="162" t="s">
        <v>353</v>
      </c>
      <c r="B75" s="163" t="s">
        <v>275</v>
      </c>
      <c r="C75" s="177" t="s">
        <v>276</v>
      </c>
      <c r="D75" s="164"/>
      <c r="E75" s="165"/>
      <c r="F75" s="166"/>
      <c r="G75" s="166">
        <f>SUMIF(AG76:AG80,"&lt;&gt;NOR",G76:G80)</f>
        <v>0</v>
      </c>
      <c r="H75" s="166"/>
      <c r="I75" s="166">
        <f>SUM(I76:I80)</f>
        <v>0</v>
      </c>
      <c r="J75" s="166"/>
      <c r="K75" s="166">
        <f>SUM(K76:K80)</f>
        <v>0</v>
      </c>
      <c r="L75" s="166"/>
      <c r="M75" s="166">
        <f>SUM(M76:M80)</f>
        <v>0</v>
      </c>
      <c r="N75" s="165"/>
      <c r="O75" s="165">
        <f>SUM(O76:O80)</f>
        <v>0</v>
      </c>
      <c r="P75" s="165"/>
      <c r="Q75" s="165">
        <f>SUM(Q76:Q80)</f>
        <v>0</v>
      </c>
      <c r="R75" s="166"/>
      <c r="S75" s="166"/>
      <c r="T75" s="167"/>
      <c r="U75" s="161"/>
      <c r="V75" s="161">
        <f>SUM(V76:V80)</f>
        <v>134.44999999999999</v>
      </c>
      <c r="W75" s="161"/>
      <c r="X75" s="161"/>
      <c r="Y75" s="161"/>
      <c r="AG75" t="s">
        <v>354</v>
      </c>
    </row>
    <row r="76" spans="1:60" outlineLevel="1" x14ac:dyDescent="0.25">
      <c r="A76" s="169">
        <v>19</v>
      </c>
      <c r="B76" s="170" t="s">
        <v>1087</v>
      </c>
      <c r="C76" s="178" t="s">
        <v>1088</v>
      </c>
      <c r="D76" s="171" t="s">
        <v>426</v>
      </c>
      <c r="E76" s="172">
        <v>106.36579</v>
      </c>
      <c r="F76" s="173"/>
      <c r="G76" s="174">
        <f>ROUND(E76*F76,2)</f>
        <v>0</v>
      </c>
      <c r="H76" s="173"/>
      <c r="I76" s="174">
        <f>ROUND(E76*H76,2)</f>
        <v>0</v>
      </c>
      <c r="J76" s="173"/>
      <c r="K76" s="174">
        <f>ROUND(E76*J76,2)</f>
        <v>0</v>
      </c>
      <c r="L76" s="174">
        <v>21</v>
      </c>
      <c r="M76" s="174">
        <f>G76*(1+L76/100)</f>
        <v>0</v>
      </c>
      <c r="N76" s="172">
        <v>0</v>
      </c>
      <c r="O76" s="172">
        <f>ROUND(E76*N76,2)</f>
        <v>0</v>
      </c>
      <c r="P76" s="172">
        <v>0</v>
      </c>
      <c r="Q76" s="172">
        <f>ROUND(E76*P76,2)</f>
        <v>0</v>
      </c>
      <c r="R76" s="174" t="s">
        <v>460</v>
      </c>
      <c r="S76" s="174" t="s">
        <v>358</v>
      </c>
      <c r="T76" s="175" t="s">
        <v>409</v>
      </c>
      <c r="U76" s="160">
        <v>1.264</v>
      </c>
      <c r="V76" s="160">
        <f>ROUND(E76*U76,2)</f>
        <v>134.44999999999999</v>
      </c>
      <c r="W76" s="160"/>
      <c r="X76" s="160" t="s">
        <v>792</v>
      </c>
      <c r="Y76" s="160" t="s">
        <v>361</v>
      </c>
      <c r="Z76" s="150"/>
      <c r="AA76" s="150"/>
      <c r="AB76" s="150"/>
      <c r="AC76" s="150"/>
      <c r="AD76" s="150"/>
      <c r="AE76" s="150"/>
      <c r="AF76" s="150"/>
      <c r="AG76" s="150" t="s">
        <v>793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ht="21" outlineLevel="2" x14ac:dyDescent="0.25">
      <c r="A77" s="157"/>
      <c r="B77" s="158"/>
      <c r="C77" s="266" t="s">
        <v>1089</v>
      </c>
      <c r="D77" s="267"/>
      <c r="E77" s="267"/>
      <c r="F77" s="267"/>
      <c r="G77" s="267"/>
      <c r="H77" s="160"/>
      <c r="I77" s="160"/>
      <c r="J77" s="160"/>
      <c r="K77" s="160"/>
      <c r="L77" s="160"/>
      <c r="M77" s="160"/>
      <c r="N77" s="159"/>
      <c r="O77" s="159"/>
      <c r="P77" s="159"/>
      <c r="Q77" s="159"/>
      <c r="R77" s="160"/>
      <c r="S77" s="160"/>
      <c r="T77" s="160"/>
      <c r="U77" s="160"/>
      <c r="V77" s="160"/>
      <c r="W77" s="160"/>
      <c r="X77" s="160"/>
      <c r="Y77" s="160"/>
      <c r="Z77" s="150"/>
      <c r="AA77" s="150"/>
      <c r="AB77" s="150"/>
      <c r="AC77" s="150"/>
      <c r="AD77" s="150"/>
      <c r="AE77" s="150"/>
      <c r="AF77" s="150"/>
      <c r="AG77" s="150" t="s">
        <v>413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76" t="str">
        <f>C77</f>
        <v>přesun hmot pro budovy občanské výstavby (JKSO 801), budovy pro bydlení (JKSO 803) budovy pro výrobu a služby (JKSO 812) s nosnou svislou konstrukcí monolitickou betonovou tyčovou nebo plošnou</v>
      </c>
      <c r="BB77" s="150"/>
      <c r="BC77" s="150"/>
      <c r="BD77" s="150"/>
      <c r="BE77" s="150"/>
      <c r="BF77" s="150"/>
      <c r="BG77" s="150"/>
      <c r="BH77" s="150"/>
    </row>
    <row r="78" spans="1:60" outlineLevel="2" x14ac:dyDescent="0.25">
      <c r="A78" s="157"/>
      <c r="B78" s="158"/>
      <c r="C78" s="184" t="s">
        <v>795</v>
      </c>
      <c r="D78" s="182"/>
      <c r="E78" s="183"/>
      <c r="F78" s="160"/>
      <c r="G78" s="160"/>
      <c r="H78" s="160"/>
      <c r="I78" s="160"/>
      <c r="J78" s="160"/>
      <c r="K78" s="160"/>
      <c r="L78" s="160"/>
      <c r="M78" s="160"/>
      <c r="N78" s="159"/>
      <c r="O78" s="159"/>
      <c r="P78" s="159"/>
      <c r="Q78" s="159"/>
      <c r="R78" s="160"/>
      <c r="S78" s="160"/>
      <c r="T78" s="160"/>
      <c r="U78" s="160"/>
      <c r="V78" s="160"/>
      <c r="W78" s="160"/>
      <c r="X78" s="160"/>
      <c r="Y78" s="160"/>
      <c r="Z78" s="150"/>
      <c r="AA78" s="150"/>
      <c r="AB78" s="150"/>
      <c r="AC78" s="150"/>
      <c r="AD78" s="150"/>
      <c r="AE78" s="150"/>
      <c r="AF78" s="150"/>
      <c r="AG78" s="150" t="s">
        <v>415</v>
      </c>
      <c r="AH78" s="150">
        <v>0</v>
      </c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3" x14ac:dyDescent="0.25">
      <c r="A79" s="157"/>
      <c r="B79" s="158"/>
      <c r="C79" s="184" t="s">
        <v>1090</v>
      </c>
      <c r="D79" s="182"/>
      <c r="E79" s="183"/>
      <c r="F79" s="160"/>
      <c r="G79" s="160"/>
      <c r="H79" s="160"/>
      <c r="I79" s="160"/>
      <c r="J79" s="160"/>
      <c r="K79" s="160"/>
      <c r="L79" s="160"/>
      <c r="M79" s="160"/>
      <c r="N79" s="159"/>
      <c r="O79" s="159"/>
      <c r="P79" s="159"/>
      <c r="Q79" s="159"/>
      <c r="R79" s="160"/>
      <c r="S79" s="160"/>
      <c r="T79" s="160"/>
      <c r="U79" s="160"/>
      <c r="V79" s="160"/>
      <c r="W79" s="160"/>
      <c r="X79" s="160"/>
      <c r="Y79" s="160"/>
      <c r="Z79" s="150"/>
      <c r="AA79" s="150"/>
      <c r="AB79" s="150"/>
      <c r="AC79" s="150"/>
      <c r="AD79" s="150"/>
      <c r="AE79" s="150"/>
      <c r="AF79" s="150"/>
      <c r="AG79" s="150" t="s">
        <v>415</v>
      </c>
      <c r="AH79" s="150">
        <v>0</v>
      </c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3" x14ac:dyDescent="0.25">
      <c r="A80" s="157"/>
      <c r="B80" s="158"/>
      <c r="C80" s="184" t="s">
        <v>1091</v>
      </c>
      <c r="D80" s="182"/>
      <c r="E80" s="183">
        <v>106.36579</v>
      </c>
      <c r="F80" s="160"/>
      <c r="G80" s="160"/>
      <c r="H80" s="160"/>
      <c r="I80" s="160"/>
      <c r="J80" s="160"/>
      <c r="K80" s="160"/>
      <c r="L80" s="160"/>
      <c r="M80" s="160"/>
      <c r="N80" s="159"/>
      <c r="O80" s="159"/>
      <c r="P80" s="159"/>
      <c r="Q80" s="159"/>
      <c r="R80" s="160"/>
      <c r="S80" s="160"/>
      <c r="T80" s="160"/>
      <c r="U80" s="160"/>
      <c r="V80" s="160"/>
      <c r="W80" s="160"/>
      <c r="X80" s="160"/>
      <c r="Y80" s="160"/>
      <c r="Z80" s="150"/>
      <c r="AA80" s="150"/>
      <c r="AB80" s="150"/>
      <c r="AC80" s="150"/>
      <c r="AD80" s="150"/>
      <c r="AE80" s="150"/>
      <c r="AF80" s="150"/>
      <c r="AG80" s="150" t="s">
        <v>415</v>
      </c>
      <c r="AH80" s="150">
        <v>0</v>
      </c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x14ac:dyDescent="0.25">
      <c r="A81" s="162" t="s">
        <v>353</v>
      </c>
      <c r="B81" s="163" t="s">
        <v>291</v>
      </c>
      <c r="C81" s="177" t="s">
        <v>292</v>
      </c>
      <c r="D81" s="164"/>
      <c r="E81" s="165"/>
      <c r="F81" s="166"/>
      <c r="G81" s="166">
        <f>SUMIF(AG82:AG85,"&lt;&gt;NOR",G82:G85)</f>
        <v>0</v>
      </c>
      <c r="H81" s="166"/>
      <c r="I81" s="166">
        <f>SUM(I82:I85)</f>
        <v>0</v>
      </c>
      <c r="J81" s="166"/>
      <c r="K81" s="166">
        <f>SUM(K82:K85)</f>
        <v>0</v>
      </c>
      <c r="L81" s="166"/>
      <c r="M81" s="166">
        <f>SUM(M82:M85)</f>
        <v>0</v>
      </c>
      <c r="N81" s="165"/>
      <c r="O81" s="165">
        <f>SUM(O82:O85)</f>
        <v>0.14000000000000001</v>
      </c>
      <c r="P81" s="165"/>
      <c r="Q81" s="165">
        <f>SUM(Q82:Q85)</f>
        <v>0</v>
      </c>
      <c r="R81" s="166"/>
      <c r="S81" s="166"/>
      <c r="T81" s="167"/>
      <c r="U81" s="161"/>
      <c r="V81" s="161">
        <f>SUM(V82:V85)</f>
        <v>66.959999999999994</v>
      </c>
      <c r="W81" s="161"/>
      <c r="X81" s="161"/>
      <c r="Y81" s="161"/>
      <c r="AG81" t="s">
        <v>354</v>
      </c>
    </row>
    <row r="82" spans="1:60" ht="20.399999999999999" outlineLevel="1" x14ac:dyDescent="0.25">
      <c r="A82" s="169">
        <v>20</v>
      </c>
      <c r="B82" s="170" t="s">
        <v>1092</v>
      </c>
      <c r="C82" s="178" t="s">
        <v>1093</v>
      </c>
      <c r="D82" s="171" t="s">
        <v>446</v>
      </c>
      <c r="E82" s="172">
        <v>78.776319999999998</v>
      </c>
      <c r="F82" s="173"/>
      <c r="G82" s="174">
        <f>ROUND(E82*F82,2)</f>
        <v>0</v>
      </c>
      <c r="H82" s="173"/>
      <c r="I82" s="174">
        <f>ROUND(E82*H82,2)</f>
        <v>0</v>
      </c>
      <c r="J82" s="173"/>
      <c r="K82" s="174">
        <f>ROUND(E82*J82,2)</f>
        <v>0</v>
      </c>
      <c r="L82" s="174">
        <v>21</v>
      </c>
      <c r="M82" s="174">
        <f>G82*(1+L82/100)</f>
        <v>0</v>
      </c>
      <c r="N82" s="172">
        <v>1.7600000000000001E-3</v>
      </c>
      <c r="O82" s="172">
        <f>ROUND(E82*N82,2)</f>
        <v>0.14000000000000001</v>
      </c>
      <c r="P82" s="172">
        <v>0</v>
      </c>
      <c r="Q82" s="172">
        <f>ROUND(E82*P82,2)</f>
        <v>0</v>
      </c>
      <c r="R82" s="174"/>
      <c r="S82" s="174" t="s">
        <v>443</v>
      </c>
      <c r="T82" s="175" t="s">
        <v>359</v>
      </c>
      <c r="U82" s="160">
        <v>0.85</v>
      </c>
      <c r="V82" s="160">
        <f>ROUND(E82*U82,2)</f>
        <v>66.959999999999994</v>
      </c>
      <c r="W82" s="160"/>
      <c r="X82" s="160" t="s">
        <v>410</v>
      </c>
      <c r="Y82" s="160" t="s">
        <v>361</v>
      </c>
      <c r="Z82" s="150"/>
      <c r="AA82" s="150"/>
      <c r="AB82" s="150"/>
      <c r="AC82" s="150"/>
      <c r="AD82" s="150"/>
      <c r="AE82" s="150"/>
      <c r="AF82" s="150"/>
      <c r="AG82" s="150" t="s">
        <v>411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2" x14ac:dyDescent="0.25">
      <c r="A83" s="157"/>
      <c r="B83" s="158"/>
      <c r="C83" s="255" t="s">
        <v>1094</v>
      </c>
      <c r="D83" s="256"/>
      <c r="E83" s="256"/>
      <c r="F83" s="256"/>
      <c r="G83" s="256"/>
      <c r="H83" s="160"/>
      <c r="I83" s="160"/>
      <c r="J83" s="160"/>
      <c r="K83" s="160"/>
      <c r="L83" s="160"/>
      <c r="M83" s="160"/>
      <c r="N83" s="159"/>
      <c r="O83" s="159"/>
      <c r="P83" s="159"/>
      <c r="Q83" s="159"/>
      <c r="R83" s="160"/>
      <c r="S83" s="160"/>
      <c r="T83" s="160"/>
      <c r="U83" s="160"/>
      <c r="V83" s="160"/>
      <c r="W83" s="160"/>
      <c r="X83" s="160"/>
      <c r="Y83" s="160"/>
      <c r="Z83" s="150"/>
      <c r="AA83" s="150"/>
      <c r="AB83" s="150"/>
      <c r="AC83" s="150"/>
      <c r="AD83" s="150"/>
      <c r="AE83" s="150"/>
      <c r="AF83" s="150"/>
      <c r="AG83" s="150" t="s">
        <v>363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2" x14ac:dyDescent="0.25">
      <c r="A84" s="157"/>
      <c r="B84" s="158"/>
      <c r="C84" s="184" t="s">
        <v>1095</v>
      </c>
      <c r="D84" s="182"/>
      <c r="E84" s="183">
        <v>75.391400000000004</v>
      </c>
      <c r="F84" s="160"/>
      <c r="G84" s="160"/>
      <c r="H84" s="160"/>
      <c r="I84" s="160"/>
      <c r="J84" s="160"/>
      <c r="K84" s="160"/>
      <c r="L84" s="160"/>
      <c r="M84" s="160"/>
      <c r="N84" s="159"/>
      <c r="O84" s="159"/>
      <c r="P84" s="159"/>
      <c r="Q84" s="159"/>
      <c r="R84" s="160"/>
      <c r="S84" s="160"/>
      <c r="T84" s="160"/>
      <c r="U84" s="160"/>
      <c r="V84" s="160"/>
      <c r="W84" s="160"/>
      <c r="X84" s="160"/>
      <c r="Y84" s="160"/>
      <c r="Z84" s="150"/>
      <c r="AA84" s="150"/>
      <c r="AB84" s="150"/>
      <c r="AC84" s="150"/>
      <c r="AD84" s="150"/>
      <c r="AE84" s="150"/>
      <c r="AF84" s="150"/>
      <c r="AG84" s="150" t="s">
        <v>415</v>
      </c>
      <c r="AH84" s="150">
        <v>0</v>
      </c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3" x14ac:dyDescent="0.25">
      <c r="A85" s="157"/>
      <c r="B85" s="158"/>
      <c r="C85" s="184" t="s">
        <v>1096</v>
      </c>
      <c r="D85" s="182"/>
      <c r="E85" s="183">
        <v>3.3849200000000002</v>
      </c>
      <c r="F85" s="160"/>
      <c r="G85" s="160"/>
      <c r="H85" s="160"/>
      <c r="I85" s="160"/>
      <c r="J85" s="160"/>
      <c r="K85" s="160"/>
      <c r="L85" s="160"/>
      <c r="M85" s="160"/>
      <c r="N85" s="159"/>
      <c r="O85" s="159"/>
      <c r="P85" s="159"/>
      <c r="Q85" s="159"/>
      <c r="R85" s="160"/>
      <c r="S85" s="160"/>
      <c r="T85" s="160"/>
      <c r="U85" s="160"/>
      <c r="V85" s="160"/>
      <c r="W85" s="160"/>
      <c r="X85" s="160"/>
      <c r="Y85" s="160"/>
      <c r="Z85" s="150"/>
      <c r="AA85" s="150"/>
      <c r="AB85" s="150"/>
      <c r="AC85" s="150"/>
      <c r="AD85" s="150"/>
      <c r="AE85" s="150"/>
      <c r="AF85" s="150"/>
      <c r="AG85" s="150" t="s">
        <v>415</v>
      </c>
      <c r="AH85" s="150">
        <v>0</v>
      </c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x14ac:dyDescent="0.25">
      <c r="A86" s="162" t="s">
        <v>353</v>
      </c>
      <c r="B86" s="163" t="s">
        <v>296</v>
      </c>
      <c r="C86" s="177" t="s">
        <v>297</v>
      </c>
      <c r="D86" s="164"/>
      <c r="E86" s="165"/>
      <c r="F86" s="166"/>
      <c r="G86" s="166">
        <f>SUMIF(AG87:AG99,"&lt;&gt;NOR",G87:G99)</f>
        <v>0</v>
      </c>
      <c r="H86" s="166"/>
      <c r="I86" s="166">
        <f>SUM(I87:I99)</f>
        <v>0</v>
      </c>
      <c r="J86" s="166"/>
      <c r="K86" s="166">
        <f>SUM(K87:K99)</f>
        <v>0</v>
      </c>
      <c r="L86" s="166"/>
      <c r="M86" s="166">
        <f>SUM(M87:M99)</f>
        <v>0</v>
      </c>
      <c r="N86" s="165"/>
      <c r="O86" s="165">
        <f>SUM(O87:O99)</f>
        <v>1.4200000000000002</v>
      </c>
      <c r="P86" s="165"/>
      <c r="Q86" s="165">
        <f>SUM(Q87:Q99)</f>
        <v>0</v>
      </c>
      <c r="R86" s="166"/>
      <c r="S86" s="166"/>
      <c r="T86" s="167"/>
      <c r="U86" s="161"/>
      <c r="V86" s="161">
        <f>SUM(V87:V99)</f>
        <v>13.790000000000001</v>
      </c>
      <c r="W86" s="161"/>
      <c r="X86" s="161"/>
      <c r="Y86" s="161"/>
      <c r="AG86" t="s">
        <v>354</v>
      </c>
    </row>
    <row r="87" spans="1:60" ht="20.399999999999999" outlineLevel="1" x14ac:dyDescent="0.25">
      <c r="A87" s="169">
        <v>21</v>
      </c>
      <c r="B87" s="170" t="s">
        <v>1097</v>
      </c>
      <c r="C87" s="178" t="s">
        <v>1098</v>
      </c>
      <c r="D87" s="171" t="s">
        <v>446</v>
      </c>
      <c r="E87" s="172">
        <v>75.391400000000004</v>
      </c>
      <c r="F87" s="173"/>
      <c r="G87" s="174">
        <f>ROUND(E87*F87,2)</f>
        <v>0</v>
      </c>
      <c r="H87" s="173"/>
      <c r="I87" s="174">
        <f>ROUND(E87*H87,2)</f>
        <v>0</v>
      </c>
      <c r="J87" s="173"/>
      <c r="K87" s="174">
        <f>ROUND(E87*J87,2)</f>
        <v>0</v>
      </c>
      <c r="L87" s="174">
        <v>21</v>
      </c>
      <c r="M87" s="174">
        <f>G87*(1+L87/100)</f>
        <v>0</v>
      </c>
      <c r="N87" s="172">
        <v>0</v>
      </c>
      <c r="O87" s="172">
        <f>ROUND(E87*N87,2)</f>
        <v>0</v>
      </c>
      <c r="P87" s="172">
        <v>0</v>
      </c>
      <c r="Q87" s="172">
        <f>ROUND(E87*P87,2)</f>
        <v>0</v>
      </c>
      <c r="R87" s="174" t="s">
        <v>1099</v>
      </c>
      <c r="S87" s="174" t="s">
        <v>358</v>
      </c>
      <c r="T87" s="175" t="s">
        <v>409</v>
      </c>
      <c r="U87" s="160">
        <v>0.15</v>
      </c>
      <c r="V87" s="160">
        <f>ROUND(E87*U87,2)</f>
        <v>11.31</v>
      </c>
      <c r="W87" s="160"/>
      <c r="X87" s="160" t="s">
        <v>410</v>
      </c>
      <c r="Y87" s="160" t="s">
        <v>361</v>
      </c>
      <c r="Z87" s="150"/>
      <c r="AA87" s="150"/>
      <c r="AB87" s="150"/>
      <c r="AC87" s="150"/>
      <c r="AD87" s="150"/>
      <c r="AE87" s="150"/>
      <c r="AF87" s="150"/>
      <c r="AG87" s="150" t="s">
        <v>411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2" x14ac:dyDescent="0.25">
      <c r="A88" s="157"/>
      <c r="B88" s="158"/>
      <c r="C88" s="184" t="s">
        <v>1095</v>
      </c>
      <c r="D88" s="182"/>
      <c r="E88" s="183">
        <v>75.391400000000004</v>
      </c>
      <c r="F88" s="160"/>
      <c r="G88" s="160"/>
      <c r="H88" s="160"/>
      <c r="I88" s="160"/>
      <c r="J88" s="160"/>
      <c r="K88" s="160"/>
      <c r="L88" s="160"/>
      <c r="M88" s="160"/>
      <c r="N88" s="159"/>
      <c r="O88" s="159"/>
      <c r="P88" s="159"/>
      <c r="Q88" s="159"/>
      <c r="R88" s="160"/>
      <c r="S88" s="160"/>
      <c r="T88" s="160"/>
      <c r="U88" s="160"/>
      <c r="V88" s="160"/>
      <c r="W88" s="160"/>
      <c r="X88" s="160"/>
      <c r="Y88" s="160"/>
      <c r="Z88" s="150"/>
      <c r="AA88" s="150"/>
      <c r="AB88" s="150"/>
      <c r="AC88" s="150"/>
      <c r="AD88" s="150"/>
      <c r="AE88" s="150"/>
      <c r="AF88" s="150"/>
      <c r="AG88" s="150" t="s">
        <v>415</v>
      </c>
      <c r="AH88" s="150">
        <v>0</v>
      </c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5">
      <c r="A89" s="169">
        <v>22</v>
      </c>
      <c r="B89" s="170" t="s">
        <v>1100</v>
      </c>
      <c r="C89" s="178" t="s">
        <v>1101</v>
      </c>
      <c r="D89" s="171" t="s">
        <v>407</v>
      </c>
      <c r="E89" s="172">
        <v>2.2617400000000001</v>
      </c>
      <c r="F89" s="173"/>
      <c r="G89" s="174">
        <f>ROUND(E89*F89,2)</f>
        <v>0</v>
      </c>
      <c r="H89" s="173"/>
      <c r="I89" s="174">
        <f>ROUND(E89*H89,2)</f>
        <v>0</v>
      </c>
      <c r="J89" s="173"/>
      <c r="K89" s="174">
        <f>ROUND(E89*J89,2)</f>
        <v>0</v>
      </c>
      <c r="L89" s="174">
        <v>21</v>
      </c>
      <c r="M89" s="174">
        <f>G89*(1+L89/100)</f>
        <v>0</v>
      </c>
      <c r="N89" s="172">
        <v>3.1099999999999999E-3</v>
      </c>
      <c r="O89" s="172">
        <f>ROUND(E89*N89,2)</f>
        <v>0.01</v>
      </c>
      <c r="P89" s="172">
        <v>0</v>
      </c>
      <c r="Q89" s="172">
        <f>ROUND(E89*P89,2)</f>
        <v>0</v>
      </c>
      <c r="R89" s="174" t="s">
        <v>1099</v>
      </c>
      <c r="S89" s="174" t="s">
        <v>358</v>
      </c>
      <c r="T89" s="175" t="s">
        <v>409</v>
      </c>
      <c r="U89" s="160">
        <v>0</v>
      </c>
      <c r="V89" s="160">
        <f>ROUND(E89*U89,2)</f>
        <v>0</v>
      </c>
      <c r="W89" s="160"/>
      <c r="X89" s="160" t="s">
        <v>410</v>
      </c>
      <c r="Y89" s="160" t="s">
        <v>361</v>
      </c>
      <c r="Z89" s="150"/>
      <c r="AA89" s="150"/>
      <c r="AB89" s="150"/>
      <c r="AC89" s="150"/>
      <c r="AD89" s="150"/>
      <c r="AE89" s="150"/>
      <c r="AF89" s="150"/>
      <c r="AG89" s="150" t="s">
        <v>411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2" x14ac:dyDescent="0.25">
      <c r="A90" s="157"/>
      <c r="B90" s="158"/>
      <c r="C90" s="184" t="s">
        <v>1102</v>
      </c>
      <c r="D90" s="182"/>
      <c r="E90" s="183">
        <v>2.2617400000000001</v>
      </c>
      <c r="F90" s="160"/>
      <c r="G90" s="160"/>
      <c r="H90" s="160"/>
      <c r="I90" s="160"/>
      <c r="J90" s="160"/>
      <c r="K90" s="160"/>
      <c r="L90" s="160"/>
      <c r="M90" s="160"/>
      <c r="N90" s="159"/>
      <c r="O90" s="159"/>
      <c r="P90" s="159"/>
      <c r="Q90" s="159"/>
      <c r="R90" s="160"/>
      <c r="S90" s="160"/>
      <c r="T90" s="160"/>
      <c r="U90" s="160"/>
      <c r="V90" s="160"/>
      <c r="W90" s="160"/>
      <c r="X90" s="160"/>
      <c r="Y90" s="160"/>
      <c r="Z90" s="150"/>
      <c r="AA90" s="150"/>
      <c r="AB90" s="150"/>
      <c r="AC90" s="150"/>
      <c r="AD90" s="150"/>
      <c r="AE90" s="150"/>
      <c r="AF90" s="150"/>
      <c r="AG90" s="150" t="s">
        <v>415</v>
      </c>
      <c r="AH90" s="150">
        <v>0</v>
      </c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ht="20.399999999999999" outlineLevel="1" x14ac:dyDescent="0.25">
      <c r="A91" s="169">
        <v>23</v>
      </c>
      <c r="B91" s="170" t="s">
        <v>1103</v>
      </c>
      <c r="C91" s="178" t="s">
        <v>1104</v>
      </c>
      <c r="D91" s="171" t="s">
        <v>407</v>
      </c>
      <c r="E91" s="172">
        <v>2.4879199999999999</v>
      </c>
      <c r="F91" s="173"/>
      <c r="G91" s="174">
        <f>ROUND(E91*F91,2)</f>
        <v>0</v>
      </c>
      <c r="H91" s="173"/>
      <c r="I91" s="174">
        <f>ROUND(E91*H91,2)</f>
        <v>0</v>
      </c>
      <c r="J91" s="173"/>
      <c r="K91" s="174">
        <f>ROUND(E91*J91,2)</f>
        <v>0</v>
      </c>
      <c r="L91" s="174">
        <v>21</v>
      </c>
      <c r="M91" s="174">
        <f>G91*(1+L91/100)</f>
        <v>0</v>
      </c>
      <c r="N91" s="172">
        <v>1.6500000000000001E-2</v>
      </c>
      <c r="O91" s="172">
        <f>ROUND(E91*N91,2)</f>
        <v>0.04</v>
      </c>
      <c r="P91" s="172">
        <v>0</v>
      </c>
      <c r="Q91" s="172">
        <f>ROUND(E91*P91,2)</f>
        <v>0</v>
      </c>
      <c r="R91" s="174" t="s">
        <v>1099</v>
      </c>
      <c r="S91" s="174" t="s">
        <v>358</v>
      </c>
      <c r="T91" s="175" t="s">
        <v>409</v>
      </c>
      <c r="U91" s="160">
        <v>0</v>
      </c>
      <c r="V91" s="160">
        <f>ROUND(E91*U91,2)</f>
        <v>0</v>
      </c>
      <c r="W91" s="160"/>
      <c r="X91" s="160" t="s">
        <v>410</v>
      </c>
      <c r="Y91" s="160" t="s">
        <v>361</v>
      </c>
      <c r="Z91" s="150"/>
      <c r="AA91" s="150"/>
      <c r="AB91" s="150"/>
      <c r="AC91" s="150"/>
      <c r="AD91" s="150"/>
      <c r="AE91" s="150"/>
      <c r="AF91" s="150"/>
      <c r="AG91" s="150" t="s">
        <v>411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2" x14ac:dyDescent="0.25">
      <c r="A92" s="157"/>
      <c r="B92" s="158"/>
      <c r="C92" s="184" t="s">
        <v>1105</v>
      </c>
      <c r="D92" s="182"/>
      <c r="E92" s="183">
        <v>2.4879199999999999</v>
      </c>
      <c r="F92" s="160"/>
      <c r="G92" s="160"/>
      <c r="H92" s="160"/>
      <c r="I92" s="160"/>
      <c r="J92" s="160"/>
      <c r="K92" s="160"/>
      <c r="L92" s="160"/>
      <c r="M92" s="160"/>
      <c r="N92" s="159"/>
      <c r="O92" s="159"/>
      <c r="P92" s="159"/>
      <c r="Q92" s="159"/>
      <c r="R92" s="160"/>
      <c r="S92" s="160"/>
      <c r="T92" s="160"/>
      <c r="U92" s="160"/>
      <c r="V92" s="160"/>
      <c r="W92" s="160"/>
      <c r="X92" s="160"/>
      <c r="Y92" s="160"/>
      <c r="Z92" s="150"/>
      <c r="AA92" s="150"/>
      <c r="AB92" s="150"/>
      <c r="AC92" s="150"/>
      <c r="AD92" s="150"/>
      <c r="AE92" s="150"/>
      <c r="AF92" s="150"/>
      <c r="AG92" s="150" t="s">
        <v>415</v>
      </c>
      <c r="AH92" s="150">
        <v>0</v>
      </c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5">
      <c r="A93" s="169">
        <v>24</v>
      </c>
      <c r="B93" s="170" t="s">
        <v>1106</v>
      </c>
      <c r="C93" s="178" t="s">
        <v>1107</v>
      </c>
      <c r="D93" s="171" t="s">
        <v>446</v>
      </c>
      <c r="E93" s="172">
        <v>82.930539999999993</v>
      </c>
      <c r="F93" s="173"/>
      <c r="G93" s="174">
        <f>ROUND(E93*F93,2)</f>
        <v>0</v>
      </c>
      <c r="H93" s="173"/>
      <c r="I93" s="174">
        <f>ROUND(E93*H93,2)</f>
        <v>0</v>
      </c>
      <c r="J93" s="173"/>
      <c r="K93" s="174">
        <f>ROUND(E93*J93,2)</f>
        <v>0</v>
      </c>
      <c r="L93" s="174">
        <v>21</v>
      </c>
      <c r="M93" s="174">
        <f>G93*(1+L93/100)</f>
        <v>0</v>
      </c>
      <c r="N93" s="172">
        <v>1.6500000000000001E-2</v>
      </c>
      <c r="O93" s="172">
        <f>ROUND(E93*N93,2)</f>
        <v>1.37</v>
      </c>
      <c r="P93" s="172">
        <v>0</v>
      </c>
      <c r="Q93" s="172">
        <f>ROUND(E93*P93,2)</f>
        <v>0</v>
      </c>
      <c r="R93" s="174"/>
      <c r="S93" s="174" t="s">
        <v>443</v>
      </c>
      <c r="T93" s="175" t="s">
        <v>359</v>
      </c>
      <c r="U93" s="160">
        <v>0</v>
      </c>
      <c r="V93" s="160">
        <f>ROUND(E93*U93,2)</f>
        <v>0</v>
      </c>
      <c r="W93" s="160"/>
      <c r="X93" s="160" t="s">
        <v>744</v>
      </c>
      <c r="Y93" s="160" t="s">
        <v>361</v>
      </c>
      <c r="Z93" s="150"/>
      <c r="AA93" s="150"/>
      <c r="AB93" s="150"/>
      <c r="AC93" s="150"/>
      <c r="AD93" s="150"/>
      <c r="AE93" s="150"/>
      <c r="AF93" s="150"/>
      <c r="AG93" s="150" t="s">
        <v>745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2" x14ac:dyDescent="0.25">
      <c r="A94" s="157"/>
      <c r="B94" s="158"/>
      <c r="C94" s="184" t="s">
        <v>1108</v>
      </c>
      <c r="D94" s="182"/>
      <c r="E94" s="183">
        <v>82.930539999999993</v>
      </c>
      <c r="F94" s="160"/>
      <c r="G94" s="160"/>
      <c r="H94" s="160"/>
      <c r="I94" s="160"/>
      <c r="J94" s="160"/>
      <c r="K94" s="160"/>
      <c r="L94" s="160"/>
      <c r="M94" s="160"/>
      <c r="N94" s="159"/>
      <c r="O94" s="159"/>
      <c r="P94" s="159"/>
      <c r="Q94" s="159"/>
      <c r="R94" s="160"/>
      <c r="S94" s="160"/>
      <c r="T94" s="160"/>
      <c r="U94" s="160"/>
      <c r="V94" s="160"/>
      <c r="W94" s="160"/>
      <c r="X94" s="160"/>
      <c r="Y94" s="160"/>
      <c r="Z94" s="150"/>
      <c r="AA94" s="150"/>
      <c r="AB94" s="150"/>
      <c r="AC94" s="150"/>
      <c r="AD94" s="150"/>
      <c r="AE94" s="150"/>
      <c r="AF94" s="150"/>
      <c r="AG94" s="150" t="s">
        <v>415</v>
      </c>
      <c r="AH94" s="150">
        <v>0</v>
      </c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5">
      <c r="A95" s="169">
        <v>25</v>
      </c>
      <c r="B95" s="170" t="s">
        <v>1109</v>
      </c>
      <c r="C95" s="178" t="s">
        <v>1110</v>
      </c>
      <c r="D95" s="171" t="s">
        <v>426</v>
      </c>
      <c r="E95" s="172">
        <v>1.4164399999999999</v>
      </c>
      <c r="F95" s="173"/>
      <c r="G95" s="174">
        <f>ROUND(E95*F95,2)</f>
        <v>0</v>
      </c>
      <c r="H95" s="173"/>
      <c r="I95" s="174">
        <f>ROUND(E95*H95,2)</f>
        <v>0</v>
      </c>
      <c r="J95" s="173"/>
      <c r="K95" s="174">
        <f>ROUND(E95*J95,2)</f>
        <v>0</v>
      </c>
      <c r="L95" s="174">
        <v>21</v>
      </c>
      <c r="M95" s="174">
        <f>G95*(1+L95/100)</f>
        <v>0</v>
      </c>
      <c r="N95" s="172">
        <v>0</v>
      </c>
      <c r="O95" s="172">
        <f>ROUND(E95*N95,2)</f>
        <v>0</v>
      </c>
      <c r="P95" s="172">
        <v>0</v>
      </c>
      <c r="Q95" s="172">
        <f>ROUND(E95*P95,2)</f>
        <v>0</v>
      </c>
      <c r="R95" s="174" t="s">
        <v>1099</v>
      </c>
      <c r="S95" s="174" t="s">
        <v>358</v>
      </c>
      <c r="T95" s="175" t="s">
        <v>409</v>
      </c>
      <c r="U95" s="160">
        <v>1.7509999999999999</v>
      </c>
      <c r="V95" s="160">
        <f>ROUND(E95*U95,2)</f>
        <v>2.48</v>
      </c>
      <c r="W95" s="160"/>
      <c r="X95" s="160" t="s">
        <v>792</v>
      </c>
      <c r="Y95" s="160" t="s">
        <v>361</v>
      </c>
      <c r="Z95" s="150"/>
      <c r="AA95" s="150"/>
      <c r="AB95" s="150"/>
      <c r="AC95" s="150"/>
      <c r="AD95" s="150"/>
      <c r="AE95" s="150"/>
      <c r="AF95" s="150"/>
      <c r="AG95" s="150" t="s">
        <v>793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2" x14ac:dyDescent="0.25">
      <c r="A96" s="157"/>
      <c r="B96" s="158"/>
      <c r="C96" s="266" t="s">
        <v>1111</v>
      </c>
      <c r="D96" s="267"/>
      <c r="E96" s="267"/>
      <c r="F96" s="267"/>
      <c r="G96" s="267"/>
      <c r="H96" s="160"/>
      <c r="I96" s="160"/>
      <c r="J96" s="160"/>
      <c r="K96" s="160"/>
      <c r="L96" s="160"/>
      <c r="M96" s="160"/>
      <c r="N96" s="159"/>
      <c r="O96" s="159"/>
      <c r="P96" s="159"/>
      <c r="Q96" s="159"/>
      <c r="R96" s="160"/>
      <c r="S96" s="160"/>
      <c r="T96" s="160"/>
      <c r="U96" s="160"/>
      <c r="V96" s="160"/>
      <c r="W96" s="160"/>
      <c r="X96" s="160"/>
      <c r="Y96" s="160"/>
      <c r="Z96" s="150"/>
      <c r="AA96" s="150"/>
      <c r="AB96" s="150"/>
      <c r="AC96" s="150"/>
      <c r="AD96" s="150"/>
      <c r="AE96" s="150"/>
      <c r="AF96" s="150"/>
      <c r="AG96" s="150" t="s">
        <v>413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2" x14ac:dyDescent="0.25">
      <c r="A97" s="157"/>
      <c r="B97" s="158"/>
      <c r="C97" s="184" t="s">
        <v>795</v>
      </c>
      <c r="D97" s="182"/>
      <c r="E97" s="183"/>
      <c r="F97" s="160"/>
      <c r="G97" s="160"/>
      <c r="H97" s="160"/>
      <c r="I97" s="160"/>
      <c r="J97" s="160"/>
      <c r="K97" s="160"/>
      <c r="L97" s="160"/>
      <c r="M97" s="160"/>
      <c r="N97" s="159"/>
      <c r="O97" s="159"/>
      <c r="P97" s="159"/>
      <c r="Q97" s="159"/>
      <c r="R97" s="160"/>
      <c r="S97" s="160"/>
      <c r="T97" s="160"/>
      <c r="U97" s="160"/>
      <c r="V97" s="160"/>
      <c r="W97" s="160"/>
      <c r="X97" s="160"/>
      <c r="Y97" s="160"/>
      <c r="Z97" s="150"/>
      <c r="AA97" s="150"/>
      <c r="AB97" s="150"/>
      <c r="AC97" s="150"/>
      <c r="AD97" s="150"/>
      <c r="AE97" s="150"/>
      <c r="AF97" s="150"/>
      <c r="AG97" s="150" t="s">
        <v>415</v>
      </c>
      <c r="AH97" s="150">
        <v>0</v>
      </c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3" x14ac:dyDescent="0.25">
      <c r="A98" s="157"/>
      <c r="B98" s="158"/>
      <c r="C98" s="184" t="s">
        <v>1112</v>
      </c>
      <c r="D98" s="182"/>
      <c r="E98" s="183"/>
      <c r="F98" s="160"/>
      <c r="G98" s="160"/>
      <c r="H98" s="160"/>
      <c r="I98" s="160"/>
      <c r="J98" s="160"/>
      <c r="K98" s="160"/>
      <c r="L98" s="160"/>
      <c r="M98" s="160"/>
      <c r="N98" s="159"/>
      <c r="O98" s="159"/>
      <c r="P98" s="159"/>
      <c r="Q98" s="159"/>
      <c r="R98" s="160"/>
      <c r="S98" s="160"/>
      <c r="T98" s="160"/>
      <c r="U98" s="160"/>
      <c r="V98" s="160"/>
      <c r="W98" s="160"/>
      <c r="X98" s="160"/>
      <c r="Y98" s="160"/>
      <c r="Z98" s="150"/>
      <c r="AA98" s="150"/>
      <c r="AB98" s="150"/>
      <c r="AC98" s="150"/>
      <c r="AD98" s="150"/>
      <c r="AE98" s="150"/>
      <c r="AF98" s="150"/>
      <c r="AG98" s="150" t="s">
        <v>415</v>
      </c>
      <c r="AH98" s="150">
        <v>0</v>
      </c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3" x14ac:dyDescent="0.25">
      <c r="A99" s="157"/>
      <c r="B99" s="158"/>
      <c r="C99" s="184" t="s">
        <v>1113</v>
      </c>
      <c r="D99" s="182"/>
      <c r="E99" s="183">
        <v>1.4164399999999999</v>
      </c>
      <c r="F99" s="160"/>
      <c r="G99" s="160"/>
      <c r="H99" s="160"/>
      <c r="I99" s="160"/>
      <c r="J99" s="160"/>
      <c r="K99" s="160"/>
      <c r="L99" s="160"/>
      <c r="M99" s="160"/>
      <c r="N99" s="159"/>
      <c r="O99" s="159"/>
      <c r="P99" s="159"/>
      <c r="Q99" s="159"/>
      <c r="R99" s="160"/>
      <c r="S99" s="160"/>
      <c r="T99" s="160"/>
      <c r="U99" s="160"/>
      <c r="V99" s="160"/>
      <c r="W99" s="160"/>
      <c r="X99" s="160"/>
      <c r="Y99" s="160"/>
      <c r="Z99" s="150"/>
      <c r="AA99" s="150"/>
      <c r="AB99" s="150"/>
      <c r="AC99" s="150"/>
      <c r="AD99" s="150"/>
      <c r="AE99" s="150"/>
      <c r="AF99" s="150"/>
      <c r="AG99" s="150" t="s">
        <v>415</v>
      </c>
      <c r="AH99" s="150">
        <v>0</v>
      </c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x14ac:dyDescent="0.25">
      <c r="A100" s="162" t="s">
        <v>353</v>
      </c>
      <c r="B100" s="163" t="s">
        <v>298</v>
      </c>
      <c r="C100" s="177" t="s">
        <v>299</v>
      </c>
      <c r="D100" s="164"/>
      <c r="E100" s="165"/>
      <c r="F100" s="166"/>
      <c r="G100" s="166">
        <f>SUMIF(AG101:AG222,"&lt;&gt;NOR",G101:G222)</f>
        <v>0</v>
      </c>
      <c r="H100" s="166"/>
      <c r="I100" s="166">
        <f>SUM(I101:I222)</f>
        <v>0</v>
      </c>
      <c r="J100" s="166"/>
      <c r="K100" s="166">
        <f>SUM(K101:K222)</f>
        <v>0</v>
      </c>
      <c r="L100" s="166"/>
      <c r="M100" s="166">
        <f>SUM(M101:M222)</f>
        <v>0</v>
      </c>
      <c r="N100" s="165"/>
      <c r="O100" s="165">
        <f>SUM(O101:O222)</f>
        <v>3.7899999999999996</v>
      </c>
      <c r="P100" s="165"/>
      <c r="Q100" s="165">
        <f>SUM(Q101:Q222)</f>
        <v>0</v>
      </c>
      <c r="R100" s="166"/>
      <c r="S100" s="166"/>
      <c r="T100" s="167"/>
      <c r="U100" s="161"/>
      <c r="V100" s="161">
        <f>SUM(V101:V222)</f>
        <v>133.6</v>
      </c>
      <c r="W100" s="161"/>
      <c r="X100" s="161"/>
      <c r="Y100" s="161"/>
      <c r="AG100" t="s">
        <v>354</v>
      </c>
    </row>
    <row r="101" spans="1:60" outlineLevel="1" x14ac:dyDescent="0.25">
      <c r="A101" s="169">
        <v>26</v>
      </c>
      <c r="B101" s="170" t="s">
        <v>1114</v>
      </c>
      <c r="C101" s="178" t="s">
        <v>1115</v>
      </c>
      <c r="D101" s="171" t="s">
        <v>446</v>
      </c>
      <c r="E101" s="172">
        <v>43.332000000000001</v>
      </c>
      <c r="F101" s="173"/>
      <c r="G101" s="174">
        <f>ROUND(E101*F101,2)</f>
        <v>0</v>
      </c>
      <c r="H101" s="173"/>
      <c r="I101" s="174">
        <f>ROUND(E101*H101,2)</f>
        <v>0</v>
      </c>
      <c r="J101" s="173"/>
      <c r="K101" s="174">
        <f>ROUND(E101*J101,2)</f>
        <v>0</v>
      </c>
      <c r="L101" s="174">
        <v>21</v>
      </c>
      <c r="M101" s="174">
        <f>G101*(1+L101/100)</f>
        <v>0</v>
      </c>
      <c r="N101" s="172">
        <v>0</v>
      </c>
      <c r="O101" s="172">
        <f>ROUND(E101*N101,2)</f>
        <v>0</v>
      </c>
      <c r="P101" s="172">
        <v>0</v>
      </c>
      <c r="Q101" s="172">
        <f>ROUND(E101*P101,2)</f>
        <v>0</v>
      </c>
      <c r="R101" s="174" t="s">
        <v>1099</v>
      </c>
      <c r="S101" s="174" t="s">
        <v>358</v>
      </c>
      <c r="T101" s="175" t="s">
        <v>409</v>
      </c>
      <c r="U101" s="160">
        <v>0.17</v>
      </c>
      <c r="V101" s="160">
        <f>ROUND(E101*U101,2)</f>
        <v>7.37</v>
      </c>
      <c r="W101" s="160"/>
      <c r="X101" s="160" t="s">
        <v>410</v>
      </c>
      <c r="Y101" s="160" t="s">
        <v>361</v>
      </c>
      <c r="Z101" s="150"/>
      <c r="AA101" s="150"/>
      <c r="AB101" s="150"/>
      <c r="AC101" s="150"/>
      <c r="AD101" s="150"/>
      <c r="AE101" s="150"/>
      <c r="AF101" s="150"/>
      <c r="AG101" s="150" t="s">
        <v>411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2" x14ac:dyDescent="0.25">
      <c r="A102" s="157"/>
      <c r="B102" s="158"/>
      <c r="C102" s="184" t="s">
        <v>1116</v>
      </c>
      <c r="D102" s="182"/>
      <c r="E102" s="183"/>
      <c r="F102" s="160"/>
      <c r="G102" s="160"/>
      <c r="H102" s="160"/>
      <c r="I102" s="160"/>
      <c r="J102" s="160"/>
      <c r="K102" s="160"/>
      <c r="L102" s="160"/>
      <c r="M102" s="160"/>
      <c r="N102" s="159"/>
      <c r="O102" s="159"/>
      <c r="P102" s="159"/>
      <c r="Q102" s="159"/>
      <c r="R102" s="160"/>
      <c r="S102" s="160"/>
      <c r="T102" s="160"/>
      <c r="U102" s="160"/>
      <c r="V102" s="160"/>
      <c r="W102" s="160"/>
      <c r="X102" s="160"/>
      <c r="Y102" s="160"/>
      <c r="Z102" s="150"/>
      <c r="AA102" s="150"/>
      <c r="AB102" s="150"/>
      <c r="AC102" s="150"/>
      <c r="AD102" s="150"/>
      <c r="AE102" s="150"/>
      <c r="AF102" s="150"/>
      <c r="AG102" s="150" t="s">
        <v>415</v>
      </c>
      <c r="AH102" s="150">
        <v>0</v>
      </c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3" x14ac:dyDescent="0.25">
      <c r="A103" s="157"/>
      <c r="B103" s="158"/>
      <c r="C103" s="184" t="s">
        <v>1117</v>
      </c>
      <c r="D103" s="182"/>
      <c r="E103" s="183">
        <v>5.88</v>
      </c>
      <c r="F103" s="160"/>
      <c r="G103" s="160"/>
      <c r="H103" s="160"/>
      <c r="I103" s="160"/>
      <c r="J103" s="160"/>
      <c r="K103" s="160"/>
      <c r="L103" s="160"/>
      <c r="M103" s="160"/>
      <c r="N103" s="159"/>
      <c r="O103" s="159"/>
      <c r="P103" s="159"/>
      <c r="Q103" s="159"/>
      <c r="R103" s="160"/>
      <c r="S103" s="160"/>
      <c r="T103" s="160"/>
      <c r="U103" s="160"/>
      <c r="V103" s="160"/>
      <c r="W103" s="160"/>
      <c r="X103" s="160"/>
      <c r="Y103" s="160"/>
      <c r="Z103" s="150"/>
      <c r="AA103" s="150"/>
      <c r="AB103" s="150"/>
      <c r="AC103" s="150"/>
      <c r="AD103" s="150"/>
      <c r="AE103" s="150"/>
      <c r="AF103" s="150"/>
      <c r="AG103" s="150" t="s">
        <v>415</v>
      </c>
      <c r="AH103" s="150">
        <v>0</v>
      </c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3" x14ac:dyDescent="0.25">
      <c r="A104" s="157"/>
      <c r="B104" s="158"/>
      <c r="C104" s="184" t="s">
        <v>1118</v>
      </c>
      <c r="D104" s="182"/>
      <c r="E104" s="183">
        <v>11.496</v>
      </c>
      <c r="F104" s="160"/>
      <c r="G104" s="160"/>
      <c r="H104" s="160"/>
      <c r="I104" s="160"/>
      <c r="J104" s="160"/>
      <c r="K104" s="160"/>
      <c r="L104" s="160"/>
      <c r="M104" s="160"/>
      <c r="N104" s="159"/>
      <c r="O104" s="159"/>
      <c r="P104" s="159"/>
      <c r="Q104" s="159"/>
      <c r="R104" s="160"/>
      <c r="S104" s="160"/>
      <c r="T104" s="160"/>
      <c r="U104" s="160"/>
      <c r="V104" s="160"/>
      <c r="W104" s="160"/>
      <c r="X104" s="160"/>
      <c r="Y104" s="160"/>
      <c r="Z104" s="150"/>
      <c r="AA104" s="150"/>
      <c r="AB104" s="150"/>
      <c r="AC104" s="150"/>
      <c r="AD104" s="150"/>
      <c r="AE104" s="150"/>
      <c r="AF104" s="150"/>
      <c r="AG104" s="150" t="s">
        <v>415</v>
      </c>
      <c r="AH104" s="150">
        <v>0</v>
      </c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3" x14ac:dyDescent="0.25">
      <c r="A105" s="157"/>
      <c r="B105" s="158"/>
      <c r="C105" s="184" t="s">
        <v>1119</v>
      </c>
      <c r="D105" s="182"/>
      <c r="E105" s="183">
        <v>10.656000000000001</v>
      </c>
      <c r="F105" s="160"/>
      <c r="G105" s="160"/>
      <c r="H105" s="160"/>
      <c r="I105" s="160"/>
      <c r="J105" s="160"/>
      <c r="K105" s="160"/>
      <c r="L105" s="160"/>
      <c r="M105" s="160"/>
      <c r="N105" s="159"/>
      <c r="O105" s="159"/>
      <c r="P105" s="159"/>
      <c r="Q105" s="159"/>
      <c r="R105" s="160"/>
      <c r="S105" s="160"/>
      <c r="T105" s="160"/>
      <c r="U105" s="160"/>
      <c r="V105" s="160"/>
      <c r="W105" s="160"/>
      <c r="X105" s="160"/>
      <c r="Y105" s="160"/>
      <c r="Z105" s="150"/>
      <c r="AA105" s="150"/>
      <c r="AB105" s="150"/>
      <c r="AC105" s="150"/>
      <c r="AD105" s="150"/>
      <c r="AE105" s="150"/>
      <c r="AF105" s="150"/>
      <c r="AG105" s="150" t="s">
        <v>415</v>
      </c>
      <c r="AH105" s="150">
        <v>0</v>
      </c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3" x14ac:dyDescent="0.25">
      <c r="A106" s="157"/>
      <c r="B106" s="158"/>
      <c r="C106" s="184" t="s">
        <v>1120</v>
      </c>
      <c r="D106" s="182"/>
      <c r="E106" s="183">
        <v>9.0719999999999992</v>
      </c>
      <c r="F106" s="160"/>
      <c r="G106" s="160"/>
      <c r="H106" s="160"/>
      <c r="I106" s="160"/>
      <c r="J106" s="160"/>
      <c r="K106" s="160"/>
      <c r="L106" s="160"/>
      <c r="M106" s="160"/>
      <c r="N106" s="159"/>
      <c r="O106" s="159"/>
      <c r="P106" s="159"/>
      <c r="Q106" s="159"/>
      <c r="R106" s="160"/>
      <c r="S106" s="160"/>
      <c r="T106" s="160"/>
      <c r="U106" s="160"/>
      <c r="V106" s="160"/>
      <c r="W106" s="160"/>
      <c r="X106" s="160"/>
      <c r="Y106" s="160"/>
      <c r="Z106" s="150"/>
      <c r="AA106" s="150"/>
      <c r="AB106" s="150"/>
      <c r="AC106" s="150"/>
      <c r="AD106" s="150"/>
      <c r="AE106" s="150"/>
      <c r="AF106" s="150"/>
      <c r="AG106" s="150" t="s">
        <v>415</v>
      </c>
      <c r="AH106" s="150">
        <v>0</v>
      </c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3" x14ac:dyDescent="0.25">
      <c r="A107" s="157"/>
      <c r="B107" s="158"/>
      <c r="C107" s="184" t="s">
        <v>1121</v>
      </c>
      <c r="D107" s="182"/>
      <c r="E107" s="183">
        <v>6.2279999999999998</v>
      </c>
      <c r="F107" s="160"/>
      <c r="G107" s="160"/>
      <c r="H107" s="160"/>
      <c r="I107" s="160"/>
      <c r="J107" s="160"/>
      <c r="K107" s="160"/>
      <c r="L107" s="160"/>
      <c r="M107" s="160"/>
      <c r="N107" s="159"/>
      <c r="O107" s="159"/>
      <c r="P107" s="159"/>
      <c r="Q107" s="159"/>
      <c r="R107" s="160"/>
      <c r="S107" s="160"/>
      <c r="T107" s="160"/>
      <c r="U107" s="160"/>
      <c r="V107" s="160"/>
      <c r="W107" s="160"/>
      <c r="X107" s="160"/>
      <c r="Y107" s="160"/>
      <c r="Z107" s="150"/>
      <c r="AA107" s="150"/>
      <c r="AB107" s="150"/>
      <c r="AC107" s="150"/>
      <c r="AD107" s="150"/>
      <c r="AE107" s="150"/>
      <c r="AF107" s="150"/>
      <c r="AG107" s="150" t="s">
        <v>415</v>
      </c>
      <c r="AH107" s="150">
        <v>0</v>
      </c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ht="20.399999999999999" outlineLevel="1" x14ac:dyDescent="0.25">
      <c r="A108" s="169">
        <v>27</v>
      </c>
      <c r="B108" s="170" t="s">
        <v>1122</v>
      </c>
      <c r="C108" s="178" t="s">
        <v>1123</v>
      </c>
      <c r="D108" s="171" t="s">
        <v>768</v>
      </c>
      <c r="E108" s="172">
        <v>61</v>
      </c>
      <c r="F108" s="173"/>
      <c r="G108" s="174">
        <f>ROUND(E108*F108,2)</f>
        <v>0</v>
      </c>
      <c r="H108" s="173"/>
      <c r="I108" s="174">
        <f>ROUND(E108*H108,2)</f>
        <v>0</v>
      </c>
      <c r="J108" s="173"/>
      <c r="K108" s="174">
        <f>ROUND(E108*J108,2)</f>
        <v>0</v>
      </c>
      <c r="L108" s="174">
        <v>21</v>
      </c>
      <c r="M108" s="174">
        <f>G108*(1+L108/100)</f>
        <v>0</v>
      </c>
      <c r="N108" s="172">
        <v>3.32E-3</v>
      </c>
      <c r="O108" s="172">
        <f>ROUND(E108*N108,2)</f>
        <v>0.2</v>
      </c>
      <c r="P108" s="172">
        <v>0</v>
      </c>
      <c r="Q108" s="172">
        <f>ROUND(E108*P108,2)</f>
        <v>0</v>
      </c>
      <c r="R108" s="174" t="s">
        <v>1099</v>
      </c>
      <c r="S108" s="174" t="s">
        <v>358</v>
      </c>
      <c r="T108" s="175" t="s">
        <v>409</v>
      </c>
      <c r="U108" s="160">
        <v>0.377</v>
      </c>
      <c r="V108" s="160">
        <f>ROUND(E108*U108,2)</f>
        <v>23</v>
      </c>
      <c r="W108" s="160"/>
      <c r="X108" s="160" t="s">
        <v>410</v>
      </c>
      <c r="Y108" s="160" t="s">
        <v>361</v>
      </c>
      <c r="Z108" s="150"/>
      <c r="AA108" s="150"/>
      <c r="AB108" s="150"/>
      <c r="AC108" s="150"/>
      <c r="AD108" s="150"/>
      <c r="AE108" s="150"/>
      <c r="AF108" s="150"/>
      <c r="AG108" s="150" t="s">
        <v>411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2" x14ac:dyDescent="0.25">
      <c r="A109" s="157"/>
      <c r="B109" s="158"/>
      <c r="C109" s="184" t="s">
        <v>1124</v>
      </c>
      <c r="D109" s="182"/>
      <c r="E109" s="183"/>
      <c r="F109" s="160"/>
      <c r="G109" s="160"/>
      <c r="H109" s="160"/>
      <c r="I109" s="160"/>
      <c r="J109" s="160"/>
      <c r="K109" s="160"/>
      <c r="L109" s="160"/>
      <c r="M109" s="160"/>
      <c r="N109" s="159"/>
      <c r="O109" s="159"/>
      <c r="P109" s="159"/>
      <c r="Q109" s="159"/>
      <c r="R109" s="160"/>
      <c r="S109" s="160"/>
      <c r="T109" s="160"/>
      <c r="U109" s="160"/>
      <c r="V109" s="160"/>
      <c r="W109" s="160"/>
      <c r="X109" s="160"/>
      <c r="Y109" s="160"/>
      <c r="Z109" s="150"/>
      <c r="AA109" s="150"/>
      <c r="AB109" s="150"/>
      <c r="AC109" s="150"/>
      <c r="AD109" s="150"/>
      <c r="AE109" s="150"/>
      <c r="AF109" s="150"/>
      <c r="AG109" s="150" t="s">
        <v>415</v>
      </c>
      <c r="AH109" s="150">
        <v>0</v>
      </c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3" x14ac:dyDescent="0.25">
      <c r="A110" s="157"/>
      <c r="B110" s="158"/>
      <c r="C110" s="184" t="s">
        <v>1125</v>
      </c>
      <c r="D110" s="182"/>
      <c r="E110" s="183">
        <v>61</v>
      </c>
      <c r="F110" s="160"/>
      <c r="G110" s="160"/>
      <c r="H110" s="160"/>
      <c r="I110" s="160"/>
      <c r="J110" s="160"/>
      <c r="K110" s="160"/>
      <c r="L110" s="160"/>
      <c r="M110" s="160"/>
      <c r="N110" s="159"/>
      <c r="O110" s="159"/>
      <c r="P110" s="159"/>
      <c r="Q110" s="159"/>
      <c r="R110" s="160"/>
      <c r="S110" s="160"/>
      <c r="T110" s="160"/>
      <c r="U110" s="160"/>
      <c r="V110" s="160"/>
      <c r="W110" s="160"/>
      <c r="X110" s="160"/>
      <c r="Y110" s="160"/>
      <c r="Z110" s="150"/>
      <c r="AA110" s="150"/>
      <c r="AB110" s="150"/>
      <c r="AC110" s="150"/>
      <c r="AD110" s="150"/>
      <c r="AE110" s="150"/>
      <c r="AF110" s="150"/>
      <c r="AG110" s="150" t="s">
        <v>415</v>
      </c>
      <c r="AH110" s="150">
        <v>0</v>
      </c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3" x14ac:dyDescent="0.25">
      <c r="A111" s="157"/>
      <c r="B111" s="158"/>
      <c r="C111" s="184" t="s">
        <v>1126</v>
      </c>
      <c r="D111" s="182"/>
      <c r="E111" s="183"/>
      <c r="F111" s="160"/>
      <c r="G111" s="160"/>
      <c r="H111" s="160"/>
      <c r="I111" s="160"/>
      <c r="J111" s="160"/>
      <c r="K111" s="160"/>
      <c r="L111" s="160"/>
      <c r="M111" s="160"/>
      <c r="N111" s="159"/>
      <c r="O111" s="159"/>
      <c r="P111" s="159"/>
      <c r="Q111" s="159"/>
      <c r="R111" s="160"/>
      <c r="S111" s="160"/>
      <c r="T111" s="160"/>
      <c r="U111" s="160"/>
      <c r="V111" s="160"/>
      <c r="W111" s="160"/>
      <c r="X111" s="160"/>
      <c r="Y111" s="160"/>
      <c r="Z111" s="150"/>
      <c r="AA111" s="150"/>
      <c r="AB111" s="150"/>
      <c r="AC111" s="150"/>
      <c r="AD111" s="150"/>
      <c r="AE111" s="150"/>
      <c r="AF111" s="150"/>
      <c r="AG111" s="150" t="s">
        <v>415</v>
      </c>
      <c r="AH111" s="150">
        <v>0</v>
      </c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3" x14ac:dyDescent="0.25">
      <c r="A112" s="157"/>
      <c r="B112" s="158"/>
      <c r="C112" s="184" t="s">
        <v>1127</v>
      </c>
      <c r="D112" s="182"/>
      <c r="E112" s="183"/>
      <c r="F112" s="160"/>
      <c r="G112" s="160"/>
      <c r="H112" s="160"/>
      <c r="I112" s="160"/>
      <c r="J112" s="160"/>
      <c r="K112" s="160"/>
      <c r="L112" s="160"/>
      <c r="M112" s="160"/>
      <c r="N112" s="159"/>
      <c r="O112" s="159"/>
      <c r="P112" s="159"/>
      <c r="Q112" s="159"/>
      <c r="R112" s="160"/>
      <c r="S112" s="160"/>
      <c r="T112" s="160"/>
      <c r="U112" s="160"/>
      <c r="V112" s="160"/>
      <c r="W112" s="160"/>
      <c r="X112" s="160"/>
      <c r="Y112" s="160"/>
      <c r="Z112" s="150"/>
      <c r="AA112" s="150"/>
      <c r="AB112" s="150"/>
      <c r="AC112" s="150"/>
      <c r="AD112" s="150"/>
      <c r="AE112" s="150"/>
      <c r="AF112" s="150"/>
      <c r="AG112" s="150" t="s">
        <v>415</v>
      </c>
      <c r="AH112" s="150">
        <v>0</v>
      </c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3" x14ac:dyDescent="0.25">
      <c r="A113" s="157"/>
      <c r="B113" s="158"/>
      <c r="C113" s="184" t="s">
        <v>1128</v>
      </c>
      <c r="D113" s="182"/>
      <c r="E113" s="183"/>
      <c r="F113" s="160"/>
      <c r="G113" s="160"/>
      <c r="H113" s="160"/>
      <c r="I113" s="160"/>
      <c r="J113" s="160"/>
      <c r="K113" s="160"/>
      <c r="L113" s="160"/>
      <c r="M113" s="160"/>
      <c r="N113" s="159"/>
      <c r="O113" s="159"/>
      <c r="P113" s="159"/>
      <c r="Q113" s="159"/>
      <c r="R113" s="160"/>
      <c r="S113" s="160"/>
      <c r="T113" s="160"/>
      <c r="U113" s="160"/>
      <c r="V113" s="160"/>
      <c r="W113" s="160"/>
      <c r="X113" s="160"/>
      <c r="Y113" s="160"/>
      <c r="Z113" s="150"/>
      <c r="AA113" s="150"/>
      <c r="AB113" s="150"/>
      <c r="AC113" s="150"/>
      <c r="AD113" s="150"/>
      <c r="AE113" s="150"/>
      <c r="AF113" s="150"/>
      <c r="AG113" s="150" t="s">
        <v>415</v>
      </c>
      <c r="AH113" s="150">
        <v>0</v>
      </c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ht="20.399999999999999" outlineLevel="1" x14ac:dyDescent="0.25">
      <c r="A114" s="169">
        <v>28</v>
      </c>
      <c r="B114" s="170" t="s">
        <v>1129</v>
      </c>
      <c r="C114" s="178" t="s">
        <v>1130</v>
      </c>
      <c r="D114" s="171" t="s">
        <v>422</v>
      </c>
      <c r="E114" s="172">
        <v>72.22</v>
      </c>
      <c r="F114" s="173"/>
      <c r="G114" s="174">
        <f>ROUND(E114*F114,2)</f>
        <v>0</v>
      </c>
      <c r="H114" s="173"/>
      <c r="I114" s="174">
        <f>ROUND(E114*H114,2)</f>
        <v>0</v>
      </c>
      <c r="J114" s="173"/>
      <c r="K114" s="174">
        <f>ROUND(E114*J114,2)</f>
        <v>0</v>
      </c>
      <c r="L114" s="174">
        <v>21</v>
      </c>
      <c r="M114" s="174">
        <f>G114*(1+L114/100)</f>
        <v>0</v>
      </c>
      <c r="N114" s="172">
        <v>0</v>
      </c>
      <c r="O114" s="172">
        <f>ROUND(E114*N114,2)</f>
        <v>0</v>
      </c>
      <c r="P114" s="172">
        <v>0</v>
      </c>
      <c r="Q114" s="172">
        <f>ROUND(E114*P114,2)</f>
        <v>0</v>
      </c>
      <c r="R114" s="174" t="s">
        <v>1099</v>
      </c>
      <c r="S114" s="174" t="s">
        <v>358</v>
      </c>
      <c r="T114" s="175" t="s">
        <v>409</v>
      </c>
      <c r="U114" s="160">
        <v>0.1</v>
      </c>
      <c r="V114" s="160">
        <f>ROUND(E114*U114,2)</f>
        <v>7.22</v>
      </c>
      <c r="W114" s="160"/>
      <c r="X114" s="160" t="s">
        <v>410</v>
      </c>
      <c r="Y114" s="160" t="s">
        <v>361</v>
      </c>
      <c r="Z114" s="150"/>
      <c r="AA114" s="150"/>
      <c r="AB114" s="150"/>
      <c r="AC114" s="150"/>
      <c r="AD114" s="150"/>
      <c r="AE114" s="150"/>
      <c r="AF114" s="150"/>
      <c r="AG114" s="150" t="s">
        <v>411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2" x14ac:dyDescent="0.25">
      <c r="A115" s="157"/>
      <c r="B115" s="158"/>
      <c r="C115" s="184" t="s">
        <v>1131</v>
      </c>
      <c r="D115" s="182"/>
      <c r="E115" s="183"/>
      <c r="F115" s="160"/>
      <c r="G115" s="160"/>
      <c r="H115" s="160"/>
      <c r="I115" s="160"/>
      <c r="J115" s="160"/>
      <c r="K115" s="160"/>
      <c r="L115" s="160"/>
      <c r="M115" s="160"/>
      <c r="N115" s="159"/>
      <c r="O115" s="159"/>
      <c r="P115" s="159"/>
      <c r="Q115" s="159"/>
      <c r="R115" s="160"/>
      <c r="S115" s="160"/>
      <c r="T115" s="160"/>
      <c r="U115" s="160"/>
      <c r="V115" s="160"/>
      <c r="W115" s="160"/>
      <c r="X115" s="160"/>
      <c r="Y115" s="160"/>
      <c r="Z115" s="150"/>
      <c r="AA115" s="150"/>
      <c r="AB115" s="150"/>
      <c r="AC115" s="150"/>
      <c r="AD115" s="150"/>
      <c r="AE115" s="150"/>
      <c r="AF115" s="150"/>
      <c r="AG115" s="150" t="s">
        <v>415</v>
      </c>
      <c r="AH115" s="150">
        <v>0</v>
      </c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3" x14ac:dyDescent="0.25">
      <c r="A116" s="157"/>
      <c r="B116" s="158"/>
      <c r="C116" s="184" t="s">
        <v>1132</v>
      </c>
      <c r="D116" s="182"/>
      <c r="E116" s="183"/>
      <c r="F116" s="160"/>
      <c r="G116" s="160"/>
      <c r="H116" s="160"/>
      <c r="I116" s="160"/>
      <c r="J116" s="160"/>
      <c r="K116" s="160"/>
      <c r="L116" s="160"/>
      <c r="M116" s="160"/>
      <c r="N116" s="159"/>
      <c r="O116" s="159"/>
      <c r="P116" s="159"/>
      <c r="Q116" s="159"/>
      <c r="R116" s="160"/>
      <c r="S116" s="160"/>
      <c r="T116" s="160"/>
      <c r="U116" s="160"/>
      <c r="V116" s="160"/>
      <c r="W116" s="160"/>
      <c r="X116" s="160"/>
      <c r="Y116" s="160"/>
      <c r="Z116" s="150"/>
      <c r="AA116" s="150"/>
      <c r="AB116" s="150"/>
      <c r="AC116" s="150"/>
      <c r="AD116" s="150"/>
      <c r="AE116" s="150"/>
      <c r="AF116" s="150"/>
      <c r="AG116" s="150" t="s">
        <v>415</v>
      </c>
      <c r="AH116" s="150">
        <v>0</v>
      </c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3" x14ac:dyDescent="0.25">
      <c r="A117" s="157"/>
      <c r="B117" s="158"/>
      <c r="C117" s="184" t="s">
        <v>1133</v>
      </c>
      <c r="D117" s="182"/>
      <c r="E117" s="183">
        <v>9.8000000000000007</v>
      </c>
      <c r="F117" s="160"/>
      <c r="G117" s="160"/>
      <c r="H117" s="160"/>
      <c r="I117" s="160"/>
      <c r="J117" s="160"/>
      <c r="K117" s="160"/>
      <c r="L117" s="160"/>
      <c r="M117" s="160"/>
      <c r="N117" s="159"/>
      <c r="O117" s="159"/>
      <c r="P117" s="159"/>
      <c r="Q117" s="159"/>
      <c r="R117" s="160"/>
      <c r="S117" s="160"/>
      <c r="T117" s="160"/>
      <c r="U117" s="160"/>
      <c r="V117" s="160"/>
      <c r="W117" s="160"/>
      <c r="X117" s="160"/>
      <c r="Y117" s="160"/>
      <c r="Z117" s="150"/>
      <c r="AA117" s="150"/>
      <c r="AB117" s="150"/>
      <c r="AC117" s="150"/>
      <c r="AD117" s="150"/>
      <c r="AE117" s="150"/>
      <c r="AF117" s="150"/>
      <c r="AG117" s="150" t="s">
        <v>415</v>
      </c>
      <c r="AH117" s="150">
        <v>0</v>
      </c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3" x14ac:dyDescent="0.25">
      <c r="A118" s="157"/>
      <c r="B118" s="158"/>
      <c r="C118" s="184" t="s">
        <v>1134</v>
      </c>
      <c r="D118" s="182"/>
      <c r="E118" s="183">
        <v>19.16</v>
      </c>
      <c r="F118" s="160"/>
      <c r="G118" s="160"/>
      <c r="H118" s="160"/>
      <c r="I118" s="160"/>
      <c r="J118" s="160"/>
      <c r="K118" s="160"/>
      <c r="L118" s="160"/>
      <c r="M118" s="160"/>
      <c r="N118" s="159"/>
      <c r="O118" s="159"/>
      <c r="P118" s="159"/>
      <c r="Q118" s="159"/>
      <c r="R118" s="160"/>
      <c r="S118" s="160"/>
      <c r="T118" s="160"/>
      <c r="U118" s="160"/>
      <c r="V118" s="160"/>
      <c r="W118" s="160"/>
      <c r="X118" s="160"/>
      <c r="Y118" s="160"/>
      <c r="Z118" s="150"/>
      <c r="AA118" s="150"/>
      <c r="AB118" s="150"/>
      <c r="AC118" s="150"/>
      <c r="AD118" s="150"/>
      <c r="AE118" s="150"/>
      <c r="AF118" s="150"/>
      <c r="AG118" s="150" t="s">
        <v>415</v>
      </c>
      <c r="AH118" s="150">
        <v>0</v>
      </c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3" x14ac:dyDescent="0.25">
      <c r="A119" s="157"/>
      <c r="B119" s="158"/>
      <c r="C119" s="184" t="s">
        <v>1135</v>
      </c>
      <c r="D119" s="182"/>
      <c r="E119" s="183">
        <v>17.760000000000002</v>
      </c>
      <c r="F119" s="160"/>
      <c r="G119" s="160"/>
      <c r="H119" s="160"/>
      <c r="I119" s="160"/>
      <c r="J119" s="160"/>
      <c r="K119" s="160"/>
      <c r="L119" s="160"/>
      <c r="M119" s="160"/>
      <c r="N119" s="159"/>
      <c r="O119" s="159"/>
      <c r="P119" s="159"/>
      <c r="Q119" s="159"/>
      <c r="R119" s="160"/>
      <c r="S119" s="160"/>
      <c r="T119" s="160"/>
      <c r="U119" s="160"/>
      <c r="V119" s="160"/>
      <c r="W119" s="160"/>
      <c r="X119" s="160"/>
      <c r="Y119" s="160"/>
      <c r="Z119" s="150"/>
      <c r="AA119" s="150"/>
      <c r="AB119" s="150"/>
      <c r="AC119" s="150"/>
      <c r="AD119" s="150"/>
      <c r="AE119" s="150"/>
      <c r="AF119" s="150"/>
      <c r="AG119" s="150" t="s">
        <v>415</v>
      </c>
      <c r="AH119" s="150">
        <v>0</v>
      </c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3" x14ac:dyDescent="0.25">
      <c r="A120" s="157"/>
      <c r="B120" s="158"/>
      <c r="C120" s="184" t="s">
        <v>1136</v>
      </c>
      <c r="D120" s="182"/>
      <c r="E120" s="183">
        <v>15.12</v>
      </c>
      <c r="F120" s="160"/>
      <c r="G120" s="160"/>
      <c r="H120" s="160"/>
      <c r="I120" s="160"/>
      <c r="J120" s="160"/>
      <c r="K120" s="160"/>
      <c r="L120" s="160"/>
      <c r="M120" s="160"/>
      <c r="N120" s="159"/>
      <c r="O120" s="159"/>
      <c r="P120" s="159"/>
      <c r="Q120" s="159"/>
      <c r="R120" s="160"/>
      <c r="S120" s="160"/>
      <c r="T120" s="160"/>
      <c r="U120" s="160"/>
      <c r="V120" s="160"/>
      <c r="W120" s="160"/>
      <c r="X120" s="160"/>
      <c r="Y120" s="160"/>
      <c r="Z120" s="150"/>
      <c r="AA120" s="150"/>
      <c r="AB120" s="150"/>
      <c r="AC120" s="150"/>
      <c r="AD120" s="150"/>
      <c r="AE120" s="150"/>
      <c r="AF120" s="150"/>
      <c r="AG120" s="150" t="s">
        <v>415</v>
      </c>
      <c r="AH120" s="150">
        <v>0</v>
      </c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3" x14ac:dyDescent="0.25">
      <c r="A121" s="157"/>
      <c r="B121" s="158"/>
      <c r="C121" s="184" t="s">
        <v>1137</v>
      </c>
      <c r="D121" s="182"/>
      <c r="E121" s="183">
        <v>10.38</v>
      </c>
      <c r="F121" s="160"/>
      <c r="G121" s="160"/>
      <c r="H121" s="160"/>
      <c r="I121" s="160"/>
      <c r="J121" s="160"/>
      <c r="K121" s="160"/>
      <c r="L121" s="160"/>
      <c r="M121" s="160"/>
      <c r="N121" s="159"/>
      <c r="O121" s="159"/>
      <c r="P121" s="159"/>
      <c r="Q121" s="159"/>
      <c r="R121" s="160"/>
      <c r="S121" s="160"/>
      <c r="T121" s="160"/>
      <c r="U121" s="160"/>
      <c r="V121" s="160"/>
      <c r="W121" s="160"/>
      <c r="X121" s="160"/>
      <c r="Y121" s="160"/>
      <c r="Z121" s="150"/>
      <c r="AA121" s="150"/>
      <c r="AB121" s="150"/>
      <c r="AC121" s="150"/>
      <c r="AD121" s="150"/>
      <c r="AE121" s="150"/>
      <c r="AF121" s="150"/>
      <c r="AG121" s="150" t="s">
        <v>415</v>
      </c>
      <c r="AH121" s="150">
        <v>0</v>
      </c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ht="20.399999999999999" outlineLevel="1" x14ac:dyDescent="0.25">
      <c r="A122" s="169">
        <v>29</v>
      </c>
      <c r="B122" s="170" t="s">
        <v>1138</v>
      </c>
      <c r="C122" s="178" t="s">
        <v>1139</v>
      </c>
      <c r="D122" s="171" t="s">
        <v>422</v>
      </c>
      <c r="E122" s="172">
        <v>66.819999999999993</v>
      </c>
      <c r="F122" s="173"/>
      <c r="G122" s="174">
        <f>ROUND(E122*F122,2)</f>
        <v>0</v>
      </c>
      <c r="H122" s="173"/>
      <c r="I122" s="174">
        <f>ROUND(E122*H122,2)</f>
        <v>0</v>
      </c>
      <c r="J122" s="173"/>
      <c r="K122" s="174">
        <f>ROUND(E122*J122,2)</f>
        <v>0</v>
      </c>
      <c r="L122" s="174">
        <v>21</v>
      </c>
      <c r="M122" s="174">
        <f>G122*(1+L122/100)</f>
        <v>0</v>
      </c>
      <c r="N122" s="172">
        <v>2.5500000000000002E-3</v>
      </c>
      <c r="O122" s="172">
        <f>ROUND(E122*N122,2)</f>
        <v>0.17</v>
      </c>
      <c r="P122" s="172">
        <v>0</v>
      </c>
      <c r="Q122" s="172">
        <f>ROUND(E122*P122,2)</f>
        <v>0</v>
      </c>
      <c r="R122" s="174" t="s">
        <v>1099</v>
      </c>
      <c r="S122" s="174" t="s">
        <v>358</v>
      </c>
      <c r="T122" s="175" t="s">
        <v>409</v>
      </c>
      <c r="U122" s="160">
        <v>0.59799999999999998</v>
      </c>
      <c r="V122" s="160">
        <f>ROUND(E122*U122,2)</f>
        <v>39.96</v>
      </c>
      <c r="W122" s="160"/>
      <c r="X122" s="160" t="s">
        <v>410</v>
      </c>
      <c r="Y122" s="160" t="s">
        <v>361</v>
      </c>
      <c r="Z122" s="150"/>
      <c r="AA122" s="150"/>
      <c r="AB122" s="150"/>
      <c r="AC122" s="150"/>
      <c r="AD122" s="150"/>
      <c r="AE122" s="150"/>
      <c r="AF122" s="150"/>
      <c r="AG122" s="150" t="s">
        <v>411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2" x14ac:dyDescent="0.25">
      <c r="A123" s="157"/>
      <c r="B123" s="158"/>
      <c r="C123" s="266" t="s">
        <v>1140</v>
      </c>
      <c r="D123" s="267"/>
      <c r="E123" s="267"/>
      <c r="F123" s="267"/>
      <c r="G123" s="267"/>
      <c r="H123" s="160"/>
      <c r="I123" s="160"/>
      <c r="J123" s="160"/>
      <c r="K123" s="160"/>
      <c r="L123" s="160"/>
      <c r="M123" s="160"/>
      <c r="N123" s="159"/>
      <c r="O123" s="159"/>
      <c r="P123" s="159"/>
      <c r="Q123" s="159"/>
      <c r="R123" s="160"/>
      <c r="S123" s="160"/>
      <c r="T123" s="160"/>
      <c r="U123" s="160"/>
      <c r="V123" s="160"/>
      <c r="W123" s="160"/>
      <c r="X123" s="160"/>
      <c r="Y123" s="160"/>
      <c r="Z123" s="150"/>
      <c r="AA123" s="150"/>
      <c r="AB123" s="150"/>
      <c r="AC123" s="150"/>
      <c r="AD123" s="150"/>
      <c r="AE123" s="150"/>
      <c r="AF123" s="150"/>
      <c r="AG123" s="150" t="s">
        <v>413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2" x14ac:dyDescent="0.25">
      <c r="A124" s="157"/>
      <c r="B124" s="158"/>
      <c r="C124" s="184" t="s">
        <v>1131</v>
      </c>
      <c r="D124" s="182"/>
      <c r="E124" s="183"/>
      <c r="F124" s="160"/>
      <c r="G124" s="160"/>
      <c r="H124" s="160"/>
      <c r="I124" s="160"/>
      <c r="J124" s="160"/>
      <c r="K124" s="160"/>
      <c r="L124" s="160"/>
      <c r="M124" s="160"/>
      <c r="N124" s="159"/>
      <c r="O124" s="159"/>
      <c r="P124" s="159"/>
      <c r="Q124" s="159"/>
      <c r="R124" s="160"/>
      <c r="S124" s="160"/>
      <c r="T124" s="160"/>
      <c r="U124" s="160"/>
      <c r="V124" s="160"/>
      <c r="W124" s="160"/>
      <c r="X124" s="160"/>
      <c r="Y124" s="160"/>
      <c r="Z124" s="150"/>
      <c r="AA124" s="150"/>
      <c r="AB124" s="150"/>
      <c r="AC124" s="150"/>
      <c r="AD124" s="150"/>
      <c r="AE124" s="150"/>
      <c r="AF124" s="150"/>
      <c r="AG124" s="150" t="s">
        <v>415</v>
      </c>
      <c r="AH124" s="150">
        <v>0</v>
      </c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3" x14ac:dyDescent="0.25">
      <c r="A125" s="157"/>
      <c r="B125" s="158"/>
      <c r="C125" s="184" t="s">
        <v>1141</v>
      </c>
      <c r="D125" s="182"/>
      <c r="E125" s="183"/>
      <c r="F125" s="160"/>
      <c r="G125" s="160"/>
      <c r="H125" s="160"/>
      <c r="I125" s="160"/>
      <c r="J125" s="160"/>
      <c r="K125" s="160"/>
      <c r="L125" s="160"/>
      <c r="M125" s="160"/>
      <c r="N125" s="159"/>
      <c r="O125" s="159"/>
      <c r="P125" s="159"/>
      <c r="Q125" s="159"/>
      <c r="R125" s="160"/>
      <c r="S125" s="160"/>
      <c r="T125" s="160"/>
      <c r="U125" s="160"/>
      <c r="V125" s="160"/>
      <c r="W125" s="160"/>
      <c r="X125" s="160"/>
      <c r="Y125" s="160"/>
      <c r="Z125" s="150"/>
      <c r="AA125" s="150"/>
      <c r="AB125" s="150"/>
      <c r="AC125" s="150"/>
      <c r="AD125" s="150"/>
      <c r="AE125" s="150"/>
      <c r="AF125" s="150"/>
      <c r="AG125" s="150" t="s">
        <v>415</v>
      </c>
      <c r="AH125" s="150">
        <v>0</v>
      </c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3" x14ac:dyDescent="0.25">
      <c r="A126" s="157"/>
      <c r="B126" s="158"/>
      <c r="C126" s="184" t="s">
        <v>1142</v>
      </c>
      <c r="D126" s="182"/>
      <c r="E126" s="183"/>
      <c r="F126" s="160"/>
      <c r="G126" s="160"/>
      <c r="H126" s="160"/>
      <c r="I126" s="160"/>
      <c r="J126" s="160"/>
      <c r="K126" s="160"/>
      <c r="L126" s="160"/>
      <c r="M126" s="160"/>
      <c r="N126" s="159"/>
      <c r="O126" s="159"/>
      <c r="P126" s="159"/>
      <c r="Q126" s="159"/>
      <c r="R126" s="160"/>
      <c r="S126" s="160"/>
      <c r="T126" s="160"/>
      <c r="U126" s="160"/>
      <c r="V126" s="160"/>
      <c r="W126" s="160"/>
      <c r="X126" s="160"/>
      <c r="Y126" s="160"/>
      <c r="Z126" s="150"/>
      <c r="AA126" s="150"/>
      <c r="AB126" s="150"/>
      <c r="AC126" s="150"/>
      <c r="AD126" s="150"/>
      <c r="AE126" s="150"/>
      <c r="AF126" s="150"/>
      <c r="AG126" s="150" t="s">
        <v>415</v>
      </c>
      <c r="AH126" s="150">
        <v>0</v>
      </c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3" x14ac:dyDescent="0.25">
      <c r="A127" s="157"/>
      <c r="B127" s="158"/>
      <c r="C127" s="184" t="s">
        <v>1143</v>
      </c>
      <c r="D127" s="182"/>
      <c r="E127" s="183">
        <v>10.199999999999999</v>
      </c>
      <c r="F127" s="160"/>
      <c r="G127" s="160"/>
      <c r="H127" s="160"/>
      <c r="I127" s="160"/>
      <c r="J127" s="160"/>
      <c r="K127" s="160"/>
      <c r="L127" s="160"/>
      <c r="M127" s="160"/>
      <c r="N127" s="159"/>
      <c r="O127" s="159"/>
      <c r="P127" s="159"/>
      <c r="Q127" s="159"/>
      <c r="R127" s="160"/>
      <c r="S127" s="160"/>
      <c r="T127" s="160"/>
      <c r="U127" s="160"/>
      <c r="V127" s="160"/>
      <c r="W127" s="160"/>
      <c r="X127" s="160"/>
      <c r="Y127" s="160"/>
      <c r="Z127" s="150"/>
      <c r="AA127" s="150"/>
      <c r="AB127" s="150"/>
      <c r="AC127" s="150"/>
      <c r="AD127" s="150"/>
      <c r="AE127" s="150"/>
      <c r="AF127" s="150"/>
      <c r="AG127" s="150" t="s">
        <v>415</v>
      </c>
      <c r="AH127" s="150">
        <v>0</v>
      </c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3" x14ac:dyDescent="0.25">
      <c r="A128" s="157"/>
      <c r="B128" s="158"/>
      <c r="C128" s="184" t="s">
        <v>1144</v>
      </c>
      <c r="D128" s="182"/>
      <c r="E128" s="183">
        <v>10</v>
      </c>
      <c r="F128" s="160"/>
      <c r="G128" s="160"/>
      <c r="H128" s="160"/>
      <c r="I128" s="160"/>
      <c r="J128" s="160"/>
      <c r="K128" s="160"/>
      <c r="L128" s="160"/>
      <c r="M128" s="160"/>
      <c r="N128" s="159"/>
      <c r="O128" s="159"/>
      <c r="P128" s="159"/>
      <c r="Q128" s="159"/>
      <c r="R128" s="160"/>
      <c r="S128" s="160"/>
      <c r="T128" s="160"/>
      <c r="U128" s="160"/>
      <c r="V128" s="160"/>
      <c r="W128" s="160"/>
      <c r="X128" s="160"/>
      <c r="Y128" s="160"/>
      <c r="Z128" s="150"/>
      <c r="AA128" s="150"/>
      <c r="AB128" s="150"/>
      <c r="AC128" s="150"/>
      <c r="AD128" s="150"/>
      <c r="AE128" s="150"/>
      <c r="AF128" s="150"/>
      <c r="AG128" s="150" t="s">
        <v>415</v>
      </c>
      <c r="AH128" s="150">
        <v>0</v>
      </c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3" x14ac:dyDescent="0.25">
      <c r="A129" s="157"/>
      <c r="B129" s="158"/>
      <c r="C129" s="184" t="s">
        <v>1145</v>
      </c>
      <c r="D129" s="182"/>
      <c r="E129" s="183">
        <v>18.72</v>
      </c>
      <c r="F129" s="160"/>
      <c r="G129" s="160"/>
      <c r="H129" s="160"/>
      <c r="I129" s="160"/>
      <c r="J129" s="160"/>
      <c r="K129" s="160"/>
      <c r="L129" s="160"/>
      <c r="M129" s="160"/>
      <c r="N129" s="159"/>
      <c r="O129" s="159"/>
      <c r="P129" s="159"/>
      <c r="Q129" s="159"/>
      <c r="R129" s="160"/>
      <c r="S129" s="160"/>
      <c r="T129" s="160"/>
      <c r="U129" s="160"/>
      <c r="V129" s="160"/>
      <c r="W129" s="160"/>
      <c r="X129" s="160"/>
      <c r="Y129" s="160"/>
      <c r="Z129" s="150"/>
      <c r="AA129" s="150"/>
      <c r="AB129" s="150"/>
      <c r="AC129" s="150"/>
      <c r="AD129" s="150"/>
      <c r="AE129" s="150"/>
      <c r="AF129" s="150"/>
      <c r="AG129" s="150" t="s">
        <v>415</v>
      </c>
      <c r="AH129" s="150">
        <v>0</v>
      </c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3" x14ac:dyDescent="0.25">
      <c r="A130" s="157"/>
      <c r="B130" s="158"/>
      <c r="C130" s="184" t="s">
        <v>1146</v>
      </c>
      <c r="D130" s="182"/>
      <c r="E130" s="183">
        <v>15.8</v>
      </c>
      <c r="F130" s="160"/>
      <c r="G130" s="160"/>
      <c r="H130" s="160"/>
      <c r="I130" s="160"/>
      <c r="J130" s="160"/>
      <c r="K130" s="160"/>
      <c r="L130" s="160"/>
      <c r="M130" s="160"/>
      <c r="N130" s="159"/>
      <c r="O130" s="159"/>
      <c r="P130" s="159"/>
      <c r="Q130" s="159"/>
      <c r="R130" s="160"/>
      <c r="S130" s="160"/>
      <c r="T130" s="160"/>
      <c r="U130" s="160"/>
      <c r="V130" s="160"/>
      <c r="W130" s="160"/>
      <c r="X130" s="160"/>
      <c r="Y130" s="160"/>
      <c r="Z130" s="150"/>
      <c r="AA130" s="150"/>
      <c r="AB130" s="150"/>
      <c r="AC130" s="150"/>
      <c r="AD130" s="150"/>
      <c r="AE130" s="150"/>
      <c r="AF130" s="150"/>
      <c r="AG130" s="150" t="s">
        <v>415</v>
      </c>
      <c r="AH130" s="150">
        <v>0</v>
      </c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3" x14ac:dyDescent="0.25">
      <c r="A131" s="157"/>
      <c r="B131" s="158"/>
      <c r="C131" s="184" t="s">
        <v>1147</v>
      </c>
      <c r="D131" s="182"/>
      <c r="E131" s="183">
        <v>12.1</v>
      </c>
      <c r="F131" s="160"/>
      <c r="G131" s="160"/>
      <c r="H131" s="160"/>
      <c r="I131" s="160"/>
      <c r="J131" s="160"/>
      <c r="K131" s="160"/>
      <c r="L131" s="160"/>
      <c r="M131" s="160"/>
      <c r="N131" s="159"/>
      <c r="O131" s="159"/>
      <c r="P131" s="159"/>
      <c r="Q131" s="159"/>
      <c r="R131" s="160"/>
      <c r="S131" s="160"/>
      <c r="T131" s="160"/>
      <c r="U131" s="160"/>
      <c r="V131" s="160"/>
      <c r="W131" s="160"/>
      <c r="X131" s="160"/>
      <c r="Y131" s="160"/>
      <c r="Z131" s="150"/>
      <c r="AA131" s="150"/>
      <c r="AB131" s="150"/>
      <c r="AC131" s="150"/>
      <c r="AD131" s="150"/>
      <c r="AE131" s="150"/>
      <c r="AF131" s="150"/>
      <c r="AG131" s="150" t="s">
        <v>415</v>
      </c>
      <c r="AH131" s="150">
        <v>0</v>
      </c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outlineLevel="1" x14ac:dyDescent="0.25">
      <c r="A132" s="169">
        <v>30</v>
      </c>
      <c r="B132" s="170" t="s">
        <v>1148</v>
      </c>
      <c r="C132" s="178" t="s">
        <v>1149</v>
      </c>
      <c r="D132" s="171" t="s">
        <v>407</v>
      </c>
      <c r="E132" s="172">
        <v>4.1159999999999997</v>
      </c>
      <c r="F132" s="173"/>
      <c r="G132" s="174">
        <f>ROUND(E132*F132,2)</f>
        <v>0</v>
      </c>
      <c r="H132" s="173"/>
      <c r="I132" s="174">
        <f>ROUND(E132*H132,2)</f>
        <v>0</v>
      </c>
      <c r="J132" s="173"/>
      <c r="K132" s="174">
        <f>ROUND(E132*J132,2)</f>
        <v>0</v>
      </c>
      <c r="L132" s="174">
        <v>21</v>
      </c>
      <c r="M132" s="174">
        <f>G132*(1+L132/100)</f>
        <v>0</v>
      </c>
      <c r="N132" s="172">
        <v>2.6839999999999999E-2</v>
      </c>
      <c r="O132" s="172">
        <f>ROUND(E132*N132,2)</f>
        <v>0.11</v>
      </c>
      <c r="P132" s="172">
        <v>0</v>
      </c>
      <c r="Q132" s="172">
        <f>ROUND(E132*P132,2)</f>
        <v>0</v>
      </c>
      <c r="R132" s="174" t="s">
        <v>1099</v>
      </c>
      <c r="S132" s="174" t="s">
        <v>358</v>
      </c>
      <c r="T132" s="175" t="s">
        <v>409</v>
      </c>
      <c r="U132" s="160">
        <v>0</v>
      </c>
      <c r="V132" s="160">
        <f>ROUND(E132*U132,2)</f>
        <v>0</v>
      </c>
      <c r="W132" s="160"/>
      <c r="X132" s="160" t="s">
        <v>410</v>
      </c>
      <c r="Y132" s="160" t="s">
        <v>361</v>
      </c>
      <c r="Z132" s="150"/>
      <c r="AA132" s="150"/>
      <c r="AB132" s="150"/>
      <c r="AC132" s="150"/>
      <c r="AD132" s="150"/>
      <c r="AE132" s="150"/>
      <c r="AF132" s="150"/>
      <c r="AG132" s="150" t="s">
        <v>411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2" x14ac:dyDescent="0.25">
      <c r="A133" s="157"/>
      <c r="B133" s="158"/>
      <c r="C133" s="184" t="s">
        <v>1150</v>
      </c>
      <c r="D133" s="182"/>
      <c r="E133" s="183">
        <v>1.62</v>
      </c>
      <c r="F133" s="160"/>
      <c r="G133" s="160"/>
      <c r="H133" s="160"/>
      <c r="I133" s="160"/>
      <c r="J133" s="160"/>
      <c r="K133" s="160"/>
      <c r="L133" s="160"/>
      <c r="M133" s="160"/>
      <c r="N133" s="159"/>
      <c r="O133" s="159"/>
      <c r="P133" s="159"/>
      <c r="Q133" s="159"/>
      <c r="R133" s="160"/>
      <c r="S133" s="160"/>
      <c r="T133" s="160"/>
      <c r="U133" s="160"/>
      <c r="V133" s="160"/>
      <c r="W133" s="160"/>
      <c r="X133" s="160"/>
      <c r="Y133" s="160"/>
      <c r="Z133" s="150"/>
      <c r="AA133" s="150"/>
      <c r="AB133" s="150"/>
      <c r="AC133" s="150"/>
      <c r="AD133" s="150"/>
      <c r="AE133" s="150"/>
      <c r="AF133" s="150"/>
      <c r="AG133" s="150" t="s">
        <v>415</v>
      </c>
      <c r="AH133" s="150">
        <v>5</v>
      </c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3" x14ac:dyDescent="0.25">
      <c r="A134" s="157"/>
      <c r="B134" s="158"/>
      <c r="C134" s="184" t="s">
        <v>1151</v>
      </c>
      <c r="D134" s="182"/>
      <c r="E134" s="183">
        <v>2.496</v>
      </c>
      <c r="F134" s="160"/>
      <c r="G134" s="160"/>
      <c r="H134" s="160"/>
      <c r="I134" s="160"/>
      <c r="J134" s="160"/>
      <c r="K134" s="160"/>
      <c r="L134" s="160"/>
      <c r="M134" s="160"/>
      <c r="N134" s="159"/>
      <c r="O134" s="159"/>
      <c r="P134" s="159"/>
      <c r="Q134" s="159"/>
      <c r="R134" s="160"/>
      <c r="S134" s="160"/>
      <c r="T134" s="160"/>
      <c r="U134" s="160"/>
      <c r="V134" s="160"/>
      <c r="W134" s="160"/>
      <c r="X134" s="160"/>
      <c r="Y134" s="160"/>
      <c r="Z134" s="150"/>
      <c r="AA134" s="150"/>
      <c r="AB134" s="150"/>
      <c r="AC134" s="150"/>
      <c r="AD134" s="150"/>
      <c r="AE134" s="150"/>
      <c r="AF134" s="150"/>
      <c r="AG134" s="150" t="s">
        <v>415</v>
      </c>
      <c r="AH134" s="150">
        <v>5</v>
      </c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ht="20.399999999999999" outlineLevel="1" x14ac:dyDescent="0.25">
      <c r="A135" s="169">
        <v>31</v>
      </c>
      <c r="B135" s="170" t="s">
        <v>1152</v>
      </c>
      <c r="C135" s="178" t="s">
        <v>1153</v>
      </c>
      <c r="D135" s="171" t="s">
        <v>422</v>
      </c>
      <c r="E135" s="172">
        <v>76.78</v>
      </c>
      <c r="F135" s="173"/>
      <c r="G135" s="174">
        <f>ROUND(E135*F135,2)</f>
        <v>0</v>
      </c>
      <c r="H135" s="173"/>
      <c r="I135" s="174">
        <f>ROUND(E135*H135,2)</f>
        <v>0</v>
      </c>
      <c r="J135" s="173"/>
      <c r="K135" s="174">
        <f>ROUND(E135*J135,2)</f>
        <v>0</v>
      </c>
      <c r="L135" s="174">
        <v>21</v>
      </c>
      <c r="M135" s="174">
        <f>G135*(1+L135/100)</f>
        <v>0</v>
      </c>
      <c r="N135" s="172">
        <v>2.1000000000000001E-4</v>
      </c>
      <c r="O135" s="172">
        <f>ROUND(E135*N135,2)</f>
        <v>0.02</v>
      </c>
      <c r="P135" s="172">
        <v>0</v>
      </c>
      <c r="Q135" s="172">
        <f>ROUND(E135*P135,2)</f>
        <v>0</v>
      </c>
      <c r="R135" s="174" t="s">
        <v>1154</v>
      </c>
      <c r="S135" s="174" t="s">
        <v>358</v>
      </c>
      <c r="T135" s="175" t="s">
        <v>409</v>
      </c>
      <c r="U135" s="160">
        <v>0.25600000000000001</v>
      </c>
      <c r="V135" s="160">
        <f>ROUND(E135*U135,2)</f>
        <v>19.66</v>
      </c>
      <c r="W135" s="160"/>
      <c r="X135" s="160" t="s">
        <v>410</v>
      </c>
      <c r="Y135" s="160" t="s">
        <v>361</v>
      </c>
      <c r="Z135" s="150"/>
      <c r="AA135" s="150"/>
      <c r="AB135" s="150"/>
      <c r="AC135" s="150"/>
      <c r="AD135" s="150"/>
      <c r="AE135" s="150"/>
      <c r="AF135" s="150"/>
      <c r="AG135" s="150" t="s">
        <v>411</v>
      </c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2" x14ac:dyDescent="0.25">
      <c r="A136" s="157"/>
      <c r="B136" s="158"/>
      <c r="C136" s="184" t="s">
        <v>1131</v>
      </c>
      <c r="D136" s="182"/>
      <c r="E136" s="183"/>
      <c r="F136" s="160"/>
      <c r="G136" s="160"/>
      <c r="H136" s="160"/>
      <c r="I136" s="160"/>
      <c r="J136" s="160"/>
      <c r="K136" s="160"/>
      <c r="L136" s="160"/>
      <c r="M136" s="160"/>
      <c r="N136" s="159"/>
      <c r="O136" s="159"/>
      <c r="P136" s="159"/>
      <c r="Q136" s="159"/>
      <c r="R136" s="160"/>
      <c r="S136" s="160"/>
      <c r="T136" s="160"/>
      <c r="U136" s="160"/>
      <c r="V136" s="160"/>
      <c r="W136" s="160"/>
      <c r="X136" s="160"/>
      <c r="Y136" s="160"/>
      <c r="Z136" s="150"/>
      <c r="AA136" s="150"/>
      <c r="AB136" s="150"/>
      <c r="AC136" s="150"/>
      <c r="AD136" s="150"/>
      <c r="AE136" s="150"/>
      <c r="AF136" s="150"/>
      <c r="AG136" s="150" t="s">
        <v>415</v>
      </c>
      <c r="AH136" s="150">
        <v>0</v>
      </c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3" x14ac:dyDescent="0.25">
      <c r="A137" s="157"/>
      <c r="B137" s="158"/>
      <c r="C137" s="184" t="s">
        <v>1155</v>
      </c>
      <c r="D137" s="182"/>
      <c r="E137" s="183"/>
      <c r="F137" s="160"/>
      <c r="G137" s="160"/>
      <c r="H137" s="160"/>
      <c r="I137" s="160"/>
      <c r="J137" s="160"/>
      <c r="K137" s="160"/>
      <c r="L137" s="160"/>
      <c r="M137" s="160"/>
      <c r="N137" s="159"/>
      <c r="O137" s="159"/>
      <c r="P137" s="159"/>
      <c r="Q137" s="159"/>
      <c r="R137" s="160"/>
      <c r="S137" s="160"/>
      <c r="T137" s="160"/>
      <c r="U137" s="160"/>
      <c r="V137" s="160"/>
      <c r="W137" s="160"/>
      <c r="X137" s="160"/>
      <c r="Y137" s="160"/>
      <c r="Z137" s="150"/>
      <c r="AA137" s="150"/>
      <c r="AB137" s="150"/>
      <c r="AC137" s="150"/>
      <c r="AD137" s="150"/>
      <c r="AE137" s="150"/>
      <c r="AF137" s="150"/>
      <c r="AG137" s="150" t="s">
        <v>415</v>
      </c>
      <c r="AH137" s="150">
        <v>0</v>
      </c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3" x14ac:dyDescent="0.25">
      <c r="A138" s="157"/>
      <c r="B138" s="158"/>
      <c r="C138" s="184" t="s">
        <v>1156</v>
      </c>
      <c r="D138" s="182"/>
      <c r="E138" s="183">
        <v>10.199999999999999</v>
      </c>
      <c r="F138" s="160"/>
      <c r="G138" s="160"/>
      <c r="H138" s="160"/>
      <c r="I138" s="160"/>
      <c r="J138" s="160"/>
      <c r="K138" s="160"/>
      <c r="L138" s="160"/>
      <c r="M138" s="160"/>
      <c r="N138" s="159"/>
      <c r="O138" s="159"/>
      <c r="P138" s="159"/>
      <c r="Q138" s="159"/>
      <c r="R138" s="160"/>
      <c r="S138" s="160"/>
      <c r="T138" s="160"/>
      <c r="U138" s="160"/>
      <c r="V138" s="160"/>
      <c r="W138" s="160"/>
      <c r="X138" s="160"/>
      <c r="Y138" s="160"/>
      <c r="Z138" s="150"/>
      <c r="AA138" s="150"/>
      <c r="AB138" s="150"/>
      <c r="AC138" s="150"/>
      <c r="AD138" s="150"/>
      <c r="AE138" s="150"/>
      <c r="AF138" s="150"/>
      <c r="AG138" s="150" t="s">
        <v>415</v>
      </c>
      <c r="AH138" s="150">
        <v>0</v>
      </c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3" x14ac:dyDescent="0.25">
      <c r="A139" s="157"/>
      <c r="B139" s="158"/>
      <c r="C139" s="184" t="s">
        <v>1157</v>
      </c>
      <c r="D139" s="182"/>
      <c r="E139" s="183">
        <v>19.98</v>
      </c>
      <c r="F139" s="160"/>
      <c r="G139" s="160"/>
      <c r="H139" s="160"/>
      <c r="I139" s="160"/>
      <c r="J139" s="160"/>
      <c r="K139" s="160"/>
      <c r="L139" s="160"/>
      <c r="M139" s="160"/>
      <c r="N139" s="159"/>
      <c r="O139" s="159"/>
      <c r="P139" s="159"/>
      <c r="Q139" s="159"/>
      <c r="R139" s="160"/>
      <c r="S139" s="160"/>
      <c r="T139" s="160"/>
      <c r="U139" s="160"/>
      <c r="V139" s="160"/>
      <c r="W139" s="160"/>
      <c r="X139" s="160"/>
      <c r="Y139" s="160"/>
      <c r="Z139" s="150"/>
      <c r="AA139" s="150"/>
      <c r="AB139" s="150"/>
      <c r="AC139" s="150"/>
      <c r="AD139" s="150"/>
      <c r="AE139" s="150"/>
      <c r="AF139" s="150"/>
      <c r="AG139" s="150" t="s">
        <v>415</v>
      </c>
      <c r="AH139" s="150">
        <v>0</v>
      </c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3" x14ac:dyDescent="0.25">
      <c r="A140" s="157"/>
      <c r="B140" s="158"/>
      <c r="C140" s="184" t="s">
        <v>1158</v>
      </c>
      <c r="D140" s="182"/>
      <c r="E140" s="183">
        <v>18.64</v>
      </c>
      <c r="F140" s="160"/>
      <c r="G140" s="160"/>
      <c r="H140" s="160"/>
      <c r="I140" s="160"/>
      <c r="J140" s="160"/>
      <c r="K140" s="160"/>
      <c r="L140" s="160"/>
      <c r="M140" s="160"/>
      <c r="N140" s="159"/>
      <c r="O140" s="159"/>
      <c r="P140" s="159"/>
      <c r="Q140" s="159"/>
      <c r="R140" s="160"/>
      <c r="S140" s="160"/>
      <c r="T140" s="160"/>
      <c r="U140" s="160"/>
      <c r="V140" s="160"/>
      <c r="W140" s="160"/>
      <c r="X140" s="160"/>
      <c r="Y140" s="160"/>
      <c r="Z140" s="150"/>
      <c r="AA140" s="150"/>
      <c r="AB140" s="150"/>
      <c r="AC140" s="150"/>
      <c r="AD140" s="150"/>
      <c r="AE140" s="150"/>
      <c r="AF140" s="150"/>
      <c r="AG140" s="150" t="s">
        <v>415</v>
      </c>
      <c r="AH140" s="150">
        <v>0</v>
      </c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3" x14ac:dyDescent="0.25">
      <c r="A141" s="157"/>
      <c r="B141" s="158"/>
      <c r="C141" s="184" t="s">
        <v>1159</v>
      </c>
      <c r="D141" s="182"/>
      <c r="E141" s="183">
        <v>16.14</v>
      </c>
      <c r="F141" s="160"/>
      <c r="G141" s="160"/>
      <c r="H141" s="160"/>
      <c r="I141" s="160"/>
      <c r="J141" s="160"/>
      <c r="K141" s="160"/>
      <c r="L141" s="160"/>
      <c r="M141" s="160"/>
      <c r="N141" s="159"/>
      <c r="O141" s="159"/>
      <c r="P141" s="159"/>
      <c r="Q141" s="159"/>
      <c r="R141" s="160"/>
      <c r="S141" s="160"/>
      <c r="T141" s="160"/>
      <c r="U141" s="160"/>
      <c r="V141" s="160"/>
      <c r="W141" s="160"/>
      <c r="X141" s="160"/>
      <c r="Y141" s="160"/>
      <c r="Z141" s="150"/>
      <c r="AA141" s="150"/>
      <c r="AB141" s="150"/>
      <c r="AC141" s="150"/>
      <c r="AD141" s="150"/>
      <c r="AE141" s="150"/>
      <c r="AF141" s="150"/>
      <c r="AG141" s="150" t="s">
        <v>415</v>
      </c>
      <c r="AH141" s="150">
        <v>0</v>
      </c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3" x14ac:dyDescent="0.25">
      <c r="A142" s="157"/>
      <c r="B142" s="158"/>
      <c r="C142" s="184" t="s">
        <v>1160</v>
      </c>
      <c r="D142" s="182"/>
      <c r="E142" s="183">
        <v>11.82</v>
      </c>
      <c r="F142" s="160"/>
      <c r="G142" s="160"/>
      <c r="H142" s="160"/>
      <c r="I142" s="160"/>
      <c r="J142" s="160"/>
      <c r="K142" s="160"/>
      <c r="L142" s="160"/>
      <c r="M142" s="160"/>
      <c r="N142" s="159"/>
      <c r="O142" s="159"/>
      <c r="P142" s="159"/>
      <c r="Q142" s="159"/>
      <c r="R142" s="160"/>
      <c r="S142" s="160"/>
      <c r="T142" s="160"/>
      <c r="U142" s="160"/>
      <c r="V142" s="160"/>
      <c r="W142" s="160"/>
      <c r="X142" s="160"/>
      <c r="Y142" s="160"/>
      <c r="Z142" s="150"/>
      <c r="AA142" s="150"/>
      <c r="AB142" s="150"/>
      <c r="AC142" s="150"/>
      <c r="AD142" s="150"/>
      <c r="AE142" s="150"/>
      <c r="AF142" s="150"/>
      <c r="AG142" s="150" t="s">
        <v>415</v>
      </c>
      <c r="AH142" s="150">
        <v>0</v>
      </c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1" x14ac:dyDescent="0.25">
      <c r="A143" s="169">
        <v>32</v>
      </c>
      <c r="B143" s="170" t="s">
        <v>1161</v>
      </c>
      <c r="C143" s="178" t="s">
        <v>1162</v>
      </c>
      <c r="D143" s="171" t="s">
        <v>1163</v>
      </c>
      <c r="E143" s="172">
        <v>72.22</v>
      </c>
      <c r="F143" s="173"/>
      <c r="G143" s="174">
        <f>ROUND(E143*F143,2)</f>
        <v>0</v>
      </c>
      <c r="H143" s="173"/>
      <c r="I143" s="174">
        <f>ROUND(E143*H143,2)</f>
        <v>0</v>
      </c>
      <c r="J143" s="173"/>
      <c r="K143" s="174">
        <f>ROUND(E143*J143,2)</f>
        <v>0</v>
      </c>
      <c r="L143" s="174">
        <v>21</v>
      </c>
      <c r="M143" s="174">
        <f>G143*(1+L143/100)</f>
        <v>0</v>
      </c>
      <c r="N143" s="172">
        <v>0</v>
      </c>
      <c r="O143" s="172">
        <f>ROUND(E143*N143,2)</f>
        <v>0</v>
      </c>
      <c r="P143" s="172">
        <v>0</v>
      </c>
      <c r="Q143" s="172">
        <f>ROUND(E143*P143,2)</f>
        <v>0</v>
      </c>
      <c r="R143" s="174"/>
      <c r="S143" s="174" t="s">
        <v>443</v>
      </c>
      <c r="T143" s="175" t="s">
        <v>359</v>
      </c>
      <c r="U143" s="160">
        <v>0</v>
      </c>
      <c r="V143" s="160">
        <f>ROUND(E143*U143,2)</f>
        <v>0</v>
      </c>
      <c r="W143" s="160"/>
      <c r="X143" s="160" t="s">
        <v>410</v>
      </c>
      <c r="Y143" s="160" t="s">
        <v>361</v>
      </c>
      <c r="Z143" s="150"/>
      <c r="AA143" s="150"/>
      <c r="AB143" s="150"/>
      <c r="AC143" s="150"/>
      <c r="AD143" s="150"/>
      <c r="AE143" s="150"/>
      <c r="AF143" s="150"/>
      <c r="AG143" s="150" t="s">
        <v>411</v>
      </c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outlineLevel="2" x14ac:dyDescent="0.25">
      <c r="A144" s="157"/>
      <c r="B144" s="158"/>
      <c r="C144" s="184" t="s">
        <v>1164</v>
      </c>
      <c r="D144" s="182"/>
      <c r="E144" s="183"/>
      <c r="F144" s="160"/>
      <c r="G144" s="160"/>
      <c r="H144" s="160"/>
      <c r="I144" s="160"/>
      <c r="J144" s="160"/>
      <c r="K144" s="160"/>
      <c r="L144" s="160"/>
      <c r="M144" s="160"/>
      <c r="N144" s="159"/>
      <c r="O144" s="159"/>
      <c r="P144" s="159"/>
      <c r="Q144" s="159"/>
      <c r="R144" s="160"/>
      <c r="S144" s="160"/>
      <c r="T144" s="160"/>
      <c r="U144" s="160"/>
      <c r="V144" s="160"/>
      <c r="W144" s="160"/>
      <c r="X144" s="160"/>
      <c r="Y144" s="160"/>
      <c r="Z144" s="150"/>
      <c r="AA144" s="150"/>
      <c r="AB144" s="150"/>
      <c r="AC144" s="150"/>
      <c r="AD144" s="150"/>
      <c r="AE144" s="150"/>
      <c r="AF144" s="150"/>
      <c r="AG144" s="150" t="s">
        <v>415</v>
      </c>
      <c r="AH144" s="150">
        <v>0</v>
      </c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3" x14ac:dyDescent="0.25">
      <c r="A145" s="157"/>
      <c r="B145" s="158"/>
      <c r="C145" s="184" t="s">
        <v>1131</v>
      </c>
      <c r="D145" s="182"/>
      <c r="E145" s="183"/>
      <c r="F145" s="160"/>
      <c r="G145" s="160"/>
      <c r="H145" s="160"/>
      <c r="I145" s="160"/>
      <c r="J145" s="160"/>
      <c r="K145" s="160"/>
      <c r="L145" s="160"/>
      <c r="M145" s="160"/>
      <c r="N145" s="159"/>
      <c r="O145" s="159"/>
      <c r="P145" s="159"/>
      <c r="Q145" s="159"/>
      <c r="R145" s="160"/>
      <c r="S145" s="160"/>
      <c r="T145" s="160"/>
      <c r="U145" s="160"/>
      <c r="V145" s="160"/>
      <c r="W145" s="160"/>
      <c r="X145" s="160"/>
      <c r="Y145" s="160"/>
      <c r="Z145" s="150"/>
      <c r="AA145" s="150"/>
      <c r="AB145" s="150"/>
      <c r="AC145" s="150"/>
      <c r="AD145" s="150"/>
      <c r="AE145" s="150"/>
      <c r="AF145" s="150"/>
      <c r="AG145" s="150" t="s">
        <v>415</v>
      </c>
      <c r="AH145" s="150">
        <v>0</v>
      </c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3" x14ac:dyDescent="0.25">
      <c r="A146" s="157"/>
      <c r="B146" s="158"/>
      <c r="C146" s="184" t="s">
        <v>1133</v>
      </c>
      <c r="D146" s="182"/>
      <c r="E146" s="183">
        <v>9.8000000000000007</v>
      </c>
      <c r="F146" s="160"/>
      <c r="G146" s="160"/>
      <c r="H146" s="160"/>
      <c r="I146" s="160"/>
      <c r="J146" s="160"/>
      <c r="K146" s="160"/>
      <c r="L146" s="160"/>
      <c r="M146" s="160"/>
      <c r="N146" s="159"/>
      <c r="O146" s="159"/>
      <c r="P146" s="159"/>
      <c r="Q146" s="159"/>
      <c r="R146" s="160"/>
      <c r="S146" s="160"/>
      <c r="T146" s="160"/>
      <c r="U146" s="160"/>
      <c r="V146" s="160"/>
      <c r="W146" s="160"/>
      <c r="X146" s="160"/>
      <c r="Y146" s="160"/>
      <c r="Z146" s="150"/>
      <c r="AA146" s="150"/>
      <c r="AB146" s="150"/>
      <c r="AC146" s="150"/>
      <c r="AD146" s="150"/>
      <c r="AE146" s="150"/>
      <c r="AF146" s="150"/>
      <c r="AG146" s="150" t="s">
        <v>415</v>
      </c>
      <c r="AH146" s="150">
        <v>0</v>
      </c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3" x14ac:dyDescent="0.25">
      <c r="A147" s="157"/>
      <c r="B147" s="158"/>
      <c r="C147" s="184" t="s">
        <v>1134</v>
      </c>
      <c r="D147" s="182"/>
      <c r="E147" s="183">
        <v>19.16</v>
      </c>
      <c r="F147" s="160"/>
      <c r="G147" s="160"/>
      <c r="H147" s="160"/>
      <c r="I147" s="160"/>
      <c r="J147" s="160"/>
      <c r="K147" s="160"/>
      <c r="L147" s="160"/>
      <c r="M147" s="160"/>
      <c r="N147" s="159"/>
      <c r="O147" s="159"/>
      <c r="P147" s="159"/>
      <c r="Q147" s="159"/>
      <c r="R147" s="160"/>
      <c r="S147" s="160"/>
      <c r="T147" s="160"/>
      <c r="U147" s="160"/>
      <c r="V147" s="160"/>
      <c r="W147" s="160"/>
      <c r="X147" s="160"/>
      <c r="Y147" s="160"/>
      <c r="Z147" s="150"/>
      <c r="AA147" s="150"/>
      <c r="AB147" s="150"/>
      <c r="AC147" s="150"/>
      <c r="AD147" s="150"/>
      <c r="AE147" s="150"/>
      <c r="AF147" s="150"/>
      <c r="AG147" s="150" t="s">
        <v>415</v>
      </c>
      <c r="AH147" s="150">
        <v>0</v>
      </c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3" x14ac:dyDescent="0.25">
      <c r="A148" s="157"/>
      <c r="B148" s="158"/>
      <c r="C148" s="184" t="s">
        <v>1135</v>
      </c>
      <c r="D148" s="182"/>
      <c r="E148" s="183">
        <v>17.760000000000002</v>
      </c>
      <c r="F148" s="160"/>
      <c r="G148" s="160"/>
      <c r="H148" s="160"/>
      <c r="I148" s="160"/>
      <c r="J148" s="160"/>
      <c r="K148" s="160"/>
      <c r="L148" s="160"/>
      <c r="M148" s="160"/>
      <c r="N148" s="159"/>
      <c r="O148" s="159"/>
      <c r="P148" s="159"/>
      <c r="Q148" s="159"/>
      <c r="R148" s="160"/>
      <c r="S148" s="160"/>
      <c r="T148" s="160"/>
      <c r="U148" s="160"/>
      <c r="V148" s="160"/>
      <c r="W148" s="160"/>
      <c r="X148" s="160"/>
      <c r="Y148" s="160"/>
      <c r="Z148" s="150"/>
      <c r="AA148" s="150"/>
      <c r="AB148" s="150"/>
      <c r="AC148" s="150"/>
      <c r="AD148" s="150"/>
      <c r="AE148" s="150"/>
      <c r="AF148" s="150"/>
      <c r="AG148" s="150" t="s">
        <v>415</v>
      </c>
      <c r="AH148" s="150">
        <v>0</v>
      </c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3" x14ac:dyDescent="0.25">
      <c r="A149" s="157"/>
      <c r="B149" s="158"/>
      <c r="C149" s="184" t="s">
        <v>1136</v>
      </c>
      <c r="D149" s="182"/>
      <c r="E149" s="183">
        <v>15.12</v>
      </c>
      <c r="F149" s="160"/>
      <c r="G149" s="160"/>
      <c r="H149" s="160"/>
      <c r="I149" s="160"/>
      <c r="J149" s="160"/>
      <c r="K149" s="160"/>
      <c r="L149" s="160"/>
      <c r="M149" s="160"/>
      <c r="N149" s="159"/>
      <c r="O149" s="159"/>
      <c r="P149" s="159"/>
      <c r="Q149" s="159"/>
      <c r="R149" s="160"/>
      <c r="S149" s="160"/>
      <c r="T149" s="160"/>
      <c r="U149" s="160"/>
      <c r="V149" s="160"/>
      <c r="W149" s="160"/>
      <c r="X149" s="160"/>
      <c r="Y149" s="160"/>
      <c r="Z149" s="150"/>
      <c r="AA149" s="150"/>
      <c r="AB149" s="150"/>
      <c r="AC149" s="150"/>
      <c r="AD149" s="150"/>
      <c r="AE149" s="150"/>
      <c r="AF149" s="150"/>
      <c r="AG149" s="150" t="s">
        <v>415</v>
      </c>
      <c r="AH149" s="150">
        <v>0</v>
      </c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outlineLevel="3" x14ac:dyDescent="0.25">
      <c r="A150" s="157"/>
      <c r="B150" s="158"/>
      <c r="C150" s="184" t="s">
        <v>1137</v>
      </c>
      <c r="D150" s="182"/>
      <c r="E150" s="183">
        <v>10.38</v>
      </c>
      <c r="F150" s="160"/>
      <c r="G150" s="160"/>
      <c r="H150" s="160"/>
      <c r="I150" s="160"/>
      <c r="J150" s="160"/>
      <c r="K150" s="160"/>
      <c r="L150" s="160"/>
      <c r="M150" s="160"/>
      <c r="N150" s="159"/>
      <c r="O150" s="159"/>
      <c r="P150" s="159"/>
      <c r="Q150" s="159"/>
      <c r="R150" s="160"/>
      <c r="S150" s="160"/>
      <c r="T150" s="160"/>
      <c r="U150" s="160"/>
      <c r="V150" s="160"/>
      <c r="W150" s="160"/>
      <c r="X150" s="160"/>
      <c r="Y150" s="160"/>
      <c r="Z150" s="150"/>
      <c r="AA150" s="150"/>
      <c r="AB150" s="150"/>
      <c r="AC150" s="150"/>
      <c r="AD150" s="150"/>
      <c r="AE150" s="150"/>
      <c r="AF150" s="150"/>
      <c r="AG150" s="150" t="s">
        <v>415</v>
      </c>
      <c r="AH150" s="150">
        <v>0</v>
      </c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outlineLevel="1" x14ac:dyDescent="0.25">
      <c r="A151" s="169">
        <v>33</v>
      </c>
      <c r="B151" s="170" t="s">
        <v>1165</v>
      </c>
      <c r="C151" s="178" t="s">
        <v>1166</v>
      </c>
      <c r="D151" s="171" t="s">
        <v>1167</v>
      </c>
      <c r="E151" s="172">
        <v>32</v>
      </c>
      <c r="F151" s="173"/>
      <c r="G151" s="174">
        <f>ROUND(E151*F151,2)</f>
        <v>0</v>
      </c>
      <c r="H151" s="173"/>
      <c r="I151" s="174">
        <f>ROUND(E151*H151,2)</f>
        <v>0</v>
      </c>
      <c r="J151" s="173"/>
      <c r="K151" s="174">
        <f>ROUND(E151*J151,2)</f>
        <v>0</v>
      </c>
      <c r="L151" s="174">
        <v>21</v>
      </c>
      <c r="M151" s="174">
        <f>G151*(1+L151/100)</f>
        <v>0</v>
      </c>
      <c r="N151" s="172">
        <v>0</v>
      </c>
      <c r="O151" s="172">
        <f>ROUND(E151*N151,2)</f>
        <v>0</v>
      </c>
      <c r="P151" s="172">
        <v>0</v>
      </c>
      <c r="Q151" s="172">
        <f>ROUND(E151*P151,2)</f>
        <v>0</v>
      </c>
      <c r="R151" s="174" t="s">
        <v>1168</v>
      </c>
      <c r="S151" s="174" t="s">
        <v>358</v>
      </c>
      <c r="T151" s="175" t="s">
        <v>1169</v>
      </c>
      <c r="U151" s="160">
        <v>1</v>
      </c>
      <c r="V151" s="160">
        <f>ROUND(E151*U151,2)</f>
        <v>32</v>
      </c>
      <c r="W151" s="160"/>
      <c r="X151" s="160" t="s">
        <v>1170</v>
      </c>
      <c r="Y151" s="160" t="s">
        <v>361</v>
      </c>
      <c r="Z151" s="150"/>
      <c r="AA151" s="150"/>
      <c r="AB151" s="150"/>
      <c r="AC151" s="150"/>
      <c r="AD151" s="150"/>
      <c r="AE151" s="150"/>
      <c r="AF151" s="150"/>
      <c r="AG151" s="150" t="s">
        <v>1171</v>
      </c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2" x14ac:dyDescent="0.25">
      <c r="A152" s="157"/>
      <c r="B152" s="158"/>
      <c r="C152" s="184" t="s">
        <v>1172</v>
      </c>
      <c r="D152" s="182"/>
      <c r="E152" s="183"/>
      <c r="F152" s="160"/>
      <c r="G152" s="160"/>
      <c r="H152" s="160"/>
      <c r="I152" s="160"/>
      <c r="J152" s="160"/>
      <c r="K152" s="160"/>
      <c r="L152" s="160"/>
      <c r="M152" s="160"/>
      <c r="N152" s="159"/>
      <c r="O152" s="159"/>
      <c r="P152" s="159"/>
      <c r="Q152" s="159"/>
      <c r="R152" s="160"/>
      <c r="S152" s="160"/>
      <c r="T152" s="160"/>
      <c r="U152" s="160"/>
      <c r="V152" s="160"/>
      <c r="W152" s="160"/>
      <c r="X152" s="160"/>
      <c r="Y152" s="160"/>
      <c r="Z152" s="150"/>
      <c r="AA152" s="150"/>
      <c r="AB152" s="150"/>
      <c r="AC152" s="150"/>
      <c r="AD152" s="150"/>
      <c r="AE152" s="150"/>
      <c r="AF152" s="150"/>
      <c r="AG152" s="150" t="s">
        <v>415</v>
      </c>
      <c r="AH152" s="150">
        <v>0</v>
      </c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3" x14ac:dyDescent="0.25">
      <c r="A153" s="157"/>
      <c r="B153" s="158"/>
      <c r="C153" s="184" t="s">
        <v>1173</v>
      </c>
      <c r="D153" s="182"/>
      <c r="E153" s="183"/>
      <c r="F153" s="160"/>
      <c r="G153" s="160"/>
      <c r="H153" s="160"/>
      <c r="I153" s="160"/>
      <c r="J153" s="160"/>
      <c r="K153" s="160"/>
      <c r="L153" s="160"/>
      <c r="M153" s="160"/>
      <c r="N153" s="159"/>
      <c r="O153" s="159"/>
      <c r="P153" s="159"/>
      <c r="Q153" s="159"/>
      <c r="R153" s="160"/>
      <c r="S153" s="160"/>
      <c r="T153" s="160"/>
      <c r="U153" s="160"/>
      <c r="V153" s="160"/>
      <c r="W153" s="160"/>
      <c r="X153" s="160"/>
      <c r="Y153" s="160"/>
      <c r="Z153" s="150"/>
      <c r="AA153" s="150"/>
      <c r="AB153" s="150"/>
      <c r="AC153" s="150"/>
      <c r="AD153" s="150"/>
      <c r="AE153" s="150"/>
      <c r="AF153" s="150"/>
      <c r="AG153" s="150" t="s">
        <v>415</v>
      </c>
      <c r="AH153" s="150">
        <v>0</v>
      </c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3" x14ac:dyDescent="0.25">
      <c r="A154" s="157"/>
      <c r="B154" s="158"/>
      <c r="C154" s="184" t="s">
        <v>1174</v>
      </c>
      <c r="D154" s="182"/>
      <c r="E154" s="183"/>
      <c r="F154" s="160"/>
      <c r="G154" s="160"/>
      <c r="H154" s="160"/>
      <c r="I154" s="160"/>
      <c r="J154" s="160"/>
      <c r="K154" s="160"/>
      <c r="L154" s="160"/>
      <c r="M154" s="160"/>
      <c r="N154" s="159"/>
      <c r="O154" s="159"/>
      <c r="P154" s="159"/>
      <c r="Q154" s="159"/>
      <c r="R154" s="160"/>
      <c r="S154" s="160"/>
      <c r="T154" s="160"/>
      <c r="U154" s="160"/>
      <c r="V154" s="160"/>
      <c r="W154" s="160"/>
      <c r="X154" s="160"/>
      <c r="Y154" s="160"/>
      <c r="Z154" s="150"/>
      <c r="AA154" s="150"/>
      <c r="AB154" s="150"/>
      <c r="AC154" s="150"/>
      <c r="AD154" s="150"/>
      <c r="AE154" s="150"/>
      <c r="AF154" s="150"/>
      <c r="AG154" s="150" t="s">
        <v>415</v>
      </c>
      <c r="AH154" s="150">
        <v>0</v>
      </c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3" x14ac:dyDescent="0.25">
      <c r="A155" s="157"/>
      <c r="B155" s="158"/>
      <c r="C155" s="184" t="s">
        <v>1175</v>
      </c>
      <c r="D155" s="182"/>
      <c r="E155" s="183"/>
      <c r="F155" s="160"/>
      <c r="G155" s="160"/>
      <c r="H155" s="160"/>
      <c r="I155" s="160"/>
      <c r="J155" s="160"/>
      <c r="K155" s="160"/>
      <c r="L155" s="160"/>
      <c r="M155" s="160"/>
      <c r="N155" s="159"/>
      <c r="O155" s="159"/>
      <c r="P155" s="159"/>
      <c r="Q155" s="159"/>
      <c r="R155" s="160"/>
      <c r="S155" s="160"/>
      <c r="T155" s="160"/>
      <c r="U155" s="160"/>
      <c r="V155" s="160"/>
      <c r="W155" s="160"/>
      <c r="X155" s="160"/>
      <c r="Y155" s="160"/>
      <c r="Z155" s="150"/>
      <c r="AA155" s="150"/>
      <c r="AB155" s="150"/>
      <c r="AC155" s="150"/>
      <c r="AD155" s="150"/>
      <c r="AE155" s="150"/>
      <c r="AF155" s="150"/>
      <c r="AG155" s="150" t="s">
        <v>415</v>
      </c>
      <c r="AH155" s="150">
        <v>0</v>
      </c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3" x14ac:dyDescent="0.25">
      <c r="A156" s="157"/>
      <c r="B156" s="158"/>
      <c r="C156" s="184" t="s">
        <v>1176</v>
      </c>
      <c r="D156" s="182"/>
      <c r="E156" s="183"/>
      <c r="F156" s="160"/>
      <c r="G156" s="160"/>
      <c r="H156" s="160"/>
      <c r="I156" s="160"/>
      <c r="J156" s="160"/>
      <c r="K156" s="160"/>
      <c r="L156" s="160"/>
      <c r="M156" s="160"/>
      <c r="N156" s="159"/>
      <c r="O156" s="159"/>
      <c r="P156" s="159"/>
      <c r="Q156" s="159"/>
      <c r="R156" s="160"/>
      <c r="S156" s="160"/>
      <c r="T156" s="160"/>
      <c r="U156" s="160"/>
      <c r="V156" s="160"/>
      <c r="W156" s="160"/>
      <c r="X156" s="160"/>
      <c r="Y156" s="160"/>
      <c r="Z156" s="150"/>
      <c r="AA156" s="150"/>
      <c r="AB156" s="150"/>
      <c r="AC156" s="150"/>
      <c r="AD156" s="150"/>
      <c r="AE156" s="150"/>
      <c r="AF156" s="150"/>
      <c r="AG156" s="150" t="s">
        <v>415</v>
      </c>
      <c r="AH156" s="150">
        <v>0</v>
      </c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3" x14ac:dyDescent="0.25">
      <c r="A157" s="157"/>
      <c r="B157" s="158"/>
      <c r="C157" s="184" t="s">
        <v>1177</v>
      </c>
      <c r="D157" s="182"/>
      <c r="E157" s="183">
        <v>16</v>
      </c>
      <c r="F157" s="160"/>
      <c r="G157" s="160"/>
      <c r="H157" s="160"/>
      <c r="I157" s="160"/>
      <c r="J157" s="160"/>
      <c r="K157" s="160"/>
      <c r="L157" s="160"/>
      <c r="M157" s="160"/>
      <c r="N157" s="159"/>
      <c r="O157" s="159"/>
      <c r="P157" s="159"/>
      <c r="Q157" s="159"/>
      <c r="R157" s="160"/>
      <c r="S157" s="160"/>
      <c r="T157" s="160"/>
      <c r="U157" s="160"/>
      <c r="V157" s="160"/>
      <c r="W157" s="160"/>
      <c r="X157" s="160"/>
      <c r="Y157" s="160"/>
      <c r="Z157" s="150"/>
      <c r="AA157" s="150"/>
      <c r="AB157" s="150"/>
      <c r="AC157" s="150"/>
      <c r="AD157" s="150"/>
      <c r="AE157" s="150"/>
      <c r="AF157" s="150"/>
      <c r="AG157" s="150" t="s">
        <v>415</v>
      </c>
      <c r="AH157" s="150">
        <v>0</v>
      </c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outlineLevel="3" x14ac:dyDescent="0.25">
      <c r="A158" s="157"/>
      <c r="B158" s="158"/>
      <c r="C158" s="184" t="s">
        <v>1126</v>
      </c>
      <c r="D158" s="182"/>
      <c r="E158" s="183"/>
      <c r="F158" s="160"/>
      <c r="G158" s="160"/>
      <c r="H158" s="160"/>
      <c r="I158" s="160"/>
      <c r="J158" s="160"/>
      <c r="K158" s="160"/>
      <c r="L158" s="160"/>
      <c r="M158" s="160"/>
      <c r="N158" s="159"/>
      <c r="O158" s="159"/>
      <c r="P158" s="159"/>
      <c r="Q158" s="159"/>
      <c r="R158" s="160"/>
      <c r="S158" s="160"/>
      <c r="T158" s="160"/>
      <c r="U158" s="160"/>
      <c r="V158" s="160"/>
      <c r="W158" s="160"/>
      <c r="X158" s="160"/>
      <c r="Y158" s="160"/>
      <c r="Z158" s="150"/>
      <c r="AA158" s="150"/>
      <c r="AB158" s="150"/>
      <c r="AC158" s="150"/>
      <c r="AD158" s="150"/>
      <c r="AE158" s="150"/>
      <c r="AF158" s="150"/>
      <c r="AG158" s="150" t="s">
        <v>415</v>
      </c>
      <c r="AH158" s="150">
        <v>0</v>
      </c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outlineLevel="3" x14ac:dyDescent="0.25">
      <c r="A159" s="157"/>
      <c r="B159" s="158"/>
      <c r="C159" s="184" t="s">
        <v>1178</v>
      </c>
      <c r="D159" s="182"/>
      <c r="E159" s="183"/>
      <c r="F159" s="160"/>
      <c r="G159" s="160"/>
      <c r="H159" s="160"/>
      <c r="I159" s="160"/>
      <c r="J159" s="160"/>
      <c r="K159" s="160"/>
      <c r="L159" s="160"/>
      <c r="M159" s="160"/>
      <c r="N159" s="159"/>
      <c r="O159" s="159"/>
      <c r="P159" s="159"/>
      <c r="Q159" s="159"/>
      <c r="R159" s="160"/>
      <c r="S159" s="160"/>
      <c r="T159" s="160"/>
      <c r="U159" s="160"/>
      <c r="V159" s="160"/>
      <c r="W159" s="160"/>
      <c r="X159" s="160"/>
      <c r="Y159" s="160"/>
      <c r="Z159" s="150"/>
      <c r="AA159" s="150"/>
      <c r="AB159" s="150"/>
      <c r="AC159" s="150"/>
      <c r="AD159" s="150"/>
      <c r="AE159" s="150"/>
      <c r="AF159" s="150"/>
      <c r="AG159" s="150" t="s">
        <v>415</v>
      </c>
      <c r="AH159" s="150">
        <v>0</v>
      </c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3" x14ac:dyDescent="0.25">
      <c r="A160" s="157"/>
      <c r="B160" s="158"/>
      <c r="C160" s="184" t="s">
        <v>231</v>
      </c>
      <c r="D160" s="182"/>
      <c r="E160" s="183">
        <v>16</v>
      </c>
      <c r="F160" s="160"/>
      <c r="G160" s="160"/>
      <c r="H160" s="160"/>
      <c r="I160" s="160"/>
      <c r="J160" s="160"/>
      <c r="K160" s="160"/>
      <c r="L160" s="160"/>
      <c r="M160" s="160"/>
      <c r="N160" s="159"/>
      <c r="O160" s="159"/>
      <c r="P160" s="159"/>
      <c r="Q160" s="159"/>
      <c r="R160" s="160"/>
      <c r="S160" s="160"/>
      <c r="T160" s="160"/>
      <c r="U160" s="160"/>
      <c r="V160" s="160"/>
      <c r="W160" s="160"/>
      <c r="X160" s="160"/>
      <c r="Y160" s="160"/>
      <c r="Z160" s="150"/>
      <c r="AA160" s="150"/>
      <c r="AB160" s="150"/>
      <c r="AC160" s="150"/>
      <c r="AD160" s="150"/>
      <c r="AE160" s="150"/>
      <c r="AF160" s="150"/>
      <c r="AG160" s="150" t="s">
        <v>415</v>
      </c>
      <c r="AH160" s="150">
        <v>0</v>
      </c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ht="20.399999999999999" outlineLevel="1" x14ac:dyDescent="0.25">
      <c r="A161" s="169">
        <v>34</v>
      </c>
      <c r="B161" s="170" t="s">
        <v>1179</v>
      </c>
      <c r="C161" s="178" t="s">
        <v>1180</v>
      </c>
      <c r="D161" s="171" t="s">
        <v>407</v>
      </c>
      <c r="E161" s="172">
        <v>1.62</v>
      </c>
      <c r="F161" s="173"/>
      <c r="G161" s="174">
        <f>ROUND(E161*F161,2)</f>
        <v>0</v>
      </c>
      <c r="H161" s="173"/>
      <c r="I161" s="174">
        <f>ROUND(E161*H161,2)</f>
        <v>0</v>
      </c>
      <c r="J161" s="173"/>
      <c r="K161" s="174">
        <f>ROUND(E161*J161,2)</f>
        <v>0</v>
      </c>
      <c r="L161" s="174">
        <v>21</v>
      </c>
      <c r="M161" s="174">
        <f>G161*(1+L161/100)</f>
        <v>0</v>
      </c>
      <c r="N161" s="172">
        <v>0.5</v>
      </c>
      <c r="O161" s="172">
        <f>ROUND(E161*N161,2)</f>
        <v>0.81</v>
      </c>
      <c r="P161" s="172">
        <v>0</v>
      </c>
      <c r="Q161" s="172">
        <f>ROUND(E161*P161,2)</f>
        <v>0</v>
      </c>
      <c r="R161" s="174" t="s">
        <v>743</v>
      </c>
      <c r="S161" s="174" t="s">
        <v>358</v>
      </c>
      <c r="T161" s="175" t="s">
        <v>409</v>
      </c>
      <c r="U161" s="160">
        <v>0</v>
      </c>
      <c r="V161" s="160">
        <f>ROUND(E161*U161,2)</f>
        <v>0</v>
      </c>
      <c r="W161" s="160"/>
      <c r="X161" s="160" t="s">
        <v>744</v>
      </c>
      <c r="Y161" s="160" t="s">
        <v>361</v>
      </c>
      <c r="Z161" s="150"/>
      <c r="AA161" s="150"/>
      <c r="AB161" s="150"/>
      <c r="AC161" s="150"/>
      <c r="AD161" s="150"/>
      <c r="AE161" s="150"/>
      <c r="AF161" s="150"/>
      <c r="AG161" s="150" t="s">
        <v>745</v>
      </c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2" x14ac:dyDescent="0.25">
      <c r="A162" s="157"/>
      <c r="B162" s="158"/>
      <c r="C162" s="184" t="s">
        <v>1131</v>
      </c>
      <c r="D162" s="182"/>
      <c r="E162" s="183"/>
      <c r="F162" s="160"/>
      <c r="G162" s="160"/>
      <c r="H162" s="160"/>
      <c r="I162" s="160"/>
      <c r="J162" s="160"/>
      <c r="K162" s="160"/>
      <c r="L162" s="160"/>
      <c r="M162" s="160"/>
      <c r="N162" s="159"/>
      <c r="O162" s="159"/>
      <c r="P162" s="159"/>
      <c r="Q162" s="159"/>
      <c r="R162" s="160"/>
      <c r="S162" s="160"/>
      <c r="T162" s="160"/>
      <c r="U162" s="160"/>
      <c r="V162" s="160"/>
      <c r="W162" s="160"/>
      <c r="X162" s="160"/>
      <c r="Y162" s="160"/>
      <c r="Z162" s="150"/>
      <c r="AA162" s="150"/>
      <c r="AB162" s="150"/>
      <c r="AC162" s="150"/>
      <c r="AD162" s="150"/>
      <c r="AE162" s="150"/>
      <c r="AF162" s="150"/>
      <c r="AG162" s="150" t="s">
        <v>415</v>
      </c>
      <c r="AH162" s="150">
        <v>0</v>
      </c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3" x14ac:dyDescent="0.25">
      <c r="A163" s="157"/>
      <c r="B163" s="158"/>
      <c r="C163" s="184" t="s">
        <v>1141</v>
      </c>
      <c r="D163" s="182"/>
      <c r="E163" s="183"/>
      <c r="F163" s="160"/>
      <c r="G163" s="160"/>
      <c r="H163" s="160"/>
      <c r="I163" s="160"/>
      <c r="J163" s="160"/>
      <c r="K163" s="160"/>
      <c r="L163" s="160"/>
      <c r="M163" s="160"/>
      <c r="N163" s="159"/>
      <c r="O163" s="159"/>
      <c r="P163" s="159"/>
      <c r="Q163" s="159"/>
      <c r="R163" s="160"/>
      <c r="S163" s="160"/>
      <c r="T163" s="160"/>
      <c r="U163" s="160"/>
      <c r="V163" s="160"/>
      <c r="W163" s="160"/>
      <c r="X163" s="160"/>
      <c r="Y163" s="160"/>
      <c r="Z163" s="150"/>
      <c r="AA163" s="150"/>
      <c r="AB163" s="150"/>
      <c r="AC163" s="150"/>
      <c r="AD163" s="150"/>
      <c r="AE163" s="150"/>
      <c r="AF163" s="150"/>
      <c r="AG163" s="150" t="s">
        <v>415</v>
      </c>
      <c r="AH163" s="150">
        <v>0</v>
      </c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3" x14ac:dyDescent="0.25">
      <c r="A164" s="157"/>
      <c r="B164" s="158"/>
      <c r="C164" s="184" t="s">
        <v>1142</v>
      </c>
      <c r="D164" s="182"/>
      <c r="E164" s="183"/>
      <c r="F164" s="160"/>
      <c r="G164" s="160"/>
      <c r="H164" s="160"/>
      <c r="I164" s="160"/>
      <c r="J164" s="160"/>
      <c r="K164" s="160"/>
      <c r="L164" s="160"/>
      <c r="M164" s="160"/>
      <c r="N164" s="159"/>
      <c r="O164" s="159"/>
      <c r="P164" s="159"/>
      <c r="Q164" s="159"/>
      <c r="R164" s="160"/>
      <c r="S164" s="160"/>
      <c r="T164" s="160"/>
      <c r="U164" s="160"/>
      <c r="V164" s="160"/>
      <c r="W164" s="160"/>
      <c r="X164" s="160"/>
      <c r="Y164" s="160"/>
      <c r="Z164" s="150"/>
      <c r="AA164" s="150"/>
      <c r="AB164" s="150"/>
      <c r="AC164" s="150"/>
      <c r="AD164" s="150"/>
      <c r="AE164" s="150"/>
      <c r="AF164" s="150"/>
      <c r="AG164" s="150" t="s">
        <v>415</v>
      </c>
      <c r="AH164" s="150">
        <v>0</v>
      </c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3" x14ac:dyDescent="0.25">
      <c r="A165" s="157"/>
      <c r="B165" s="158"/>
      <c r="C165" s="184" t="s">
        <v>1181</v>
      </c>
      <c r="D165" s="182"/>
      <c r="E165" s="183"/>
      <c r="F165" s="160"/>
      <c r="G165" s="160"/>
      <c r="H165" s="160"/>
      <c r="I165" s="160"/>
      <c r="J165" s="160"/>
      <c r="K165" s="160"/>
      <c r="L165" s="160"/>
      <c r="M165" s="160"/>
      <c r="N165" s="159"/>
      <c r="O165" s="159"/>
      <c r="P165" s="159"/>
      <c r="Q165" s="159"/>
      <c r="R165" s="160"/>
      <c r="S165" s="160"/>
      <c r="T165" s="160"/>
      <c r="U165" s="160"/>
      <c r="V165" s="160"/>
      <c r="W165" s="160"/>
      <c r="X165" s="160"/>
      <c r="Y165" s="160"/>
      <c r="Z165" s="150"/>
      <c r="AA165" s="150"/>
      <c r="AB165" s="150"/>
      <c r="AC165" s="150"/>
      <c r="AD165" s="150"/>
      <c r="AE165" s="150"/>
      <c r="AF165" s="150"/>
      <c r="AG165" s="150" t="s">
        <v>415</v>
      </c>
      <c r="AH165" s="150">
        <v>0</v>
      </c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outlineLevel="3" x14ac:dyDescent="0.25">
      <c r="A166" s="157"/>
      <c r="B166" s="158"/>
      <c r="C166" s="184" t="s">
        <v>1126</v>
      </c>
      <c r="D166" s="182"/>
      <c r="E166" s="183"/>
      <c r="F166" s="160"/>
      <c r="G166" s="160"/>
      <c r="H166" s="160"/>
      <c r="I166" s="160"/>
      <c r="J166" s="160"/>
      <c r="K166" s="160"/>
      <c r="L166" s="160"/>
      <c r="M166" s="160"/>
      <c r="N166" s="159"/>
      <c r="O166" s="159"/>
      <c r="P166" s="159"/>
      <c r="Q166" s="159"/>
      <c r="R166" s="160"/>
      <c r="S166" s="160"/>
      <c r="T166" s="160"/>
      <c r="U166" s="160"/>
      <c r="V166" s="160"/>
      <c r="W166" s="160"/>
      <c r="X166" s="160"/>
      <c r="Y166" s="160"/>
      <c r="Z166" s="150"/>
      <c r="AA166" s="150"/>
      <c r="AB166" s="150"/>
      <c r="AC166" s="150"/>
      <c r="AD166" s="150"/>
      <c r="AE166" s="150"/>
      <c r="AF166" s="150"/>
      <c r="AG166" s="150" t="s">
        <v>415</v>
      </c>
      <c r="AH166" s="150">
        <v>0</v>
      </c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</row>
    <row r="167" spans="1:60" outlineLevel="3" x14ac:dyDescent="0.25">
      <c r="A167" s="157"/>
      <c r="B167" s="158"/>
      <c r="C167" s="184" t="s">
        <v>1182</v>
      </c>
      <c r="D167" s="182"/>
      <c r="E167" s="183">
        <v>0.18</v>
      </c>
      <c r="F167" s="160"/>
      <c r="G167" s="160"/>
      <c r="H167" s="160"/>
      <c r="I167" s="160"/>
      <c r="J167" s="160"/>
      <c r="K167" s="160"/>
      <c r="L167" s="160"/>
      <c r="M167" s="160"/>
      <c r="N167" s="159"/>
      <c r="O167" s="159"/>
      <c r="P167" s="159"/>
      <c r="Q167" s="159"/>
      <c r="R167" s="160"/>
      <c r="S167" s="160"/>
      <c r="T167" s="160"/>
      <c r="U167" s="160"/>
      <c r="V167" s="160"/>
      <c r="W167" s="160"/>
      <c r="X167" s="160"/>
      <c r="Y167" s="160"/>
      <c r="Z167" s="150"/>
      <c r="AA167" s="150"/>
      <c r="AB167" s="150"/>
      <c r="AC167" s="150"/>
      <c r="AD167" s="150"/>
      <c r="AE167" s="150"/>
      <c r="AF167" s="150"/>
      <c r="AG167" s="150" t="s">
        <v>415</v>
      </c>
      <c r="AH167" s="150">
        <v>0</v>
      </c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outlineLevel="3" x14ac:dyDescent="0.25">
      <c r="A168" s="157"/>
      <c r="B168" s="158"/>
      <c r="C168" s="184" t="s">
        <v>1183</v>
      </c>
      <c r="D168" s="182"/>
      <c r="E168" s="183">
        <v>0.36</v>
      </c>
      <c r="F168" s="160"/>
      <c r="G168" s="160"/>
      <c r="H168" s="160"/>
      <c r="I168" s="160"/>
      <c r="J168" s="160"/>
      <c r="K168" s="160"/>
      <c r="L168" s="160"/>
      <c r="M168" s="160"/>
      <c r="N168" s="159"/>
      <c r="O168" s="159"/>
      <c r="P168" s="159"/>
      <c r="Q168" s="159"/>
      <c r="R168" s="160"/>
      <c r="S168" s="160"/>
      <c r="T168" s="160"/>
      <c r="U168" s="160"/>
      <c r="V168" s="160"/>
      <c r="W168" s="160"/>
      <c r="X168" s="160"/>
      <c r="Y168" s="160"/>
      <c r="Z168" s="150"/>
      <c r="AA168" s="150"/>
      <c r="AB168" s="150"/>
      <c r="AC168" s="150"/>
      <c r="AD168" s="150"/>
      <c r="AE168" s="150"/>
      <c r="AF168" s="150"/>
      <c r="AG168" s="150" t="s">
        <v>415</v>
      </c>
      <c r="AH168" s="150">
        <v>0</v>
      </c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3" x14ac:dyDescent="0.25">
      <c r="A169" s="157"/>
      <c r="B169" s="158"/>
      <c r="C169" s="184" t="s">
        <v>1184</v>
      </c>
      <c r="D169" s="182"/>
      <c r="E169" s="183">
        <v>0.36</v>
      </c>
      <c r="F169" s="160"/>
      <c r="G169" s="160"/>
      <c r="H169" s="160"/>
      <c r="I169" s="160"/>
      <c r="J169" s="160"/>
      <c r="K169" s="160"/>
      <c r="L169" s="160"/>
      <c r="M169" s="160"/>
      <c r="N169" s="159"/>
      <c r="O169" s="159"/>
      <c r="P169" s="159"/>
      <c r="Q169" s="159"/>
      <c r="R169" s="160"/>
      <c r="S169" s="160"/>
      <c r="T169" s="160"/>
      <c r="U169" s="160"/>
      <c r="V169" s="160"/>
      <c r="W169" s="160"/>
      <c r="X169" s="160"/>
      <c r="Y169" s="160"/>
      <c r="Z169" s="150"/>
      <c r="AA169" s="150"/>
      <c r="AB169" s="150"/>
      <c r="AC169" s="150"/>
      <c r="AD169" s="150"/>
      <c r="AE169" s="150"/>
      <c r="AF169" s="150"/>
      <c r="AG169" s="150" t="s">
        <v>415</v>
      </c>
      <c r="AH169" s="150">
        <v>0</v>
      </c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3" x14ac:dyDescent="0.25">
      <c r="A170" s="157"/>
      <c r="B170" s="158"/>
      <c r="C170" s="184" t="s">
        <v>1185</v>
      </c>
      <c r="D170" s="182"/>
      <c r="E170" s="183">
        <v>0.36</v>
      </c>
      <c r="F170" s="160"/>
      <c r="G170" s="160"/>
      <c r="H170" s="160"/>
      <c r="I170" s="160"/>
      <c r="J170" s="160"/>
      <c r="K170" s="160"/>
      <c r="L170" s="160"/>
      <c r="M170" s="160"/>
      <c r="N170" s="159"/>
      <c r="O170" s="159"/>
      <c r="P170" s="159"/>
      <c r="Q170" s="159"/>
      <c r="R170" s="160"/>
      <c r="S170" s="160"/>
      <c r="T170" s="160"/>
      <c r="U170" s="160"/>
      <c r="V170" s="160"/>
      <c r="W170" s="160"/>
      <c r="X170" s="160"/>
      <c r="Y170" s="160"/>
      <c r="Z170" s="150"/>
      <c r="AA170" s="150"/>
      <c r="AB170" s="150"/>
      <c r="AC170" s="150"/>
      <c r="AD170" s="150"/>
      <c r="AE170" s="150"/>
      <c r="AF170" s="150"/>
      <c r="AG170" s="150" t="s">
        <v>415</v>
      </c>
      <c r="AH170" s="150">
        <v>0</v>
      </c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3" x14ac:dyDescent="0.25">
      <c r="A171" s="157"/>
      <c r="B171" s="158"/>
      <c r="C171" s="184" t="s">
        <v>1186</v>
      </c>
      <c r="D171" s="182"/>
      <c r="E171" s="183">
        <v>0.36</v>
      </c>
      <c r="F171" s="160"/>
      <c r="G171" s="160"/>
      <c r="H171" s="160"/>
      <c r="I171" s="160"/>
      <c r="J171" s="160"/>
      <c r="K171" s="160"/>
      <c r="L171" s="160"/>
      <c r="M171" s="160"/>
      <c r="N171" s="159"/>
      <c r="O171" s="159"/>
      <c r="P171" s="159"/>
      <c r="Q171" s="159"/>
      <c r="R171" s="160"/>
      <c r="S171" s="160"/>
      <c r="T171" s="160"/>
      <c r="U171" s="160"/>
      <c r="V171" s="160"/>
      <c r="W171" s="160"/>
      <c r="X171" s="160"/>
      <c r="Y171" s="160"/>
      <c r="Z171" s="150"/>
      <c r="AA171" s="150"/>
      <c r="AB171" s="150"/>
      <c r="AC171" s="150"/>
      <c r="AD171" s="150"/>
      <c r="AE171" s="150"/>
      <c r="AF171" s="150"/>
      <c r="AG171" s="150" t="s">
        <v>415</v>
      </c>
      <c r="AH171" s="150">
        <v>0</v>
      </c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ht="20.399999999999999" outlineLevel="1" x14ac:dyDescent="0.25">
      <c r="A172" s="169">
        <v>35</v>
      </c>
      <c r="B172" s="170" t="s">
        <v>1187</v>
      </c>
      <c r="C172" s="178" t="s">
        <v>1188</v>
      </c>
      <c r="D172" s="171" t="s">
        <v>407</v>
      </c>
      <c r="E172" s="172">
        <v>2.496</v>
      </c>
      <c r="F172" s="173"/>
      <c r="G172" s="174">
        <f>ROUND(E172*F172,2)</f>
        <v>0</v>
      </c>
      <c r="H172" s="173"/>
      <c r="I172" s="174">
        <f>ROUND(E172*H172,2)</f>
        <v>0</v>
      </c>
      <c r="J172" s="173"/>
      <c r="K172" s="174">
        <f>ROUND(E172*J172,2)</f>
        <v>0</v>
      </c>
      <c r="L172" s="174">
        <v>21</v>
      </c>
      <c r="M172" s="174">
        <f>G172*(1+L172/100)</f>
        <v>0</v>
      </c>
      <c r="N172" s="172">
        <v>0.5</v>
      </c>
      <c r="O172" s="172">
        <f>ROUND(E172*N172,2)</f>
        <v>1.25</v>
      </c>
      <c r="P172" s="172">
        <v>0</v>
      </c>
      <c r="Q172" s="172">
        <f>ROUND(E172*P172,2)</f>
        <v>0</v>
      </c>
      <c r="R172" s="174" t="s">
        <v>743</v>
      </c>
      <c r="S172" s="174" t="s">
        <v>358</v>
      </c>
      <c r="T172" s="175" t="s">
        <v>409</v>
      </c>
      <c r="U172" s="160">
        <v>0</v>
      </c>
      <c r="V172" s="160">
        <f>ROUND(E172*U172,2)</f>
        <v>0</v>
      </c>
      <c r="W172" s="160"/>
      <c r="X172" s="160" t="s">
        <v>744</v>
      </c>
      <c r="Y172" s="160" t="s">
        <v>361</v>
      </c>
      <c r="Z172" s="150"/>
      <c r="AA172" s="150"/>
      <c r="AB172" s="150"/>
      <c r="AC172" s="150"/>
      <c r="AD172" s="150"/>
      <c r="AE172" s="150"/>
      <c r="AF172" s="150"/>
      <c r="AG172" s="150" t="s">
        <v>745</v>
      </c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outlineLevel="2" x14ac:dyDescent="0.25">
      <c r="A173" s="157"/>
      <c r="B173" s="158"/>
      <c r="C173" s="184" t="s">
        <v>1131</v>
      </c>
      <c r="D173" s="182"/>
      <c r="E173" s="183"/>
      <c r="F173" s="160"/>
      <c r="G173" s="160"/>
      <c r="H173" s="160"/>
      <c r="I173" s="160"/>
      <c r="J173" s="160"/>
      <c r="K173" s="160"/>
      <c r="L173" s="160"/>
      <c r="M173" s="160"/>
      <c r="N173" s="159"/>
      <c r="O173" s="159"/>
      <c r="P173" s="159"/>
      <c r="Q173" s="159"/>
      <c r="R173" s="160"/>
      <c r="S173" s="160"/>
      <c r="T173" s="160"/>
      <c r="U173" s="160"/>
      <c r="V173" s="160"/>
      <c r="W173" s="160"/>
      <c r="X173" s="160"/>
      <c r="Y173" s="160"/>
      <c r="Z173" s="150"/>
      <c r="AA173" s="150"/>
      <c r="AB173" s="150"/>
      <c r="AC173" s="150"/>
      <c r="AD173" s="150"/>
      <c r="AE173" s="150"/>
      <c r="AF173" s="150"/>
      <c r="AG173" s="150" t="s">
        <v>415</v>
      </c>
      <c r="AH173" s="150">
        <v>0</v>
      </c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outlineLevel="3" x14ac:dyDescent="0.25">
      <c r="A174" s="157"/>
      <c r="B174" s="158"/>
      <c r="C174" s="184" t="s">
        <v>1189</v>
      </c>
      <c r="D174" s="182"/>
      <c r="E174" s="183"/>
      <c r="F174" s="160"/>
      <c r="G174" s="160"/>
      <c r="H174" s="160"/>
      <c r="I174" s="160"/>
      <c r="J174" s="160"/>
      <c r="K174" s="160"/>
      <c r="L174" s="160"/>
      <c r="M174" s="160"/>
      <c r="N174" s="159"/>
      <c r="O174" s="159"/>
      <c r="P174" s="159"/>
      <c r="Q174" s="159"/>
      <c r="R174" s="160"/>
      <c r="S174" s="160"/>
      <c r="T174" s="160"/>
      <c r="U174" s="160"/>
      <c r="V174" s="160"/>
      <c r="W174" s="160"/>
      <c r="X174" s="160"/>
      <c r="Y174" s="160"/>
      <c r="Z174" s="150"/>
      <c r="AA174" s="150"/>
      <c r="AB174" s="150"/>
      <c r="AC174" s="150"/>
      <c r="AD174" s="150"/>
      <c r="AE174" s="150"/>
      <c r="AF174" s="150"/>
      <c r="AG174" s="150" t="s">
        <v>415</v>
      </c>
      <c r="AH174" s="150">
        <v>0</v>
      </c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</row>
    <row r="175" spans="1:60" outlineLevel="3" x14ac:dyDescent="0.25">
      <c r="A175" s="157"/>
      <c r="B175" s="158"/>
      <c r="C175" s="184" t="s">
        <v>1181</v>
      </c>
      <c r="D175" s="182"/>
      <c r="E175" s="183"/>
      <c r="F175" s="160"/>
      <c r="G175" s="160"/>
      <c r="H175" s="160"/>
      <c r="I175" s="160"/>
      <c r="J175" s="160"/>
      <c r="K175" s="160"/>
      <c r="L175" s="160"/>
      <c r="M175" s="160"/>
      <c r="N175" s="159"/>
      <c r="O175" s="159"/>
      <c r="P175" s="159"/>
      <c r="Q175" s="159"/>
      <c r="R175" s="160"/>
      <c r="S175" s="160"/>
      <c r="T175" s="160"/>
      <c r="U175" s="160"/>
      <c r="V175" s="160"/>
      <c r="W175" s="160"/>
      <c r="X175" s="160"/>
      <c r="Y175" s="160"/>
      <c r="Z175" s="150"/>
      <c r="AA175" s="150"/>
      <c r="AB175" s="150"/>
      <c r="AC175" s="150"/>
      <c r="AD175" s="150"/>
      <c r="AE175" s="150"/>
      <c r="AF175" s="150"/>
      <c r="AG175" s="150" t="s">
        <v>415</v>
      </c>
      <c r="AH175" s="150">
        <v>0</v>
      </c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outlineLevel="3" x14ac:dyDescent="0.25">
      <c r="A176" s="157"/>
      <c r="B176" s="158"/>
      <c r="C176" s="184" t="s">
        <v>1190</v>
      </c>
      <c r="D176" s="182"/>
      <c r="E176" s="183">
        <v>0.312</v>
      </c>
      <c r="F176" s="160"/>
      <c r="G176" s="160"/>
      <c r="H176" s="160"/>
      <c r="I176" s="160"/>
      <c r="J176" s="160"/>
      <c r="K176" s="160"/>
      <c r="L176" s="160"/>
      <c r="M176" s="160"/>
      <c r="N176" s="159"/>
      <c r="O176" s="159"/>
      <c r="P176" s="159"/>
      <c r="Q176" s="159"/>
      <c r="R176" s="160"/>
      <c r="S176" s="160"/>
      <c r="T176" s="160"/>
      <c r="U176" s="160"/>
      <c r="V176" s="160"/>
      <c r="W176" s="160"/>
      <c r="X176" s="160"/>
      <c r="Y176" s="160"/>
      <c r="Z176" s="150"/>
      <c r="AA176" s="150"/>
      <c r="AB176" s="150"/>
      <c r="AC176" s="150"/>
      <c r="AD176" s="150"/>
      <c r="AE176" s="150"/>
      <c r="AF176" s="150"/>
      <c r="AG176" s="150" t="s">
        <v>415</v>
      </c>
      <c r="AH176" s="150">
        <v>0</v>
      </c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outlineLevel="3" x14ac:dyDescent="0.25">
      <c r="A177" s="157"/>
      <c r="B177" s="158"/>
      <c r="C177" s="184" t="s">
        <v>1191</v>
      </c>
      <c r="D177" s="182"/>
      <c r="E177" s="183">
        <v>0.624</v>
      </c>
      <c r="F177" s="160"/>
      <c r="G177" s="160"/>
      <c r="H177" s="160"/>
      <c r="I177" s="160"/>
      <c r="J177" s="160"/>
      <c r="K177" s="160"/>
      <c r="L177" s="160"/>
      <c r="M177" s="160"/>
      <c r="N177" s="159"/>
      <c r="O177" s="159"/>
      <c r="P177" s="159"/>
      <c r="Q177" s="159"/>
      <c r="R177" s="160"/>
      <c r="S177" s="160"/>
      <c r="T177" s="160"/>
      <c r="U177" s="160"/>
      <c r="V177" s="160"/>
      <c r="W177" s="160"/>
      <c r="X177" s="160"/>
      <c r="Y177" s="160"/>
      <c r="Z177" s="150"/>
      <c r="AA177" s="150"/>
      <c r="AB177" s="150"/>
      <c r="AC177" s="150"/>
      <c r="AD177" s="150"/>
      <c r="AE177" s="150"/>
      <c r="AF177" s="150"/>
      <c r="AG177" s="150" t="s">
        <v>415</v>
      </c>
      <c r="AH177" s="150">
        <v>0</v>
      </c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outlineLevel="3" x14ac:dyDescent="0.25">
      <c r="A178" s="157"/>
      <c r="B178" s="158"/>
      <c r="C178" s="184" t="s">
        <v>1192</v>
      </c>
      <c r="D178" s="182"/>
      <c r="E178" s="183">
        <v>0.624</v>
      </c>
      <c r="F178" s="160"/>
      <c r="G178" s="160"/>
      <c r="H178" s="160"/>
      <c r="I178" s="160"/>
      <c r="J178" s="160"/>
      <c r="K178" s="160"/>
      <c r="L178" s="160"/>
      <c r="M178" s="160"/>
      <c r="N178" s="159"/>
      <c r="O178" s="159"/>
      <c r="P178" s="159"/>
      <c r="Q178" s="159"/>
      <c r="R178" s="160"/>
      <c r="S178" s="160"/>
      <c r="T178" s="160"/>
      <c r="U178" s="160"/>
      <c r="V178" s="160"/>
      <c r="W178" s="160"/>
      <c r="X178" s="160"/>
      <c r="Y178" s="160"/>
      <c r="Z178" s="150"/>
      <c r="AA178" s="150"/>
      <c r="AB178" s="150"/>
      <c r="AC178" s="150"/>
      <c r="AD178" s="150"/>
      <c r="AE178" s="150"/>
      <c r="AF178" s="150"/>
      <c r="AG178" s="150" t="s">
        <v>415</v>
      </c>
      <c r="AH178" s="150">
        <v>0</v>
      </c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outlineLevel="3" x14ac:dyDescent="0.25">
      <c r="A179" s="157"/>
      <c r="B179" s="158"/>
      <c r="C179" s="184" t="s">
        <v>1193</v>
      </c>
      <c r="D179" s="182"/>
      <c r="E179" s="183">
        <v>0.624</v>
      </c>
      <c r="F179" s="160"/>
      <c r="G179" s="160"/>
      <c r="H179" s="160"/>
      <c r="I179" s="160"/>
      <c r="J179" s="160"/>
      <c r="K179" s="160"/>
      <c r="L179" s="160"/>
      <c r="M179" s="160"/>
      <c r="N179" s="159"/>
      <c r="O179" s="159"/>
      <c r="P179" s="159"/>
      <c r="Q179" s="159"/>
      <c r="R179" s="160"/>
      <c r="S179" s="160"/>
      <c r="T179" s="160"/>
      <c r="U179" s="160"/>
      <c r="V179" s="160"/>
      <c r="W179" s="160"/>
      <c r="X179" s="160"/>
      <c r="Y179" s="160"/>
      <c r="Z179" s="150"/>
      <c r="AA179" s="150"/>
      <c r="AB179" s="150"/>
      <c r="AC179" s="150"/>
      <c r="AD179" s="150"/>
      <c r="AE179" s="150"/>
      <c r="AF179" s="150"/>
      <c r="AG179" s="150" t="s">
        <v>415</v>
      </c>
      <c r="AH179" s="150">
        <v>0</v>
      </c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outlineLevel="3" x14ac:dyDescent="0.25">
      <c r="A180" s="157"/>
      <c r="B180" s="158"/>
      <c r="C180" s="184" t="s">
        <v>1194</v>
      </c>
      <c r="D180" s="182"/>
      <c r="E180" s="183"/>
      <c r="F180" s="160"/>
      <c r="G180" s="160"/>
      <c r="H180" s="160"/>
      <c r="I180" s="160"/>
      <c r="J180" s="160"/>
      <c r="K180" s="160"/>
      <c r="L180" s="160"/>
      <c r="M180" s="160"/>
      <c r="N180" s="159"/>
      <c r="O180" s="159"/>
      <c r="P180" s="159"/>
      <c r="Q180" s="159"/>
      <c r="R180" s="160"/>
      <c r="S180" s="160"/>
      <c r="T180" s="160"/>
      <c r="U180" s="160"/>
      <c r="V180" s="160"/>
      <c r="W180" s="160"/>
      <c r="X180" s="160"/>
      <c r="Y180" s="160"/>
      <c r="Z180" s="150"/>
      <c r="AA180" s="150"/>
      <c r="AB180" s="150"/>
      <c r="AC180" s="150"/>
      <c r="AD180" s="150"/>
      <c r="AE180" s="150"/>
      <c r="AF180" s="150"/>
      <c r="AG180" s="150" t="s">
        <v>415</v>
      </c>
      <c r="AH180" s="150">
        <v>0</v>
      </c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outlineLevel="3" x14ac:dyDescent="0.25">
      <c r="A181" s="157"/>
      <c r="B181" s="158"/>
      <c r="C181" s="184" t="s">
        <v>1195</v>
      </c>
      <c r="D181" s="182"/>
      <c r="E181" s="183">
        <v>0.312</v>
      </c>
      <c r="F181" s="160"/>
      <c r="G181" s="160"/>
      <c r="H181" s="160"/>
      <c r="I181" s="160"/>
      <c r="J181" s="160"/>
      <c r="K181" s="160"/>
      <c r="L181" s="160"/>
      <c r="M181" s="160"/>
      <c r="N181" s="159"/>
      <c r="O181" s="159"/>
      <c r="P181" s="159"/>
      <c r="Q181" s="159"/>
      <c r="R181" s="160"/>
      <c r="S181" s="160"/>
      <c r="T181" s="160"/>
      <c r="U181" s="160"/>
      <c r="V181" s="160"/>
      <c r="W181" s="160"/>
      <c r="X181" s="160"/>
      <c r="Y181" s="160"/>
      <c r="Z181" s="150"/>
      <c r="AA181" s="150"/>
      <c r="AB181" s="150"/>
      <c r="AC181" s="150"/>
      <c r="AD181" s="150"/>
      <c r="AE181" s="150"/>
      <c r="AF181" s="150"/>
      <c r="AG181" s="150" t="s">
        <v>415</v>
      </c>
      <c r="AH181" s="150">
        <v>0</v>
      </c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outlineLevel="1" x14ac:dyDescent="0.25">
      <c r="A182" s="169">
        <v>36</v>
      </c>
      <c r="B182" s="170" t="s">
        <v>1196</v>
      </c>
      <c r="C182" s="178" t="s">
        <v>1197</v>
      </c>
      <c r="D182" s="171" t="s">
        <v>407</v>
      </c>
      <c r="E182" s="172">
        <v>2.32802</v>
      </c>
      <c r="F182" s="173"/>
      <c r="G182" s="174">
        <f>ROUND(E182*F182,2)</f>
        <v>0</v>
      </c>
      <c r="H182" s="173"/>
      <c r="I182" s="174">
        <f>ROUND(E182*H182,2)</f>
        <v>0</v>
      </c>
      <c r="J182" s="173"/>
      <c r="K182" s="174">
        <f>ROUND(E182*J182,2)</f>
        <v>0</v>
      </c>
      <c r="L182" s="174">
        <v>21</v>
      </c>
      <c r="M182" s="174">
        <f>G182*(1+L182/100)</f>
        <v>0</v>
      </c>
      <c r="N182" s="172">
        <v>0.5</v>
      </c>
      <c r="O182" s="172">
        <f>ROUND(E182*N182,2)</f>
        <v>1.1599999999999999</v>
      </c>
      <c r="P182" s="172">
        <v>0</v>
      </c>
      <c r="Q182" s="172">
        <f>ROUND(E182*P182,2)</f>
        <v>0</v>
      </c>
      <c r="R182" s="174" t="s">
        <v>743</v>
      </c>
      <c r="S182" s="174" t="s">
        <v>358</v>
      </c>
      <c r="T182" s="175" t="s">
        <v>358</v>
      </c>
      <c r="U182" s="160">
        <v>0</v>
      </c>
      <c r="V182" s="160">
        <f>ROUND(E182*U182,2)</f>
        <v>0</v>
      </c>
      <c r="W182" s="160"/>
      <c r="X182" s="160" t="s">
        <v>744</v>
      </c>
      <c r="Y182" s="160" t="s">
        <v>361</v>
      </c>
      <c r="Z182" s="150"/>
      <c r="AA182" s="150"/>
      <c r="AB182" s="150"/>
      <c r="AC182" s="150"/>
      <c r="AD182" s="150"/>
      <c r="AE182" s="150"/>
      <c r="AF182" s="150"/>
      <c r="AG182" s="150" t="s">
        <v>745</v>
      </c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outlineLevel="2" x14ac:dyDescent="0.25">
      <c r="A183" s="157"/>
      <c r="B183" s="158"/>
      <c r="C183" s="184" t="s">
        <v>1131</v>
      </c>
      <c r="D183" s="182"/>
      <c r="E183" s="183"/>
      <c r="F183" s="160"/>
      <c r="G183" s="160"/>
      <c r="H183" s="160"/>
      <c r="I183" s="160"/>
      <c r="J183" s="160"/>
      <c r="K183" s="160"/>
      <c r="L183" s="160"/>
      <c r="M183" s="160"/>
      <c r="N183" s="159"/>
      <c r="O183" s="159"/>
      <c r="P183" s="159"/>
      <c r="Q183" s="159"/>
      <c r="R183" s="160"/>
      <c r="S183" s="160"/>
      <c r="T183" s="160"/>
      <c r="U183" s="160"/>
      <c r="V183" s="160"/>
      <c r="W183" s="160"/>
      <c r="X183" s="160"/>
      <c r="Y183" s="160"/>
      <c r="Z183" s="150"/>
      <c r="AA183" s="150"/>
      <c r="AB183" s="150"/>
      <c r="AC183" s="150"/>
      <c r="AD183" s="150"/>
      <c r="AE183" s="150"/>
      <c r="AF183" s="150"/>
      <c r="AG183" s="150" t="s">
        <v>415</v>
      </c>
      <c r="AH183" s="150">
        <v>0</v>
      </c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</row>
    <row r="184" spans="1:60" outlineLevel="3" x14ac:dyDescent="0.25">
      <c r="A184" s="157"/>
      <c r="B184" s="158"/>
      <c r="C184" s="184" t="s">
        <v>1198</v>
      </c>
      <c r="D184" s="182"/>
      <c r="E184" s="183"/>
      <c r="F184" s="160"/>
      <c r="G184" s="160"/>
      <c r="H184" s="160"/>
      <c r="I184" s="160"/>
      <c r="J184" s="160"/>
      <c r="K184" s="160"/>
      <c r="L184" s="160"/>
      <c r="M184" s="160"/>
      <c r="N184" s="159"/>
      <c r="O184" s="159"/>
      <c r="P184" s="159"/>
      <c r="Q184" s="159"/>
      <c r="R184" s="160"/>
      <c r="S184" s="160"/>
      <c r="T184" s="160"/>
      <c r="U184" s="160"/>
      <c r="V184" s="160"/>
      <c r="W184" s="160"/>
      <c r="X184" s="160"/>
      <c r="Y184" s="160"/>
      <c r="Z184" s="150"/>
      <c r="AA184" s="150"/>
      <c r="AB184" s="150"/>
      <c r="AC184" s="150"/>
      <c r="AD184" s="150"/>
      <c r="AE184" s="150"/>
      <c r="AF184" s="150"/>
      <c r="AG184" s="150" t="s">
        <v>415</v>
      </c>
      <c r="AH184" s="150">
        <v>0</v>
      </c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</row>
    <row r="185" spans="1:60" outlineLevel="3" x14ac:dyDescent="0.25">
      <c r="A185" s="157"/>
      <c r="B185" s="158"/>
      <c r="C185" s="184" t="s">
        <v>1199</v>
      </c>
      <c r="D185" s="182"/>
      <c r="E185" s="183">
        <v>0.46920000000000001</v>
      </c>
      <c r="F185" s="160"/>
      <c r="G185" s="160"/>
      <c r="H185" s="160"/>
      <c r="I185" s="160"/>
      <c r="J185" s="160"/>
      <c r="K185" s="160"/>
      <c r="L185" s="160"/>
      <c r="M185" s="160"/>
      <c r="N185" s="159"/>
      <c r="O185" s="159"/>
      <c r="P185" s="159"/>
      <c r="Q185" s="159"/>
      <c r="R185" s="160"/>
      <c r="S185" s="160"/>
      <c r="T185" s="160"/>
      <c r="U185" s="160"/>
      <c r="V185" s="160"/>
      <c r="W185" s="160"/>
      <c r="X185" s="160"/>
      <c r="Y185" s="160"/>
      <c r="Z185" s="150"/>
      <c r="AA185" s="150"/>
      <c r="AB185" s="150"/>
      <c r="AC185" s="150"/>
      <c r="AD185" s="150"/>
      <c r="AE185" s="150"/>
      <c r="AF185" s="150"/>
      <c r="AG185" s="150" t="s">
        <v>415</v>
      </c>
      <c r="AH185" s="150">
        <v>0</v>
      </c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</row>
    <row r="186" spans="1:60" outlineLevel="3" x14ac:dyDescent="0.25">
      <c r="A186" s="157"/>
      <c r="B186" s="158"/>
      <c r="C186" s="184" t="s">
        <v>1200</v>
      </c>
      <c r="D186" s="182"/>
      <c r="E186" s="183">
        <v>0.89610000000000001</v>
      </c>
      <c r="F186" s="160"/>
      <c r="G186" s="160"/>
      <c r="H186" s="160"/>
      <c r="I186" s="160"/>
      <c r="J186" s="160"/>
      <c r="K186" s="160"/>
      <c r="L186" s="160"/>
      <c r="M186" s="160"/>
      <c r="N186" s="159"/>
      <c r="O186" s="159"/>
      <c r="P186" s="159"/>
      <c r="Q186" s="159"/>
      <c r="R186" s="160"/>
      <c r="S186" s="160"/>
      <c r="T186" s="160"/>
      <c r="U186" s="160"/>
      <c r="V186" s="160"/>
      <c r="W186" s="160"/>
      <c r="X186" s="160"/>
      <c r="Y186" s="160"/>
      <c r="Z186" s="150"/>
      <c r="AA186" s="150"/>
      <c r="AB186" s="150"/>
      <c r="AC186" s="150"/>
      <c r="AD186" s="150"/>
      <c r="AE186" s="150"/>
      <c r="AF186" s="150"/>
      <c r="AG186" s="150" t="s">
        <v>415</v>
      </c>
      <c r="AH186" s="150">
        <v>0</v>
      </c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3" x14ac:dyDescent="0.25">
      <c r="A187" s="157"/>
      <c r="B187" s="158"/>
      <c r="C187" s="184" t="s">
        <v>1201</v>
      </c>
      <c r="D187" s="182"/>
      <c r="E187" s="183">
        <v>7.7170000000000002E-2</v>
      </c>
      <c r="F187" s="160"/>
      <c r="G187" s="160"/>
      <c r="H187" s="160"/>
      <c r="I187" s="160"/>
      <c r="J187" s="160"/>
      <c r="K187" s="160"/>
      <c r="L187" s="160"/>
      <c r="M187" s="160"/>
      <c r="N187" s="159"/>
      <c r="O187" s="159"/>
      <c r="P187" s="159"/>
      <c r="Q187" s="159"/>
      <c r="R187" s="160"/>
      <c r="S187" s="160"/>
      <c r="T187" s="160"/>
      <c r="U187" s="160"/>
      <c r="V187" s="160"/>
      <c r="W187" s="160"/>
      <c r="X187" s="160"/>
      <c r="Y187" s="160"/>
      <c r="Z187" s="150"/>
      <c r="AA187" s="150"/>
      <c r="AB187" s="150"/>
      <c r="AC187" s="150"/>
      <c r="AD187" s="150"/>
      <c r="AE187" s="150"/>
      <c r="AF187" s="150"/>
      <c r="AG187" s="150" t="s">
        <v>415</v>
      </c>
      <c r="AH187" s="150">
        <v>0</v>
      </c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outlineLevel="3" x14ac:dyDescent="0.25">
      <c r="A188" s="157"/>
      <c r="B188" s="158"/>
      <c r="C188" s="184" t="s">
        <v>1202</v>
      </c>
      <c r="D188" s="182"/>
      <c r="E188" s="183">
        <v>0.56611</v>
      </c>
      <c r="F188" s="160"/>
      <c r="G188" s="160"/>
      <c r="H188" s="160"/>
      <c r="I188" s="160"/>
      <c r="J188" s="160"/>
      <c r="K188" s="160"/>
      <c r="L188" s="160"/>
      <c r="M188" s="160"/>
      <c r="N188" s="159"/>
      <c r="O188" s="159"/>
      <c r="P188" s="159"/>
      <c r="Q188" s="159"/>
      <c r="R188" s="160"/>
      <c r="S188" s="160"/>
      <c r="T188" s="160"/>
      <c r="U188" s="160"/>
      <c r="V188" s="160"/>
      <c r="W188" s="160"/>
      <c r="X188" s="160"/>
      <c r="Y188" s="160"/>
      <c r="Z188" s="150"/>
      <c r="AA188" s="150"/>
      <c r="AB188" s="150"/>
      <c r="AC188" s="150"/>
      <c r="AD188" s="150"/>
      <c r="AE188" s="150"/>
      <c r="AF188" s="150"/>
      <c r="AG188" s="150" t="s">
        <v>415</v>
      </c>
      <c r="AH188" s="150">
        <v>0</v>
      </c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</row>
    <row r="189" spans="1:60" outlineLevel="3" x14ac:dyDescent="0.25">
      <c r="A189" s="157"/>
      <c r="B189" s="158"/>
      <c r="C189" s="184" t="s">
        <v>1203</v>
      </c>
      <c r="D189" s="182"/>
      <c r="E189" s="183">
        <v>0.31944</v>
      </c>
      <c r="F189" s="160"/>
      <c r="G189" s="160"/>
      <c r="H189" s="160"/>
      <c r="I189" s="160"/>
      <c r="J189" s="160"/>
      <c r="K189" s="160"/>
      <c r="L189" s="160"/>
      <c r="M189" s="160"/>
      <c r="N189" s="159"/>
      <c r="O189" s="159"/>
      <c r="P189" s="159"/>
      <c r="Q189" s="159"/>
      <c r="R189" s="160"/>
      <c r="S189" s="160"/>
      <c r="T189" s="160"/>
      <c r="U189" s="160"/>
      <c r="V189" s="160"/>
      <c r="W189" s="160"/>
      <c r="X189" s="160"/>
      <c r="Y189" s="160"/>
      <c r="Z189" s="150"/>
      <c r="AA189" s="150"/>
      <c r="AB189" s="150"/>
      <c r="AC189" s="150"/>
      <c r="AD189" s="150"/>
      <c r="AE189" s="150"/>
      <c r="AF189" s="150"/>
      <c r="AG189" s="150" t="s">
        <v>415</v>
      </c>
      <c r="AH189" s="150">
        <v>0</v>
      </c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</row>
    <row r="190" spans="1:60" ht="20.399999999999999" outlineLevel="1" x14ac:dyDescent="0.25">
      <c r="A190" s="169">
        <v>37</v>
      </c>
      <c r="B190" s="170" t="s">
        <v>1204</v>
      </c>
      <c r="C190" s="178" t="s">
        <v>1205</v>
      </c>
      <c r="D190" s="171" t="s">
        <v>768</v>
      </c>
      <c r="E190" s="172">
        <v>61</v>
      </c>
      <c r="F190" s="173"/>
      <c r="G190" s="174">
        <f>ROUND(E190*F190,2)</f>
        <v>0</v>
      </c>
      <c r="H190" s="173"/>
      <c r="I190" s="174">
        <f>ROUND(E190*H190,2)</f>
        <v>0</v>
      </c>
      <c r="J190" s="173"/>
      <c r="K190" s="174">
        <f>ROUND(E190*J190,2)</f>
        <v>0</v>
      </c>
      <c r="L190" s="174">
        <v>21</v>
      </c>
      <c r="M190" s="174">
        <f>G190*(1+L190/100)</f>
        <v>0</v>
      </c>
      <c r="N190" s="172">
        <v>1.1999999999999999E-3</v>
      </c>
      <c r="O190" s="172">
        <f>ROUND(E190*N190,2)</f>
        <v>7.0000000000000007E-2</v>
      </c>
      <c r="P190" s="172">
        <v>0</v>
      </c>
      <c r="Q190" s="172">
        <f>ROUND(E190*P190,2)</f>
        <v>0</v>
      </c>
      <c r="R190" s="174"/>
      <c r="S190" s="174" t="s">
        <v>443</v>
      </c>
      <c r="T190" s="175" t="s">
        <v>359</v>
      </c>
      <c r="U190" s="160">
        <v>0</v>
      </c>
      <c r="V190" s="160">
        <f>ROUND(E190*U190,2)</f>
        <v>0</v>
      </c>
      <c r="W190" s="160"/>
      <c r="X190" s="160" t="s">
        <v>744</v>
      </c>
      <c r="Y190" s="160" t="s">
        <v>361</v>
      </c>
      <c r="Z190" s="150"/>
      <c r="AA190" s="150"/>
      <c r="AB190" s="150"/>
      <c r="AC190" s="150"/>
      <c r="AD190" s="150"/>
      <c r="AE190" s="150"/>
      <c r="AF190" s="150"/>
      <c r="AG190" s="150" t="s">
        <v>745</v>
      </c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</row>
    <row r="191" spans="1:60" outlineLevel="2" x14ac:dyDescent="0.25">
      <c r="A191" s="157"/>
      <c r="B191" s="158"/>
      <c r="C191" s="184" t="s">
        <v>1206</v>
      </c>
      <c r="D191" s="182"/>
      <c r="E191" s="183">
        <v>61</v>
      </c>
      <c r="F191" s="160"/>
      <c r="G191" s="160"/>
      <c r="H191" s="160"/>
      <c r="I191" s="160"/>
      <c r="J191" s="160"/>
      <c r="K191" s="160"/>
      <c r="L191" s="160"/>
      <c r="M191" s="160"/>
      <c r="N191" s="159"/>
      <c r="O191" s="159"/>
      <c r="P191" s="159"/>
      <c r="Q191" s="159"/>
      <c r="R191" s="160"/>
      <c r="S191" s="160"/>
      <c r="T191" s="160"/>
      <c r="U191" s="160"/>
      <c r="V191" s="160"/>
      <c r="W191" s="160"/>
      <c r="X191" s="160"/>
      <c r="Y191" s="160"/>
      <c r="Z191" s="150"/>
      <c r="AA191" s="150"/>
      <c r="AB191" s="150"/>
      <c r="AC191" s="150"/>
      <c r="AD191" s="150"/>
      <c r="AE191" s="150"/>
      <c r="AF191" s="150"/>
      <c r="AG191" s="150" t="s">
        <v>415</v>
      </c>
      <c r="AH191" s="150">
        <v>5</v>
      </c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</row>
    <row r="192" spans="1:60" outlineLevel="1" x14ac:dyDescent="0.25">
      <c r="A192" s="169">
        <v>38</v>
      </c>
      <c r="B192" s="170" t="s">
        <v>1207</v>
      </c>
      <c r="C192" s="178" t="s">
        <v>1208</v>
      </c>
      <c r="D192" s="171" t="s">
        <v>426</v>
      </c>
      <c r="E192" s="172">
        <v>3.7947199999999999</v>
      </c>
      <c r="F192" s="173"/>
      <c r="G192" s="174">
        <f>ROUND(E192*F192,2)</f>
        <v>0</v>
      </c>
      <c r="H192" s="173"/>
      <c r="I192" s="174">
        <f>ROUND(E192*H192,2)</f>
        <v>0</v>
      </c>
      <c r="J192" s="173"/>
      <c r="K192" s="174">
        <f>ROUND(E192*J192,2)</f>
        <v>0</v>
      </c>
      <c r="L192" s="174">
        <v>21</v>
      </c>
      <c r="M192" s="174">
        <f>G192*(1+L192/100)</f>
        <v>0</v>
      </c>
      <c r="N192" s="172">
        <v>0</v>
      </c>
      <c r="O192" s="172">
        <f>ROUND(E192*N192,2)</f>
        <v>0</v>
      </c>
      <c r="P192" s="172">
        <v>0</v>
      </c>
      <c r="Q192" s="172">
        <f>ROUND(E192*P192,2)</f>
        <v>0</v>
      </c>
      <c r="R192" s="174" t="s">
        <v>1154</v>
      </c>
      <c r="S192" s="174" t="s">
        <v>358</v>
      </c>
      <c r="T192" s="175" t="s">
        <v>409</v>
      </c>
      <c r="U192" s="160">
        <v>1.1559999999999999</v>
      </c>
      <c r="V192" s="160">
        <f>ROUND(E192*U192,2)</f>
        <v>4.3899999999999997</v>
      </c>
      <c r="W192" s="160"/>
      <c r="X192" s="160" t="s">
        <v>792</v>
      </c>
      <c r="Y192" s="160" t="s">
        <v>361</v>
      </c>
      <c r="Z192" s="150"/>
      <c r="AA192" s="150"/>
      <c r="AB192" s="150"/>
      <c r="AC192" s="150"/>
      <c r="AD192" s="150"/>
      <c r="AE192" s="150"/>
      <c r="AF192" s="150"/>
      <c r="AG192" s="150" t="s">
        <v>793</v>
      </c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</row>
    <row r="193" spans="1:60" outlineLevel="2" x14ac:dyDescent="0.25">
      <c r="A193" s="157"/>
      <c r="B193" s="158"/>
      <c r="C193" s="266" t="s">
        <v>1111</v>
      </c>
      <c r="D193" s="267"/>
      <c r="E193" s="267"/>
      <c r="F193" s="267"/>
      <c r="G193" s="267"/>
      <c r="H193" s="160"/>
      <c r="I193" s="160"/>
      <c r="J193" s="160"/>
      <c r="K193" s="160"/>
      <c r="L193" s="160"/>
      <c r="M193" s="160"/>
      <c r="N193" s="159"/>
      <c r="O193" s="159"/>
      <c r="P193" s="159"/>
      <c r="Q193" s="159"/>
      <c r="R193" s="160"/>
      <c r="S193" s="160"/>
      <c r="T193" s="160"/>
      <c r="U193" s="160"/>
      <c r="V193" s="160"/>
      <c r="W193" s="160"/>
      <c r="X193" s="160"/>
      <c r="Y193" s="160"/>
      <c r="Z193" s="150"/>
      <c r="AA193" s="150"/>
      <c r="AB193" s="150"/>
      <c r="AC193" s="150"/>
      <c r="AD193" s="150"/>
      <c r="AE193" s="150"/>
      <c r="AF193" s="150"/>
      <c r="AG193" s="150" t="s">
        <v>413</v>
      </c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</row>
    <row r="194" spans="1:60" outlineLevel="2" x14ac:dyDescent="0.25">
      <c r="A194" s="157"/>
      <c r="B194" s="158"/>
      <c r="C194" s="184" t="s">
        <v>795</v>
      </c>
      <c r="D194" s="182"/>
      <c r="E194" s="183"/>
      <c r="F194" s="160"/>
      <c r="G194" s="160"/>
      <c r="H194" s="160"/>
      <c r="I194" s="160"/>
      <c r="J194" s="160"/>
      <c r="K194" s="160"/>
      <c r="L194" s="160"/>
      <c r="M194" s="160"/>
      <c r="N194" s="159"/>
      <c r="O194" s="159"/>
      <c r="P194" s="159"/>
      <c r="Q194" s="159"/>
      <c r="R194" s="160"/>
      <c r="S194" s="160"/>
      <c r="T194" s="160"/>
      <c r="U194" s="160"/>
      <c r="V194" s="160"/>
      <c r="W194" s="160"/>
      <c r="X194" s="160"/>
      <c r="Y194" s="160"/>
      <c r="Z194" s="150"/>
      <c r="AA194" s="150"/>
      <c r="AB194" s="150"/>
      <c r="AC194" s="150"/>
      <c r="AD194" s="150"/>
      <c r="AE194" s="150"/>
      <c r="AF194" s="150"/>
      <c r="AG194" s="150" t="s">
        <v>415</v>
      </c>
      <c r="AH194" s="150">
        <v>0</v>
      </c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</row>
    <row r="195" spans="1:60" outlineLevel="3" x14ac:dyDescent="0.25">
      <c r="A195" s="157"/>
      <c r="B195" s="158"/>
      <c r="C195" s="184" t="s">
        <v>1209</v>
      </c>
      <c r="D195" s="182"/>
      <c r="E195" s="183"/>
      <c r="F195" s="160"/>
      <c r="G195" s="160"/>
      <c r="H195" s="160"/>
      <c r="I195" s="160"/>
      <c r="J195" s="160"/>
      <c r="K195" s="160"/>
      <c r="L195" s="160"/>
      <c r="M195" s="160"/>
      <c r="N195" s="159"/>
      <c r="O195" s="159"/>
      <c r="P195" s="159"/>
      <c r="Q195" s="159"/>
      <c r="R195" s="160"/>
      <c r="S195" s="160"/>
      <c r="T195" s="160"/>
      <c r="U195" s="160"/>
      <c r="V195" s="160"/>
      <c r="W195" s="160"/>
      <c r="X195" s="160"/>
      <c r="Y195" s="160"/>
      <c r="Z195" s="150"/>
      <c r="AA195" s="150"/>
      <c r="AB195" s="150"/>
      <c r="AC195" s="150"/>
      <c r="AD195" s="150"/>
      <c r="AE195" s="150"/>
      <c r="AF195" s="150"/>
      <c r="AG195" s="150" t="s">
        <v>415</v>
      </c>
      <c r="AH195" s="150">
        <v>0</v>
      </c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</row>
    <row r="196" spans="1:60" outlineLevel="3" x14ac:dyDescent="0.25">
      <c r="A196" s="157"/>
      <c r="B196" s="158"/>
      <c r="C196" s="184" t="s">
        <v>1210</v>
      </c>
      <c r="D196" s="182"/>
      <c r="E196" s="183">
        <v>3.7947199999999999</v>
      </c>
      <c r="F196" s="160"/>
      <c r="G196" s="160"/>
      <c r="H196" s="160"/>
      <c r="I196" s="160"/>
      <c r="J196" s="160"/>
      <c r="K196" s="160"/>
      <c r="L196" s="160"/>
      <c r="M196" s="160"/>
      <c r="N196" s="159"/>
      <c r="O196" s="159"/>
      <c r="P196" s="159"/>
      <c r="Q196" s="159"/>
      <c r="R196" s="160"/>
      <c r="S196" s="160"/>
      <c r="T196" s="160"/>
      <c r="U196" s="160"/>
      <c r="V196" s="160"/>
      <c r="W196" s="160"/>
      <c r="X196" s="160"/>
      <c r="Y196" s="160"/>
      <c r="Z196" s="150"/>
      <c r="AA196" s="150"/>
      <c r="AB196" s="150"/>
      <c r="AC196" s="150"/>
      <c r="AD196" s="150"/>
      <c r="AE196" s="150"/>
      <c r="AF196" s="150"/>
      <c r="AG196" s="150" t="s">
        <v>415</v>
      </c>
      <c r="AH196" s="150">
        <v>0</v>
      </c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</row>
    <row r="197" spans="1:60" outlineLevel="1" x14ac:dyDescent="0.25">
      <c r="A197" s="169">
        <v>39</v>
      </c>
      <c r="B197" s="170" t="s">
        <v>1211</v>
      </c>
      <c r="C197" s="178" t="s">
        <v>1212</v>
      </c>
      <c r="D197" s="171" t="s">
        <v>1213</v>
      </c>
      <c r="E197" s="172">
        <v>16</v>
      </c>
      <c r="F197" s="173"/>
      <c r="G197" s="174">
        <f>ROUND(E197*F197,2)</f>
        <v>0</v>
      </c>
      <c r="H197" s="173"/>
      <c r="I197" s="174">
        <f>ROUND(E197*H197,2)</f>
        <v>0</v>
      </c>
      <c r="J197" s="173"/>
      <c r="K197" s="174">
        <f>ROUND(E197*J197,2)</f>
        <v>0</v>
      </c>
      <c r="L197" s="174">
        <v>21</v>
      </c>
      <c r="M197" s="174">
        <f>G197*(1+L197/100)</f>
        <v>0</v>
      </c>
      <c r="N197" s="172">
        <v>0</v>
      </c>
      <c r="O197" s="172">
        <f>ROUND(E197*N197,2)</f>
        <v>0</v>
      </c>
      <c r="P197" s="172">
        <v>0</v>
      </c>
      <c r="Q197" s="172">
        <f>ROUND(E197*P197,2)</f>
        <v>0</v>
      </c>
      <c r="R197" s="174" t="s">
        <v>1214</v>
      </c>
      <c r="S197" s="174" t="s">
        <v>358</v>
      </c>
      <c r="T197" s="175" t="s">
        <v>409</v>
      </c>
      <c r="U197" s="160">
        <v>0</v>
      </c>
      <c r="V197" s="160">
        <f>ROUND(E197*U197,2)</f>
        <v>0</v>
      </c>
      <c r="W197" s="160"/>
      <c r="X197" s="160" t="s">
        <v>1215</v>
      </c>
      <c r="Y197" s="160" t="s">
        <v>361</v>
      </c>
      <c r="Z197" s="150"/>
      <c r="AA197" s="150"/>
      <c r="AB197" s="150"/>
      <c r="AC197" s="150"/>
      <c r="AD197" s="150"/>
      <c r="AE197" s="150"/>
      <c r="AF197" s="150"/>
      <c r="AG197" s="150" t="s">
        <v>1216</v>
      </c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</row>
    <row r="198" spans="1:60" outlineLevel="2" x14ac:dyDescent="0.25">
      <c r="A198" s="157"/>
      <c r="B198" s="158"/>
      <c r="C198" s="255" t="s">
        <v>1217</v>
      </c>
      <c r="D198" s="256"/>
      <c r="E198" s="256"/>
      <c r="F198" s="256"/>
      <c r="G198" s="256"/>
      <c r="H198" s="160"/>
      <c r="I198" s="160"/>
      <c r="J198" s="160"/>
      <c r="K198" s="160"/>
      <c r="L198" s="160"/>
      <c r="M198" s="160"/>
      <c r="N198" s="159"/>
      <c r="O198" s="159"/>
      <c r="P198" s="159"/>
      <c r="Q198" s="159"/>
      <c r="R198" s="160"/>
      <c r="S198" s="160"/>
      <c r="T198" s="160"/>
      <c r="U198" s="160"/>
      <c r="V198" s="160"/>
      <c r="W198" s="160"/>
      <c r="X198" s="160"/>
      <c r="Y198" s="160"/>
      <c r="Z198" s="150"/>
      <c r="AA198" s="150"/>
      <c r="AB198" s="150"/>
      <c r="AC198" s="150"/>
      <c r="AD198" s="150"/>
      <c r="AE198" s="150"/>
      <c r="AF198" s="150"/>
      <c r="AG198" s="150" t="s">
        <v>363</v>
      </c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</row>
    <row r="199" spans="1:60" outlineLevel="2" x14ac:dyDescent="0.25">
      <c r="A199" s="157"/>
      <c r="B199" s="158"/>
      <c r="C199" s="184" t="s">
        <v>1218</v>
      </c>
      <c r="D199" s="182"/>
      <c r="E199" s="183"/>
      <c r="F199" s="160"/>
      <c r="G199" s="160"/>
      <c r="H199" s="160"/>
      <c r="I199" s="160"/>
      <c r="J199" s="160"/>
      <c r="K199" s="160"/>
      <c r="L199" s="160"/>
      <c r="M199" s="160"/>
      <c r="N199" s="159"/>
      <c r="O199" s="159"/>
      <c r="P199" s="159"/>
      <c r="Q199" s="159"/>
      <c r="R199" s="160"/>
      <c r="S199" s="160"/>
      <c r="T199" s="160"/>
      <c r="U199" s="160"/>
      <c r="V199" s="160"/>
      <c r="W199" s="160"/>
      <c r="X199" s="160"/>
      <c r="Y199" s="160"/>
      <c r="Z199" s="150"/>
      <c r="AA199" s="150"/>
      <c r="AB199" s="150"/>
      <c r="AC199" s="150"/>
      <c r="AD199" s="150"/>
      <c r="AE199" s="150"/>
      <c r="AF199" s="150"/>
      <c r="AG199" s="150" t="s">
        <v>415</v>
      </c>
      <c r="AH199" s="150">
        <v>0</v>
      </c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</row>
    <row r="200" spans="1:60" outlineLevel="3" x14ac:dyDescent="0.25">
      <c r="A200" s="157"/>
      <c r="B200" s="158"/>
      <c r="C200" s="184" t="s">
        <v>1219</v>
      </c>
      <c r="D200" s="182"/>
      <c r="E200" s="183"/>
      <c r="F200" s="160"/>
      <c r="G200" s="160"/>
      <c r="H200" s="160"/>
      <c r="I200" s="160"/>
      <c r="J200" s="160"/>
      <c r="K200" s="160"/>
      <c r="L200" s="160"/>
      <c r="M200" s="160"/>
      <c r="N200" s="159"/>
      <c r="O200" s="159"/>
      <c r="P200" s="159"/>
      <c r="Q200" s="159"/>
      <c r="R200" s="160"/>
      <c r="S200" s="160"/>
      <c r="T200" s="160"/>
      <c r="U200" s="160"/>
      <c r="V200" s="160"/>
      <c r="W200" s="160"/>
      <c r="X200" s="160"/>
      <c r="Y200" s="160"/>
      <c r="Z200" s="150"/>
      <c r="AA200" s="150"/>
      <c r="AB200" s="150"/>
      <c r="AC200" s="150"/>
      <c r="AD200" s="150"/>
      <c r="AE200" s="150"/>
      <c r="AF200" s="150"/>
      <c r="AG200" s="150" t="s">
        <v>415</v>
      </c>
      <c r="AH200" s="150">
        <v>0</v>
      </c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</row>
    <row r="201" spans="1:60" outlineLevel="3" x14ac:dyDescent="0.25">
      <c r="A201" s="157"/>
      <c r="B201" s="158"/>
      <c r="C201" s="184" t="s">
        <v>1220</v>
      </c>
      <c r="D201" s="182"/>
      <c r="E201" s="183">
        <v>16</v>
      </c>
      <c r="F201" s="160"/>
      <c r="G201" s="160"/>
      <c r="H201" s="160"/>
      <c r="I201" s="160"/>
      <c r="J201" s="160"/>
      <c r="K201" s="160"/>
      <c r="L201" s="160"/>
      <c r="M201" s="160"/>
      <c r="N201" s="159"/>
      <c r="O201" s="159"/>
      <c r="P201" s="159"/>
      <c r="Q201" s="159"/>
      <c r="R201" s="160"/>
      <c r="S201" s="160"/>
      <c r="T201" s="160"/>
      <c r="U201" s="160"/>
      <c r="V201" s="160"/>
      <c r="W201" s="160"/>
      <c r="X201" s="160"/>
      <c r="Y201" s="160"/>
      <c r="Z201" s="150"/>
      <c r="AA201" s="150"/>
      <c r="AB201" s="150"/>
      <c r="AC201" s="150"/>
      <c r="AD201" s="150"/>
      <c r="AE201" s="150"/>
      <c r="AF201" s="150"/>
      <c r="AG201" s="150" t="s">
        <v>415</v>
      </c>
      <c r="AH201" s="150">
        <v>0</v>
      </c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</row>
    <row r="202" spans="1:60" outlineLevel="3" x14ac:dyDescent="0.25">
      <c r="A202" s="157"/>
      <c r="B202" s="158"/>
      <c r="C202" s="184" t="s">
        <v>1221</v>
      </c>
      <c r="D202" s="182"/>
      <c r="E202" s="183"/>
      <c r="F202" s="160"/>
      <c r="G202" s="160"/>
      <c r="H202" s="160"/>
      <c r="I202" s="160"/>
      <c r="J202" s="160"/>
      <c r="K202" s="160"/>
      <c r="L202" s="160"/>
      <c r="M202" s="160"/>
      <c r="N202" s="159"/>
      <c r="O202" s="159"/>
      <c r="P202" s="159"/>
      <c r="Q202" s="159"/>
      <c r="R202" s="160"/>
      <c r="S202" s="160"/>
      <c r="T202" s="160"/>
      <c r="U202" s="160"/>
      <c r="V202" s="160"/>
      <c r="W202" s="160"/>
      <c r="X202" s="160"/>
      <c r="Y202" s="160"/>
      <c r="Z202" s="150"/>
      <c r="AA202" s="150"/>
      <c r="AB202" s="150"/>
      <c r="AC202" s="150"/>
      <c r="AD202" s="150"/>
      <c r="AE202" s="150"/>
      <c r="AF202" s="150"/>
      <c r="AG202" s="150" t="s">
        <v>415</v>
      </c>
      <c r="AH202" s="150">
        <v>0</v>
      </c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</row>
    <row r="203" spans="1:60" outlineLevel="1" x14ac:dyDescent="0.25">
      <c r="A203" s="169">
        <v>40</v>
      </c>
      <c r="B203" s="170" t="s">
        <v>1222</v>
      </c>
      <c r="C203" s="178" t="s">
        <v>1223</v>
      </c>
      <c r="D203" s="171" t="s">
        <v>1224</v>
      </c>
      <c r="E203" s="172">
        <v>30</v>
      </c>
      <c r="F203" s="173"/>
      <c r="G203" s="174">
        <f>ROUND(E203*F203,2)</f>
        <v>0</v>
      </c>
      <c r="H203" s="173"/>
      <c r="I203" s="174">
        <f>ROUND(E203*H203,2)</f>
        <v>0</v>
      </c>
      <c r="J203" s="173"/>
      <c r="K203" s="174">
        <f>ROUND(E203*J203,2)</f>
        <v>0</v>
      </c>
      <c r="L203" s="174">
        <v>21</v>
      </c>
      <c r="M203" s="174">
        <f>G203*(1+L203/100)</f>
        <v>0</v>
      </c>
      <c r="N203" s="172">
        <v>0</v>
      </c>
      <c r="O203" s="172">
        <f>ROUND(E203*N203,2)</f>
        <v>0</v>
      </c>
      <c r="P203" s="172">
        <v>0</v>
      </c>
      <c r="Q203" s="172">
        <f>ROUND(E203*P203,2)</f>
        <v>0</v>
      </c>
      <c r="R203" s="174"/>
      <c r="S203" s="174" t="s">
        <v>443</v>
      </c>
      <c r="T203" s="175" t="s">
        <v>359</v>
      </c>
      <c r="U203" s="160">
        <v>0</v>
      </c>
      <c r="V203" s="160">
        <f>ROUND(E203*U203,2)</f>
        <v>0</v>
      </c>
      <c r="W203" s="160"/>
      <c r="X203" s="160" t="s">
        <v>1215</v>
      </c>
      <c r="Y203" s="160" t="s">
        <v>361</v>
      </c>
      <c r="Z203" s="150"/>
      <c r="AA203" s="150"/>
      <c r="AB203" s="150"/>
      <c r="AC203" s="150"/>
      <c r="AD203" s="150"/>
      <c r="AE203" s="150"/>
      <c r="AF203" s="150"/>
      <c r="AG203" s="150" t="s">
        <v>1216</v>
      </c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</row>
    <row r="204" spans="1:60" outlineLevel="2" x14ac:dyDescent="0.25">
      <c r="A204" s="157"/>
      <c r="B204" s="158"/>
      <c r="C204" s="255" t="s">
        <v>1225</v>
      </c>
      <c r="D204" s="256"/>
      <c r="E204" s="256"/>
      <c r="F204" s="256"/>
      <c r="G204" s="256"/>
      <c r="H204" s="160"/>
      <c r="I204" s="160"/>
      <c r="J204" s="160"/>
      <c r="K204" s="160"/>
      <c r="L204" s="160"/>
      <c r="M204" s="160"/>
      <c r="N204" s="159"/>
      <c r="O204" s="159"/>
      <c r="P204" s="159"/>
      <c r="Q204" s="159"/>
      <c r="R204" s="160"/>
      <c r="S204" s="160"/>
      <c r="T204" s="160"/>
      <c r="U204" s="160"/>
      <c r="V204" s="160"/>
      <c r="W204" s="160"/>
      <c r="X204" s="160"/>
      <c r="Y204" s="160"/>
      <c r="Z204" s="150"/>
      <c r="AA204" s="150"/>
      <c r="AB204" s="150"/>
      <c r="AC204" s="150"/>
      <c r="AD204" s="150"/>
      <c r="AE204" s="150"/>
      <c r="AF204" s="150"/>
      <c r="AG204" s="150" t="s">
        <v>363</v>
      </c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</row>
    <row r="205" spans="1:60" outlineLevel="3" x14ac:dyDescent="0.25">
      <c r="A205" s="157"/>
      <c r="B205" s="158"/>
      <c r="C205" s="264" t="s">
        <v>1226</v>
      </c>
      <c r="D205" s="265"/>
      <c r="E205" s="265"/>
      <c r="F205" s="265"/>
      <c r="G205" s="265"/>
      <c r="H205" s="160"/>
      <c r="I205" s="160"/>
      <c r="J205" s="160"/>
      <c r="K205" s="160"/>
      <c r="L205" s="160"/>
      <c r="M205" s="160"/>
      <c r="N205" s="159"/>
      <c r="O205" s="159"/>
      <c r="P205" s="159"/>
      <c r="Q205" s="159"/>
      <c r="R205" s="160"/>
      <c r="S205" s="160"/>
      <c r="T205" s="160"/>
      <c r="U205" s="160"/>
      <c r="V205" s="160"/>
      <c r="W205" s="160"/>
      <c r="X205" s="160"/>
      <c r="Y205" s="160"/>
      <c r="Z205" s="150"/>
      <c r="AA205" s="150"/>
      <c r="AB205" s="150"/>
      <c r="AC205" s="150"/>
      <c r="AD205" s="150"/>
      <c r="AE205" s="150"/>
      <c r="AF205" s="150"/>
      <c r="AG205" s="150" t="s">
        <v>363</v>
      </c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</row>
    <row r="206" spans="1:60" outlineLevel="3" x14ac:dyDescent="0.25">
      <c r="A206" s="157"/>
      <c r="B206" s="158"/>
      <c r="C206" s="264" t="s">
        <v>1227</v>
      </c>
      <c r="D206" s="265"/>
      <c r="E206" s="265"/>
      <c r="F206" s="265"/>
      <c r="G206" s="265"/>
      <c r="H206" s="160"/>
      <c r="I206" s="160"/>
      <c r="J206" s="160"/>
      <c r="K206" s="160"/>
      <c r="L206" s="160"/>
      <c r="M206" s="160"/>
      <c r="N206" s="159"/>
      <c r="O206" s="159"/>
      <c r="P206" s="159"/>
      <c r="Q206" s="159"/>
      <c r="R206" s="160"/>
      <c r="S206" s="160"/>
      <c r="T206" s="160"/>
      <c r="U206" s="160"/>
      <c r="V206" s="160"/>
      <c r="W206" s="160"/>
      <c r="X206" s="160"/>
      <c r="Y206" s="160"/>
      <c r="Z206" s="150"/>
      <c r="AA206" s="150"/>
      <c r="AB206" s="150"/>
      <c r="AC206" s="150"/>
      <c r="AD206" s="150"/>
      <c r="AE206" s="150"/>
      <c r="AF206" s="150"/>
      <c r="AG206" s="150" t="s">
        <v>363</v>
      </c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</row>
    <row r="207" spans="1:60" outlineLevel="3" x14ac:dyDescent="0.25">
      <c r="A207" s="157"/>
      <c r="B207" s="158"/>
      <c r="C207" s="264" t="s">
        <v>1228</v>
      </c>
      <c r="D207" s="265"/>
      <c r="E207" s="265"/>
      <c r="F207" s="265"/>
      <c r="G207" s="265"/>
      <c r="H207" s="160"/>
      <c r="I207" s="160"/>
      <c r="J207" s="160"/>
      <c r="K207" s="160"/>
      <c r="L207" s="160"/>
      <c r="M207" s="160"/>
      <c r="N207" s="159"/>
      <c r="O207" s="159"/>
      <c r="P207" s="159"/>
      <c r="Q207" s="159"/>
      <c r="R207" s="160"/>
      <c r="S207" s="160"/>
      <c r="T207" s="160"/>
      <c r="U207" s="160"/>
      <c r="V207" s="160"/>
      <c r="W207" s="160"/>
      <c r="X207" s="160"/>
      <c r="Y207" s="160"/>
      <c r="Z207" s="150"/>
      <c r="AA207" s="150"/>
      <c r="AB207" s="150"/>
      <c r="AC207" s="150"/>
      <c r="AD207" s="150"/>
      <c r="AE207" s="150"/>
      <c r="AF207" s="150"/>
      <c r="AG207" s="150" t="s">
        <v>363</v>
      </c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</row>
    <row r="208" spans="1:60" outlineLevel="3" x14ac:dyDescent="0.25">
      <c r="A208" s="157"/>
      <c r="B208" s="158"/>
      <c r="C208" s="264" t="s">
        <v>1229</v>
      </c>
      <c r="D208" s="265"/>
      <c r="E208" s="265"/>
      <c r="F208" s="265"/>
      <c r="G208" s="265"/>
      <c r="H208" s="160"/>
      <c r="I208" s="160"/>
      <c r="J208" s="160"/>
      <c r="K208" s="160"/>
      <c r="L208" s="160"/>
      <c r="M208" s="160"/>
      <c r="N208" s="159"/>
      <c r="O208" s="159"/>
      <c r="P208" s="159"/>
      <c r="Q208" s="159"/>
      <c r="R208" s="160"/>
      <c r="S208" s="160"/>
      <c r="T208" s="160"/>
      <c r="U208" s="160"/>
      <c r="V208" s="160"/>
      <c r="W208" s="160"/>
      <c r="X208" s="160"/>
      <c r="Y208" s="160"/>
      <c r="Z208" s="150"/>
      <c r="AA208" s="150"/>
      <c r="AB208" s="150"/>
      <c r="AC208" s="150"/>
      <c r="AD208" s="150"/>
      <c r="AE208" s="150"/>
      <c r="AF208" s="150"/>
      <c r="AG208" s="150" t="s">
        <v>363</v>
      </c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</row>
    <row r="209" spans="1:60" outlineLevel="3" x14ac:dyDescent="0.25">
      <c r="A209" s="157"/>
      <c r="B209" s="158"/>
      <c r="C209" s="264" t="s">
        <v>1230</v>
      </c>
      <c r="D209" s="265"/>
      <c r="E209" s="265"/>
      <c r="F209" s="265"/>
      <c r="G209" s="265"/>
      <c r="H209" s="160"/>
      <c r="I209" s="160"/>
      <c r="J209" s="160"/>
      <c r="K209" s="160"/>
      <c r="L209" s="160"/>
      <c r="M209" s="160"/>
      <c r="N209" s="159"/>
      <c r="O209" s="159"/>
      <c r="P209" s="159"/>
      <c r="Q209" s="159"/>
      <c r="R209" s="160"/>
      <c r="S209" s="160"/>
      <c r="T209" s="160"/>
      <c r="U209" s="160"/>
      <c r="V209" s="160"/>
      <c r="W209" s="160"/>
      <c r="X209" s="160"/>
      <c r="Y209" s="160"/>
      <c r="Z209" s="150"/>
      <c r="AA209" s="150"/>
      <c r="AB209" s="150"/>
      <c r="AC209" s="150"/>
      <c r="AD209" s="150"/>
      <c r="AE209" s="150"/>
      <c r="AF209" s="150"/>
      <c r="AG209" s="150" t="s">
        <v>363</v>
      </c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</row>
    <row r="210" spans="1:60" outlineLevel="3" x14ac:dyDescent="0.25">
      <c r="A210" s="157"/>
      <c r="B210" s="158"/>
      <c r="C210" s="264" t="s">
        <v>1231</v>
      </c>
      <c r="D210" s="265"/>
      <c r="E210" s="265"/>
      <c r="F210" s="265"/>
      <c r="G210" s="265"/>
      <c r="H210" s="160"/>
      <c r="I210" s="160"/>
      <c r="J210" s="160"/>
      <c r="K210" s="160"/>
      <c r="L210" s="160"/>
      <c r="M210" s="160"/>
      <c r="N210" s="159"/>
      <c r="O210" s="159"/>
      <c r="P210" s="159"/>
      <c r="Q210" s="159"/>
      <c r="R210" s="160"/>
      <c r="S210" s="160"/>
      <c r="T210" s="160"/>
      <c r="U210" s="160"/>
      <c r="V210" s="160"/>
      <c r="W210" s="160"/>
      <c r="X210" s="160"/>
      <c r="Y210" s="160"/>
      <c r="Z210" s="150"/>
      <c r="AA210" s="150"/>
      <c r="AB210" s="150"/>
      <c r="AC210" s="150"/>
      <c r="AD210" s="150"/>
      <c r="AE210" s="150"/>
      <c r="AF210" s="150"/>
      <c r="AG210" s="150" t="s">
        <v>363</v>
      </c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</row>
    <row r="211" spans="1:60" outlineLevel="3" x14ac:dyDescent="0.25">
      <c r="A211" s="157"/>
      <c r="B211" s="158"/>
      <c r="C211" s="264" t="s">
        <v>1232</v>
      </c>
      <c r="D211" s="265"/>
      <c r="E211" s="265"/>
      <c r="F211" s="265"/>
      <c r="G211" s="265"/>
      <c r="H211" s="160"/>
      <c r="I211" s="160"/>
      <c r="J211" s="160"/>
      <c r="K211" s="160"/>
      <c r="L211" s="160"/>
      <c r="M211" s="160"/>
      <c r="N211" s="159"/>
      <c r="O211" s="159"/>
      <c r="P211" s="159"/>
      <c r="Q211" s="159"/>
      <c r="R211" s="160"/>
      <c r="S211" s="160"/>
      <c r="T211" s="160"/>
      <c r="U211" s="160"/>
      <c r="V211" s="160"/>
      <c r="W211" s="160"/>
      <c r="X211" s="160"/>
      <c r="Y211" s="160"/>
      <c r="Z211" s="150"/>
      <c r="AA211" s="150"/>
      <c r="AB211" s="150"/>
      <c r="AC211" s="150"/>
      <c r="AD211" s="150"/>
      <c r="AE211" s="150"/>
      <c r="AF211" s="150"/>
      <c r="AG211" s="150" t="s">
        <v>363</v>
      </c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</row>
    <row r="212" spans="1:60" outlineLevel="3" x14ac:dyDescent="0.25">
      <c r="A212" s="157"/>
      <c r="B212" s="158"/>
      <c r="C212" s="264" t="s">
        <v>1233</v>
      </c>
      <c r="D212" s="265"/>
      <c r="E212" s="265"/>
      <c r="F212" s="265"/>
      <c r="G212" s="265"/>
      <c r="H212" s="160"/>
      <c r="I212" s="160"/>
      <c r="J212" s="160"/>
      <c r="K212" s="160"/>
      <c r="L212" s="160"/>
      <c r="M212" s="160"/>
      <c r="N212" s="159"/>
      <c r="O212" s="159"/>
      <c r="P212" s="159"/>
      <c r="Q212" s="159"/>
      <c r="R212" s="160"/>
      <c r="S212" s="160"/>
      <c r="T212" s="160"/>
      <c r="U212" s="160"/>
      <c r="V212" s="160"/>
      <c r="W212" s="160"/>
      <c r="X212" s="160"/>
      <c r="Y212" s="160"/>
      <c r="Z212" s="150"/>
      <c r="AA212" s="150"/>
      <c r="AB212" s="150"/>
      <c r="AC212" s="150"/>
      <c r="AD212" s="150"/>
      <c r="AE212" s="150"/>
      <c r="AF212" s="150"/>
      <c r="AG212" s="150" t="s">
        <v>363</v>
      </c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</row>
    <row r="213" spans="1:60" outlineLevel="3" x14ac:dyDescent="0.25">
      <c r="A213" s="157"/>
      <c r="B213" s="158"/>
      <c r="C213" s="264" t="s">
        <v>1234</v>
      </c>
      <c r="D213" s="265"/>
      <c r="E213" s="265"/>
      <c r="F213" s="265"/>
      <c r="G213" s="265"/>
      <c r="H213" s="160"/>
      <c r="I213" s="160"/>
      <c r="J213" s="160"/>
      <c r="K213" s="160"/>
      <c r="L213" s="160"/>
      <c r="M213" s="160"/>
      <c r="N213" s="159"/>
      <c r="O213" s="159"/>
      <c r="P213" s="159"/>
      <c r="Q213" s="159"/>
      <c r="R213" s="160"/>
      <c r="S213" s="160"/>
      <c r="T213" s="160"/>
      <c r="U213" s="160"/>
      <c r="V213" s="160"/>
      <c r="W213" s="160"/>
      <c r="X213" s="160"/>
      <c r="Y213" s="160"/>
      <c r="Z213" s="150"/>
      <c r="AA213" s="150"/>
      <c r="AB213" s="150"/>
      <c r="AC213" s="150"/>
      <c r="AD213" s="150"/>
      <c r="AE213" s="150"/>
      <c r="AF213" s="150"/>
      <c r="AG213" s="150" t="s">
        <v>363</v>
      </c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</row>
    <row r="214" spans="1:60" outlineLevel="3" x14ac:dyDescent="0.25">
      <c r="A214" s="157"/>
      <c r="B214" s="158"/>
      <c r="C214" s="264" t="s">
        <v>1235</v>
      </c>
      <c r="D214" s="265"/>
      <c r="E214" s="265"/>
      <c r="F214" s="265"/>
      <c r="G214" s="265"/>
      <c r="H214" s="160"/>
      <c r="I214" s="160"/>
      <c r="J214" s="160"/>
      <c r="K214" s="160"/>
      <c r="L214" s="160"/>
      <c r="M214" s="160"/>
      <c r="N214" s="159"/>
      <c r="O214" s="159"/>
      <c r="P214" s="159"/>
      <c r="Q214" s="159"/>
      <c r="R214" s="160"/>
      <c r="S214" s="160"/>
      <c r="T214" s="160"/>
      <c r="U214" s="160"/>
      <c r="V214" s="160"/>
      <c r="W214" s="160"/>
      <c r="X214" s="160"/>
      <c r="Y214" s="160"/>
      <c r="Z214" s="150"/>
      <c r="AA214" s="150"/>
      <c r="AB214" s="150"/>
      <c r="AC214" s="150"/>
      <c r="AD214" s="150"/>
      <c r="AE214" s="150"/>
      <c r="AF214" s="150"/>
      <c r="AG214" s="150" t="s">
        <v>363</v>
      </c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</row>
    <row r="215" spans="1:60" outlineLevel="1" x14ac:dyDescent="0.25">
      <c r="A215" s="169">
        <v>41</v>
      </c>
      <c r="B215" s="170" t="s">
        <v>1236</v>
      </c>
      <c r="C215" s="178" t="s">
        <v>1237</v>
      </c>
      <c r="D215" s="171" t="s">
        <v>768</v>
      </c>
      <c r="E215" s="172">
        <v>1</v>
      </c>
      <c r="F215" s="173"/>
      <c r="G215" s="174">
        <f>ROUND(E215*F215,2)</f>
        <v>0</v>
      </c>
      <c r="H215" s="173"/>
      <c r="I215" s="174">
        <f>ROUND(E215*H215,2)</f>
        <v>0</v>
      </c>
      <c r="J215" s="173"/>
      <c r="K215" s="174">
        <f>ROUND(E215*J215,2)</f>
        <v>0</v>
      </c>
      <c r="L215" s="174">
        <v>21</v>
      </c>
      <c r="M215" s="174">
        <f>G215*(1+L215/100)</f>
        <v>0</v>
      </c>
      <c r="N215" s="172">
        <v>0</v>
      </c>
      <c r="O215" s="172">
        <f>ROUND(E215*N215,2)</f>
        <v>0</v>
      </c>
      <c r="P215" s="172">
        <v>0</v>
      </c>
      <c r="Q215" s="172">
        <f>ROUND(E215*P215,2)</f>
        <v>0</v>
      </c>
      <c r="R215" s="174"/>
      <c r="S215" s="174" t="s">
        <v>358</v>
      </c>
      <c r="T215" s="175" t="s">
        <v>359</v>
      </c>
      <c r="U215" s="160">
        <v>0</v>
      </c>
      <c r="V215" s="160">
        <f>ROUND(E215*U215,2)</f>
        <v>0</v>
      </c>
      <c r="W215" s="160"/>
      <c r="X215" s="160" t="s">
        <v>360</v>
      </c>
      <c r="Y215" s="160" t="s">
        <v>361</v>
      </c>
      <c r="Z215" s="150"/>
      <c r="AA215" s="150"/>
      <c r="AB215" s="150"/>
      <c r="AC215" s="150"/>
      <c r="AD215" s="150"/>
      <c r="AE215" s="150"/>
      <c r="AF215" s="150"/>
      <c r="AG215" s="150" t="s">
        <v>362</v>
      </c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</row>
    <row r="216" spans="1:60" ht="21" outlineLevel="2" x14ac:dyDescent="0.25">
      <c r="A216" s="157"/>
      <c r="B216" s="158"/>
      <c r="C216" s="255" t="s">
        <v>1238</v>
      </c>
      <c r="D216" s="256"/>
      <c r="E216" s="256"/>
      <c r="F216" s="256"/>
      <c r="G216" s="256"/>
      <c r="H216" s="160"/>
      <c r="I216" s="160"/>
      <c r="J216" s="160"/>
      <c r="K216" s="160"/>
      <c r="L216" s="160"/>
      <c r="M216" s="160"/>
      <c r="N216" s="159"/>
      <c r="O216" s="159"/>
      <c r="P216" s="159"/>
      <c r="Q216" s="159"/>
      <c r="R216" s="160"/>
      <c r="S216" s="160"/>
      <c r="T216" s="160"/>
      <c r="U216" s="160"/>
      <c r="V216" s="160"/>
      <c r="W216" s="160"/>
      <c r="X216" s="160"/>
      <c r="Y216" s="160"/>
      <c r="Z216" s="150"/>
      <c r="AA216" s="150"/>
      <c r="AB216" s="150"/>
      <c r="AC216" s="150"/>
      <c r="AD216" s="150"/>
      <c r="AE216" s="150"/>
      <c r="AF216" s="150"/>
      <c r="AG216" s="150" t="s">
        <v>363</v>
      </c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76" t="str">
        <f>C216</f>
        <v>Náklady spojené s vypracováním projektové dokumentace, většinou v obsahu a rozsahu projektové dokumentace pro provádění stavby, ale mohou zde být obsaženy i náklady na jiné stupně projektové dokumentace, pokud jsou součástí požadavků objednatele.</v>
      </c>
      <c r="BB216" s="150"/>
      <c r="BC216" s="150"/>
      <c r="BD216" s="150"/>
      <c r="BE216" s="150"/>
      <c r="BF216" s="150"/>
      <c r="BG216" s="150"/>
      <c r="BH216" s="150"/>
    </row>
    <row r="217" spans="1:60" outlineLevel="2" x14ac:dyDescent="0.25">
      <c r="A217" s="157"/>
      <c r="B217" s="158"/>
      <c r="C217" s="184" t="s">
        <v>1239</v>
      </c>
      <c r="D217" s="182"/>
      <c r="E217" s="183"/>
      <c r="F217" s="160"/>
      <c r="G217" s="160"/>
      <c r="H217" s="160"/>
      <c r="I217" s="160"/>
      <c r="J217" s="160"/>
      <c r="K217" s="160"/>
      <c r="L217" s="160"/>
      <c r="M217" s="160"/>
      <c r="N217" s="159"/>
      <c r="O217" s="159"/>
      <c r="P217" s="159"/>
      <c r="Q217" s="159"/>
      <c r="R217" s="160"/>
      <c r="S217" s="160"/>
      <c r="T217" s="160"/>
      <c r="U217" s="160"/>
      <c r="V217" s="160"/>
      <c r="W217" s="160"/>
      <c r="X217" s="160"/>
      <c r="Y217" s="160"/>
      <c r="Z217" s="150"/>
      <c r="AA217" s="150"/>
      <c r="AB217" s="150"/>
      <c r="AC217" s="150"/>
      <c r="AD217" s="150"/>
      <c r="AE217" s="150"/>
      <c r="AF217" s="150"/>
      <c r="AG217" s="150" t="s">
        <v>415</v>
      </c>
      <c r="AH217" s="150">
        <v>0</v>
      </c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</row>
    <row r="218" spans="1:60" outlineLevel="3" x14ac:dyDescent="0.25">
      <c r="A218" s="157"/>
      <c r="B218" s="158"/>
      <c r="C218" s="184" t="s">
        <v>1240</v>
      </c>
      <c r="D218" s="182"/>
      <c r="E218" s="183"/>
      <c r="F218" s="160"/>
      <c r="G218" s="160"/>
      <c r="H218" s="160"/>
      <c r="I218" s="160"/>
      <c r="J218" s="160"/>
      <c r="K218" s="160"/>
      <c r="L218" s="160"/>
      <c r="M218" s="160"/>
      <c r="N218" s="159"/>
      <c r="O218" s="159"/>
      <c r="P218" s="159"/>
      <c r="Q218" s="159"/>
      <c r="R218" s="160"/>
      <c r="S218" s="160"/>
      <c r="T218" s="160"/>
      <c r="U218" s="160"/>
      <c r="V218" s="160"/>
      <c r="W218" s="160"/>
      <c r="X218" s="160"/>
      <c r="Y218" s="160"/>
      <c r="Z218" s="150"/>
      <c r="AA218" s="150"/>
      <c r="AB218" s="150"/>
      <c r="AC218" s="150"/>
      <c r="AD218" s="150"/>
      <c r="AE218" s="150"/>
      <c r="AF218" s="150"/>
      <c r="AG218" s="150" t="s">
        <v>415</v>
      </c>
      <c r="AH218" s="150">
        <v>0</v>
      </c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</row>
    <row r="219" spans="1:60" outlineLevel="3" x14ac:dyDescent="0.25">
      <c r="A219" s="157"/>
      <c r="B219" s="158"/>
      <c r="C219" s="184" t="s">
        <v>1241</v>
      </c>
      <c r="D219" s="182"/>
      <c r="E219" s="183"/>
      <c r="F219" s="160"/>
      <c r="G219" s="160"/>
      <c r="H219" s="160"/>
      <c r="I219" s="160"/>
      <c r="J219" s="160"/>
      <c r="K219" s="160"/>
      <c r="L219" s="160"/>
      <c r="M219" s="160"/>
      <c r="N219" s="159"/>
      <c r="O219" s="159"/>
      <c r="P219" s="159"/>
      <c r="Q219" s="159"/>
      <c r="R219" s="160"/>
      <c r="S219" s="160"/>
      <c r="T219" s="160"/>
      <c r="U219" s="160"/>
      <c r="V219" s="160"/>
      <c r="W219" s="160"/>
      <c r="X219" s="160"/>
      <c r="Y219" s="160"/>
      <c r="Z219" s="150"/>
      <c r="AA219" s="150"/>
      <c r="AB219" s="150"/>
      <c r="AC219" s="150"/>
      <c r="AD219" s="150"/>
      <c r="AE219" s="150"/>
      <c r="AF219" s="150"/>
      <c r="AG219" s="150" t="s">
        <v>415</v>
      </c>
      <c r="AH219" s="150">
        <v>0</v>
      </c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</row>
    <row r="220" spans="1:60" outlineLevel="3" x14ac:dyDescent="0.25">
      <c r="A220" s="157"/>
      <c r="B220" s="158"/>
      <c r="C220" s="184" t="s">
        <v>1242</v>
      </c>
      <c r="D220" s="182"/>
      <c r="E220" s="183">
        <v>1</v>
      </c>
      <c r="F220" s="160"/>
      <c r="G220" s="160"/>
      <c r="H220" s="160"/>
      <c r="I220" s="160"/>
      <c r="J220" s="160"/>
      <c r="K220" s="160"/>
      <c r="L220" s="160"/>
      <c r="M220" s="160"/>
      <c r="N220" s="159"/>
      <c r="O220" s="159"/>
      <c r="P220" s="159"/>
      <c r="Q220" s="159"/>
      <c r="R220" s="160"/>
      <c r="S220" s="160"/>
      <c r="T220" s="160"/>
      <c r="U220" s="160"/>
      <c r="V220" s="160"/>
      <c r="W220" s="160"/>
      <c r="X220" s="160"/>
      <c r="Y220" s="160"/>
      <c r="Z220" s="150"/>
      <c r="AA220" s="150"/>
      <c r="AB220" s="150"/>
      <c r="AC220" s="150"/>
      <c r="AD220" s="150"/>
      <c r="AE220" s="150"/>
      <c r="AF220" s="150"/>
      <c r="AG220" s="150" t="s">
        <v>415</v>
      </c>
      <c r="AH220" s="150">
        <v>0</v>
      </c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</row>
    <row r="221" spans="1:60" outlineLevel="3" x14ac:dyDescent="0.25">
      <c r="A221" s="157"/>
      <c r="B221" s="158"/>
      <c r="C221" s="184" t="s">
        <v>1126</v>
      </c>
      <c r="D221" s="182"/>
      <c r="E221" s="183"/>
      <c r="F221" s="160"/>
      <c r="G221" s="160"/>
      <c r="H221" s="160"/>
      <c r="I221" s="160"/>
      <c r="J221" s="160"/>
      <c r="K221" s="160"/>
      <c r="L221" s="160"/>
      <c r="M221" s="160"/>
      <c r="N221" s="159"/>
      <c r="O221" s="159"/>
      <c r="P221" s="159"/>
      <c r="Q221" s="159"/>
      <c r="R221" s="160"/>
      <c r="S221" s="160"/>
      <c r="T221" s="160"/>
      <c r="U221" s="160"/>
      <c r="V221" s="160"/>
      <c r="W221" s="160"/>
      <c r="X221" s="160"/>
      <c r="Y221" s="160"/>
      <c r="Z221" s="150"/>
      <c r="AA221" s="150"/>
      <c r="AB221" s="150"/>
      <c r="AC221" s="150"/>
      <c r="AD221" s="150"/>
      <c r="AE221" s="150"/>
      <c r="AF221" s="150"/>
      <c r="AG221" s="150" t="s">
        <v>415</v>
      </c>
      <c r="AH221" s="150">
        <v>0</v>
      </c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</row>
    <row r="222" spans="1:60" ht="20.399999999999999" outlineLevel="3" x14ac:dyDescent="0.25">
      <c r="A222" s="157"/>
      <c r="B222" s="158"/>
      <c r="C222" s="184" t="s">
        <v>1243</v>
      </c>
      <c r="D222" s="182"/>
      <c r="E222" s="183"/>
      <c r="F222" s="160"/>
      <c r="G222" s="160"/>
      <c r="H222" s="160"/>
      <c r="I222" s="160"/>
      <c r="J222" s="160"/>
      <c r="K222" s="160"/>
      <c r="L222" s="160"/>
      <c r="M222" s="160"/>
      <c r="N222" s="159"/>
      <c r="O222" s="159"/>
      <c r="P222" s="159"/>
      <c r="Q222" s="159"/>
      <c r="R222" s="160"/>
      <c r="S222" s="160"/>
      <c r="T222" s="160"/>
      <c r="U222" s="160"/>
      <c r="V222" s="160"/>
      <c r="W222" s="160"/>
      <c r="X222" s="160"/>
      <c r="Y222" s="160"/>
      <c r="Z222" s="150"/>
      <c r="AA222" s="150"/>
      <c r="AB222" s="150"/>
      <c r="AC222" s="150"/>
      <c r="AD222" s="150"/>
      <c r="AE222" s="150"/>
      <c r="AF222" s="150"/>
      <c r="AG222" s="150" t="s">
        <v>415</v>
      </c>
      <c r="AH222" s="150">
        <v>0</v>
      </c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</row>
    <row r="223" spans="1:60" x14ac:dyDescent="0.25">
      <c r="A223" s="162" t="s">
        <v>353</v>
      </c>
      <c r="B223" s="163" t="s">
        <v>300</v>
      </c>
      <c r="C223" s="177" t="s">
        <v>301</v>
      </c>
      <c r="D223" s="164"/>
      <c r="E223" s="165"/>
      <c r="F223" s="166"/>
      <c r="G223" s="166">
        <f>SUMIF(AG224:AG261,"&lt;&gt;NOR",G224:G261)</f>
        <v>0</v>
      </c>
      <c r="H223" s="166"/>
      <c r="I223" s="166">
        <f>SUM(I224:I261)</f>
        <v>0</v>
      </c>
      <c r="J223" s="166"/>
      <c r="K223" s="166">
        <f>SUM(K224:K261)</f>
        <v>0</v>
      </c>
      <c r="L223" s="166"/>
      <c r="M223" s="166">
        <f>SUM(M224:M261)</f>
        <v>0</v>
      </c>
      <c r="N223" s="165"/>
      <c r="O223" s="165">
        <f>SUM(O224:O261)</f>
        <v>8.08</v>
      </c>
      <c r="P223" s="165"/>
      <c r="Q223" s="165">
        <f>SUM(Q224:Q261)</f>
        <v>0</v>
      </c>
      <c r="R223" s="166"/>
      <c r="S223" s="166"/>
      <c r="T223" s="167"/>
      <c r="U223" s="161"/>
      <c r="V223" s="161">
        <f>SUM(V224:V261)</f>
        <v>515.66</v>
      </c>
      <c r="W223" s="161"/>
      <c r="X223" s="161"/>
      <c r="Y223" s="161"/>
      <c r="AG223" t="s">
        <v>354</v>
      </c>
    </row>
    <row r="224" spans="1:60" outlineLevel="1" x14ac:dyDescent="0.25">
      <c r="A224" s="169">
        <v>42</v>
      </c>
      <c r="B224" s="170" t="s">
        <v>1244</v>
      </c>
      <c r="C224" s="178" t="s">
        <v>1245</v>
      </c>
      <c r="D224" s="171" t="s">
        <v>1246</v>
      </c>
      <c r="E224" s="172">
        <v>3.887</v>
      </c>
      <c r="F224" s="173"/>
      <c r="G224" s="174">
        <f>ROUND(E224*F224,2)</f>
        <v>0</v>
      </c>
      <c r="H224" s="173"/>
      <c r="I224" s="174">
        <f>ROUND(E224*H224,2)</f>
        <v>0</v>
      </c>
      <c r="J224" s="173"/>
      <c r="K224" s="174">
        <f>ROUND(E224*J224,2)</f>
        <v>0</v>
      </c>
      <c r="L224" s="174">
        <v>21</v>
      </c>
      <c r="M224" s="174">
        <f>G224*(1+L224/100)</f>
        <v>0</v>
      </c>
      <c r="N224" s="172">
        <v>6.0000000000000002E-5</v>
      </c>
      <c r="O224" s="172">
        <f>ROUND(E224*N224,2)</f>
        <v>0</v>
      </c>
      <c r="P224" s="172">
        <v>0</v>
      </c>
      <c r="Q224" s="172">
        <f>ROUND(E224*P224,2)</f>
        <v>0</v>
      </c>
      <c r="R224" s="174" t="s">
        <v>1247</v>
      </c>
      <c r="S224" s="174" t="s">
        <v>358</v>
      </c>
      <c r="T224" s="175" t="s">
        <v>409</v>
      </c>
      <c r="U224" s="160">
        <v>0.42599999999999999</v>
      </c>
      <c r="V224" s="160">
        <f>ROUND(E224*U224,2)</f>
        <v>1.66</v>
      </c>
      <c r="W224" s="160"/>
      <c r="X224" s="160" t="s">
        <v>410</v>
      </c>
      <c r="Y224" s="160" t="s">
        <v>361</v>
      </c>
      <c r="Z224" s="150"/>
      <c r="AA224" s="150"/>
      <c r="AB224" s="150"/>
      <c r="AC224" s="150"/>
      <c r="AD224" s="150"/>
      <c r="AE224" s="150"/>
      <c r="AF224" s="150"/>
      <c r="AG224" s="150" t="s">
        <v>411</v>
      </c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</row>
    <row r="225" spans="1:60" outlineLevel="2" x14ac:dyDescent="0.25">
      <c r="A225" s="157"/>
      <c r="B225" s="158"/>
      <c r="C225" s="184" t="s">
        <v>1248</v>
      </c>
      <c r="D225" s="182"/>
      <c r="E225" s="183"/>
      <c r="F225" s="160"/>
      <c r="G225" s="160"/>
      <c r="H225" s="160"/>
      <c r="I225" s="160"/>
      <c r="J225" s="160"/>
      <c r="K225" s="160"/>
      <c r="L225" s="160"/>
      <c r="M225" s="160"/>
      <c r="N225" s="159"/>
      <c r="O225" s="159"/>
      <c r="P225" s="159"/>
      <c r="Q225" s="159"/>
      <c r="R225" s="160"/>
      <c r="S225" s="160"/>
      <c r="T225" s="160"/>
      <c r="U225" s="160"/>
      <c r="V225" s="160"/>
      <c r="W225" s="160"/>
      <c r="X225" s="160"/>
      <c r="Y225" s="160"/>
      <c r="Z225" s="150"/>
      <c r="AA225" s="150"/>
      <c r="AB225" s="150"/>
      <c r="AC225" s="150"/>
      <c r="AD225" s="150"/>
      <c r="AE225" s="150"/>
      <c r="AF225" s="150"/>
      <c r="AG225" s="150" t="s">
        <v>415</v>
      </c>
      <c r="AH225" s="150">
        <v>0</v>
      </c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</row>
    <row r="226" spans="1:60" outlineLevel="3" x14ac:dyDescent="0.25">
      <c r="A226" s="157"/>
      <c r="B226" s="158"/>
      <c r="C226" s="184" t="s">
        <v>1249</v>
      </c>
      <c r="D226" s="182"/>
      <c r="E226" s="183">
        <v>3.887</v>
      </c>
      <c r="F226" s="160"/>
      <c r="G226" s="160"/>
      <c r="H226" s="160"/>
      <c r="I226" s="160"/>
      <c r="J226" s="160"/>
      <c r="K226" s="160"/>
      <c r="L226" s="160"/>
      <c r="M226" s="160"/>
      <c r="N226" s="159"/>
      <c r="O226" s="159"/>
      <c r="P226" s="159"/>
      <c r="Q226" s="159"/>
      <c r="R226" s="160"/>
      <c r="S226" s="160"/>
      <c r="T226" s="160"/>
      <c r="U226" s="160"/>
      <c r="V226" s="160"/>
      <c r="W226" s="160"/>
      <c r="X226" s="160"/>
      <c r="Y226" s="160"/>
      <c r="Z226" s="150"/>
      <c r="AA226" s="150"/>
      <c r="AB226" s="150"/>
      <c r="AC226" s="150"/>
      <c r="AD226" s="150"/>
      <c r="AE226" s="150"/>
      <c r="AF226" s="150"/>
      <c r="AG226" s="150" t="s">
        <v>415</v>
      </c>
      <c r="AH226" s="150">
        <v>0</v>
      </c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</row>
    <row r="227" spans="1:60" outlineLevel="1" x14ac:dyDescent="0.25">
      <c r="A227" s="169">
        <v>43</v>
      </c>
      <c r="B227" s="170" t="s">
        <v>1250</v>
      </c>
      <c r="C227" s="178" t="s">
        <v>1251</v>
      </c>
      <c r="D227" s="171" t="s">
        <v>1246</v>
      </c>
      <c r="E227" s="172">
        <v>987.96500000000003</v>
      </c>
      <c r="F227" s="173"/>
      <c r="G227" s="174">
        <f>ROUND(E227*F227,2)</f>
        <v>0</v>
      </c>
      <c r="H227" s="173"/>
      <c r="I227" s="174">
        <f>ROUND(E227*H227,2)</f>
        <v>0</v>
      </c>
      <c r="J227" s="173"/>
      <c r="K227" s="174">
        <f>ROUND(E227*J227,2)</f>
        <v>0</v>
      </c>
      <c r="L227" s="174">
        <v>21</v>
      </c>
      <c r="M227" s="174">
        <f>G227*(1+L227/100)</f>
        <v>0</v>
      </c>
      <c r="N227" s="172">
        <v>6.0000000000000002E-5</v>
      </c>
      <c r="O227" s="172">
        <f>ROUND(E227*N227,2)</f>
        <v>0.06</v>
      </c>
      <c r="P227" s="172">
        <v>0</v>
      </c>
      <c r="Q227" s="172">
        <f>ROUND(E227*P227,2)</f>
        <v>0</v>
      </c>
      <c r="R227" s="174" t="s">
        <v>1247</v>
      </c>
      <c r="S227" s="174" t="s">
        <v>358</v>
      </c>
      <c r="T227" s="175" t="s">
        <v>409</v>
      </c>
      <c r="U227" s="160">
        <v>0.221</v>
      </c>
      <c r="V227" s="160">
        <f>ROUND(E227*U227,2)</f>
        <v>218.34</v>
      </c>
      <c r="W227" s="160"/>
      <c r="X227" s="160" t="s">
        <v>410</v>
      </c>
      <c r="Y227" s="160" t="s">
        <v>361</v>
      </c>
      <c r="Z227" s="150"/>
      <c r="AA227" s="150"/>
      <c r="AB227" s="150"/>
      <c r="AC227" s="150"/>
      <c r="AD227" s="150"/>
      <c r="AE227" s="150"/>
      <c r="AF227" s="150"/>
      <c r="AG227" s="150" t="s">
        <v>411</v>
      </c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</row>
    <row r="228" spans="1:60" outlineLevel="2" x14ac:dyDescent="0.25">
      <c r="A228" s="157"/>
      <c r="B228" s="158"/>
      <c r="C228" s="184" t="s">
        <v>1248</v>
      </c>
      <c r="D228" s="182"/>
      <c r="E228" s="183"/>
      <c r="F228" s="160"/>
      <c r="G228" s="160"/>
      <c r="H228" s="160"/>
      <c r="I228" s="160"/>
      <c r="J228" s="160"/>
      <c r="K228" s="160"/>
      <c r="L228" s="160"/>
      <c r="M228" s="160"/>
      <c r="N228" s="159"/>
      <c r="O228" s="159"/>
      <c r="P228" s="159"/>
      <c r="Q228" s="159"/>
      <c r="R228" s="160"/>
      <c r="S228" s="160"/>
      <c r="T228" s="160"/>
      <c r="U228" s="160"/>
      <c r="V228" s="160"/>
      <c r="W228" s="160"/>
      <c r="X228" s="160"/>
      <c r="Y228" s="160"/>
      <c r="Z228" s="150"/>
      <c r="AA228" s="150"/>
      <c r="AB228" s="150"/>
      <c r="AC228" s="150"/>
      <c r="AD228" s="150"/>
      <c r="AE228" s="150"/>
      <c r="AF228" s="150"/>
      <c r="AG228" s="150" t="s">
        <v>415</v>
      </c>
      <c r="AH228" s="150">
        <v>0</v>
      </c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</row>
    <row r="229" spans="1:60" outlineLevel="3" x14ac:dyDescent="0.25">
      <c r="A229" s="157"/>
      <c r="B229" s="158"/>
      <c r="C229" s="184" t="s">
        <v>1252</v>
      </c>
      <c r="D229" s="182"/>
      <c r="E229" s="183">
        <v>320.65449999999998</v>
      </c>
      <c r="F229" s="160"/>
      <c r="G229" s="160"/>
      <c r="H229" s="160"/>
      <c r="I229" s="160"/>
      <c r="J229" s="160"/>
      <c r="K229" s="160"/>
      <c r="L229" s="160"/>
      <c r="M229" s="160"/>
      <c r="N229" s="159"/>
      <c r="O229" s="159"/>
      <c r="P229" s="159"/>
      <c r="Q229" s="159"/>
      <c r="R229" s="160"/>
      <c r="S229" s="160"/>
      <c r="T229" s="160"/>
      <c r="U229" s="160"/>
      <c r="V229" s="160"/>
      <c r="W229" s="160"/>
      <c r="X229" s="160"/>
      <c r="Y229" s="160"/>
      <c r="Z229" s="150"/>
      <c r="AA229" s="150"/>
      <c r="AB229" s="150"/>
      <c r="AC229" s="150"/>
      <c r="AD229" s="150"/>
      <c r="AE229" s="150"/>
      <c r="AF229" s="150"/>
      <c r="AG229" s="150" t="s">
        <v>415</v>
      </c>
      <c r="AH229" s="150">
        <v>0</v>
      </c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</row>
    <row r="230" spans="1:60" outlineLevel="3" x14ac:dyDescent="0.25">
      <c r="A230" s="157"/>
      <c r="B230" s="158"/>
      <c r="C230" s="184" t="s">
        <v>1253</v>
      </c>
      <c r="D230" s="182"/>
      <c r="E230" s="183">
        <v>337.98500000000001</v>
      </c>
      <c r="F230" s="160"/>
      <c r="G230" s="160"/>
      <c r="H230" s="160"/>
      <c r="I230" s="160"/>
      <c r="J230" s="160"/>
      <c r="K230" s="160"/>
      <c r="L230" s="160"/>
      <c r="M230" s="160"/>
      <c r="N230" s="159"/>
      <c r="O230" s="159"/>
      <c r="P230" s="159"/>
      <c r="Q230" s="159"/>
      <c r="R230" s="160"/>
      <c r="S230" s="160"/>
      <c r="T230" s="160"/>
      <c r="U230" s="160"/>
      <c r="V230" s="160"/>
      <c r="W230" s="160"/>
      <c r="X230" s="160"/>
      <c r="Y230" s="160"/>
      <c r="Z230" s="150"/>
      <c r="AA230" s="150"/>
      <c r="AB230" s="150"/>
      <c r="AC230" s="150"/>
      <c r="AD230" s="150"/>
      <c r="AE230" s="150"/>
      <c r="AF230" s="150"/>
      <c r="AG230" s="150" t="s">
        <v>415</v>
      </c>
      <c r="AH230" s="150">
        <v>0</v>
      </c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</row>
    <row r="231" spans="1:60" outlineLevel="3" x14ac:dyDescent="0.25">
      <c r="A231" s="157"/>
      <c r="B231" s="158"/>
      <c r="C231" s="184" t="s">
        <v>1254</v>
      </c>
      <c r="D231" s="182"/>
      <c r="E231" s="183">
        <v>329.32549999999998</v>
      </c>
      <c r="F231" s="160"/>
      <c r="G231" s="160"/>
      <c r="H231" s="160"/>
      <c r="I231" s="160"/>
      <c r="J231" s="160"/>
      <c r="K231" s="160"/>
      <c r="L231" s="160"/>
      <c r="M231" s="160"/>
      <c r="N231" s="159"/>
      <c r="O231" s="159"/>
      <c r="P231" s="159"/>
      <c r="Q231" s="159"/>
      <c r="R231" s="160"/>
      <c r="S231" s="160"/>
      <c r="T231" s="160"/>
      <c r="U231" s="160"/>
      <c r="V231" s="160"/>
      <c r="W231" s="160"/>
      <c r="X231" s="160"/>
      <c r="Y231" s="160"/>
      <c r="Z231" s="150"/>
      <c r="AA231" s="150"/>
      <c r="AB231" s="150"/>
      <c r="AC231" s="150"/>
      <c r="AD231" s="150"/>
      <c r="AE231" s="150"/>
      <c r="AF231" s="150"/>
      <c r="AG231" s="150" t="s">
        <v>415</v>
      </c>
      <c r="AH231" s="150">
        <v>0</v>
      </c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</row>
    <row r="232" spans="1:60" outlineLevel="1" x14ac:dyDescent="0.25">
      <c r="A232" s="169">
        <v>44</v>
      </c>
      <c r="B232" s="170" t="s">
        <v>1255</v>
      </c>
      <c r="C232" s="178" t="s">
        <v>1256</v>
      </c>
      <c r="D232" s="171" t="s">
        <v>1246</v>
      </c>
      <c r="E232" s="172">
        <v>1083.3</v>
      </c>
      <c r="F232" s="173"/>
      <c r="G232" s="174">
        <f>ROUND(E232*F232,2)</f>
        <v>0</v>
      </c>
      <c r="H232" s="173"/>
      <c r="I232" s="174">
        <f>ROUND(E232*H232,2)</f>
        <v>0</v>
      </c>
      <c r="J232" s="173"/>
      <c r="K232" s="174">
        <f>ROUND(E232*J232,2)</f>
        <v>0</v>
      </c>
      <c r="L232" s="174">
        <v>21</v>
      </c>
      <c r="M232" s="174">
        <f>G232*(1+L232/100)</f>
        <v>0</v>
      </c>
      <c r="N232" s="172">
        <v>5.0000000000000002E-5</v>
      </c>
      <c r="O232" s="172">
        <f>ROUND(E232*N232,2)</f>
        <v>0.05</v>
      </c>
      <c r="P232" s="172">
        <v>0</v>
      </c>
      <c r="Q232" s="172">
        <f>ROUND(E232*P232,2)</f>
        <v>0</v>
      </c>
      <c r="R232" s="174" t="s">
        <v>1247</v>
      </c>
      <c r="S232" s="174" t="s">
        <v>358</v>
      </c>
      <c r="T232" s="175" t="s">
        <v>409</v>
      </c>
      <c r="U232" s="160">
        <v>0.1</v>
      </c>
      <c r="V232" s="160">
        <f>ROUND(E232*U232,2)</f>
        <v>108.33</v>
      </c>
      <c r="W232" s="160"/>
      <c r="X232" s="160" t="s">
        <v>410</v>
      </c>
      <c r="Y232" s="160" t="s">
        <v>361</v>
      </c>
      <c r="Z232" s="150"/>
      <c r="AA232" s="150"/>
      <c r="AB232" s="150"/>
      <c r="AC232" s="150"/>
      <c r="AD232" s="150"/>
      <c r="AE232" s="150"/>
      <c r="AF232" s="150"/>
      <c r="AG232" s="150" t="s">
        <v>411</v>
      </c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</row>
    <row r="233" spans="1:60" outlineLevel="2" x14ac:dyDescent="0.25">
      <c r="A233" s="157"/>
      <c r="B233" s="158"/>
      <c r="C233" s="184" t="s">
        <v>1248</v>
      </c>
      <c r="D233" s="182"/>
      <c r="E233" s="183"/>
      <c r="F233" s="160"/>
      <c r="G233" s="160"/>
      <c r="H233" s="160"/>
      <c r="I233" s="160"/>
      <c r="J233" s="160"/>
      <c r="K233" s="160"/>
      <c r="L233" s="160"/>
      <c r="M233" s="160"/>
      <c r="N233" s="159"/>
      <c r="O233" s="159"/>
      <c r="P233" s="159"/>
      <c r="Q233" s="159"/>
      <c r="R233" s="160"/>
      <c r="S233" s="160"/>
      <c r="T233" s="160"/>
      <c r="U233" s="160"/>
      <c r="V233" s="160"/>
      <c r="W233" s="160"/>
      <c r="X233" s="160"/>
      <c r="Y233" s="160"/>
      <c r="Z233" s="150"/>
      <c r="AA233" s="150"/>
      <c r="AB233" s="150"/>
      <c r="AC233" s="150"/>
      <c r="AD233" s="150"/>
      <c r="AE233" s="150"/>
      <c r="AF233" s="150"/>
      <c r="AG233" s="150" t="s">
        <v>415</v>
      </c>
      <c r="AH233" s="150">
        <v>0</v>
      </c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</row>
    <row r="234" spans="1:60" outlineLevel="3" x14ac:dyDescent="0.25">
      <c r="A234" s="157"/>
      <c r="B234" s="158"/>
      <c r="C234" s="184" t="s">
        <v>1257</v>
      </c>
      <c r="D234" s="182"/>
      <c r="E234" s="183">
        <v>519.98400000000004</v>
      </c>
      <c r="F234" s="160"/>
      <c r="G234" s="160"/>
      <c r="H234" s="160"/>
      <c r="I234" s="160"/>
      <c r="J234" s="160"/>
      <c r="K234" s="160"/>
      <c r="L234" s="160"/>
      <c r="M234" s="160"/>
      <c r="N234" s="159"/>
      <c r="O234" s="159"/>
      <c r="P234" s="159"/>
      <c r="Q234" s="159"/>
      <c r="R234" s="160"/>
      <c r="S234" s="160"/>
      <c r="T234" s="160"/>
      <c r="U234" s="160"/>
      <c r="V234" s="160"/>
      <c r="W234" s="160"/>
      <c r="X234" s="160"/>
      <c r="Y234" s="160"/>
      <c r="Z234" s="150"/>
      <c r="AA234" s="150"/>
      <c r="AB234" s="150"/>
      <c r="AC234" s="150"/>
      <c r="AD234" s="150"/>
      <c r="AE234" s="150"/>
      <c r="AF234" s="150"/>
      <c r="AG234" s="150" t="s">
        <v>415</v>
      </c>
      <c r="AH234" s="150">
        <v>0</v>
      </c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</row>
    <row r="235" spans="1:60" outlineLevel="3" x14ac:dyDescent="0.25">
      <c r="A235" s="157"/>
      <c r="B235" s="158"/>
      <c r="C235" s="184" t="s">
        <v>1258</v>
      </c>
      <c r="D235" s="182"/>
      <c r="E235" s="183">
        <v>563.31600000000003</v>
      </c>
      <c r="F235" s="160"/>
      <c r="G235" s="160"/>
      <c r="H235" s="160"/>
      <c r="I235" s="160"/>
      <c r="J235" s="160"/>
      <c r="K235" s="160"/>
      <c r="L235" s="160"/>
      <c r="M235" s="160"/>
      <c r="N235" s="159"/>
      <c r="O235" s="159"/>
      <c r="P235" s="159"/>
      <c r="Q235" s="159"/>
      <c r="R235" s="160"/>
      <c r="S235" s="160"/>
      <c r="T235" s="160"/>
      <c r="U235" s="160"/>
      <c r="V235" s="160"/>
      <c r="W235" s="160"/>
      <c r="X235" s="160"/>
      <c r="Y235" s="160"/>
      <c r="Z235" s="150"/>
      <c r="AA235" s="150"/>
      <c r="AB235" s="150"/>
      <c r="AC235" s="150"/>
      <c r="AD235" s="150"/>
      <c r="AE235" s="150"/>
      <c r="AF235" s="150"/>
      <c r="AG235" s="150" t="s">
        <v>415</v>
      </c>
      <c r="AH235" s="150">
        <v>0</v>
      </c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</row>
    <row r="236" spans="1:60" outlineLevel="1" x14ac:dyDescent="0.25">
      <c r="A236" s="169">
        <v>45</v>
      </c>
      <c r="B236" s="170" t="s">
        <v>1259</v>
      </c>
      <c r="C236" s="178" t="s">
        <v>1260</v>
      </c>
      <c r="D236" s="171" t="s">
        <v>1246</v>
      </c>
      <c r="E236" s="172">
        <v>4739.12</v>
      </c>
      <c r="F236" s="173"/>
      <c r="G236" s="174">
        <f>ROUND(E236*F236,2)</f>
        <v>0</v>
      </c>
      <c r="H236" s="173"/>
      <c r="I236" s="174">
        <f>ROUND(E236*H236,2)</f>
        <v>0</v>
      </c>
      <c r="J236" s="173"/>
      <c r="K236" s="174">
        <f>ROUND(E236*J236,2)</f>
        <v>0</v>
      </c>
      <c r="L236" s="174">
        <v>21</v>
      </c>
      <c r="M236" s="174">
        <f>G236*(1+L236/100)</f>
        <v>0</v>
      </c>
      <c r="N236" s="172">
        <v>5.0000000000000002E-5</v>
      </c>
      <c r="O236" s="172">
        <f>ROUND(E236*N236,2)</f>
        <v>0.24</v>
      </c>
      <c r="P236" s="172">
        <v>0</v>
      </c>
      <c r="Q236" s="172">
        <f>ROUND(E236*P236,2)</f>
        <v>0</v>
      </c>
      <c r="R236" s="174" t="s">
        <v>1247</v>
      </c>
      <c r="S236" s="174" t="s">
        <v>358</v>
      </c>
      <c r="T236" s="175" t="s">
        <v>409</v>
      </c>
      <c r="U236" s="160">
        <v>3.4000000000000002E-2</v>
      </c>
      <c r="V236" s="160">
        <f>ROUND(E236*U236,2)</f>
        <v>161.13</v>
      </c>
      <c r="W236" s="160"/>
      <c r="X236" s="160" t="s">
        <v>410</v>
      </c>
      <c r="Y236" s="160" t="s">
        <v>361</v>
      </c>
      <c r="Z236" s="150"/>
      <c r="AA236" s="150"/>
      <c r="AB236" s="150"/>
      <c r="AC236" s="150"/>
      <c r="AD236" s="150"/>
      <c r="AE236" s="150"/>
      <c r="AF236" s="150"/>
      <c r="AG236" s="150" t="s">
        <v>411</v>
      </c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</row>
    <row r="237" spans="1:60" outlineLevel="2" x14ac:dyDescent="0.25">
      <c r="A237" s="157"/>
      <c r="B237" s="158"/>
      <c r="C237" s="184" t="s">
        <v>1131</v>
      </c>
      <c r="D237" s="182"/>
      <c r="E237" s="183"/>
      <c r="F237" s="160"/>
      <c r="G237" s="160"/>
      <c r="H237" s="160"/>
      <c r="I237" s="160"/>
      <c r="J237" s="160"/>
      <c r="K237" s="160"/>
      <c r="L237" s="160"/>
      <c r="M237" s="160"/>
      <c r="N237" s="159"/>
      <c r="O237" s="159"/>
      <c r="P237" s="159"/>
      <c r="Q237" s="159"/>
      <c r="R237" s="160"/>
      <c r="S237" s="160"/>
      <c r="T237" s="160"/>
      <c r="U237" s="160"/>
      <c r="V237" s="160"/>
      <c r="W237" s="160"/>
      <c r="X237" s="160"/>
      <c r="Y237" s="160"/>
      <c r="Z237" s="150"/>
      <c r="AA237" s="150"/>
      <c r="AB237" s="150"/>
      <c r="AC237" s="150"/>
      <c r="AD237" s="150"/>
      <c r="AE237" s="150"/>
      <c r="AF237" s="150"/>
      <c r="AG237" s="150" t="s">
        <v>415</v>
      </c>
      <c r="AH237" s="150">
        <v>0</v>
      </c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</row>
    <row r="238" spans="1:60" outlineLevel="3" x14ac:dyDescent="0.25">
      <c r="A238" s="157"/>
      <c r="B238" s="158"/>
      <c r="C238" s="184" t="s">
        <v>1261</v>
      </c>
      <c r="D238" s="182"/>
      <c r="E238" s="183"/>
      <c r="F238" s="160"/>
      <c r="G238" s="160"/>
      <c r="H238" s="160"/>
      <c r="I238" s="160"/>
      <c r="J238" s="160"/>
      <c r="K238" s="160"/>
      <c r="L238" s="160"/>
      <c r="M238" s="160"/>
      <c r="N238" s="159"/>
      <c r="O238" s="159"/>
      <c r="P238" s="159"/>
      <c r="Q238" s="159"/>
      <c r="R238" s="160"/>
      <c r="S238" s="160"/>
      <c r="T238" s="160"/>
      <c r="U238" s="160"/>
      <c r="V238" s="160"/>
      <c r="W238" s="160"/>
      <c r="X238" s="160"/>
      <c r="Y238" s="160"/>
      <c r="Z238" s="150"/>
      <c r="AA238" s="150"/>
      <c r="AB238" s="150"/>
      <c r="AC238" s="150"/>
      <c r="AD238" s="150"/>
      <c r="AE238" s="150"/>
      <c r="AF238" s="150"/>
      <c r="AG238" s="150" t="s">
        <v>415</v>
      </c>
      <c r="AH238" s="150">
        <v>0</v>
      </c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</row>
    <row r="239" spans="1:60" outlineLevel="3" x14ac:dyDescent="0.25">
      <c r="A239" s="157"/>
      <c r="B239" s="158"/>
      <c r="C239" s="184" t="s">
        <v>1262</v>
      </c>
      <c r="D239" s="182"/>
      <c r="E239" s="183">
        <v>4739.12</v>
      </c>
      <c r="F239" s="160"/>
      <c r="G239" s="160"/>
      <c r="H239" s="160"/>
      <c r="I239" s="160"/>
      <c r="J239" s="160"/>
      <c r="K239" s="160"/>
      <c r="L239" s="160"/>
      <c r="M239" s="160"/>
      <c r="N239" s="159"/>
      <c r="O239" s="159"/>
      <c r="P239" s="159"/>
      <c r="Q239" s="159"/>
      <c r="R239" s="160"/>
      <c r="S239" s="160"/>
      <c r="T239" s="160"/>
      <c r="U239" s="160"/>
      <c r="V239" s="160"/>
      <c r="W239" s="160"/>
      <c r="X239" s="160"/>
      <c r="Y239" s="160"/>
      <c r="Z239" s="150"/>
      <c r="AA239" s="150"/>
      <c r="AB239" s="150"/>
      <c r="AC239" s="150"/>
      <c r="AD239" s="150"/>
      <c r="AE239" s="150"/>
      <c r="AF239" s="150"/>
      <c r="AG239" s="150" t="s">
        <v>415</v>
      </c>
      <c r="AH239" s="150">
        <v>0</v>
      </c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</row>
    <row r="240" spans="1:60" outlineLevel="1" x14ac:dyDescent="0.25">
      <c r="A240" s="169">
        <v>46</v>
      </c>
      <c r="B240" s="170" t="s">
        <v>1263</v>
      </c>
      <c r="C240" s="178" t="s">
        <v>1264</v>
      </c>
      <c r="D240" s="171" t="s">
        <v>1246</v>
      </c>
      <c r="E240" s="172">
        <v>187.2</v>
      </c>
      <c r="F240" s="173"/>
      <c r="G240" s="174">
        <f>ROUND(E240*F240,2)</f>
        <v>0</v>
      </c>
      <c r="H240" s="173"/>
      <c r="I240" s="174">
        <f>ROUND(E240*H240,2)</f>
        <v>0</v>
      </c>
      <c r="J240" s="173"/>
      <c r="K240" s="174">
        <f>ROUND(E240*J240,2)</f>
        <v>0</v>
      </c>
      <c r="L240" s="174">
        <v>21</v>
      </c>
      <c r="M240" s="174">
        <f>G240*(1+L240/100)</f>
        <v>0</v>
      </c>
      <c r="N240" s="172">
        <v>1.0499999999999999E-3</v>
      </c>
      <c r="O240" s="172">
        <f>ROUND(E240*N240,2)</f>
        <v>0.2</v>
      </c>
      <c r="P240" s="172">
        <v>0</v>
      </c>
      <c r="Q240" s="172">
        <f>ROUND(E240*P240,2)</f>
        <v>0</v>
      </c>
      <c r="R240" s="174" t="s">
        <v>1265</v>
      </c>
      <c r="S240" s="174" t="s">
        <v>358</v>
      </c>
      <c r="T240" s="175" t="s">
        <v>409</v>
      </c>
      <c r="U240" s="160">
        <v>0</v>
      </c>
      <c r="V240" s="160">
        <f>ROUND(E240*U240,2)</f>
        <v>0</v>
      </c>
      <c r="W240" s="160"/>
      <c r="X240" s="160" t="s">
        <v>823</v>
      </c>
      <c r="Y240" s="160" t="s">
        <v>361</v>
      </c>
      <c r="Z240" s="150"/>
      <c r="AA240" s="150"/>
      <c r="AB240" s="150"/>
      <c r="AC240" s="150"/>
      <c r="AD240" s="150"/>
      <c r="AE240" s="150"/>
      <c r="AF240" s="150"/>
      <c r="AG240" s="150" t="s">
        <v>824</v>
      </c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</row>
    <row r="241" spans="1:60" outlineLevel="2" x14ac:dyDescent="0.25">
      <c r="A241" s="157"/>
      <c r="B241" s="158"/>
      <c r="C241" s="184" t="s">
        <v>1266</v>
      </c>
      <c r="D241" s="182"/>
      <c r="E241" s="183">
        <v>187.2</v>
      </c>
      <c r="F241" s="160"/>
      <c r="G241" s="160"/>
      <c r="H241" s="160"/>
      <c r="I241" s="160"/>
      <c r="J241" s="160"/>
      <c r="K241" s="160"/>
      <c r="L241" s="160"/>
      <c r="M241" s="160"/>
      <c r="N241" s="159"/>
      <c r="O241" s="159"/>
      <c r="P241" s="159"/>
      <c r="Q241" s="159"/>
      <c r="R241" s="160"/>
      <c r="S241" s="160"/>
      <c r="T241" s="160"/>
      <c r="U241" s="160"/>
      <c r="V241" s="160"/>
      <c r="W241" s="160"/>
      <c r="X241" s="160"/>
      <c r="Y241" s="160"/>
      <c r="Z241" s="150"/>
      <c r="AA241" s="150"/>
      <c r="AB241" s="150"/>
      <c r="AC241" s="150"/>
      <c r="AD241" s="150"/>
      <c r="AE241" s="150"/>
      <c r="AF241" s="150"/>
      <c r="AG241" s="150" t="s">
        <v>415</v>
      </c>
      <c r="AH241" s="150">
        <v>0</v>
      </c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</row>
    <row r="242" spans="1:60" outlineLevel="1" x14ac:dyDescent="0.25">
      <c r="A242" s="169">
        <v>47</v>
      </c>
      <c r="B242" s="170" t="s">
        <v>1267</v>
      </c>
      <c r="C242" s="178" t="s">
        <v>1268</v>
      </c>
      <c r="D242" s="171" t="s">
        <v>1246</v>
      </c>
      <c r="E242" s="172">
        <v>2075.152</v>
      </c>
      <c r="F242" s="173"/>
      <c r="G242" s="174">
        <f>ROUND(E242*F242,2)</f>
        <v>0</v>
      </c>
      <c r="H242" s="173"/>
      <c r="I242" s="174">
        <f>ROUND(E242*H242,2)</f>
        <v>0</v>
      </c>
      <c r="J242" s="173"/>
      <c r="K242" s="174">
        <f>ROUND(E242*J242,2)</f>
        <v>0</v>
      </c>
      <c r="L242" s="174">
        <v>21</v>
      </c>
      <c r="M242" s="174">
        <f>G242*(1+L242/100)</f>
        <v>0</v>
      </c>
      <c r="N242" s="172">
        <v>1E-3</v>
      </c>
      <c r="O242" s="172">
        <f>ROUND(E242*N242,2)</f>
        <v>2.08</v>
      </c>
      <c r="P242" s="172">
        <v>0</v>
      </c>
      <c r="Q242" s="172">
        <f>ROUND(E242*P242,2)</f>
        <v>0</v>
      </c>
      <c r="R242" s="174"/>
      <c r="S242" s="174" t="s">
        <v>443</v>
      </c>
      <c r="T242" s="175" t="s">
        <v>359</v>
      </c>
      <c r="U242" s="160">
        <v>0</v>
      </c>
      <c r="V242" s="160">
        <f>ROUND(E242*U242,2)</f>
        <v>0</v>
      </c>
      <c r="W242" s="160"/>
      <c r="X242" s="160" t="s">
        <v>744</v>
      </c>
      <c r="Y242" s="160" t="s">
        <v>361</v>
      </c>
      <c r="Z242" s="150"/>
      <c r="AA242" s="150"/>
      <c r="AB242" s="150"/>
      <c r="AC242" s="150"/>
      <c r="AD242" s="150"/>
      <c r="AE242" s="150"/>
      <c r="AF242" s="150"/>
      <c r="AG242" s="150" t="s">
        <v>745</v>
      </c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</row>
    <row r="243" spans="1:60" outlineLevel="2" x14ac:dyDescent="0.25">
      <c r="A243" s="157"/>
      <c r="B243" s="158"/>
      <c r="C243" s="184" t="s">
        <v>1269</v>
      </c>
      <c r="D243" s="182"/>
      <c r="E243" s="183">
        <v>3.887</v>
      </c>
      <c r="F243" s="160"/>
      <c r="G243" s="160"/>
      <c r="H243" s="160"/>
      <c r="I243" s="160"/>
      <c r="J243" s="160"/>
      <c r="K243" s="160"/>
      <c r="L243" s="160"/>
      <c r="M243" s="160"/>
      <c r="N243" s="159"/>
      <c r="O243" s="159"/>
      <c r="P243" s="159"/>
      <c r="Q243" s="159"/>
      <c r="R243" s="160"/>
      <c r="S243" s="160"/>
      <c r="T243" s="160"/>
      <c r="U243" s="160"/>
      <c r="V243" s="160"/>
      <c r="W243" s="160"/>
      <c r="X243" s="160"/>
      <c r="Y243" s="160"/>
      <c r="Z243" s="150"/>
      <c r="AA243" s="150"/>
      <c r="AB243" s="150"/>
      <c r="AC243" s="150"/>
      <c r="AD243" s="150"/>
      <c r="AE243" s="150"/>
      <c r="AF243" s="150"/>
      <c r="AG243" s="150" t="s">
        <v>415</v>
      </c>
      <c r="AH243" s="150">
        <v>5</v>
      </c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</row>
    <row r="244" spans="1:60" outlineLevel="3" x14ac:dyDescent="0.25">
      <c r="A244" s="157"/>
      <c r="B244" s="158"/>
      <c r="C244" s="184" t="s">
        <v>1270</v>
      </c>
      <c r="D244" s="182"/>
      <c r="E244" s="183">
        <v>987.96500000000003</v>
      </c>
      <c r="F244" s="160"/>
      <c r="G244" s="160"/>
      <c r="H244" s="160"/>
      <c r="I244" s="160"/>
      <c r="J244" s="160"/>
      <c r="K244" s="160"/>
      <c r="L244" s="160"/>
      <c r="M244" s="160"/>
      <c r="N244" s="159"/>
      <c r="O244" s="159"/>
      <c r="P244" s="159"/>
      <c r="Q244" s="159"/>
      <c r="R244" s="160"/>
      <c r="S244" s="160"/>
      <c r="T244" s="160"/>
      <c r="U244" s="160"/>
      <c r="V244" s="160"/>
      <c r="W244" s="160"/>
      <c r="X244" s="160"/>
      <c r="Y244" s="160"/>
      <c r="Z244" s="150"/>
      <c r="AA244" s="150"/>
      <c r="AB244" s="150"/>
      <c r="AC244" s="150"/>
      <c r="AD244" s="150"/>
      <c r="AE244" s="150"/>
      <c r="AF244" s="150"/>
      <c r="AG244" s="150" t="s">
        <v>415</v>
      </c>
      <c r="AH244" s="150">
        <v>5</v>
      </c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</row>
    <row r="245" spans="1:60" outlineLevel="3" x14ac:dyDescent="0.25">
      <c r="A245" s="157"/>
      <c r="B245" s="158"/>
      <c r="C245" s="184" t="s">
        <v>1271</v>
      </c>
      <c r="D245" s="182"/>
      <c r="E245" s="183">
        <v>1083.3</v>
      </c>
      <c r="F245" s="160"/>
      <c r="G245" s="160"/>
      <c r="H245" s="160"/>
      <c r="I245" s="160"/>
      <c r="J245" s="160"/>
      <c r="K245" s="160"/>
      <c r="L245" s="160"/>
      <c r="M245" s="160"/>
      <c r="N245" s="159"/>
      <c r="O245" s="159"/>
      <c r="P245" s="159"/>
      <c r="Q245" s="159"/>
      <c r="R245" s="160"/>
      <c r="S245" s="160"/>
      <c r="T245" s="160"/>
      <c r="U245" s="160"/>
      <c r="V245" s="160"/>
      <c r="W245" s="160"/>
      <c r="X245" s="160"/>
      <c r="Y245" s="160"/>
      <c r="Z245" s="150"/>
      <c r="AA245" s="150"/>
      <c r="AB245" s="150"/>
      <c r="AC245" s="150"/>
      <c r="AD245" s="150"/>
      <c r="AE245" s="150"/>
      <c r="AF245" s="150"/>
      <c r="AG245" s="150" t="s">
        <v>415</v>
      </c>
      <c r="AH245" s="150">
        <v>5</v>
      </c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</row>
    <row r="246" spans="1:60" outlineLevel="1" x14ac:dyDescent="0.25">
      <c r="A246" s="169">
        <v>48</v>
      </c>
      <c r="B246" s="170" t="s">
        <v>1272</v>
      </c>
      <c r="C246" s="178" t="s">
        <v>1273</v>
      </c>
      <c r="D246" s="171" t="s">
        <v>1246</v>
      </c>
      <c r="E246" s="172">
        <v>5449.9880000000003</v>
      </c>
      <c r="F246" s="173"/>
      <c r="G246" s="174">
        <f>ROUND(E246*F246,2)</f>
        <v>0</v>
      </c>
      <c r="H246" s="173"/>
      <c r="I246" s="174">
        <f>ROUND(E246*H246,2)</f>
        <v>0</v>
      </c>
      <c r="J246" s="173"/>
      <c r="K246" s="174">
        <f>ROUND(E246*J246,2)</f>
        <v>0</v>
      </c>
      <c r="L246" s="174">
        <v>21</v>
      </c>
      <c r="M246" s="174">
        <f>G246*(1+L246/100)</f>
        <v>0</v>
      </c>
      <c r="N246" s="172">
        <v>1E-3</v>
      </c>
      <c r="O246" s="172">
        <f>ROUND(E246*N246,2)</f>
        <v>5.45</v>
      </c>
      <c r="P246" s="172">
        <v>0</v>
      </c>
      <c r="Q246" s="172">
        <f>ROUND(E246*P246,2)</f>
        <v>0</v>
      </c>
      <c r="R246" s="174"/>
      <c r="S246" s="174" t="s">
        <v>443</v>
      </c>
      <c r="T246" s="175" t="s">
        <v>359</v>
      </c>
      <c r="U246" s="160">
        <v>0</v>
      </c>
      <c r="V246" s="160">
        <f>ROUND(E246*U246,2)</f>
        <v>0</v>
      </c>
      <c r="W246" s="160"/>
      <c r="X246" s="160" t="s">
        <v>744</v>
      </c>
      <c r="Y246" s="160" t="s">
        <v>361</v>
      </c>
      <c r="Z246" s="150"/>
      <c r="AA246" s="150"/>
      <c r="AB246" s="150"/>
      <c r="AC246" s="150"/>
      <c r="AD246" s="150"/>
      <c r="AE246" s="150"/>
      <c r="AF246" s="150"/>
      <c r="AG246" s="150" t="s">
        <v>745</v>
      </c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</row>
    <row r="247" spans="1:60" outlineLevel="2" x14ac:dyDescent="0.25">
      <c r="A247" s="157"/>
      <c r="B247" s="158"/>
      <c r="C247" s="184" t="s">
        <v>1131</v>
      </c>
      <c r="D247" s="182"/>
      <c r="E247" s="183"/>
      <c r="F247" s="160"/>
      <c r="G247" s="160"/>
      <c r="H247" s="160"/>
      <c r="I247" s="160"/>
      <c r="J247" s="160"/>
      <c r="K247" s="160"/>
      <c r="L247" s="160"/>
      <c r="M247" s="160"/>
      <c r="N247" s="159"/>
      <c r="O247" s="159"/>
      <c r="P247" s="159"/>
      <c r="Q247" s="159"/>
      <c r="R247" s="160"/>
      <c r="S247" s="160"/>
      <c r="T247" s="160"/>
      <c r="U247" s="160"/>
      <c r="V247" s="160"/>
      <c r="W247" s="160"/>
      <c r="X247" s="160"/>
      <c r="Y247" s="160"/>
      <c r="Z247" s="150"/>
      <c r="AA247" s="150"/>
      <c r="AB247" s="150"/>
      <c r="AC247" s="150"/>
      <c r="AD247" s="150"/>
      <c r="AE247" s="150"/>
      <c r="AF247" s="150"/>
      <c r="AG247" s="150" t="s">
        <v>415</v>
      </c>
      <c r="AH247" s="150">
        <v>0</v>
      </c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</row>
    <row r="248" spans="1:60" outlineLevel="3" x14ac:dyDescent="0.25">
      <c r="A248" s="157"/>
      <c r="B248" s="158"/>
      <c r="C248" s="184" t="s">
        <v>1261</v>
      </c>
      <c r="D248" s="182"/>
      <c r="E248" s="183"/>
      <c r="F248" s="160"/>
      <c r="G248" s="160"/>
      <c r="H248" s="160"/>
      <c r="I248" s="160"/>
      <c r="J248" s="160"/>
      <c r="K248" s="160"/>
      <c r="L248" s="160"/>
      <c r="M248" s="160"/>
      <c r="N248" s="159"/>
      <c r="O248" s="159"/>
      <c r="P248" s="159"/>
      <c r="Q248" s="159"/>
      <c r="R248" s="160"/>
      <c r="S248" s="160"/>
      <c r="T248" s="160"/>
      <c r="U248" s="160"/>
      <c r="V248" s="160"/>
      <c r="W248" s="160"/>
      <c r="X248" s="160"/>
      <c r="Y248" s="160"/>
      <c r="Z248" s="150"/>
      <c r="AA248" s="150"/>
      <c r="AB248" s="150"/>
      <c r="AC248" s="150"/>
      <c r="AD248" s="150"/>
      <c r="AE248" s="150"/>
      <c r="AF248" s="150"/>
      <c r="AG248" s="150" t="s">
        <v>415</v>
      </c>
      <c r="AH248" s="150">
        <v>0</v>
      </c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</row>
    <row r="249" spans="1:60" outlineLevel="3" x14ac:dyDescent="0.25">
      <c r="A249" s="157"/>
      <c r="B249" s="158"/>
      <c r="C249" s="184" t="s">
        <v>1274</v>
      </c>
      <c r="D249" s="182"/>
      <c r="E249" s="183">
        <v>5449.9880000000003</v>
      </c>
      <c r="F249" s="160"/>
      <c r="G249" s="160"/>
      <c r="H249" s="160"/>
      <c r="I249" s="160"/>
      <c r="J249" s="160"/>
      <c r="K249" s="160"/>
      <c r="L249" s="160"/>
      <c r="M249" s="160"/>
      <c r="N249" s="159"/>
      <c r="O249" s="159"/>
      <c r="P249" s="159"/>
      <c r="Q249" s="159"/>
      <c r="R249" s="160"/>
      <c r="S249" s="160"/>
      <c r="T249" s="160"/>
      <c r="U249" s="160"/>
      <c r="V249" s="160"/>
      <c r="W249" s="160"/>
      <c r="X249" s="160"/>
      <c r="Y249" s="160"/>
      <c r="Z249" s="150"/>
      <c r="AA249" s="150"/>
      <c r="AB249" s="150"/>
      <c r="AC249" s="150"/>
      <c r="AD249" s="150"/>
      <c r="AE249" s="150"/>
      <c r="AF249" s="150"/>
      <c r="AG249" s="150" t="s">
        <v>415</v>
      </c>
      <c r="AH249" s="150">
        <v>0</v>
      </c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</row>
    <row r="250" spans="1:60" outlineLevel="1" x14ac:dyDescent="0.25">
      <c r="A250" s="169">
        <v>49</v>
      </c>
      <c r="B250" s="170" t="s">
        <v>1275</v>
      </c>
      <c r="C250" s="178" t="s">
        <v>1276</v>
      </c>
      <c r="D250" s="171" t="s">
        <v>426</v>
      </c>
      <c r="E250" s="172">
        <v>7.8757700000000002</v>
      </c>
      <c r="F250" s="173"/>
      <c r="G250" s="174">
        <f>ROUND(E250*F250,2)</f>
        <v>0</v>
      </c>
      <c r="H250" s="173"/>
      <c r="I250" s="174">
        <f>ROUND(E250*H250,2)</f>
        <v>0</v>
      </c>
      <c r="J250" s="173"/>
      <c r="K250" s="174">
        <f>ROUND(E250*J250,2)</f>
        <v>0</v>
      </c>
      <c r="L250" s="174">
        <v>21</v>
      </c>
      <c r="M250" s="174">
        <f>G250*(1+L250/100)</f>
        <v>0</v>
      </c>
      <c r="N250" s="172">
        <v>0</v>
      </c>
      <c r="O250" s="172">
        <f>ROUND(E250*N250,2)</f>
        <v>0</v>
      </c>
      <c r="P250" s="172">
        <v>0</v>
      </c>
      <c r="Q250" s="172">
        <f>ROUND(E250*P250,2)</f>
        <v>0</v>
      </c>
      <c r="R250" s="174" t="s">
        <v>1247</v>
      </c>
      <c r="S250" s="174" t="s">
        <v>358</v>
      </c>
      <c r="T250" s="175" t="s">
        <v>409</v>
      </c>
      <c r="U250" s="160">
        <v>3.327</v>
      </c>
      <c r="V250" s="160">
        <f>ROUND(E250*U250,2)</f>
        <v>26.2</v>
      </c>
      <c r="W250" s="160"/>
      <c r="X250" s="160" t="s">
        <v>792</v>
      </c>
      <c r="Y250" s="160" t="s">
        <v>361</v>
      </c>
      <c r="Z250" s="150"/>
      <c r="AA250" s="150"/>
      <c r="AB250" s="150"/>
      <c r="AC250" s="150"/>
      <c r="AD250" s="150"/>
      <c r="AE250" s="150"/>
      <c r="AF250" s="150"/>
      <c r="AG250" s="150" t="s">
        <v>793</v>
      </c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</row>
    <row r="251" spans="1:60" outlineLevel="2" x14ac:dyDescent="0.25">
      <c r="A251" s="157"/>
      <c r="B251" s="158"/>
      <c r="C251" s="266" t="s">
        <v>1111</v>
      </c>
      <c r="D251" s="267"/>
      <c r="E251" s="267"/>
      <c r="F251" s="267"/>
      <c r="G251" s="267"/>
      <c r="H251" s="160"/>
      <c r="I251" s="160"/>
      <c r="J251" s="160"/>
      <c r="K251" s="160"/>
      <c r="L251" s="160"/>
      <c r="M251" s="160"/>
      <c r="N251" s="159"/>
      <c r="O251" s="159"/>
      <c r="P251" s="159"/>
      <c r="Q251" s="159"/>
      <c r="R251" s="160"/>
      <c r="S251" s="160"/>
      <c r="T251" s="160"/>
      <c r="U251" s="160"/>
      <c r="V251" s="160"/>
      <c r="W251" s="160"/>
      <c r="X251" s="160"/>
      <c r="Y251" s="160"/>
      <c r="Z251" s="150"/>
      <c r="AA251" s="150"/>
      <c r="AB251" s="150"/>
      <c r="AC251" s="150"/>
      <c r="AD251" s="150"/>
      <c r="AE251" s="150"/>
      <c r="AF251" s="150"/>
      <c r="AG251" s="150" t="s">
        <v>413</v>
      </c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</row>
    <row r="252" spans="1:60" outlineLevel="2" x14ac:dyDescent="0.25">
      <c r="A252" s="157"/>
      <c r="B252" s="158"/>
      <c r="C252" s="184" t="s">
        <v>795</v>
      </c>
      <c r="D252" s="182"/>
      <c r="E252" s="183"/>
      <c r="F252" s="160"/>
      <c r="G252" s="160"/>
      <c r="H252" s="160"/>
      <c r="I252" s="160"/>
      <c r="J252" s="160"/>
      <c r="K252" s="160"/>
      <c r="L252" s="160"/>
      <c r="M252" s="160"/>
      <c r="N252" s="159"/>
      <c r="O252" s="159"/>
      <c r="P252" s="159"/>
      <c r="Q252" s="159"/>
      <c r="R252" s="160"/>
      <c r="S252" s="160"/>
      <c r="T252" s="160"/>
      <c r="U252" s="160"/>
      <c r="V252" s="160"/>
      <c r="W252" s="160"/>
      <c r="X252" s="160"/>
      <c r="Y252" s="160"/>
      <c r="Z252" s="150"/>
      <c r="AA252" s="150"/>
      <c r="AB252" s="150"/>
      <c r="AC252" s="150"/>
      <c r="AD252" s="150"/>
      <c r="AE252" s="150"/>
      <c r="AF252" s="150"/>
      <c r="AG252" s="150" t="s">
        <v>415</v>
      </c>
      <c r="AH252" s="150">
        <v>0</v>
      </c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</row>
    <row r="253" spans="1:60" outlineLevel="3" x14ac:dyDescent="0.25">
      <c r="A253" s="157"/>
      <c r="B253" s="158"/>
      <c r="C253" s="184" t="s">
        <v>1277</v>
      </c>
      <c r="D253" s="182"/>
      <c r="E253" s="183"/>
      <c r="F253" s="160"/>
      <c r="G253" s="160"/>
      <c r="H253" s="160"/>
      <c r="I253" s="160"/>
      <c r="J253" s="160"/>
      <c r="K253" s="160"/>
      <c r="L253" s="160"/>
      <c r="M253" s="160"/>
      <c r="N253" s="159"/>
      <c r="O253" s="159"/>
      <c r="P253" s="159"/>
      <c r="Q253" s="159"/>
      <c r="R253" s="160"/>
      <c r="S253" s="160"/>
      <c r="T253" s="160"/>
      <c r="U253" s="160"/>
      <c r="V253" s="160"/>
      <c r="W253" s="160"/>
      <c r="X253" s="160"/>
      <c r="Y253" s="160"/>
      <c r="Z253" s="150"/>
      <c r="AA253" s="150"/>
      <c r="AB253" s="150"/>
      <c r="AC253" s="150"/>
      <c r="AD253" s="150"/>
      <c r="AE253" s="150"/>
      <c r="AF253" s="150"/>
      <c r="AG253" s="150" t="s">
        <v>415</v>
      </c>
      <c r="AH253" s="150">
        <v>0</v>
      </c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</row>
    <row r="254" spans="1:60" outlineLevel="3" x14ac:dyDescent="0.25">
      <c r="A254" s="157"/>
      <c r="B254" s="158"/>
      <c r="C254" s="184" t="s">
        <v>1278</v>
      </c>
      <c r="D254" s="182"/>
      <c r="E254" s="183">
        <v>7.8757700000000002</v>
      </c>
      <c r="F254" s="160"/>
      <c r="G254" s="160"/>
      <c r="H254" s="160"/>
      <c r="I254" s="160"/>
      <c r="J254" s="160"/>
      <c r="K254" s="160"/>
      <c r="L254" s="160"/>
      <c r="M254" s="160"/>
      <c r="N254" s="159"/>
      <c r="O254" s="159"/>
      <c r="P254" s="159"/>
      <c r="Q254" s="159"/>
      <c r="R254" s="160"/>
      <c r="S254" s="160"/>
      <c r="T254" s="160"/>
      <c r="U254" s="160"/>
      <c r="V254" s="160"/>
      <c r="W254" s="160"/>
      <c r="X254" s="160"/>
      <c r="Y254" s="160"/>
      <c r="Z254" s="150"/>
      <c r="AA254" s="150"/>
      <c r="AB254" s="150"/>
      <c r="AC254" s="150"/>
      <c r="AD254" s="150"/>
      <c r="AE254" s="150"/>
      <c r="AF254" s="150"/>
      <c r="AG254" s="150" t="s">
        <v>415</v>
      </c>
      <c r="AH254" s="150">
        <v>0</v>
      </c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</row>
    <row r="255" spans="1:60" outlineLevel="1" x14ac:dyDescent="0.25">
      <c r="A255" s="169">
        <v>50</v>
      </c>
      <c r="B255" s="170" t="s">
        <v>1236</v>
      </c>
      <c r="C255" s="178" t="s">
        <v>1237</v>
      </c>
      <c r="D255" s="171" t="s">
        <v>768</v>
      </c>
      <c r="E255" s="172">
        <v>1</v>
      </c>
      <c r="F255" s="173"/>
      <c r="G255" s="174">
        <f>ROUND(E255*F255,2)</f>
        <v>0</v>
      </c>
      <c r="H255" s="173"/>
      <c r="I255" s="174">
        <f>ROUND(E255*H255,2)</f>
        <v>0</v>
      </c>
      <c r="J255" s="173"/>
      <c r="K255" s="174">
        <f>ROUND(E255*J255,2)</f>
        <v>0</v>
      </c>
      <c r="L255" s="174">
        <v>21</v>
      </c>
      <c r="M255" s="174">
        <f>G255*(1+L255/100)</f>
        <v>0</v>
      </c>
      <c r="N255" s="172">
        <v>0</v>
      </c>
      <c r="O255" s="172">
        <f>ROUND(E255*N255,2)</f>
        <v>0</v>
      </c>
      <c r="P255" s="172">
        <v>0</v>
      </c>
      <c r="Q255" s="172">
        <f>ROUND(E255*P255,2)</f>
        <v>0</v>
      </c>
      <c r="R255" s="174"/>
      <c r="S255" s="174" t="s">
        <v>358</v>
      </c>
      <c r="T255" s="175" t="s">
        <v>359</v>
      </c>
      <c r="U255" s="160">
        <v>0</v>
      </c>
      <c r="V255" s="160">
        <f>ROUND(E255*U255,2)</f>
        <v>0</v>
      </c>
      <c r="W255" s="160"/>
      <c r="X255" s="160" t="s">
        <v>360</v>
      </c>
      <c r="Y255" s="160" t="s">
        <v>361</v>
      </c>
      <c r="Z255" s="150"/>
      <c r="AA255" s="150"/>
      <c r="AB255" s="150"/>
      <c r="AC255" s="150"/>
      <c r="AD255" s="150"/>
      <c r="AE255" s="150"/>
      <c r="AF255" s="150"/>
      <c r="AG255" s="150" t="s">
        <v>362</v>
      </c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</row>
    <row r="256" spans="1:60" ht="21" outlineLevel="2" x14ac:dyDescent="0.25">
      <c r="A256" s="157"/>
      <c r="B256" s="158"/>
      <c r="C256" s="255" t="s">
        <v>1238</v>
      </c>
      <c r="D256" s="256"/>
      <c r="E256" s="256"/>
      <c r="F256" s="256"/>
      <c r="G256" s="256"/>
      <c r="H256" s="160"/>
      <c r="I256" s="160"/>
      <c r="J256" s="160"/>
      <c r="K256" s="160"/>
      <c r="L256" s="160"/>
      <c r="M256" s="160"/>
      <c r="N256" s="159"/>
      <c r="O256" s="159"/>
      <c r="P256" s="159"/>
      <c r="Q256" s="159"/>
      <c r="R256" s="160"/>
      <c r="S256" s="160"/>
      <c r="T256" s="160"/>
      <c r="U256" s="160"/>
      <c r="V256" s="160"/>
      <c r="W256" s="160"/>
      <c r="X256" s="160"/>
      <c r="Y256" s="160"/>
      <c r="Z256" s="150"/>
      <c r="AA256" s="150"/>
      <c r="AB256" s="150"/>
      <c r="AC256" s="150"/>
      <c r="AD256" s="150"/>
      <c r="AE256" s="150"/>
      <c r="AF256" s="150"/>
      <c r="AG256" s="150" t="s">
        <v>363</v>
      </c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76" t="str">
        <f>C256</f>
        <v>Náklady spojené s vypracováním projektové dokumentace, většinou v obsahu a rozsahu projektové dokumentace pro provádění stavby, ale mohou zde být obsaženy i náklady na jiné stupně projektové dokumentace, pokud jsou součástí požadavků objednatele.</v>
      </c>
      <c r="BB256" s="150"/>
      <c r="BC256" s="150"/>
      <c r="BD256" s="150"/>
      <c r="BE256" s="150"/>
      <c r="BF256" s="150"/>
      <c r="BG256" s="150"/>
      <c r="BH256" s="150"/>
    </row>
    <row r="257" spans="1:60" outlineLevel="2" x14ac:dyDescent="0.25">
      <c r="A257" s="157"/>
      <c r="B257" s="158"/>
      <c r="C257" s="184" t="s">
        <v>1279</v>
      </c>
      <c r="D257" s="182"/>
      <c r="E257" s="183"/>
      <c r="F257" s="160"/>
      <c r="G257" s="160"/>
      <c r="H257" s="160"/>
      <c r="I257" s="160"/>
      <c r="J257" s="160"/>
      <c r="K257" s="160"/>
      <c r="L257" s="160"/>
      <c r="M257" s="160"/>
      <c r="N257" s="159"/>
      <c r="O257" s="159"/>
      <c r="P257" s="159"/>
      <c r="Q257" s="159"/>
      <c r="R257" s="160"/>
      <c r="S257" s="160"/>
      <c r="T257" s="160"/>
      <c r="U257" s="160"/>
      <c r="V257" s="160"/>
      <c r="W257" s="160"/>
      <c r="X257" s="160"/>
      <c r="Y257" s="160"/>
      <c r="Z257" s="150"/>
      <c r="AA257" s="150"/>
      <c r="AB257" s="150"/>
      <c r="AC257" s="150"/>
      <c r="AD257" s="150"/>
      <c r="AE257" s="150"/>
      <c r="AF257" s="150"/>
      <c r="AG257" s="150" t="s">
        <v>415</v>
      </c>
      <c r="AH257" s="150">
        <v>0</v>
      </c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</row>
    <row r="258" spans="1:60" outlineLevel="3" x14ac:dyDescent="0.25">
      <c r="A258" s="157"/>
      <c r="B258" s="158"/>
      <c r="C258" s="184" t="s">
        <v>1280</v>
      </c>
      <c r="D258" s="182"/>
      <c r="E258" s="183"/>
      <c r="F258" s="160"/>
      <c r="G258" s="160"/>
      <c r="H258" s="160"/>
      <c r="I258" s="160"/>
      <c r="J258" s="160"/>
      <c r="K258" s="160"/>
      <c r="L258" s="160"/>
      <c r="M258" s="160"/>
      <c r="N258" s="159"/>
      <c r="O258" s="159"/>
      <c r="P258" s="159"/>
      <c r="Q258" s="159"/>
      <c r="R258" s="160"/>
      <c r="S258" s="160"/>
      <c r="T258" s="160"/>
      <c r="U258" s="160"/>
      <c r="V258" s="160"/>
      <c r="W258" s="160"/>
      <c r="X258" s="160"/>
      <c r="Y258" s="160"/>
      <c r="Z258" s="150"/>
      <c r="AA258" s="150"/>
      <c r="AB258" s="150"/>
      <c r="AC258" s="150"/>
      <c r="AD258" s="150"/>
      <c r="AE258" s="150"/>
      <c r="AF258" s="150"/>
      <c r="AG258" s="150" t="s">
        <v>415</v>
      </c>
      <c r="AH258" s="150">
        <v>0</v>
      </c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</row>
    <row r="259" spans="1:60" outlineLevel="3" x14ac:dyDescent="0.25">
      <c r="A259" s="157"/>
      <c r="B259" s="158"/>
      <c r="C259" s="184" t="s">
        <v>1281</v>
      </c>
      <c r="D259" s="182"/>
      <c r="E259" s="183"/>
      <c r="F259" s="160"/>
      <c r="G259" s="160"/>
      <c r="H259" s="160"/>
      <c r="I259" s="160"/>
      <c r="J259" s="160"/>
      <c r="K259" s="160"/>
      <c r="L259" s="160"/>
      <c r="M259" s="160"/>
      <c r="N259" s="159"/>
      <c r="O259" s="159"/>
      <c r="P259" s="159"/>
      <c r="Q259" s="159"/>
      <c r="R259" s="160"/>
      <c r="S259" s="160"/>
      <c r="T259" s="160"/>
      <c r="U259" s="160"/>
      <c r="V259" s="160"/>
      <c r="W259" s="160"/>
      <c r="X259" s="160"/>
      <c r="Y259" s="160"/>
      <c r="Z259" s="150"/>
      <c r="AA259" s="150"/>
      <c r="AB259" s="150"/>
      <c r="AC259" s="150"/>
      <c r="AD259" s="150"/>
      <c r="AE259" s="150"/>
      <c r="AF259" s="150"/>
      <c r="AG259" s="150" t="s">
        <v>415</v>
      </c>
      <c r="AH259" s="150">
        <v>0</v>
      </c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</row>
    <row r="260" spans="1:60" outlineLevel="3" x14ac:dyDescent="0.25">
      <c r="A260" s="157"/>
      <c r="B260" s="158"/>
      <c r="C260" s="184" t="s">
        <v>1242</v>
      </c>
      <c r="D260" s="182"/>
      <c r="E260" s="183">
        <v>1</v>
      </c>
      <c r="F260" s="160"/>
      <c r="G260" s="160"/>
      <c r="H260" s="160"/>
      <c r="I260" s="160"/>
      <c r="J260" s="160"/>
      <c r="K260" s="160"/>
      <c r="L260" s="160"/>
      <c r="M260" s="160"/>
      <c r="N260" s="159"/>
      <c r="O260" s="159"/>
      <c r="P260" s="159"/>
      <c r="Q260" s="159"/>
      <c r="R260" s="160"/>
      <c r="S260" s="160"/>
      <c r="T260" s="160"/>
      <c r="U260" s="160"/>
      <c r="V260" s="160"/>
      <c r="W260" s="160"/>
      <c r="X260" s="160"/>
      <c r="Y260" s="160"/>
      <c r="Z260" s="150"/>
      <c r="AA260" s="150"/>
      <c r="AB260" s="150"/>
      <c r="AC260" s="150"/>
      <c r="AD260" s="150"/>
      <c r="AE260" s="150"/>
      <c r="AF260" s="150"/>
      <c r="AG260" s="150" t="s">
        <v>415</v>
      </c>
      <c r="AH260" s="150">
        <v>0</v>
      </c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</row>
    <row r="261" spans="1:60" ht="20.399999999999999" outlineLevel="3" x14ac:dyDescent="0.25">
      <c r="A261" s="157"/>
      <c r="B261" s="158"/>
      <c r="C261" s="184" t="s">
        <v>1282</v>
      </c>
      <c r="D261" s="182"/>
      <c r="E261" s="183"/>
      <c r="F261" s="160"/>
      <c r="G261" s="160"/>
      <c r="H261" s="160"/>
      <c r="I261" s="160"/>
      <c r="J261" s="160"/>
      <c r="K261" s="160"/>
      <c r="L261" s="160"/>
      <c r="M261" s="160"/>
      <c r="N261" s="159"/>
      <c r="O261" s="159"/>
      <c r="P261" s="159"/>
      <c r="Q261" s="159"/>
      <c r="R261" s="160"/>
      <c r="S261" s="160"/>
      <c r="T261" s="160"/>
      <c r="U261" s="160"/>
      <c r="V261" s="160"/>
      <c r="W261" s="160"/>
      <c r="X261" s="160"/>
      <c r="Y261" s="160"/>
      <c r="Z261" s="150"/>
      <c r="AA261" s="150"/>
      <c r="AB261" s="150"/>
      <c r="AC261" s="150"/>
      <c r="AD261" s="150"/>
      <c r="AE261" s="150"/>
      <c r="AF261" s="150"/>
      <c r="AG261" s="150" t="s">
        <v>415</v>
      </c>
      <c r="AH261" s="150">
        <v>0</v>
      </c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</row>
    <row r="262" spans="1:60" x14ac:dyDescent="0.25">
      <c r="A262" s="162" t="s">
        <v>353</v>
      </c>
      <c r="B262" s="163" t="s">
        <v>304</v>
      </c>
      <c r="C262" s="177" t="s">
        <v>305</v>
      </c>
      <c r="D262" s="164"/>
      <c r="E262" s="165"/>
      <c r="F262" s="166"/>
      <c r="G262" s="166">
        <f>SUMIF(AG263:AG308,"&lt;&gt;NOR",G263:G308)</f>
        <v>0</v>
      </c>
      <c r="H262" s="166"/>
      <c r="I262" s="166">
        <f>SUM(I263:I308)</f>
        <v>0</v>
      </c>
      <c r="J262" s="166"/>
      <c r="K262" s="166">
        <f>SUM(K263:K308)</f>
        <v>0</v>
      </c>
      <c r="L262" s="166"/>
      <c r="M262" s="166">
        <f>SUM(M263:M308)</f>
        <v>0</v>
      </c>
      <c r="N262" s="165"/>
      <c r="O262" s="165">
        <f>SUM(O263:O308)</f>
        <v>0.06</v>
      </c>
      <c r="P262" s="165"/>
      <c r="Q262" s="165">
        <f>SUM(Q263:Q308)</f>
        <v>0</v>
      </c>
      <c r="R262" s="166"/>
      <c r="S262" s="166"/>
      <c r="T262" s="167"/>
      <c r="U262" s="161"/>
      <c r="V262" s="161">
        <f>SUM(V263:V308)</f>
        <v>78.52000000000001</v>
      </c>
      <c r="W262" s="161"/>
      <c r="X262" s="161"/>
      <c r="Y262" s="161"/>
      <c r="AG262" t="s">
        <v>354</v>
      </c>
    </row>
    <row r="263" spans="1:60" outlineLevel="1" x14ac:dyDescent="0.25">
      <c r="A263" s="169">
        <v>51</v>
      </c>
      <c r="B263" s="170" t="s">
        <v>1283</v>
      </c>
      <c r="C263" s="178" t="s">
        <v>1284</v>
      </c>
      <c r="D263" s="171" t="s">
        <v>446</v>
      </c>
      <c r="E263" s="172">
        <v>17.942409999999999</v>
      </c>
      <c r="F263" s="173"/>
      <c r="G263" s="174">
        <f>ROUND(E263*F263,2)</f>
        <v>0</v>
      </c>
      <c r="H263" s="173"/>
      <c r="I263" s="174">
        <f>ROUND(E263*H263,2)</f>
        <v>0</v>
      </c>
      <c r="J263" s="173"/>
      <c r="K263" s="174">
        <f>ROUND(E263*J263,2)</f>
        <v>0</v>
      </c>
      <c r="L263" s="174">
        <v>21</v>
      </c>
      <c r="M263" s="174">
        <f>G263*(1+L263/100)</f>
        <v>0</v>
      </c>
      <c r="N263" s="172">
        <v>2.4000000000000001E-4</v>
      </c>
      <c r="O263" s="172">
        <f>ROUND(E263*N263,2)</f>
        <v>0</v>
      </c>
      <c r="P263" s="172">
        <v>0</v>
      </c>
      <c r="Q263" s="172">
        <f>ROUND(E263*P263,2)</f>
        <v>0</v>
      </c>
      <c r="R263" s="174" t="s">
        <v>1285</v>
      </c>
      <c r="S263" s="174" t="s">
        <v>358</v>
      </c>
      <c r="T263" s="175" t="s">
        <v>409</v>
      </c>
      <c r="U263" s="160">
        <v>0.28999999999999998</v>
      </c>
      <c r="V263" s="160">
        <f>ROUND(E263*U263,2)</f>
        <v>5.2</v>
      </c>
      <c r="W263" s="160"/>
      <c r="X263" s="160" t="s">
        <v>410</v>
      </c>
      <c r="Y263" s="160" t="s">
        <v>361</v>
      </c>
      <c r="Z263" s="150"/>
      <c r="AA263" s="150"/>
      <c r="AB263" s="150"/>
      <c r="AC263" s="150"/>
      <c r="AD263" s="150"/>
      <c r="AE263" s="150"/>
      <c r="AF263" s="150"/>
      <c r="AG263" s="150" t="s">
        <v>411</v>
      </c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</row>
    <row r="264" spans="1:60" outlineLevel="2" x14ac:dyDescent="0.25">
      <c r="A264" s="157"/>
      <c r="B264" s="158"/>
      <c r="C264" s="255" t="s">
        <v>1286</v>
      </c>
      <c r="D264" s="256"/>
      <c r="E264" s="256"/>
      <c r="F264" s="256"/>
      <c r="G264" s="256"/>
      <c r="H264" s="160"/>
      <c r="I264" s="160"/>
      <c r="J264" s="160"/>
      <c r="K264" s="160"/>
      <c r="L264" s="160"/>
      <c r="M264" s="160"/>
      <c r="N264" s="159"/>
      <c r="O264" s="159"/>
      <c r="P264" s="159"/>
      <c r="Q264" s="159"/>
      <c r="R264" s="160"/>
      <c r="S264" s="160"/>
      <c r="T264" s="160"/>
      <c r="U264" s="160"/>
      <c r="V264" s="160"/>
      <c r="W264" s="160"/>
      <c r="X264" s="160"/>
      <c r="Y264" s="160"/>
      <c r="Z264" s="150"/>
      <c r="AA264" s="150"/>
      <c r="AB264" s="150"/>
      <c r="AC264" s="150"/>
      <c r="AD264" s="150"/>
      <c r="AE264" s="150"/>
      <c r="AF264" s="150"/>
      <c r="AG264" s="150" t="s">
        <v>363</v>
      </c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</row>
    <row r="265" spans="1:60" outlineLevel="2" x14ac:dyDescent="0.25">
      <c r="A265" s="157"/>
      <c r="B265" s="158"/>
      <c r="C265" s="184" t="s">
        <v>1287</v>
      </c>
      <c r="D265" s="182"/>
      <c r="E265" s="183"/>
      <c r="F265" s="160"/>
      <c r="G265" s="160"/>
      <c r="H265" s="160"/>
      <c r="I265" s="160"/>
      <c r="J265" s="160"/>
      <c r="K265" s="160"/>
      <c r="L265" s="160"/>
      <c r="M265" s="160"/>
      <c r="N265" s="159"/>
      <c r="O265" s="159"/>
      <c r="P265" s="159"/>
      <c r="Q265" s="159"/>
      <c r="R265" s="160"/>
      <c r="S265" s="160"/>
      <c r="T265" s="160"/>
      <c r="U265" s="160"/>
      <c r="V265" s="160"/>
      <c r="W265" s="160"/>
      <c r="X265" s="160"/>
      <c r="Y265" s="160"/>
      <c r="Z265" s="150"/>
      <c r="AA265" s="150"/>
      <c r="AB265" s="150"/>
      <c r="AC265" s="150"/>
      <c r="AD265" s="150"/>
      <c r="AE265" s="150"/>
      <c r="AF265" s="150"/>
      <c r="AG265" s="150" t="s">
        <v>415</v>
      </c>
      <c r="AH265" s="150">
        <v>0</v>
      </c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</row>
    <row r="266" spans="1:60" ht="20.399999999999999" outlineLevel="3" x14ac:dyDescent="0.25">
      <c r="A266" s="157"/>
      <c r="B266" s="158"/>
      <c r="C266" s="184" t="s">
        <v>1288</v>
      </c>
      <c r="D266" s="182"/>
      <c r="E266" s="183"/>
      <c r="F266" s="160"/>
      <c r="G266" s="160"/>
      <c r="H266" s="160"/>
      <c r="I266" s="160"/>
      <c r="J266" s="160"/>
      <c r="K266" s="160"/>
      <c r="L266" s="160"/>
      <c r="M266" s="160"/>
      <c r="N266" s="159"/>
      <c r="O266" s="159"/>
      <c r="P266" s="159"/>
      <c r="Q266" s="159"/>
      <c r="R266" s="160"/>
      <c r="S266" s="160"/>
      <c r="T266" s="160"/>
      <c r="U266" s="160"/>
      <c r="V266" s="160"/>
      <c r="W266" s="160"/>
      <c r="X266" s="160"/>
      <c r="Y266" s="160"/>
      <c r="Z266" s="150"/>
      <c r="AA266" s="150"/>
      <c r="AB266" s="150"/>
      <c r="AC266" s="150"/>
      <c r="AD266" s="150"/>
      <c r="AE266" s="150"/>
      <c r="AF266" s="150"/>
      <c r="AG266" s="150" t="s">
        <v>415</v>
      </c>
      <c r="AH266" s="150">
        <v>0</v>
      </c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</row>
    <row r="267" spans="1:60" ht="20.399999999999999" outlineLevel="3" x14ac:dyDescent="0.25">
      <c r="A267" s="157"/>
      <c r="B267" s="158"/>
      <c r="C267" s="184" t="s">
        <v>1289</v>
      </c>
      <c r="D267" s="182"/>
      <c r="E267" s="183"/>
      <c r="F267" s="160"/>
      <c r="G267" s="160"/>
      <c r="H267" s="160"/>
      <c r="I267" s="160"/>
      <c r="J267" s="160"/>
      <c r="K267" s="160"/>
      <c r="L267" s="160"/>
      <c r="M267" s="160"/>
      <c r="N267" s="159"/>
      <c r="O267" s="159"/>
      <c r="P267" s="159"/>
      <c r="Q267" s="159"/>
      <c r="R267" s="160"/>
      <c r="S267" s="160"/>
      <c r="T267" s="160"/>
      <c r="U267" s="160"/>
      <c r="V267" s="160"/>
      <c r="W267" s="160"/>
      <c r="X267" s="160"/>
      <c r="Y267" s="160"/>
      <c r="Z267" s="150"/>
      <c r="AA267" s="150"/>
      <c r="AB267" s="150"/>
      <c r="AC267" s="150"/>
      <c r="AD267" s="150"/>
      <c r="AE267" s="150"/>
      <c r="AF267" s="150"/>
      <c r="AG267" s="150" t="s">
        <v>415</v>
      </c>
      <c r="AH267" s="150">
        <v>0</v>
      </c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</row>
    <row r="268" spans="1:60" outlineLevel="3" x14ac:dyDescent="0.25">
      <c r="A268" s="157"/>
      <c r="B268" s="158"/>
      <c r="C268" s="184" t="s">
        <v>1290</v>
      </c>
      <c r="D268" s="182"/>
      <c r="E268" s="183"/>
      <c r="F268" s="160"/>
      <c r="G268" s="160"/>
      <c r="H268" s="160"/>
      <c r="I268" s="160"/>
      <c r="J268" s="160"/>
      <c r="K268" s="160"/>
      <c r="L268" s="160"/>
      <c r="M268" s="160"/>
      <c r="N268" s="159"/>
      <c r="O268" s="159"/>
      <c r="P268" s="159"/>
      <c r="Q268" s="159"/>
      <c r="R268" s="160"/>
      <c r="S268" s="160"/>
      <c r="T268" s="160"/>
      <c r="U268" s="160"/>
      <c r="V268" s="160"/>
      <c r="W268" s="160"/>
      <c r="X268" s="160"/>
      <c r="Y268" s="160"/>
      <c r="Z268" s="150"/>
      <c r="AA268" s="150"/>
      <c r="AB268" s="150"/>
      <c r="AC268" s="150"/>
      <c r="AD268" s="150"/>
      <c r="AE268" s="150"/>
      <c r="AF268" s="150"/>
      <c r="AG268" s="150" t="s">
        <v>415</v>
      </c>
      <c r="AH268" s="150">
        <v>0</v>
      </c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</row>
    <row r="269" spans="1:60" outlineLevel="3" x14ac:dyDescent="0.25">
      <c r="A269" s="157"/>
      <c r="B269" s="158"/>
      <c r="C269" s="184" t="s">
        <v>1291</v>
      </c>
      <c r="D269" s="182"/>
      <c r="E269" s="183"/>
      <c r="F269" s="160"/>
      <c r="G269" s="160"/>
      <c r="H269" s="160"/>
      <c r="I269" s="160"/>
      <c r="J269" s="160"/>
      <c r="K269" s="160"/>
      <c r="L269" s="160"/>
      <c r="M269" s="160"/>
      <c r="N269" s="159"/>
      <c r="O269" s="159"/>
      <c r="P269" s="159"/>
      <c r="Q269" s="159"/>
      <c r="R269" s="160"/>
      <c r="S269" s="160"/>
      <c r="T269" s="160"/>
      <c r="U269" s="160"/>
      <c r="V269" s="160"/>
      <c r="W269" s="160"/>
      <c r="X269" s="160"/>
      <c r="Y269" s="160"/>
      <c r="Z269" s="150"/>
      <c r="AA269" s="150"/>
      <c r="AB269" s="150"/>
      <c r="AC269" s="150"/>
      <c r="AD269" s="150"/>
      <c r="AE269" s="150"/>
      <c r="AF269" s="150"/>
      <c r="AG269" s="150" t="s">
        <v>415</v>
      </c>
      <c r="AH269" s="150">
        <v>0</v>
      </c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</row>
    <row r="270" spans="1:60" outlineLevel="3" x14ac:dyDescent="0.25">
      <c r="A270" s="157"/>
      <c r="B270" s="158"/>
      <c r="C270" s="184" t="s">
        <v>1292</v>
      </c>
      <c r="D270" s="182"/>
      <c r="E270" s="183"/>
      <c r="F270" s="160"/>
      <c r="G270" s="160"/>
      <c r="H270" s="160"/>
      <c r="I270" s="160"/>
      <c r="J270" s="160"/>
      <c r="K270" s="160"/>
      <c r="L270" s="160"/>
      <c r="M270" s="160"/>
      <c r="N270" s="159"/>
      <c r="O270" s="159"/>
      <c r="P270" s="159"/>
      <c r="Q270" s="159"/>
      <c r="R270" s="160"/>
      <c r="S270" s="160"/>
      <c r="T270" s="160"/>
      <c r="U270" s="160"/>
      <c r="V270" s="160"/>
      <c r="W270" s="160"/>
      <c r="X270" s="160"/>
      <c r="Y270" s="160"/>
      <c r="Z270" s="150"/>
      <c r="AA270" s="150"/>
      <c r="AB270" s="150"/>
      <c r="AC270" s="150"/>
      <c r="AD270" s="150"/>
      <c r="AE270" s="150"/>
      <c r="AF270" s="150"/>
      <c r="AG270" s="150" t="s">
        <v>415</v>
      </c>
      <c r="AH270" s="150">
        <v>0</v>
      </c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</row>
    <row r="271" spans="1:60" outlineLevel="3" x14ac:dyDescent="0.25">
      <c r="A271" s="157"/>
      <c r="B271" s="158"/>
      <c r="C271" s="184" t="s">
        <v>1293</v>
      </c>
      <c r="D271" s="182"/>
      <c r="E271" s="183"/>
      <c r="F271" s="160"/>
      <c r="G271" s="160"/>
      <c r="H271" s="160"/>
      <c r="I271" s="160"/>
      <c r="J271" s="160"/>
      <c r="K271" s="160"/>
      <c r="L271" s="160"/>
      <c r="M271" s="160"/>
      <c r="N271" s="159"/>
      <c r="O271" s="159"/>
      <c r="P271" s="159"/>
      <c r="Q271" s="159"/>
      <c r="R271" s="160"/>
      <c r="S271" s="160"/>
      <c r="T271" s="160"/>
      <c r="U271" s="160"/>
      <c r="V271" s="160"/>
      <c r="W271" s="160"/>
      <c r="X271" s="160"/>
      <c r="Y271" s="160"/>
      <c r="Z271" s="150"/>
      <c r="AA271" s="150"/>
      <c r="AB271" s="150"/>
      <c r="AC271" s="150"/>
      <c r="AD271" s="150"/>
      <c r="AE271" s="150"/>
      <c r="AF271" s="150"/>
      <c r="AG271" s="150" t="s">
        <v>415</v>
      </c>
      <c r="AH271" s="150">
        <v>0</v>
      </c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</row>
    <row r="272" spans="1:60" outlineLevel="3" x14ac:dyDescent="0.25">
      <c r="A272" s="157"/>
      <c r="B272" s="158"/>
      <c r="C272" s="184" t="s">
        <v>1294</v>
      </c>
      <c r="D272" s="182"/>
      <c r="E272" s="183"/>
      <c r="F272" s="160"/>
      <c r="G272" s="160"/>
      <c r="H272" s="160"/>
      <c r="I272" s="160"/>
      <c r="J272" s="160"/>
      <c r="K272" s="160"/>
      <c r="L272" s="160"/>
      <c r="M272" s="160"/>
      <c r="N272" s="159"/>
      <c r="O272" s="159"/>
      <c r="P272" s="159"/>
      <c r="Q272" s="159"/>
      <c r="R272" s="160"/>
      <c r="S272" s="160"/>
      <c r="T272" s="160"/>
      <c r="U272" s="160"/>
      <c r="V272" s="160"/>
      <c r="W272" s="160"/>
      <c r="X272" s="160"/>
      <c r="Y272" s="160"/>
      <c r="Z272" s="150"/>
      <c r="AA272" s="150"/>
      <c r="AB272" s="150"/>
      <c r="AC272" s="150"/>
      <c r="AD272" s="150"/>
      <c r="AE272" s="150"/>
      <c r="AF272" s="150"/>
      <c r="AG272" s="150" t="s">
        <v>415</v>
      </c>
      <c r="AH272" s="150">
        <v>0</v>
      </c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</row>
    <row r="273" spans="1:60" outlineLevel="3" x14ac:dyDescent="0.25">
      <c r="A273" s="157"/>
      <c r="B273" s="158"/>
      <c r="C273" s="184" t="s">
        <v>1295</v>
      </c>
      <c r="D273" s="182"/>
      <c r="E273" s="183"/>
      <c r="F273" s="160"/>
      <c r="G273" s="160"/>
      <c r="H273" s="160"/>
      <c r="I273" s="160"/>
      <c r="J273" s="160"/>
      <c r="K273" s="160"/>
      <c r="L273" s="160"/>
      <c r="M273" s="160"/>
      <c r="N273" s="159"/>
      <c r="O273" s="159"/>
      <c r="P273" s="159"/>
      <c r="Q273" s="159"/>
      <c r="R273" s="160"/>
      <c r="S273" s="160"/>
      <c r="T273" s="160"/>
      <c r="U273" s="160"/>
      <c r="V273" s="160"/>
      <c r="W273" s="160"/>
      <c r="X273" s="160"/>
      <c r="Y273" s="160"/>
      <c r="Z273" s="150"/>
      <c r="AA273" s="150"/>
      <c r="AB273" s="150"/>
      <c r="AC273" s="150"/>
      <c r="AD273" s="150"/>
      <c r="AE273" s="150"/>
      <c r="AF273" s="150"/>
      <c r="AG273" s="150" t="s">
        <v>415</v>
      </c>
      <c r="AH273" s="150">
        <v>0</v>
      </c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</row>
    <row r="274" spans="1:60" outlineLevel="3" x14ac:dyDescent="0.25">
      <c r="A274" s="157"/>
      <c r="B274" s="158"/>
      <c r="C274" s="184" t="s">
        <v>1126</v>
      </c>
      <c r="D274" s="182"/>
      <c r="E274" s="183"/>
      <c r="F274" s="160"/>
      <c r="G274" s="160"/>
      <c r="H274" s="160"/>
      <c r="I274" s="160"/>
      <c r="J274" s="160"/>
      <c r="K274" s="160"/>
      <c r="L274" s="160"/>
      <c r="M274" s="160"/>
      <c r="N274" s="159"/>
      <c r="O274" s="159"/>
      <c r="P274" s="159"/>
      <c r="Q274" s="159"/>
      <c r="R274" s="160"/>
      <c r="S274" s="160"/>
      <c r="T274" s="160"/>
      <c r="U274" s="160"/>
      <c r="V274" s="160"/>
      <c r="W274" s="160"/>
      <c r="X274" s="160"/>
      <c r="Y274" s="160"/>
      <c r="Z274" s="150"/>
      <c r="AA274" s="150"/>
      <c r="AB274" s="150"/>
      <c r="AC274" s="150"/>
      <c r="AD274" s="150"/>
      <c r="AE274" s="150"/>
      <c r="AF274" s="150"/>
      <c r="AG274" s="150" t="s">
        <v>415</v>
      </c>
      <c r="AH274" s="150">
        <v>0</v>
      </c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</row>
    <row r="275" spans="1:60" outlineLevel="3" x14ac:dyDescent="0.25">
      <c r="A275" s="157"/>
      <c r="B275" s="158"/>
      <c r="C275" s="184" t="s">
        <v>1296</v>
      </c>
      <c r="D275" s="182"/>
      <c r="E275" s="183"/>
      <c r="F275" s="160"/>
      <c r="G275" s="160"/>
      <c r="H275" s="160"/>
      <c r="I275" s="160"/>
      <c r="J275" s="160"/>
      <c r="K275" s="160"/>
      <c r="L275" s="160"/>
      <c r="M275" s="160"/>
      <c r="N275" s="159"/>
      <c r="O275" s="159"/>
      <c r="P275" s="159"/>
      <c r="Q275" s="159"/>
      <c r="R275" s="160"/>
      <c r="S275" s="160"/>
      <c r="T275" s="160"/>
      <c r="U275" s="160"/>
      <c r="V275" s="160"/>
      <c r="W275" s="160"/>
      <c r="X275" s="160"/>
      <c r="Y275" s="160"/>
      <c r="Z275" s="150"/>
      <c r="AA275" s="150"/>
      <c r="AB275" s="150"/>
      <c r="AC275" s="150"/>
      <c r="AD275" s="150"/>
      <c r="AE275" s="150"/>
      <c r="AF275" s="150"/>
      <c r="AG275" s="150" t="s">
        <v>415</v>
      </c>
      <c r="AH275" s="150">
        <v>0</v>
      </c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</row>
    <row r="276" spans="1:60" outlineLevel="3" x14ac:dyDescent="0.25">
      <c r="A276" s="157"/>
      <c r="B276" s="158"/>
      <c r="C276" s="184" t="s">
        <v>1297</v>
      </c>
      <c r="D276" s="182"/>
      <c r="E276" s="183">
        <v>2.6511900000000002</v>
      </c>
      <c r="F276" s="160"/>
      <c r="G276" s="160"/>
      <c r="H276" s="160"/>
      <c r="I276" s="160"/>
      <c r="J276" s="160"/>
      <c r="K276" s="160"/>
      <c r="L276" s="160"/>
      <c r="M276" s="160"/>
      <c r="N276" s="159"/>
      <c r="O276" s="159"/>
      <c r="P276" s="159"/>
      <c r="Q276" s="159"/>
      <c r="R276" s="160"/>
      <c r="S276" s="160"/>
      <c r="T276" s="160"/>
      <c r="U276" s="160"/>
      <c r="V276" s="160"/>
      <c r="W276" s="160"/>
      <c r="X276" s="160"/>
      <c r="Y276" s="160"/>
      <c r="Z276" s="150"/>
      <c r="AA276" s="150"/>
      <c r="AB276" s="150"/>
      <c r="AC276" s="150"/>
      <c r="AD276" s="150"/>
      <c r="AE276" s="150"/>
      <c r="AF276" s="150"/>
      <c r="AG276" s="150" t="s">
        <v>415</v>
      </c>
      <c r="AH276" s="150">
        <v>0</v>
      </c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</row>
    <row r="277" spans="1:60" outlineLevel="3" x14ac:dyDescent="0.25">
      <c r="A277" s="157"/>
      <c r="B277" s="158"/>
      <c r="C277" s="184" t="s">
        <v>1298</v>
      </c>
      <c r="D277" s="182"/>
      <c r="E277" s="183">
        <v>12.951219999999999</v>
      </c>
      <c r="F277" s="160"/>
      <c r="G277" s="160"/>
      <c r="H277" s="160"/>
      <c r="I277" s="160"/>
      <c r="J277" s="160"/>
      <c r="K277" s="160"/>
      <c r="L277" s="160"/>
      <c r="M277" s="160"/>
      <c r="N277" s="159"/>
      <c r="O277" s="159"/>
      <c r="P277" s="159"/>
      <c r="Q277" s="159"/>
      <c r="R277" s="160"/>
      <c r="S277" s="160"/>
      <c r="T277" s="160"/>
      <c r="U277" s="160"/>
      <c r="V277" s="160"/>
      <c r="W277" s="160"/>
      <c r="X277" s="160"/>
      <c r="Y277" s="160"/>
      <c r="Z277" s="150"/>
      <c r="AA277" s="150"/>
      <c r="AB277" s="150"/>
      <c r="AC277" s="150"/>
      <c r="AD277" s="150"/>
      <c r="AE277" s="150"/>
      <c r="AF277" s="150"/>
      <c r="AG277" s="150" t="s">
        <v>415</v>
      </c>
      <c r="AH277" s="150">
        <v>0</v>
      </c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</row>
    <row r="278" spans="1:60" outlineLevel="3" x14ac:dyDescent="0.25">
      <c r="A278" s="157"/>
      <c r="B278" s="158"/>
      <c r="C278" s="197" t="s">
        <v>658</v>
      </c>
      <c r="D278" s="193"/>
      <c r="E278" s="194">
        <v>15.602410000000001</v>
      </c>
      <c r="F278" s="160"/>
      <c r="G278" s="160"/>
      <c r="H278" s="160"/>
      <c r="I278" s="160"/>
      <c r="J278" s="160"/>
      <c r="K278" s="160"/>
      <c r="L278" s="160"/>
      <c r="M278" s="160"/>
      <c r="N278" s="159"/>
      <c r="O278" s="159"/>
      <c r="P278" s="159"/>
      <c r="Q278" s="159"/>
      <c r="R278" s="160"/>
      <c r="S278" s="160"/>
      <c r="T278" s="160"/>
      <c r="U278" s="160"/>
      <c r="V278" s="160"/>
      <c r="W278" s="160"/>
      <c r="X278" s="160"/>
      <c r="Y278" s="160"/>
      <c r="Z278" s="150"/>
      <c r="AA278" s="150"/>
      <c r="AB278" s="150"/>
      <c r="AC278" s="150"/>
      <c r="AD278" s="150"/>
      <c r="AE278" s="150"/>
      <c r="AF278" s="150"/>
      <c r="AG278" s="150" t="s">
        <v>415</v>
      </c>
      <c r="AH278" s="150">
        <v>1</v>
      </c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</row>
    <row r="279" spans="1:60" outlineLevel="3" x14ac:dyDescent="0.25">
      <c r="A279" s="157"/>
      <c r="B279" s="158"/>
      <c r="C279" s="184" t="s">
        <v>1299</v>
      </c>
      <c r="D279" s="182"/>
      <c r="E279" s="183"/>
      <c r="F279" s="160"/>
      <c r="G279" s="160"/>
      <c r="H279" s="160"/>
      <c r="I279" s="160"/>
      <c r="J279" s="160"/>
      <c r="K279" s="160"/>
      <c r="L279" s="160"/>
      <c r="M279" s="160"/>
      <c r="N279" s="159"/>
      <c r="O279" s="159"/>
      <c r="P279" s="159"/>
      <c r="Q279" s="159"/>
      <c r="R279" s="160"/>
      <c r="S279" s="160"/>
      <c r="T279" s="160"/>
      <c r="U279" s="160"/>
      <c r="V279" s="160"/>
      <c r="W279" s="160"/>
      <c r="X279" s="160"/>
      <c r="Y279" s="160"/>
      <c r="Z279" s="150"/>
      <c r="AA279" s="150"/>
      <c r="AB279" s="150"/>
      <c r="AC279" s="150"/>
      <c r="AD279" s="150"/>
      <c r="AE279" s="150"/>
      <c r="AF279" s="150"/>
      <c r="AG279" s="150" t="s">
        <v>415</v>
      </c>
      <c r="AH279" s="150">
        <v>0</v>
      </c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</row>
    <row r="280" spans="1:60" outlineLevel="3" x14ac:dyDescent="0.25">
      <c r="A280" s="157"/>
      <c r="B280" s="158"/>
      <c r="C280" s="184" t="s">
        <v>1300</v>
      </c>
      <c r="D280" s="182"/>
      <c r="E280" s="183">
        <v>2.34</v>
      </c>
      <c r="F280" s="160"/>
      <c r="G280" s="160"/>
      <c r="H280" s="160"/>
      <c r="I280" s="160"/>
      <c r="J280" s="160"/>
      <c r="K280" s="160"/>
      <c r="L280" s="160"/>
      <c r="M280" s="160"/>
      <c r="N280" s="159"/>
      <c r="O280" s="159"/>
      <c r="P280" s="159"/>
      <c r="Q280" s="159"/>
      <c r="R280" s="160"/>
      <c r="S280" s="160"/>
      <c r="T280" s="160"/>
      <c r="U280" s="160"/>
      <c r="V280" s="160"/>
      <c r="W280" s="160"/>
      <c r="X280" s="160"/>
      <c r="Y280" s="160"/>
      <c r="Z280" s="150"/>
      <c r="AA280" s="150"/>
      <c r="AB280" s="150"/>
      <c r="AC280" s="150"/>
      <c r="AD280" s="150"/>
      <c r="AE280" s="150"/>
      <c r="AF280" s="150"/>
      <c r="AG280" s="150" t="s">
        <v>415</v>
      </c>
      <c r="AH280" s="150">
        <v>0</v>
      </c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</row>
    <row r="281" spans="1:60" outlineLevel="3" x14ac:dyDescent="0.25">
      <c r="A281" s="157"/>
      <c r="B281" s="158"/>
      <c r="C281" s="197" t="s">
        <v>658</v>
      </c>
      <c r="D281" s="193"/>
      <c r="E281" s="194">
        <v>2.34</v>
      </c>
      <c r="F281" s="160"/>
      <c r="G281" s="160"/>
      <c r="H281" s="160"/>
      <c r="I281" s="160"/>
      <c r="J281" s="160"/>
      <c r="K281" s="160"/>
      <c r="L281" s="160"/>
      <c r="M281" s="160"/>
      <c r="N281" s="159"/>
      <c r="O281" s="159"/>
      <c r="P281" s="159"/>
      <c r="Q281" s="159"/>
      <c r="R281" s="160"/>
      <c r="S281" s="160"/>
      <c r="T281" s="160"/>
      <c r="U281" s="160"/>
      <c r="V281" s="160"/>
      <c r="W281" s="160"/>
      <c r="X281" s="160"/>
      <c r="Y281" s="160"/>
      <c r="Z281" s="150"/>
      <c r="AA281" s="150"/>
      <c r="AB281" s="150"/>
      <c r="AC281" s="150"/>
      <c r="AD281" s="150"/>
      <c r="AE281" s="150"/>
      <c r="AF281" s="150"/>
      <c r="AG281" s="150" t="s">
        <v>415</v>
      </c>
      <c r="AH281" s="150">
        <v>1</v>
      </c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</row>
    <row r="282" spans="1:60" outlineLevel="1" x14ac:dyDescent="0.25">
      <c r="A282" s="169">
        <v>52</v>
      </c>
      <c r="B282" s="170" t="s">
        <v>1301</v>
      </c>
      <c r="C282" s="178" t="s">
        <v>1302</v>
      </c>
      <c r="D282" s="171" t="s">
        <v>446</v>
      </c>
      <c r="E282" s="172">
        <v>75.391400000000004</v>
      </c>
      <c r="F282" s="173"/>
      <c r="G282" s="174">
        <f>ROUND(E282*F282,2)</f>
        <v>0</v>
      </c>
      <c r="H282" s="173"/>
      <c r="I282" s="174">
        <f>ROUND(E282*H282,2)</f>
        <v>0</v>
      </c>
      <c r="J282" s="173"/>
      <c r="K282" s="174">
        <f>ROUND(E282*J282,2)</f>
        <v>0</v>
      </c>
      <c r="L282" s="174">
        <v>21</v>
      </c>
      <c r="M282" s="174">
        <f>G282*(1+L282/100)</f>
        <v>0</v>
      </c>
      <c r="N282" s="172">
        <v>2.4000000000000001E-4</v>
      </c>
      <c r="O282" s="172">
        <f>ROUND(E282*N282,2)</f>
        <v>0.02</v>
      </c>
      <c r="P282" s="172">
        <v>0</v>
      </c>
      <c r="Q282" s="172">
        <f>ROUND(E282*P282,2)</f>
        <v>0</v>
      </c>
      <c r="R282" s="174" t="s">
        <v>1285</v>
      </c>
      <c r="S282" s="174" t="s">
        <v>358</v>
      </c>
      <c r="T282" s="175" t="s">
        <v>409</v>
      </c>
      <c r="U282" s="160">
        <v>0.3</v>
      </c>
      <c r="V282" s="160">
        <f>ROUND(E282*U282,2)</f>
        <v>22.62</v>
      </c>
      <c r="W282" s="160"/>
      <c r="X282" s="160" t="s">
        <v>410</v>
      </c>
      <c r="Y282" s="160" t="s">
        <v>361</v>
      </c>
      <c r="Z282" s="150"/>
      <c r="AA282" s="150"/>
      <c r="AB282" s="150"/>
      <c r="AC282" s="150"/>
      <c r="AD282" s="150"/>
      <c r="AE282" s="150"/>
      <c r="AF282" s="150"/>
      <c r="AG282" s="150" t="s">
        <v>411</v>
      </c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</row>
    <row r="283" spans="1:60" outlineLevel="2" x14ac:dyDescent="0.25">
      <c r="A283" s="157"/>
      <c r="B283" s="158"/>
      <c r="C283" s="255" t="s">
        <v>1303</v>
      </c>
      <c r="D283" s="256"/>
      <c r="E283" s="256"/>
      <c r="F283" s="256"/>
      <c r="G283" s="256"/>
      <c r="H283" s="160"/>
      <c r="I283" s="160"/>
      <c r="J283" s="160"/>
      <c r="K283" s="160"/>
      <c r="L283" s="160"/>
      <c r="M283" s="160"/>
      <c r="N283" s="159"/>
      <c r="O283" s="159"/>
      <c r="P283" s="159"/>
      <c r="Q283" s="159"/>
      <c r="R283" s="160"/>
      <c r="S283" s="160"/>
      <c r="T283" s="160"/>
      <c r="U283" s="160"/>
      <c r="V283" s="160"/>
      <c r="W283" s="160"/>
      <c r="X283" s="160"/>
      <c r="Y283" s="160"/>
      <c r="Z283" s="150"/>
      <c r="AA283" s="150"/>
      <c r="AB283" s="150"/>
      <c r="AC283" s="150"/>
      <c r="AD283" s="150"/>
      <c r="AE283" s="150"/>
      <c r="AF283" s="150"/>
      <c r="AG283" s="150" t="s">
        <v>363</v>
      </c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</row>
    <row r="284" spans="1:60" outlineLevel="2" x14ac:dyDescent="0.25">
      <c r="A284" s="157"/>
      <c r="B284" s="158"/>
      <c r="C284" s="184" t="s">
        <v>1095</v>
      </c>
      <c r="D284" s="182"/>
      <c r="E284" s="183">
        <v>75.391400000000004</v>
      </c>
      <c r="F284" s="160"/>
      <c r="G284" s="160"/>
      <c r="H284" s="160"/>
      <c r="I284" s="160"/>
      <c r="J284" s="160"/>
      <c r="K284" s="160"/>
      <c r="L284" s="160"/>
      <c r="M284" s="160"/>
      <c r="N284" s="159"/>
      <c r="O284" s="159"/>
      <c r="P284" s="159"/>
      <c r="Q284" s="159"/>
      <c r="R284" s="160"/>
      <c r="S284" s="160"/>
      <c r="T284" s="160"/>
      <c r="U284" s="160"/>
      <c r="V284" s="160"/>
      <c r="W284" s="160"/>
      <c r="X284" s="160"/>
      <c r="Y284" s="160"/>
      <c r="Z284" s="150"/>
      <c r="AA284" s="150"/>
      <c r="AB284" s="150"/>
      <c r="AC284" s="150"/>
      <c r="AD284" s="150"/>
      <c r="AE284" s="150"/>
      <c r="AF284" s="150"/>
      <c r="AG284" s="150" t="s">
        <v>415</v>
      </c>
      <c r="AH284" s="150">
        <v>0</v>
      </c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</row>
    <row r="285" spans="1:60" outlineLevel="1" x14ac:dyDescent="0.25">
      <c r="A285" s="169">
        <v>53</v>
      </c>
      <c r="B285" s="170" t="s">
        <v>1301</v>
      </c>
      <c r="C285" s="178" t="s">
        <v>1302</v>
      </c>
      <c r="D285" s="171" t="s">
        <v>446</v>
      </c>
      <c r="E285" s="172">
        <v>169.00133</v>
      </c>
      <c r="F285" s="173"/>
      <c r="G285" s="174">
        <f>ROUND(E285*F285,2)</f>
        <v>0</v>
      </c>
      <c r="H285" s="173"/>
      <c r="I285" s="174">
        <f>ROUND(E285*H285,2)</f>
        <v>0</v>
      </c>
      <c r="J285" s="173"/>
      <c r="K285" s="174">
        <f>ROUND(E285*J285,2)</f>
        <v>0</v>
      </c>
      <c r="L285" s="174">
        <v>21</v>
      </c>
      <c r="M285" s="174">
        <f>G285*(1+L285/100)</f>
        <v>0</v>
      </c>
      <c r="N285" s="172">
        <v>2.4000000000000001E-4</v>
      </c>
      <c r="O285" s="172">
        <f>ROUND(E285*N285,2)</f>
        <v>0.04</v>
      </c>
      <c r="P285" s="172">
        <v>0</v>
      </c>
      <c r="Q285" s="172">
        <f>ROUND(E285*P285,2)</f>
        <v>0</v>
      </c>
      <c r="R285" s="174" t="s">
        <v>1285</v>
      </c>
      <c r="S285" s="174" t="s">
        <v>358</v>
      </c>
      <c r="T285" s="175" t="s">
        <v>409</v>
      </c>
      <c r="U285" s="160">
        <v>0.3</v>
      </c>
      <c r="V285" s="160">
        <f>ROUND(E285*U285,2)</f>
        <v>50.7</v>
      </c>
      <c r="W285" s="160"/>
      <c r="X285" s="160" t="s">
        <v>1304</v>
      </c>
      <c r="Y285" s="160" t="s">
        <v>361</v>
      </c>
      <c r="Z285" s="150"/>
      <c r="AA285" s="150"/>
      <c r="AB285" s="150"/>
      <c r="AC285" s="150"/>
      <c r="AD285" s="150"/>
      <c r="AE285" s="150"/>
      <c r="AF285" s="150"/>
      <c r="AG285" s="150" t="s">
        <v>1305</v>
      </c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</row>
    <row r="286" spans="1:60" outlineLevel="2" x14ac:dyDescent="0.25">
      <c r="A286" s="157"/>
      <c r="B286" s="158"/>
      <c r="C286" s="255" t="s">
        <v>1303</v>
      </c>
      <c r="D286" s="256"/>
      <c r="E286" s="256"/>
      <c r="F286" s="256"/>
      <c r="G286" s="256"/>
      <c r="H286" s="160"/>
      <c r="I286" s="160"/>
      <c r="J286" s="160"/>
      <c r="K286" s="160"/>
      <c r="L286" s="160"/>
      <c r="M286" s="160"/>
      <c r="N286" s="159"/>
      <c r="O286" s="159"/>
      <c r="P286" s="159"/>
      <c r="Q286" s="159"/>
      <c r="R286" s="160"/>
      <c r="S286" s="160"/>
      <c r="T286" s="160"/>
      <c r="U286" s="160"/>
      <c r="V286" s="160"/>
      <c r="W286" s="160"/>
      <c r="X286" s="160"/>
      <c r="Y286" s="160"/>
      <c r="Z286" s="150"/>
      <c r="AA286" s="150"/>
      <c r="AB286" s="150"/>
      <c r="AC286" s="150"/>
      <c r="AD286" s="150"/>
      <c r="AE286" s="150"/>
      <c r="AF286" s="150"/>
      <c r="AG286" s="150" t="s">
        <v>363</v>
      </c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</row>
    <row r="287" spans="1:60" outlineLevel="2" x14ac:dyDescent="0.25">
      <c r="A287" s="157"/>
      <c r="B287" s="158"/>
      <c r="C287" s="184" t="s">
        <v>1306</v>
      </c>
      <c r="D287" s="182"/>
      <c r="E287" s="183"/>
      <c r="F287" s="160"/>
      <c r="G287" s="160"/>
      <c r="H287" s="160"/>
      <c r="I287" s="160"/>
      <c r="J287" s="160"/>
      <c r="K287" s="160"/>
      <c r="L287" s="160"/>
      <c r="M287" s="160"/>
      <c r="N287" s="159"/>
      <c r="O287" s="159"/>
      <c r="P287" s="159"/>
      <c r="Q287" s="159"/>
      <c r="R287" s="160"/>
      <c r="S287" s="160"/>
      <c r="T287" s="160"/>
      <c r="U287" s="160"/>
      <c r="V287" s="160"/>
      <c r="W287" s="160"/>
      <c r="X287" s="160"/>
      <c r="Y287" s="160"/>
      <c r="Z287" s="150"/>
      <c r="AA287" s="150"/>
      <c r="AB287" s="150"/>
      <c r="AC287" s="150"/>
      <c r="AD287" s="150"/>
      <c r="AE287" s="150"/>
      <c r="AF287" s="150"/>
      <c r="AG287" s="150" t="s">
        <v>415</v>
      </c>
      <c r="AH287" s="150">
        <v>0</v>
      </c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</row>
    <row r="288" spans="1:60" outlineLevel="3" x14ac:dyDescent="0.25">
      <c r="A288" s="157"/>
      <c r="B288" s="158"/>
      <c r="C288" s="184" t="s">
        <v>1307</v>
      </c>
      <c r="D288" s="182"/>
      <c r="E288" s="183"/>
      <c r="F288" s="160"/>
      <c r="G288" s="160"/>
      <c r="H288" s="160"/>
      <c r="I288" s="160"/>
      <c r="J288" s="160"/>
      <c r="K288" s="160"/>
      <c r="L288" s="160"/>
      <c r="M288" s="160"/>
      <c r="N288" s="159"/>
      <c r="O288" s="159"/>
      <c r="P288" s="159"/>
      <c r="Q288" s="159"/>
      <c r="R288" s="160"/>
      <c r="S288" s="160"/>
      <c r="T288" s="160"/>
      <c r="U288" s="160"/>
      <c r="V288" s="160"/>
      <c r="W288" s="160"/>
      <c r="X288" s="160"/>
      <c r="Y288" s="160"/>
      <c r="Z288" s="150"/>
      <c r="AA288" s="150"/>
      <c r="AB288" s="150"/>
      <c r="AC288" s="150"/>
      <c r="AD288" s="150"/>
      <c r="AE288" s="150"/>
      <c r="AF288" s="150"/>
      <c r="AG288" s="150" t="s">
        <v>415</v>
      </c>
      <c r="AH288" s="150">
        <v>0</v>
      </c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</row>
    <row r="289" spans="1:60" outlineLevel="3" x14ac:dyDescent="0.25">
      <c r="A289" s="157"/>
      <c r="B289" s="158"/>
      <c r="C289" s="184" t="s">
        <v>1117</v>
      </c>
      <c r="D289" s="182"/>
      <c r="E289" s="183">
        <v>5.88</v>
      </c>
      <c r="F289" s="160"/>
      <c r="G289" s="160"/>
      <c r="H289" s="160"/>
      <c r="I289" s="160"/>
      <c r="J289" s="160"/>
      <c r="K289" s="160"/>
      <c r="L289" s="160"/>
      <c r="M289" s="160"/>
      <c r="N289" s="159"/>
      <c r="O289" s="159"/>
      <c r="P289" s="159"/>
      <c r="Q289" s="159"/>
      <c r="R289" s="160"/>
      <c r="S289" s="160"/>
      <c r="T289" s="160"/>
      <c r="U289" s="160"/>
      <c r="V289" s="160"/>
      <c r="W289" s="160"/>
      <c r="X289" s="160"/>
      <c r="Y289" s="160"/>
      <c r="Z289" s="150"/>
      <c r="AA289" s="150"/>
      <c r="AB289" s="150"/>
      <c r="AC289" s="150"/>
      <c r="AD289" s="150"/>
      <c r="AE289" s="150"/>
      <c r="AF289" s="150"/>
      <c r="AG289" s="150" t="s">
        <v>415</v>
      </c>
      <c r="AH289" s="150">
        <v>0</v>
      </c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</row>
    <row r="290" spans="1:60" outlineLevel="3" x14ac:dyDescent="0.25">
      <c r="A290" s="157"/>
      <c r="B290" s="158"/>
      <c r="C290" s="184" t="s">
        <v>1118</v>
      </c>
      <c r="D290" s="182"/>
      <c r="E290" s="183">
        <v>11.496</v>
      </c>
      <c r="F290" s="160"/>
      <c r="G290" s="160"/>
      <c r="H290" s="160"/>
      <c r="I290" s="160"/>
      <c r="J290" s="160"/>
      <c r="K290" s="160"/>
      <c r="L290" s="160"/>
      <c r="M290" s="160"/>
      <c r="N290" s="159"/>
      <c r="O290" s="159"/>
      <c r="P290" s="159"/>
      <c r="Q290" s="159"/>
      <c r="R290" s="160"/>
      <c r="S290" s="160"/>
      <c r="T290" s="160"/>
      <c r="U290" s="160"/>
      <c r="V290" s="160"/>
      <c r="W290" s="160"/>
      <c r="X290" s="160"/>
      <c r="Y290" s="160"/>
      <c r="Z290" s="150"/>
      <c r="AA290" s="150"/>
      <c r="AB290" s="150"/>
      <c r="AC290" s="150"/>
      <c r="AD290" s="150"/>
      <c r="AE290" s="150"/>
      <c r="AF290" s="150"/>
      <c r="AG290" s="150" t="s">
        <v>415</v>
      </c>
      <c r="AH290" s="150">
        <v>0</v>
      </c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</row>
    <row r="291" spans="1:60" outlineLevel="3" x14ac:dyDescent="0.25">
      <c r="A291" s="157"/>
      <c r="B291" s="158"/>
      <c r="C291" s="184" t="s">
        <v>1119</v>
      </c>
      <c r="D291" s="182"/>
      <c r="E291" s="183">
        <v>10.656000000000001</v>
      </c>
      <c r="F291" s="160"/>
      <c r="G291" s="160"/>
      <c r="H291" s="160"/>
      <c r="I291" s="160"/>
      <c r="J291" s="160"/>
      <c r="K291" s="160"/>
      <c r="L291" s="160"/>
      <c r="M291" s="160"/>
      <c r="N291" s="159"/>
      <c r="O291" s="159"/>
      <c r="P291" s="159"/>
      <c r="Q291" s="159"/>
      <c r="R291" s="160"/>
      <c r="S291" s="160"/>
      <c r="T291" s="160"/>
      <c r="U291" s="160"/>
      <c r="V291" s="160"/>
      <c r="W291" s="160"/>
      <c r="X291" s="160"/>
      <c r="Y291" s="160"/>
      <c r="Z291" s="150"/>
      <c r="AA291" s="150"/>
      <c r="AB291" s="150"/>
      <c r="AC291" s="150"/>
      <c r="AD291" s="150"/>
      <c r="AE291" s="150"/>
      <c r="AF291" s="150"/>
      <c r="AG291" s="150" t="s">
        <v>415</v>
      </c>
      <c r="AH291" s="150">
        <v>0</v>
      </c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</row>
    <row r="292" spans="1:60" outlineLevel="3" x14ac:dyDescent="0.25">
      <c r="A292" s="157"/>
      <c r="B292" s="158"/>
      <c r="C292" s="184" t="s">
        <v>1120</v>
      </c>
      <c r="D292" s="182"/>
      <c r="E292" s="183">
        <v>9.0719999999999992</v>
      </c>
      <c r="F292" s="160"/>
      <c r="G292" s="160"/>
      <c r="H292" s="160"/>
      <c r="I292" s="160"/>
      <c r="J292" s="160"/>
      <c r="K292" s="160"/>
      <c r="L292" s="160"/>
      <c r="M292" s="160"/>
      <c r="N292" s="159"/>
      <c r="O292" s="159"/>
      <c r="P292" s="159"/>
      <c r="Q292" s="159"/>
      <c r="R292" s="160"/>
      <c r="S292" s="160"/>
      <c r="T292" s="160"/>
      <c r="U292" s="160"/>
      <c r="V292" s="160"/>
      <c r="W292" s="160"/>
      <c r="X292" s="160"/>
      <c r="Y292" s="160"/>
      <c r="Z292" s="150"/>
      <c r="AA292" s="150"/>
      <c r="AB292" s="150"/>
      <c r="AC292" s="150"/>
      <c r="AD292" s="150"/>
      <c r="AE292" s="150"/>
      <c r="AF292" s="150"/>
      <c r="AG292" s="150" t="s">
        <v>415</v>
      </c>
      <c r="AH292" s="150">
        <v>0</v>
      </c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</row>
    <row r="293" spans="1:60" outlineLevel="3" x14ac:dyDescent="0.25">
      <c r="A293" s="157"/>
      <c r="B293" s="158"/>
      <c r="C293" s="184" t="s">
        <v>1121</v>
      </c>
      <c r="D293" s="182"/>
      <c r="E293" s="183">
        <v>6.2279999999999998</v>
      </c>
      <c r="F293" s="160"/>
      <c r="G293" s="160"/>
      <c r="H293" s="160"/>
      <c r="I293" s="160"/>
      <c r="J293" s="160"/>
      <c r="K293" s="160"/>
      <c r="L293" s="160"/>
      <c r="M293" s="160"/>
      <c r="N293" s="159"/>
      <c r="O293" s="159"/>
      <c r="P293" s="159"/>
      <c r="Q293" s="159"/>
      <c r="R293" s="160"/>
      <c r="S293" s="160"/>
      <c r="T293" s="160"/>
      <c r="U293" s="160"/>
      <c r="V293" s="160"/>
      <c r="W293" s="160"/>
      <c r="X293" s="160"/>
      <c r="Y293" s="160"/>
      <c r="Z293" s="150"/>
      <c r="AA293" s="150"/>
      <c r="AB293" s="150"/>
      <c r="AC293" s="150"/>
      <c r="AD293" s="150"/>
      <c r="AE293" s="150"/>
      <c r="AF293" s="150"/>
      <c r="AG293" s="150" t="s">
        <v>415</v>
      </c>
      <c r="AH293" s="150">
        <v>0</v>
      </c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</row>
    <row r="294" spans="1:60" outlineLevel="3" x14ac:dyDescent="0.25">
      <c r="A294" s="157"/>
      <c r="B294" s="158"/>
      <c r="C294" s="184" t="s">
        <v>1141</v>
      </c>
      <c r="D294" s="182"/>
      <c r="E294" s="183"/>
      <c r="F294" s="160"/>
      <c r="G294" s="160"/>
      <c r="H294" s="160"/>
      <c r="I294" s="160"/>
      <c r="J294" s="160"/>
      <c r="K294" s="160"/>
      <c r="L294" s="160"/>
      <c r="M294" s="160"/>
      <c r="N294" s="159"/>
      <c r="O294" s="159"/>
      <c r="P294" s="159"/>
      <c r="Q294" s="159"/>
      <c r="R294" s="160"/>
      <c r="S294" s="160"/>
      <c r="T294" s="160"/>
      <c r="U294" s="160"/>
      <c r="V294" s="160"/>
      <c r="W294" s="160"/>
      <c r="X294" s="160"/>
      <c r="Y294" s="160"/>
      <c r="Z294" s="150"/>
      <c r="AA294" s="150"/>
      <c r="AB294" s="150"/>
      <c r="AC294" s="150"/>
      <c r="AD294" s="150"/>
      <c r="AE294" s="150"/>
      <c r="AF294" s="150"/>
      <c r="AG294" s="150" t="s">
        <v>415</v>
      </c>
      <c r="AH294" s="150">
        <v>0</v>
      </c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</row>
    <row r="295" spans="1:60" outlineLevel="3" x14ac:dyDescent="0.25">
      <c r="A295" s="157"/>
      <c r="B295" s="158"/>
      <c r="C295" s="184" t="s">
        <v>1308</v>
      </c>
      <c r="D295" s="182"/>
      <c r="E295" s="183">
        <v>6</v>
      </c>
      <c r="F295" s="160"/>
      <c r="G295" s="160"/>
      <c r="H295" s="160"/>
      <c r="I295" s="160"/>
      <c r="J295" s="160"/>
      <c r="K295" s="160"/>
      <c r="L295" s="160"/>
      <c r="M295" s="160"/>
      <c r="N295" s="159"/>
      <c r="O295" s="159"/>
      <c r="P295" s="159"/>
      <c r="Q295" s="159"/>
      <c r="R295" s="160"/>
      <c r="S295" s="160"/>
      <c r="T295" s="160"/>
      <c r="U295" s="160"/>
      <c r="V295" s="160"/>
      <c r="W295" s="160"/>
      <c r="X295" s="160"/>
      <c r="Y295" s="160"/>
      <c r="Z295" s="150"/>
      <c r="AA295" s="150"/>
      <c r="AB295" s="150"/>
      <c r="AC295" s="150"/>
      <c r="AD295" s="150"/>
      <c r="AE295" s="150"/>
      <c r="AF295" s="150"/>
      <c r="AG295" s="150" t="s">
        <v>415</v>
      </c>
      <c r="AH295" s="150">
        <v>0</v>
      </c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</row>
    <row r="296" spans="1:60" outlineLevel="3" x14ac:dyDescent="0.25">
      <c r="A296" s="157"/>
      <c r="B296" s="158"/>
      <c r="C296" s="184" t="s">
        <v>1309</v>
      </c>
      <c r="D296" s="182"/>
      <c r="E296" s="183">
        <v>12</v>
      </c>
      <c r="F296" s="160"/>
      <c r="G296" s="160"/>
      <c r="H296" s="160"/>
      <c r="I296" s="160"/>
      <c r="J296" s="160"/>
      <c r="K296" s="160"/>
      <c r="L296" s="160"/>
      <c r="M296" s="160"/>
      <c r="N296" s="159"/>
      <c r="O296" s="159"/>
      <c r="P296" s="159"/>
      <c r="Q296" s="159"/>
      <c r="R296" s="160"/>
      <c r="S296" s="160"/>
      <c r="T296" s="160"/>
      <c r="U296" s="160"/>
      <c r="V296" s="160"/>
      <c r="W296" s="160"/>
      <c r="X296" s="160"/>
      <c r="Y296" s="160"/>
      <c r="Z296" s="150"/>
      <c r="AA296" s="150"/>
      <c r="AB296" s="150"/>
      <c r="AC296" s="150"/>
      <c r="AD296" s="150"/>
      <c r="AE296" s="150"/>
      <c r="AF296" s="150"/>
      <c r="AG296" s="150" t="s">
        <v>415</v>
      </c>
      <c r="AH296" s="150">
        <v>0</v>
      </c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</row>
    <row r="297" spans="1:60" outlineLevel="3" x14ac:dyDescent="0.25">
      <c r="A297" s="157"/>
      <c r="B297" s="158"/>
      <c r="C297" s="184" t="s">
        <v>1310</v>
      </c>
      <c r="D297" s="182"/>
      <c r="E297" s="183">
        <v>12</v>
      </c>
      <c r="F297" s="160"/>
      <c r="G297" s="160"/>
      <c r="H297" s="160"/>
      <c r="I297" s="160"/>
      <c r="J297" s="160"/>
      <c r="K297" s="160"/>
      <c r="L297" s="160"/>
      <c r="M297" s="160"/>
      <c r="N297" s="159"/>
      <c r="O297" s="159"/>
      <c r="P297" s="159"/>
      <c r="Q297" s="159"/>
      <c r="R297" s="160"/>
      <c r="S297" s="160"/>
      <c r="T297" s="160"/>
      <c r="U297" s="160"/>
      <c r="V297" s="160"/>
      <c r="W297" s="160"/>
      <c r="X297" s="160"/>
      <c r="Y297" s="160"/>
      <c r="Z297" s="150"/>
      <c r="AA297" s="150"/>
      <c r="AB297" s="150"/>
      <c r="AC297" s="150"/>
      <c r="AD297" s="150"/>
      <c r="AE297" s="150"/>
      <c r="AF297" s="150"/>
      <c r="AG297" s="150" t="s">
        <v>415</v>
      </c>
      <c r="AH297" s="150">
        <v>0</v>
      </c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</row>
    <row r="298" spans="1:60" outlineLevel="3" x14ac:dyDescent="0.25">
      <c r="A298" s="157"/>
      <c r="B298" s="158"/>
      <c r="C298" s="184" t="s">
        <v>1311</v>
      </c>
      <c r="D298" s="182"/>
      <c r="E298" s="183">
        <v>12</v>
      </c>
      <c r="F298" s="160"/>
      <c r="G298" s="160"/>
      <c r="H298" s="160"/>
      <c r="I298" s="160"/>
      <c r="J298" s="160"/>
      <c r="K298" s="160"/>
      <c r="L298" s="160"/>
      <c r="M298" s="160"/>
      <c r="N298" s="159"/>
      <c r="O298" s="159"/>
      <c r="P298" s="159"/>
      <c r="Q298" s="159"/>
      <c r="R298" s="160"/>
      <c r="S298" s="160"/>
      <c r="T298" s="160"/>
      <c r="U298" s="160"/>
      <c r="V298" s="160"/>
      <c r="W298" s="160"/>
      <c r="X298" s="160"/>
      <c r="Y298" s="160"/>
      <c r="Z298" s="150"/>
      <c r="AA298" s="150"/>
      <c r="AB298" s="150"/>
      <c r="AC298" s="150"/>
      <c r="AD298" s="150"/>
      <c r="AE298" s="150"/>
      <c r="AF298" s="150"/>
      <c r="AG298" s="150" t="s">
        <v>415</v>
      </c>
      <c r="AH298" s="150">
        <v>0</v>
      </c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</row>
    <row r="299" spans="1:60" outlineLevel="3" x14ac:dyDescent="0.25">
      <c r="A299" s="157"/>
      <c r="B299" s="158"/>
      <c r="C299" s="184" t="s">
        <v>1312</v>
      </c>
      <c r="D299" s="182"/>
      <c r="E299" s="183">
        <v>12</v>
      </c>
      <c r="F299" s="160"/>
      <c r="G299" s="160"/>
      <c r="H299" s="160"/>
      <c r="I299" s="160"/>
      <c r="J299" s="160"/>
      <c r="K299" s="160"/>
      <c r="L299" s="160"/>
      <c r="M299" s="160"/>
      <c r="N299" s="159"/>
      <c r="O299" s="159"/>
      <c r="P299" s="159"/>
      <c r="Q299" s="159"/>
      <c r="R299" s="160"/>
      <c r="S299" s="160"/>
      <c r="T299" s="160"/>
      <c r="U299" s="160"/>
      <c r="V299" s="160"/>
      <c r="W299" s="160"/>
      <c r="X299" s="160"/>
      <c r="Y299" s="160"/>
      <c r="Z299" s="150"/>
      <c r="AA299" s="150"/>
      <c r="AB299" s="150"/>
      <c r="AC299" s="150"/>
      <c r="AD299" s="150"/>
      <c r="AE299" s="150"/>
      <c r="AF299" s="150"/>
      <c r="AG299" s="150" t="s">
        <v>415</v>
      </c>
      <c r="AH299" s="150">
        <v>0</v>
      </c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</row>
    <row r="300" spans="1:60" outlineLevel="3" x14ac:dyDescent="0.25">
      <c r="A300" s="157"/>
      <c r="B300" s="158"/>
      <c r="C300" s="184" t="s">
        <v>1313</v>
      </c>
      <c r="D300" s="182"/>
      <c r="E300" s="183"/>
      <c r="F300" s="160"/>
      <c r="G300" s="160"/>
      <c r="H300" s="160"/>
      <c r="I300" s="160"/>
      <c r="J300" s="160"/>
      <c r="K300" s="160"/>
      <c r="L300" s="160"/>
      <c r="M300" s="160"/>
      <c r="N300" s="159"/>
      <c r="O300" s="159"/>
      <c r="P300" s="159"/>
      <c r="Q300" s="159"/>
      <c r="R300" s="160"/>
      <c r="S300" s="160"/>
      <c r="T300" s="160"/>
      <c r="U300" s="160"/>
      <c r="V300" s="160"/>
      <c r="W300" s="160"/>
      <c r="X300" s="160"/>
      <c r="Y300" s="160"/>
      <c r="Z300" s="150"/>
      <c r="AA300" s="150"/>
      <c r="AB300" s="150"/>
      <c r="AC300" s="150"/>
      <c r="AD300" s="150"/>
      <c r="AE300" s="150"/>
      <c r="AF300" s="150"/>
      <c r="AG300" s="150" t="s">
        <v>415</v>
      </c>
      <c r="AH300" s="150">
        <v>0</v>
      </c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</row>
    <row r="301" spans="1:60" outlineLevel="3" x14ac:dyDescent="0.25">
      <c r="A301" s="157"/>
      <c r="B301" s="158"/>
      <c r="C301" s="184" t="s">
        <v>1314</v>
      </c>
      <c r="D301" s="182"/>
      <c r="E301" s="183">
        <v>7.48</v>
      </c>
      <c r="F301" s="160"/>
      <c r="G301" s="160"/>
      <c r="H301" s="160"/>
      <c r="I301" s="160"/>
      <c r="J301" s="160"/>
      <c r="K301" s="160"/>
      <c r="L301" s="160"/>
      <c r="M301" s="160"/>
      <c r="N301" s="159"/>
      <c r="O301" s="159"/>
      <c r="P301" s="159"/>
      <c r="Q301" s="159"/>
      <c r="R301" s="160"/>
      <c r="S301" s="160"/>
      <c r="T301" s="160"/>
      <c r="U301" s="160"/>
      <c r="V301" s="160"/>
      <c r="W301" s="160"/>
      <c r="X301" s="160"/>
      <c r="Y301" s="160"/>
      <c r="Z301" s="150"/>
      <c r="AA301" s="150"/>
      <c r="AB301" s="150"/>
      <c r="AC301" s="150"/>
      <c r="AD301" s="150"/>
      <c r="AE301" s="150"/>
      <c r="AF301" s="150"/>
      <c r="AG301" s="150" t="s">
        <v>415</v>
      </c>
      <c r="AH301" s="150">
        <v>0</v>
      </c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</row>
    <row r="302" spans="1:60" outlineLevel="3" x14ac:dyDescent="0.25">
      <c r="A302" s="157"/>
      <c r="B302" s="158"/>
      <c r="C302" s="184" t="s">
        <v>1315</v>
      </c>
      <c r="D302" s="182"/>
      <c r="E302" s="183">
        <v>14.651999999999999</v>
      </c>
      <c r="F302" s="160"/>
      <c r="G302" s="160"/>
      <c r="H302" s="160"/>
      <c r="I302" s="160"/>
      <c r="J302" s="160"/>
      <c r="K302" s="160"/>
      <c r="L302" s="160"/>
      <c r="M302" s="160"/>
      <c r="N302" s="159"/>
      <c r="O302" s="159"/>
      <c r="P302" s="159"/>
      <c r="Q302" s="159"/>
      <c r="R302" s="160"/>
      <c r="S302" s="160"/>
      <c r="T302" s="160"/>
      <c r="U302" s="160"/>
      <c r="V302" s="160"/>
      <c r="W302" s="160"/>
      <c r="X302" s="160"/>
      <c r="Y302" s="160"/>
      <c r="Z302" s="150"/>
      <c r="AA302" s="150"/>
      <c r="AB302" s="150"/>
      <c r="AC302" s="150"/>
      <c r="AD302" s="150"/>
      <c r="AE302" s="150"/>
      <c r="AF302" s="150"/>
      <c r="AG302" s="150" t="s">
        <v>415</v>
      </c>
      <c r="AH302" s="150">
        <v>0</v>
      </c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</row>
    <row r="303" spans="1:60" outlineLevel="3" x14ac:dyDescent="0.25">
      <c r="A303" s="157"/>
      <c r="B303" s="158"/>
      <c r="C303" s="184" t="s">
        <v>1316</v>
      </c>
      <c r="D303" s="182"/>
      <c r="E303" s="183">
        <v>13.66933</v>
      </c>
      <c r="F303" s="160"/>
      <c r="G303" s="160"/>
      <c r="H303" s="160"/>
      <c r="I303" s="160"/>
      <c r="J303" s="160"/>
      <c r="K303" s="160"/>
      <c r="L303" s="160"/>
      <c r="M303" s="160"/>
      <c r="N303" s="159"/>
      <c r="O303" s="159"/>
      <c r="P303" s="159"/>
      <c r="Q303" s="159"/>
      <c r="R303" s="160"/>
      <c r="S303" s="160"/>
      <c r="T303" s="160"/>
      <c r="U303" s="160"/>
      <c r="V303" s="160"/>
      <c r="W303" s="160"/>
      <c r="X303" s="160"/>
      <c r="Y303" s="160"/>
      <c r="Z303" s="150"/>
      <c r="AA303" s="150"/>
      <c r="AB303" s="150"/>
      <c r="AC303" s="150"/>
      <c r="AD303" s="150"/>
      <c r="AE303" s="150"/>
      <c r="AF303" s="150"/>
      <c r="AG303" s="150" t="s">
        <v>415</v>
      </c>
      <c r="AH303" s="150">
        <v>0</v>
      </c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</row>
    <row r="304" spans="1:60" outlineLevel="3" x14ac:dyDescent="0.25">
      <c r="A304" s="157"/>
      <c r="B304" s="158"/>
      <c r="C304" s="184" t="s">
        <v>1317</v>
      </c>
      <c r="D304" s="182"/>
      <c r="E304" s="183">
        <v>11.836</v>
      </c>
      <c r="F304" s="160"/>
      <c r="G304" s="160"/>
      <c r="H304" s="160"/>
      <c r="I304" s="160"/>
      <c r="J304" s="160"/>
      <c r="K304" s="160"/>
      <c r="L304" s="160"/>
      <c r="M304" s="160"/>
      <c r="N304" s="159"/>
      <c r="O304" s="159"/>
      <c r="P304" s="159"/>
      <c r="Q304" s="159"/>
      <c r="R304" s="160"/>
      <c r="S304" s="160"/>
      <c r="T304" s="160"/>
      <c r="U304" s="160"/>
      <c r="V304" s="160"/>
      <c r="W304" s="160"/>
      <c r="X304" s="160"/>
      <c r="Y304" s="160"/>
      <c r="Z304" s="150"/>
      <c r="AA304" s="150"/>
      <c r="AB304" s="150"/>
      <c r="AC304" s="150"/>
      <c r="AD304" s="150"/>
      <c r="AE304" s="150"/>
      <c r="AF304" s="150"/>
      <c r="AG304" s="150" t="s">
        <v>415</v>
      </c>
      <c r="AH304" s="150">
        <v>0</v>
      </c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</row>
    <row r="305" spans="1:60" outlineLevel="3" x14ac:dyDescent="0.25">
      <c r="A305" s="157"/>
      <c r="B305" s="158"/>
      <c r="C305" s="184" t="s">
        <v>1318</v>
      </c>
      <c r="D305" s="182"/>
      <c r="E305" s="183">
        <v>8.6679999999999993</v>
      </c>
      <c r="F305" s="160"/>
      <c r="G305" s="160"/>
      <c r="H305" s="160"/>
      <c r="I305" s="160"/>
      <c r="J305" s="160"/>
      <c r="K305" s="160"/>
      <c r="L305" s="160"/>
      <c r="M305" s="160"/>
      <c r="N305" s="159"/>
      <c r="O305" s="159"/>
      <c r="P305" s="159"/>
      <c r="Q305" s="159"/>
      <c r="R305" s="160"/>
      <c r="S305" s="160"/>
      <c r="T305" s="160"/>
      <c r="U305" s="160"/>
      <c r="V305" s="160"/>
      <c r="W305" s="160"/>
      <c r="X305" s="160"/>
      <c r="Y305" s="160"/>
      <c r="Z305" s="150"/>
      <c r="AA305" s="150"/>
      <c r="AB305" s="150"/>
      <c r="AC305" s="150"/>
      <c r="AD305" s="150"/>
      <c r="AE305" s="150"/>
      <c r="AF305" s="150"/>
      <c r="AG305" s="150" t="s">
        <v>415</v>
      </c>
      <c r="AH305" s="150">
        <v>0</v>
      </c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</row>
    <row r="306" spans="1:60" outlineLevel="3" x14ac:dyDescent="0.25">
      <c r="A306" s="157"/>
      <c r="B306" s="158"/>
      <c r="C306" s="197" t="s">
        <v>658</v>
      </c>
      <c r="D306" s="193"/>
      <c r="E306" s="194">
        <v>153.63732999999999</v>
      </c>
      <c r="F306" s="160"/>
      <c r="G306" s="160"/>
      <c r="H306" s="160"/>
      <c r="I306" s="160"/>
      <c r="J306" s="160"/>
      <c r="K306" s="160"/>
      <c r="L306" s="160"/>
      <c r="M306" s="160"/>
      <c r="N306" s="159"/>
      <c r="O306" s="159"/>
      <c r="P306" s="159"/>
      <c r="Q306" s="159"/>
      <c r="R306" s="160"/>
      <c r="S306" s="160"/>
      <c r="T306" s="160"/>
      <c r="U306" s="160"/>
      <c r="V306" s="160"/>
      <c r="W306" s="160"/>
      <c r="X306" s="160"/>
      <c r="Y306" s="160"/>
      <c r="Z306" s="150"/>
      <c r="AA306" s="150"/>
      <c r="AB306" s="150"/>
      <c r="AC306" s="150"/>
      <c r="AD306" s="150"/>
      <c r="AE306" s="150"/>
      <c r="AF306" s="150"/>
      <c r="AG306" s="150" t="s">
        <v>415</v>
      </c>
      <c r="AH306" s="150">
        <v>1</v>
      </c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</row>
    <row r="307" spans="1:60" outlineLevel="3" x14ac:dyDescent="0.25">
      <c r="A307" s="157"/>
      <c r="B307" s="158"/>
      <c r="C307" s="184" t="s">
        <v>1319</v>
      </c>
      <c r="D307" s="182"/>
      <c r="E307" s="183"/>
      <c r="F307" s="160"/>
      <c r="G307" s="160"/>
      <c r="H307" s="160"/>
      <c r="I307" s="160"/>
      <c r="J307" s="160"/>
      <c r="K307" s="160"/>
      <c r="L307" s="160"/>
      <c r="M307" s="160"/>
      <c r="N307" s="159"/>
      <c r="O307" s="159"/>
      <c r="P307" s="159"/>
      <c r="Q307" s="159"/>
      <c r="R307" s="160"/>
      <c r="S307" s="160"/>
      <c r="T307" s="160"/>
      <c r="U307" s="160"/>
      <c r="V307" s="160"/>
      <c r="W307" s="160"/>
      <c r="X307" s="160"/>
      <c r="Y307" s="160"/>
      <c r="Z307" s="150"/>
      <c r="AA307" s="150"/>
      <c r="AB307" s="150"/>
      <c r="AC307" s="150"/>
      <c r="AD307" s="150"/>
      <c r="AE307" s="150"/>
      <c r="AF307" s="150"/>
      <c r="AG307" s="150" t="s">
        <v>415</v>
      </c>
      <c r="AH307" s="150">
        <v>0</v>
      </c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</row>
    <row r="308" spans="1:60" outlineLevel="3" x14ac:dyDescent="0.25">
      <c r="A308" s="157"/>
      <c r="B308" s="158"/>
      <c r="C308" s="184" t="s">
        <v>1320</v>
      </c>
      <c r="D308" s="182"/>
      <c r="E308" s="183">
        <v>15.364000000000001</v>
      </c>
      <c r="F308" s="160"/>
      <c r="G308" s="160"/>
      <c r="H308" s="160"/>
      <c r="I308" s="160"/>
      <c r="J308" s="160"/>
      <c r="K308" s="160"/>
      <c r="L308" s="160"/>
      <c r="M308" s="160"/>
      <c r="N308" s="159"/>
      <c r="O308" s="159"/>
      <c r="P308" s="159"/>
      <c r="Q308" s="159"/>
      <c r="R308" s="160"/>
      <c r="S308" s="160"/>
      <c r="T308" s="160"/>
      <c r="U308" s="160"/>
      <c r="V308" s="160"/>
      <c r="W308" s="160"/>
      <c r="X308" s="160"/>
      <c r="Y308" s="160"/>
      <c r="Z308" s="150"/>
      <c r="AA308" s="150"/>
      <c r="AB308" s="150"/>
      <c r="AC308" s="150"/>
      <c r="AD308" s="150"/>
      <c r="AE308" s="150"/>
      <c r="AF308" s="150"/>
      <c r="AG308" s="150" t="s">
        <v>415</v>
      </c>
      <c r="AH308" s="150">
        <v>0</v>
      </c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</row>
    <row r="309" spans="1:60" x14ac:dyDescent="0.25">
      <c r="A309" s="3"/>
      <c r="B309" s="4"/>
      <c r="C309" s="179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AE309">
        <v>15</v>
      </c>
      <c r="AF309">
        <v>21</v>
      </c>
      <c r="AG309" t="s">
        <v>339</v>
      </c>
    </row>
    <row r="310" spans="1:60" x14ac:dyDescent="0.25">
      <c r="A310" s="153"/>
      <c r="B310" s="154" t="s">
        <v>29</v>
      </c>
      <c r="C310" s="180"/>
      <c r="D310" s="155"/>
      <c r="E310" s="156"/>
      <c r="F310" s="156"/>
      <c r="G310" s="168">
        <f>G8+G20+G51+G54+G68+G71+G75+G81+G86+G100+G223+G262</f>
        <v>0</v>
      </c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AE310">
        <f>SUMIF(L7:L308,AE309,G7:G308)</f>
        <v>0</v>
      </c>
      <c r="AF310">
        <f>SUMIF(L7:L308,AF309,G7:G308)</f>
        <v>0</v>
      </c>
      <c r="AG310" t="s">
        <v>401</v>
      </c>
    </row>
    <row r="311" spans="1:60" x14ac:dyDescent="0.25">
      <c r="C311" s="181"/>
      <c r="D311" s="10"/>
      <c r="AG311" t="s">
        <v>403</v>
      </c>
    </row>
    <row r="312" spans="1:60" x14ac:dyDescent="0.25">
      <c r="D312" s="10"/>
    </row>
    <row r="313" spans="1:60" x14ac:dyDescent="0.25">
      <c r="D313" s="10"/>
    </row>
    <row r="314" spans="1:60" x14ac:dyDescent="0.25">
      <c r="D314" s="10"/>
    </row>
    <row r="315" spans="1:60" x14ac:dyDescent="0.25">
      <c r="D315" s="10"/>
    </row>
    <row r="316" spans="1:60" x14ac:dyDescent="0.25">
      <c r="D316" s="10"/>
    </row>
    <row r="317" spans="1:60" x14ac:dyDescent="0.25">
      <c r="D317" s="10"/>
    </row>
    <row r="318" spans="1:60" x14ac:dyDescent="0.25">
      <c r="D318" s="10"/>
    </row>
    <row r="319" spans="1:60" x14ac:dyDescent="0.25">
      <c r="D319" s="10"/>
    </row>
    <row r="320" spans="1:60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hxclU5CT4x6lAv7gjQsgqftmj0aKE11K9S+Pjju3lcC6Aibv21ruK5N9MKsAxWUHBWOCW3acsG00HfGYPHyEMw==" saltValue="p0prcAmM+M8XVqAG4OWPbw==" spinCount="100000" sheet="1" formatRows="0"/>
  <mergeCells count="44">
    <mergeCell ref="C36:G36"/>
    <mergeCell ref="A1:G1"/>
    <mergeCell ref="C2:G2"/>
    <mergeCell ref="C3:G3"/>
    <mergeCell ref="C4:G4"/>
    <mergeCell ref="C10:G10"/>
    <mergeCell ref="C12:G12"/>
    <mergeCell ref="C16:G16"/>
    <mergeCell ref="C22:G22"/>
    <mergeCell ref="C25:G25"/>
    <mergeCell ref="C26:G26"/>
    <mergeCell ref="C28:G28"/>
    <mergeCell ref="C96:G96"/>
    <mergeCell ref="C41:G41"/>
    <mergeCell ref="C42:G42"/>
    <mergeCell ref="C48:G48"/>
    <mergeCell ref="C49:G49"/>
    <mergeCell ref="C56:G56"/>
    <mergeCell ref="C57:G57"/>
    <mergeCell ref="C65:G65"/>
    <mergeCell ref="C66:G66"/>
    <mergeCell ref="C73:G73"/>
    <mergeCell ref="C77:G77"/>
    <mergeCell ref="C83:G83"/>
    <mergeCell ref="C212:G212"/>
    <mergeCell ref="C123:G123"/>
    <mergeCell ref="C193:G193"/>
    <mergeCell ref="C198:G198"/>
    <mergeCell ref="C204:G204"/>
    <mergeCell ref="C205:G205"/>
    <mergeCell ref="C206:G206"/>
    <mergeCell ref="C207:G207"/>
    <mergeCell ref="C208:G208"/>
    <mergeCell ref="C209:G209"/>
    <mergeCell ref="C210:G210"/>
    <mergeCell ref="C211:G211"/>
    <mergeCell ref="C283:G283"/>
    <mergeCell ref="C286:G286"/>
    <mergeCell ref="C213:G213"/>
    <mergeCell ref="C214:G214"/>
    <mergeCell ref="C216:G216"/>
    <mergeCell ref="C251:G251"/>
    <mergeCell ref="C256:G256"/>
    <mergeCell ref="C264:G264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E75D2-74DE-41E4-99B5-CFFC4714768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104</v>
      </c>
      <c r="C4" s="261" t="s">
        <v>105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SUMIF(AG9:AG22,"&lt;&gt;NOR",G9:G22)</f>
        <v>0</v>
      </c>
      <c r="H8" s="166"/>
      <c r="I8" s="166">
        <f>SUM(I9:I22)</f>
        <v>0</v>
      </c>
      <c r="J8" s="166"/>
      <c r="K8" s="166">
        <f>SUM(K9:K22)</f>
        <v>0</v>
      </c>
      <c r="L8" s="166"/>
      <c r="M8" s="166">
        <f>SUM(M9:M22)</f>
        <v>0</v>
      </c>
      <c r="N8" s="165"/>
      <c r="O8" s="165">
        <f>SUM(O9:O22)</f>
        <v>0</v>
      </c>
      <c r="P8" s="165"/>
      <c r="Q8" s="165">
        <f>SUM(Q9:Q22)</f>
        <v>0</v>
      </c>
      <c r="R8" s="166"/>
      <c r="S8" s="166"/>
      <c r="T8" s="167"/>
      <c r="U8" s="161"/>
      <c r="V8" s="161">
        <f>SUM(V9:V22)</f>
        <v>108.86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483</v>
      </c>
      <c r="C9" s="178" t="s">
        <v>1032</v>
      </c>
      <c r="D9" s="171" t="s">
        <v>407</v>
      </c>
      <c r="E9" s="172">
        <v>20.79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0.66800000000000004</v>
      </c>
      <c r="V9" s="160">
        <f>ROUND(E9*U9,2)</f>
        <v>13.89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485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1321</v>
      </c>
      <c r="D11" s="182"/>
      <c r="E11" s="183">
        <v>20.79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0.399999999999999" outlineLevel="1" x14ac:dyDescent="0.25">
      <c r="A12" s="169">
        <v>2</v>
      </c>
      <c r="B12" s="170" t="s">
        <v>486</v>
      </c>
      <c r="C12" s="178" t="s">
        <v>1033</v>
      </c>
      <c r="D12" s="171" t="s">
        <v>407</v>
      </c>
      <c r="E12" s="172">
        <v>41.58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4" t="s">
        <v>452</v>
      </c>
      <c r="S12" s="174" t="s">
        <v>358</v>
      </c>
      <c r="T12" s="175" t="s">
        <v>409</v>
      </c>
      <c r="U12" s="160">
        <v>0.59099999999999997</v>
      </c>
      <c r="V12" s="160">
        <f>ROUND(E12*U12,2)</f>
        <v>24.57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266" t="s">
        <v>485</v>
      </c>
      <c r="D13" s="267"/>
      <c r="E13" s="267"/>
      <c r="F13" s="267"/>
      <c r="G13" s="267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413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2" x14ac:dyDescent="0.25">
      <c r="A14" s="157"/>
      <c r="B14" s="158"/>
      <c r="C14" s="184" t="s">
        <v>1322</v>
      </c>
      <c r="D14" s="182"/>
      <c r="E14" s="183">
        <v>41.58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0.399999999999999" outlineLevel="1" x14ac:dyDescent="0.25">
      <c r="A15" s="169">
        <v>3</v>
      </c>
      <c r="B15" s="170" t="s">
        <v>671</v>
      </c>
      <c r="C15" s="178" t="s">
        <v>672</v>
      </c>
      <c r="D15" s="171" t="s">
        <v>407</v>
      </c>
      <c r="E15" s="172">
        <v>20.79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 t="s">
        <v>452</v>
      </c>
      <c r="S15" s="174" t="s">
        <v>358</v>
      </c>
      <c r="T15" s="175" t="s">
        <v>409</v>
      </c>
      <c r="U15" s="160">
        <v>1.9379999999999999</v>
      </c>
      <c r="V15" s="160">
        <f>ROUND(E15*U15,2)</f>
        <v>40.29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411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184" t="s">
        <v>1321</v>
      </c>
      <c r="D16" s="182"/>
      <c r="E16" s="183">
        <v>20.79</v>
      </c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20.399999999999999" outlineLevel="1" x14ac:dyDescent="0.25">
      <c r="A17" s="169">
        <v>4</v>
      </c>
      <c r="B17" s="170" t="s">
        <v>450</v>
      </c>
      <c r="C17" s="178" t="s">
        <v>451</v>
      </c>
      <c r="D17" s="171" t="s">
        <v>407</v>
      </c>
      <c r="E17" s="172">
        <v>20.79</v>
      </c>
      <c r="F17" s="173"/>
      <c r="G17" s="174">
        <f>ROUND(E17*F17,2)</f>
        <v>0</v>
      </c>
      <c r="H17" s="173"/>
      <c r="I17" s="174">
        <f>ROUND(E17*H17,2)</f>
        <v>0</v>
      </c>
      <c r="J17" s="173"/>
      <c r="K17" s="174">
        <f>ROUND(E17*J17,2)</f>
        <v>0</v>
      </c>
      <c r="L17" s="174">
        <v>21</v>
      </c>
      <c r="M17" s="174">
        <f>G17*(1+L17/100)</f>
        <v>0</v>
      </c>
      <c r="N17" s="172">
        <v>0</v>
      </c>
      <c r="O17" s="172">
        <f>ROUND(E17*N17,2)</f>
        <v>0</v>
      </c>
      <c r="P17" s="172">
        <v>0</v>
      </c>
      <c r="Q17" s="172">
        <f>ROUND(E17*P17,2)</f>
        <v>0</v>
      </c>
      <c r="R17" s="174" t="s">
        <v>452</v>
      </c>
      <c r="S17" s="174" t="s">
        <v>358</v>
      </c>
      <c r="T17" s="175" t="s">
        <v>409</v>
      </c>
      <c r="U17" s="160">
        <v>1.1499999999999999</v>
      </c>
      <c r="V17" s="160">
        <f>ROUND(E17*U17,2)</f>
        <v>23.91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411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2" x14ac:dyDescent="0.25">
      <c r="A18" s="157"/>
      <c r="B18" s="158"/>
      <c r="C18" s="266" t="s">
        <v>453</v>
      </c>
      <c r="D18" s="267"/>
      <c r="E18" s="267"/>
      <c r="F18" s="267"/>
      <c r="G18" s="267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413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2" x14ac:dyDescent="0.25">
      <c r="A19" s="157"/>
      <c r="B19" s="158"/>
      <c r="C19" s="184" t="s">
        <v>1321</v>
      </c>
      <c r="D19" s="182"/>
      <c r="E19" s="183">
        <v>20.79</v>
      </c>
      <c r="F19" s="160"/>
      <c r="G19" s="160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415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5">
      <c r="A20" s="169">
        <v>5</v>
      </c>
      <c r="B20" s="170" t="s">
        <v>731</v>
      </c>
      <c r="C20" s="178" t="s">
        <v>732</v>
      </c>
      <c r="D20" s="171" t="s">
        <v>446</v>
      </c>
      <c r="E20" s="172">
        <v>310.2</v>
      </c>
      <c r="F20" s="173"/>
      <c r="G20" s="174">
        <f>ROUND(E20*F20,2)</f>
        <v>0</v>
      </c>
      <c r="H20" s="173"/>
      <c r="I20" s="174">
        <f>ROUND(E20*H20,2)</f>
        <v>0</v>
      </c>
      <c r="J20" s="173"/>
      <c r="K20" s="174">
        <f>ROUND(E20*J20,2)</f>
        <v>0</v>
      </c>
      <c r="L20" s="174">
        <v>21</v>
      </c>
      <c r="M20" s="174">
        <f>G20*(1+L20/100)</f>
        <v>0</v>
      </c>
      <c r="N20" s="172">
        <v>0</v>
      </c>
      <c r="O20" s="172">
        <f>ROUND(E20*N20,2)</f>
        <v>0</v>
      </c>
      <c r="P20" s="172">
        <v>0</v>
      </c>
      <c r="Q20" s="172">
        <f>ROUND(E20*P20,2)</f>
        <v>0</v>
      </c>
      <c r="R20" s="174" t="s">
        <v>452</v>
      </c>
      <c r="S20" s="174" t="s">
        <v>358</v>
      </c>
      <c r="T20" s="175" t="s">
        <v>409</v>
      </c>
      <c r="U20" s="160">
        <v>0.02</v>
      </c>
      <c r="V20" s="160">
        <f>ROUND(E20*U20,2)</f>
        <v>6.2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411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2" x14ac:dyDescent="0.25">
      <c r="A21" s="157"/>
      <c r="B21" s="158"/>
      <c r="C21" s="266" t="s">
        <v>733</v>
      </c>
      <c r="D21" s="267"/>
      <c r="E21" s="267"/>
      <c r="F21" s="267"/>
      <c r="G21" s="267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413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184" t="s">
        <v>1323</v>
      </c>
      <c r="D22" s="182"/>
      <c r="E22" s="183">
        <v>310.2</v>
      </c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x14ac:dyDescent="0.25">
      <c r="A23" s="162" t="s">
        <v>353</v>
      </c>
      <c r="B23" s="163" t="s">
        <v>239</v>
      </c>
      <c r="C23" s="177" t="s">
        <v>240</v>
      </c>
      <c r="D23" s="164"/>
      <c r="E23" s="165"/>
      <c r="F23" s="166"/>
      <c r="G23" s="166">
        <f>SUMIF(AG24:AG36,"&lt;&gt;NOR",G24:G36)</f>
        <v>0</v>
      </c>
      <c r="H23" s="166"/>
      <c r="I23" s="166">
        <f>SUM(I24:I36)</f>
        <v>0</v>
      </c>
      <c r="J23" s="166"/>
      <c r="K23" s="166">
        <f>SUM(K24:K36)</f>
        <v>0</v>
      </c>
      <c r="L23" s="166"/>
      <c r="M23" s="166">
        <f>SUM(M24:M36)</f>
        <v>0</v>
      </c>
      <c r="N23" s="165"/>
      <c r="O23" s="165">
        <f>SUM(O24:O36)</f>
        <v>383.81</v>
      </c>
      <c r="P23" s="165"/>
      <c r="Q23" s="165">
        <f>SUM(Q24:Q36)</f>
        <v>0</v>
      </c>
      <c r="R23" s="166"/>
      <c r="S23" s="166"/>
      <c r="T23" s="167"/>
      <c r="U23" s="161"/>
      <c r="V23" s="161">
        <f>SUM(V24:V36)</f>
        <v>307.15000000000003</v>
      </c>
      <c r="W23" s="161"/>
      <c r="X23" s="161"/>
      <c r="Y23" s="161"/>
      <c r="AG23" t="s">
        <v>354</v>
      </c>
    </row>
    <row r="24" spans="1:60" outlineLevel="1" x14ac:dyDescent="0.25">
      <c r="A24" s="169">
        <v>6</v>
      </c>
      <c r="B24" s="170" t="s">
        <v>1324</v>
      </c>
      <c r="C24" s="178" t="s">
        <v>1325</v>
      </c>
      <c r="D24" s="171" t="s">
        <v>407</v>
      </c>
      <c r="E24" s="172">
        <v>161.5865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2.1</v>
      </c>
      <c r="O24" s="172">
        <f>ROUND(E24*N24,2)</f>
        <v>339.33</v>
      </c>
      <c r="P24" s="172">
        <v>0</v>
      </c>
      <c r="Q24" s="172">
        <f>ROUND(E24*P24,2)</f>
        <v>0</v>
      </c>
      <c r="R24" s="174" t="s">
        <v>740</v>
      </c>
      <c r="S24" s="174" t="s">
        <v>358</v>
      </c>
      <c r="T24" s="175" t="s">
        <v>409</v>
      </c>
      <c r="U24" s="160">
        <v>0.97</v>
      </c>
      <c r="V24" s="160">
        <f>ROUND(E24*U24,2)</f>
        <v>156.74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411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2" x14ac:dyDescent="0.25">
      <c r="A25" s="157"/>
      <c r="B25" s="158"/>
      <c r="C25" s="184" t="s">
        <v>1326</v>
      </c>
      <c r="D25" s="182"/>
      <c r="E25" s="183">
        <v>137.6865</v>
      </c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3" x14ac:dyDescent="0.25">
      <c r="A26" s="157"/>
      <c r="B26" s="158"/>
      <c r="C26" s="184" t="s">
        <v>1327</v>
      </c>
      <c r="D26" s="182"/>
      <c r="E26" s="183">
        <v>23.9</v>
      </c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69">
        <v>7</v>
      </c>
      <c r="B27" s="170" t="s">
        <v>1010</v>
      </c>
      <c r="C27" s="178" t="s">
        <v>1011</v>
      </c>
      <c r="D27" s="171" t="s">
        <v>446</v>
      </c>
      <c r="E27" s="172">
        <v>97.2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3.916E-2</v>
      </c>
      <c r="O27" s="172">
        <f>ROUND(E27*N27,2)</f>
        <v>3.81</v>
      </c>
      <c r="P27" s="172">
        <v>0</v>
      </c>
      <c r="Q27" s="172">
        <f>ROUND(E27*P27,2)</f>
        <v>0</v>
      </c>
      <c r="R27" s="174" t="s">
        <v>460</v>
      </c>
      <c r="S27" s="174" t="s">
        <v>358</v>
      </c>
      <c r="T27" s="175" t="s">
        <v>409</v>
      </c>
      <c r="U27" s="160">
        <v>1.05</v>
      </c>
      <c r="V27" s="160">
        <f>ROUND(E27*U27,2)</f>
        <v>102.06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411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ht="21" outlineLevel="2" x14ac:dyDescent="0.25">
      <c r="A28" s="157"/>
      <c r="B28" s="158"/>
      <c r="C28" s="266" t="s">
        <v>1012</v>
      </c>
      <c r="D28" s="267"/>
      <c r="E28" s="267"/>
      <c r="F28" s="267"/>
      <c r="G28" s="267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413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76" t="str">
        <f>C28</f>
        <v>svislé nebo šikmé (odkloněné), půdorysně přímé nebo zalomené, stěn základových pasů ve volných nebo zapažených jámách, rýhách, šachtách, včetně případných vzpěr,</v>
      </c>
      <c r="BB28" s="150"/>
      <c r="BC28" s="150"/>
      <c r="BD28" s="150"/>
      <c r="BE28" s="150"/>
      <c r="BF28" s="150"/>
      <c r="BG28" s="150"/>
      <c r="BH28" s="150"/>
    </row>
    <row r="29" spans="1:60" outlineLevel="2" x14ac:dyDescent="0.25">
      <c r="A29" s="157"/>
      <c r="B29" s="158"/>
      <c r="C29" s="184" t="s">
        <v>1328</v>
      </c>
      <c r="D29" s="182"/>
      <c r="E29" s="183">
        <v>97.2</v>
      </c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5">
      <c r="A30" s="169">
        <v>8</v>
      </c>
      <c r="B30" s="170" t="s">
        <v>1015</v>
      </c>
      <c r="C30" s="178" t="s">
        <v>1016</v>
      </c>
      <c r="D30" s="171" t="s">
        <v>446</v>
      </c>
      <c r="E30" s="172">
        <v>97.2</v>
      </c>
      <c r="F30" s="173"/>
      <c r="G30" s="174">
        <f>ROUND(E30*F30,2)</f>
        <v>0</v>
      </c>
      <c r="H30" s="173"/>
      <c r="I30" s="174">
        <f>ROUND(E30*H30,2)</f>
        <v>0</v>
      </c>
      <c r="J30" s="173"/>
      <c r="K30" s="174">
        <f>ROUND(E30*J30,2)</f>
        <v>0</v>
      </c>
      <c r="L30" s="174">
        <v>21</v>
      </c>
      <c r="M30" s="174">
        <f>G30*(1+L30/100)</f>
        <v>0</v>
      </c>
      <c r="N30" s="172">
        <v>0</v>
      </c>
      <c r="O30" s="172">
        <f>ROUND(E30*N30,2)</f>
        <v>0</v>
      </c>
      <c r="P30" s="172">
        <v>0</v>
      </c>
      <c r="Q30" s="172">
        <f>ROUND(E30*P30,2)</f>
        <v>0</v>
      </c>
      <c r="R30" s="174" t="s">
        <v>460</v>
      </c>
      <c r="S30" s="174" t="s">
        <v>358</v>
      </c>
      <c r="T30" s="175" t="s">
        <v>409</v>
      </c>
      <c r="U30" s="160">
        <v>0.32</v>
      </c>
      <c r="V30" s="160">
        <f>ROUND(E30*U30,2)</f>
        <v>31.1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411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21" outlineLevel="2" x14ac:dyDescent="0.25">
      <c r="A31" s="157"/>
      <c r="B31" s="158"/>
      <c r="C31" s="266" t="s">
        <v>1012</v>
      </c>
      <c r="D31" s="267"/>
      <c r="E31" s="267"/>
      <c r="F31" s="267"/>
      <c r="G31" s="267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413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76" t="str">
        <f>C31</f>
        <v>svislé nebo šikmé (odkloněné), půdorysně přímé nebo zalomené, stěn základových pasů ve volných nebo zapažených jámách, rýhách, šachtách, včetně případných vzpěr,</v>
      </c>
      <c r="BB31" s="150"/>
      <c r="BC31" s="150"/>
      <c r="BD31" s="150"/>
      <c r="BE31" s="150"/>
      <c r="BF31" s="150"/>
      <c r="BG31" s="150"/>
      <c r="BH31" s="150"/>
    </row>
    <row r="32" spans="1:60" outlineLevel="2" x14ac:dyDescent="0.25">
      <c r="A32" s="157"/>
      <c r="B32" s="158"/>
      <c r="C32" s="264" t="s">
        <v>1017</v>
      </c>
      <c r="D32" s="265"/>
      <c r="E32" s="265"/>
      <c r="F32" s="265"/>
      <c r="G32" s="265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363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5">
      <c r="A33" s="169">
        <v>9</v>
      </c>
      <c r="B33" s="170" t="s">
        <v>1018</v>
      </c>
      <c r="C33" s="178" t="s">
        <v>1019</v>
      </c>
      <c r="D33" s="171" t="s">
        <v>426</v>
      </c>
      <c r="E33" s="172">
        <v>0.63360000000000005</v>
      </c>
      <c r="F33" s="173"/>
      <c r="G33" s="174">
        <f>ROUND(E33*F33,2)</f>
        <v>0</v>
      </c>
      <c r="H33" s="173"/>
      <c r="I33" s="174">
        <f>ROUND(E33*H33,2)</f>
        <v>0</v>
      </c>
      <c r="J33" s="173"/>
      <c r="K33" s="174">
        <f>ROUND(E33*J33,2)</f>
        <v>0</v>
      </c>
      <c r="L33" s="174">
        <v>21</v>
      </c>
      <c r="M33" s="174">
        <f>G33*(1+L33/100)</f>
        <v>0</v>
      </c>
      <c r="N33" s="172">
        <v>1.0569299999999999</v>
      </c>
      <c r="O33" s="172">
        <f>ROUND(E33*N33,2)</f>
        <v>0.67</v>
      </c>
      <c r="P33" s="172">
        <v>0</v>
      </c>
      <c r="Q33" s="172">
        <f>ROUND(E33*P33,2)</f>
        <v>0</v>
      </c>
      <c r="R33" s="174" t="s">
        <v>460</v>
      </c>
      <c r="S33" s="174" t="s">
        <v>358</v>
      </c>
      <c r="T33" s="175" t="s">
        <v>409</v>
      </c>
      <c r="U33" s="160">
        <v>15.231</v>
      </c>
      <c r="V33" s="160">
        <f>ROUND(E33*U33,2)</f>
        <v>9.65</v>
      </c>
      <c r="W33" s="160"/>
      <c r="X33" s="160" t="s">
        <v>410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411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2" x14ac:dyDescent="0.25">
      <c r="A34" s="157"/>
      <c r="B34" s="158"/>
      <c r="C34" s="184" t="s">
        <v>1329</v>
      </c>
      <c r="D34" s="182"/>
      <c r="E34" s="183">
        <v>0.63360000000000005</v>
      </c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69">
        <v>10</v>
      </c>
      <c r="B35" s="170" t="s">
        <v>1330</v>
      </c>
      <c r="C35" s="178" t="s">
        <v>1331</v>
      </c>
      <c r="D35" s="171" t="s">
        <v>407</v>
      </c>
      <c r="E35" s="172">
        <v>15.84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2.5249999999999999</v>
      </c>
      <c r="O35" s="172">
        <f>ROUND(E35*N35,2)</f>
        <v>40</v>
      </c>
      <c r="P35" s="172">
        <v>0</v>
      </c>
      <c r="Q35" s="172">
        <f>ROUND(E35*P35,2)</f>
        <v>0</v>
      </c>
      <c r="R35" s="174"/>
      <c r="S35" s="174" t="s">
        <v>443</v>
      </c>
      <c r="T35" s="175" t="s">
        <v>359</v>
      </c>
      <c r="U35" s="160">
        <v>0.48</v>
      </c>
      <c r="V35" s="160">
        <f>ROUND(E35*U35,2)</f>
        <v>7.6</v>
      </c>
      <c r="W35" s="160"/>
      <c r="X35" s="160" t="s">
        <v>410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411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2" x14ac:dyDescent="0.25">
      <c r="A36" s="157"/>
      <c r="B36" s="158"/>
      <c r="C36" s="184" t="s">
        <v>1332</v>
      </c>
      <c r="D36" s="182"/>
      <c r="E36" s="183">
        <v>15.84</v>
      </c>
      <c r="F36" s="160"/>
      <c r="G36" s="16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415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x14ac:dyDescent="0.25">
      <c r="A37" s="162" t="s">
        <v>353</v>
      </c>
      <c r="B37" s="163" t="s">
        <v>253</v>
      </c>
      <c r="C37" s="177" t="s">
        <v>254</v>
      </c>
      <c r="D37" s="164"/>
      <c r="E37" s="165"/>
      <c r="F37" s="166"/>
      <c r="G37" s="166">
        <f>SUMIF(AG38:AG50,"&lt;&gt;NOR",G38:G50)</f>
        <v>0</v>
      </c>
      <c r="H37" s="166"/>
      <c r="I37" s="166">
        <f>SUM(I38:I50)</f>
        <v>0</v>
      </c>
      <c r="J37" s="166"/>
      <c r="K37" s="166">
        <f>SUM(K38:K50)</f>
        <v>0</v>
      </c>
      <c r="L37" s="166"/>
      <c r="M37" s="166">
        <f>SUM(M38:M50)</f>
        <v>0</v>
      </c>
      <c r="N37" s="165"/>
      <c r="O37" s="165">
        <f>SUM(O38:O50)</f>
        <v>116.10000000000001</v>
      </c>
      <c r="P37" s="165"/>
      <c r="Q37" s="165">
        <f>SUM(Q38:Q50)</f>
        <v>0</v>
      </c>
      <c r="R37" s="166"/>
      <c r="S37" s="166"/>
      <c r="T37" s="167"/>
      <c r="U37" s="161"/>
      <c r="V37" s="161">
        <f>SUM(V38:V50)</f>
        <v>152.09</v>
      </c>
      <c r="W37" s="161"/>
      <c r="X37" s="161"/>
      <c r="Y37" s="161"/>
      <c r="AG37" t="s">
        <v>354</v>
      </c>
    </row>
    <row r="38" spans="1:60" outlineLevel="1" x14ac:dyDescent="0.25">
      <c r="A38" s="169">
        <v>11</v>
      </c>
      <c r="B38" s="170" t="s">
        <v>458</v>
      </c>
      <c r="C38" s="178" t="s">
        <v>459</v>
      </c>
      <c r="D38" s="171" t="s">
        <v>407</v>
      </c>
      <c r="E38" s="172">
        <v>12.69</v>
      </c>
      <c r="F38" s="173"/>
      <c r="G38" s="174">
        <f>ROUND(E38*F38,2)</f>
        <v>0</v>
      </c>
      <c r="H38" s="173"/>
      <c r="I38" s="174">
        <f>ROUND(E38*H38,2)</f>
        <v>0</v>
      </c>
      <c r="J38" s="173"/>
      <c r="K38" s="174">
        <f>ROUND(E38*J38,2)</f>
        <v>0</v>
      </c>
      <c r="L38" s="174">
        <v>21</v>
      </c>
      <c r="M38" s="174">
        <f>G38*(1+L38/100)</f>
        <v>0</v>
      </c>
      <c r="N38" s="172">
        <v>2.5249999999999999</v>
      </c>
      <c r="O38" s="172">
        <f>ROUND(E38*N38,2)</f>
        <v>32.04</v>
      </c>
      <c r="P38" s="172">
        <v>0</v>
      </c>
      <c r="Q38" s="172">
        <f>ROUND(E38*P38,2)</f>
        <v>0</v>
      </c>
      <c r="R38" s="174" t="s">
        <v>460</v>
      </c>
      <c r="S38" s="174" t="s">
        <v>358</v>
      </c>
      <c r="T38" s="175" t="s">
        <v>409</v>
      </c>
      <c r="U38" s="160">
        <v>3.21</v>
      </c>
      <c r="V38" s="160">
        <f>ROUND(E38*U38,2)</f>
        <v>40.729999999999997</v>
      </c>
      <c r="W38" s="160"/>
      <c r="X38" s="160" t="s">
        <v>410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411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2" x14ac:dyDescent="0.25">
      <c r="A39" s="157"/>
      <c r="B39" s="158"/>
      <c r="C39" s="266" t="s">
        <v>461</v>
      </c>
      <c r="D39" s="267"/>
      <c r="E39" s="267"/>
      <c r="F39" s="267"/>
      <c r="G39" s="267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413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2" x14ac:dyDescent="0.25">
      <c r="A40" s="157"/>
      <c r="B40" s="158"/>
      <c r="C40" s="264" t="s">
        <v>462</v>
      </c>
      <c r="D40" s="265"/>
      <c r="E40" s="265"/>
      <c r="F40" s="265"/>
      <c r="G40" s="265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60"/>
      <c r="Z40" s="150"/>
      <c r="AA40" s="150"/>
      <c r="AB40" s="150"/>
      <c r="AC40" s="150"/>
      <c r="AD40" s="150"/>
      <c r="AE40" s="150"/>
      <c r="AF40" s="150"/>
      <c r="AG40" s="150" t="s">
        <v>363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2" x14ac:dyDescent="0.25">
      <c r="A41" s="157"/>
      <c r="B41" s="158"/>
      <c r="C41" s="184" t="s">
        <v>1333</v>
      </c>
      <c r="D41" s="182"/>
      <c r="E41" s="183">
        <v>12.69</v>
      </c>
      <c r="F41" s="160"/>
      <c r="G41" s="160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60"/>
      <c r="Z41" s="150"/>
      <c r="AA41" s="150"/>
      <c r="AB41" s="150"/>
      <c r="AC41" s="150"/>
      <c r="AD41" s="150"/>
      <c r="AE41" s="150"/>
      <c r="AF41" s="150"/>
      <c r="AG41" s="150" t="s">
        <v>415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5">
      <c r="A42" s="169">
        <v>12</v>
      </c>
      <c r="B42" s="170" t="s">
        <v>1334</v>
      </c>
      <c r="C42" s="178" t="s">
        <v>1335</v>
      </c>
      <c r="D42" s="171" t="s">
        <v>407</v>
      </c>
      <c r="E42" s="172">
        <v>35.531999999999996</v>
      </c>
      <c r="F42" s="173"/>
      <c r="G42" s="174">
        <f>ROUND(E42*F42,2)</f>
        <v>0</v>
      </c>
      <c r="H42" s="173"/>
      <c r="I42" s="174">
        <f>ROUND(E42*H42,2)</f>
        <v>0</v>
      </c>
      <c r="J42" s="173"/>
      <c r="K42" s="174">
        <f>ROUND(E42*J42,2)</f>
        <v>0</v>
      </c>
      <c r="L42" s="174">
        <v>21</v>
      </c>
      <c r="M42" s="174">
        <f>G42*(1+L42/100)</f>
        <v>0</v>
      </c>
      <c r="N42" s="172">
        <v>0</v>
      </c>
      <c r="O42" s="172">
        <f>ROUND(E42*N42,2)</f>
        <v>0</v>
      </c>
      <c r="P42" s="172">
        <v>0</v>
      </c>
      <c r="Q42" s="172">
        <f>ROUND(E42*P42,2)</f>
        <v>0</v>
      </c>
      <c r="R42" s="174" t="s">
        <v>460</v>
      </c>
      <c r="S42" s="174" t="s">
        <v>358</v>
      </c>
      <c r="T42" s="175" t="s">
        <v>409</v>
      </c>
      <c r="U42" s="160">
        <v>0.20499999999999999</v>
      </c>
      <c r="V42" s="160">
        <f>ROUND(E42*U42,2)</f>
        <v>7.28</v>
      </c>
      <c r="W42" s="160"/>
      <c r="X42" s="160" t="s">
        <v>410</v>
      </c>
      <c r="Y42" s="160" t="s">
        <v>361</v>
      </c>
      <c r="Z42" s="150"/>
      <c r="AA42" s="150"/>
      <c r="AB42" s="150"/>
      <c r="AC42" s="150"/>
      <c r="AD42" s="150"/>
      <c r="AE42" s="150"/>
      <c r="AF42" s="150"/>
      <c r="AG42" s="150" t="s">
        <v>411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2" x14ac:dyDescent="0.25">
      <c r="A43" s="157"/>
      <c r="B43" s="158"/>
      <c r="C43" s="266" t="s">
        <v>1336</v>
      </c>
      <c r="D43" s="267"/>
      <c r="E43" s="267"/>
      <c r="F43" s="267"/>
      <c r="G43" s="267"/>
      <c r="H43" s="160"/>
      <c r="I43" s="160"/>
      <c r="J43" s="160"/>
      <c r="K43" s="160"/>
      <c r="L43" s="160"/>
      <c r="M43" s="160"/>
      <c r="N43" s="159"/>
      <c r="O43" s="159"/>
      <c r="P43" s="159"/>
      <c r="Q43" s="159"/>
      <c r="R43" s="160"/>
      <c r="S43" s="160"/>
      <c r="T43" s="160"/>
      <c r="U43" s="160"/>
      <c r="V43" s="160"/>
      <c r="W43" s="160"/>
      <c r="X43" s="160"/>
      <c r="Y43" s="160"/>
      <c r="Z43" s="150"/>
      <c r="AA43" s="150"/>
      <c r="AB43" s="150"/>
      <c r="AC43" s="150"/>
      <c r="AD43" s="150"/>
      <c r="AE43" s="150"/>
      <c r="AF43" s="150"/>
      <c r="AG43" s="150" t="s">
        <v>413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2" x14ac:dyDescent="0.25">
      <c r="A44" s="157"/>
      <c r="B44" s="158"/>
      <c r="C44" s="184" t="s">
        <v>1337</v>
      </c>
      <c r="D44" s="182"/>
      <c r="E44" s="183">
        <v>35.531999999999996</v>
      </c>
      <c r="F44" s="160"/>
      <c r="G44" s="160"/>
      <c r="H44" s="160"/>
      <c r="I44" s="160"/>
      <c r="J44" s="160"/>
      <c r="K44" s="160"/>
      <c r="L44" s="160"/>
      <c r="M44" s="160"/>
      <c r="N44" s="159"/>
      <c r="O44" s="159"/>
      <c r="P44" s="159"/>
      <c r="Q44" s="159"/>
      <c r="R44" s="160"/>
      <c r="S44" s="160"/>
      <c r="T44" s="160"/>
      <c r="U44" s="160"/>
      <c r="V44" s="160"/>
      <c r="W44" s="160"/>
      <c r="X44" s="160"/>
      <c r="Y44" s="160"/>
      <c r="Z44" s="150"/>
      <c r="AA44" s="150"/>
      <c r="AB44" s="150"/>
      <c r="AC44" s="150"/>
      <c r="AD44" s="150"/>
      <c r="AE44" s="150"/>
      <c r="AF44" s="150"/>
      <c r="AG44" s="150" t="s">
        <v>415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5">
      <c r="A45" s="169">
        <v>13</v>
      </c>
      <c r="B45" s="170" t="s">
        <v>1338</v>
      </c>
      <c r="C45" s="178" t="s">
        <v>1339</v>
      </c>
      <c r="D45" s="171" t="s">
        <v>426</v>
      </c>
      <c r="E45" s="172">
        <v>1.4212800000000001</v>
      </c>
      <c r="F45" s="173"/>
      <c r="G45" s="174">
        <f>ROUND(E45*F45,2)</f>
        <v>0</v>
      </c>
      <c r="H45" s="173"/>
      <c r="I45" s="174">
        <f>ROUND(E45*H45,2)</f>
        <v>0</v>
      </c>
      <c r="J45" s="173"/>
      <c r="K45" s="174">
        <f>ROUND(E45*J45,2)</f>
        <v>0</v>
      </c>
      <c r="L45" s="174">
        <v>21</v>
      </c>
      <c r="M45" s="174">
        <f>G45*(1+L45/100)</f>
        <v>0</v>
      </c>
      <c r="N45" s="172">
        <v>1.0662499999999999</v>
      </c>
      <c r="O45" s="172">
        <f>ROUND(E45*N45,2)</f>
        <v>1.52</v>
      </c>
      <c r="P45" s="172">
        <v>0</v>
      </c>
      <c r="Q45" s="172">
        <f>ROUND(E45*P45,2)</f>
        <v>0</v>
      </c>
      <c r="R45" s="174" t="s">
        <v>460</v>
      </c>
      <c r="S45" s="174" t="s">
        <v>358</v>
      </c>
      <c r="T45" s="175" t="s">
        <v>409</v>
      </c>
      <c r="U45" s="160">
        <v>15.231</v>
      </c>
      <c r="V45" s="160">
        <f>ROUND(E45*U45,2)</f>
        <v>21.65</v>
      </c>
      <c r="W45" s="160"/>
      <c r="X45" s="160" t="s">
        <v>410</v>
      </c>
      <c r="Y45" s="160" t="s">
        <v>361</v>
      </c>
      <c r="Z45" s="150"/>
      <c r="AA45" s="150"/>
      <c r="AB45" s="150"/>
      <c r="AC45" s="150"/>
      <c r="AD45" s="150"/>
      <c r="AE45" s="150"/>
      <c r="AF45" s="150"/>
      <c r="AG45" s="150" t="s">
        <v>411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2" x14ac:dyDescent="0.25">
      <c r="A46" s="157"/>
      <c r="B46" s="158"/>
      <c r="C46" s="266" t="s">
        <v>1046</v>
      </c>
      <c r="D46" s="267"/>
      <c r="E46" s="267"/>
      <c r="F46" s="267"/>
      <c r="G46" s="267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413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2" x14ac:dyDescent="0.25">
      <c r="A47" s="157"/>
      <c r="B47" s="158"/>
      <c r="C47" s="184" t="s">
        <v>1340</v>
      </c>
      <c r="D47" s="182"/>
      <c r="E47" s="183">
        <v>1.4212800000000001</v>
      </c>
      <c r="F47" s="160"/>
      <c r="G47" s="160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60"/>
      <c r="Z47" s="150"/>
      <c r="AA47" s="150"/>
      <c r="AB47" s="150"/>
      <c r="AC47" s="150"/>
      <c r="AD47" s="150"/>
      <c r="AE47" s="150"/>
      <c r="AF47" s="150"/>
      <c r="AG47" s="150" t="s">
        <v>415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5">
      <c r="A48" s="169">
        <v>14</v>
      </c>
      <c r="B48" s="170" t="s">
        <v>1341</v>
      </c>
      <c r="C48" s="178" t="s">
        <v>1342</v>
      </c>
      <c r="D48" s="171" t="s">
        <v>407</v>
      </c>
      <c r="E48" s="172">
        <v>35.531999999999996</v>
      </c>
      <c r="F48" s="173"/>
      <c r="G48" s="174">
        <f>ROUND(E48*F48,2)</f>
        <v>0</v>
      </c>
      <c r="H48" s="173"/>
      <c r="I48" s="174">
        <f>ROUND(E48*H48,2)</f>
        <v>0</v>
      </c>
      <c r="J48" s="173"/>
      <c r="K48" s="174">
        <f>ROUND(E48*J48,2)</f>
        <v>0</v>
      </c>
      <c r="L48" s="174">
        <v>21</v>
      </c>
      <c r="M48" s="174">
        <f>G48*(1+L48/100)</f>
        <v>0</v>
      </c>
      <c r="N48" s="172">
        <v>2.323</v>
      </c>
      <c r="O48" s="172">
        <f>ROUND(E48*N48,2)</f>
        <v>82.54</v>
      </c>
      <c r="P48" s="172">
        <v>0</v>
      </c>
      <c r="Q48" s="172">
        <f>ROUND(E48*P48,2)</f>
        <v>0</v>
      </c>
      <c r="R48" s="174"/>
      <c r="S48" s="174" t="s">
        <v>443</v>
      </c>
      <c r="T48" s="175" t="s">
        <v>359</v>
      </c>
      <c r="U48" s="160">
        <v>2.3199999999999998</v>
      </c>
      <c r="V48" s="160">
        <f>ROUND(E48*U48,2)</f>
        <v>82.43</v>
      </c>
      <c r="W48" s="160"/>
      <c r="X48" s="160" t="s">
        <v>410</v>
      </c>
      <c r="Y48" s="160" t="s">
        <v>361</v>
      </c>
      <c r="Z48" s="150"/>
      <c r="AA48" s="150"/>
      <c r="AB48" s="150"/>
      <c r="AC48" s="150"/>
      <c r="AD48" s="150"/>
      <c r="AE48" s="150"/>
      <c r="AF48" s="150"/>
      <c r="AG48" s="150" t="s">
        <v>411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2" x14ac:dyDescent="0.25">
      <c r="A49" s="157"/>
      <c r="B49" s="158"/>
      <c r="C49" s="255" t="s">
        <v>462</v>
      </c>
      <c r="D49" s="256"/>
      <c r="E49" s="256"/>
      <c r="F49" s="256"/>
      <c r="G49" s="256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363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2" x14ac:dyDescent="0.25">
      <c r="A50" s="157"/>
      <c r="B50" s="158"/>
      <c r="C50" s="184" t="s">
        <v>1337</v>
      </c>
      <c r="D50" s="182"/>
      <c r="E50" s="183">
        <v>35.531999999999996</v>
      </c>
      <c r="F50" s="160"/>
      <c r="G50" s="160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60"/>
      <c r="Z50" s="150"/>
      <c r="AA50" s="150"/>
      <c r="AB50" s="150"/>
      <c r="AC50" s="150"/>
      <c r="AD50" s="150"/>
      <c r="AE50" s="150"/>
      <c r="AF50" s="150"/>
      <c r="AG50" s="150" t="s">
        <v>415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x14ac:dyDescent="0.25">
      <c r="A51" s="162" t="s">
        <v>353</v>
      </c>
      <c r="B51" s="163" t="s">
        <v>275</v>
      </c>
      <c r="C51" s="177" t="s">
        <v>276</v>
      </c>
      <c r="D51" s="164"/>
      <c r="E51" s="165"/>
      <c r="F51" s="166"/>
      <c r="G51" s="166">
        <f>SUMIF(AG52:AG55,"&lt;&gt;NOR",G52:G55)</f>
        <v>0</v>
      </c>
      <c r="H51" s="166"/>
      <c r="I51" s="166">
        <f>SUM(I52:I55)</f>
        <v>0</v>
      </c>
      <c r="J51" s="166"/>
      <c r="K51" s="166">
        <f>SUM(K52:K55)</f>
        <v>0</v>
      </c>
      <c r="L51" s="166"/>
      <c r="M51" s="166">
        <f>SUM(M52:M55)</f>
        <v>0</v>
      </c>
      <c r="N51" s="165"/>
      <c r="O51" s="165">
        <f>SUM(O52:O55)</f>
        <v>0</v>
      </c>
      <c r="P51" s="165"/>
      <c r="Q51" s="165">
        <f>SUM(Q52:Q55)</f>
        <v>0</v>
      </c>
      <c r="R51" s="166"/>
      <c r="S51" s="166"/>
      <c r="T51" s="167"/>
      <c r="U51" s="161"/>
      <c r="V51" s="161">
        <f>SUM(V52:V55)</f>
        <v>165.97</v>
      </c>
      <c r="W51" s="161"/>
      <c r="X51" s="161"/>
      <c r="Y51" s="161"/>
      <c r="AG51" t="s">
        <v>354</v>
      </c>
    </row>
    <row r="52" spans="1:60" outlineLevel="1" x14ac:dyDescent="0.25">
      <c r="A52" s="169">
        <v>15</v>
      </c>
      <c r="B52" s="170" t="s">
        <v>1343</v>
      </c>
      <c r="C52" s="178" t="s">
        <v>1344</v>
      </c>
      <c r="D52" s="171" t="s">
        <v>426</v>
      </c>
      <c r="E52" s="172">
        <v>499.90219999999999</v>
      </c>
      <c r="F52" s="173"/>
      <c r="G52" s="174">
        <f>ROUND(E52*F52,2)</f>
        <v>0</v>
      </c>
      <c r="H52" s="173"/>
      <c r="I52" s="174">
        <f>ROUND(E52*H52,2)</f>
        <v>0</v>
      </c>
      <c r="J52" s="173"/>
      <c r="K52" s="174">
        <f>ROUND(E52*J52,2)</f>
        <v>0</v>
      </c>
      <c r="L52" s="174">
        <v>21</v>
      </c>
      <c r="M52" s="174">
        <f>G52*(1+L52/100)</f>
        <v>0</v>
      </c>
      <c r="N52" s="172">
        <v>0</v>
      </c>
      <c r="O52" s="172">
        <f>ROUND(E52*N52,2)</f>
        <v>0</v>
      </c>
      <c r="P52" s="172">
        <v>0</v>
      </c>
      <c r="Q52" s="172">
        <f>ROUND(E52*P52,2)</f>
        <v>0</v>
      </c>
      <c r="R52" s="174"/>
      <c r="S52" s="174" t="s">
        <v>358</v>
      </c>
      <c r="T52" s="175" t="s">
        <v>409</v>
      </c>
      <c r="U52" s="160">
        <v>0.33200000000000002</v>
      </c>
      <c r="V52" s="160">
        <f>ROUND(E52*U52,2)</f>
        <v>165.97</v>
      </c>
      <c r="W52" s="160"/>
      <c r="X52" s="160" t="s">
        <v>792</v>
      </c>
      <c r="Y52" s="160" t="s">
        <v>361</v>
      </c>
      <c r="Z52" s="150"/>
      <c r="AA52" s="150"/>
      <c r="AB52" s="150"/>
      <c r="AC52" s="150"/>
      <c r="AD52" s="150"/>
      <c r="AE52" s="150"/>
      <c r="AF52" s="150"/>
      <c r="AG52" s="150" t="s">
        <v>793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2" x14ac:dyDescent="0.25">
      <c r="A53" s="157"/>
      <c r="B53" s="158"/>
      <c r="C53" s="184" t="s">
        <v>795</v>
      </c>
      <c r="D53" s="182"/>
      <c r="E53" s="183"/>
      <c r="F53" s="160"/>
      <c r="G53" s="160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60"/>
      <c r="Z53" s="150"/>
      <c r="AA53" s="150"/>
      <c r="AB53" s="150"/>
      <c r="AC53" s="150"/>
      <c r="AD53" s="150"/>
      <c r="AE53" s="150"/>
      <c r="AF53" s="150"/>
      <c r="AG53" s="150" t="s">
        <v>415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3" x14ac:dyDescent="0.25">
      <c r="A54" s="157"/>
      <c r="B54" s="158"/>
      <c r="C54" s="184" t="s">
        <v>1345</v>
      </c>
      <c r="D54" s="182"/>
      <c r="E54" s="183"/>
      <c r="F54" s="160"/>
      <c r="G54" s="16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415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3" x14ac:dyDescent="0.25">
      <c r="A55" s="157"/>
      <c r="B55" s="158"/>
      <c r="C55" s="184" t="s">
        <v>1346</v>
      </c>
      <c r="D55" s="182"/>
      <c r="E55" s="183">
        <v>499.90219999999999</v>
      </c>
      <c r="F55" s="160"/>
      <c r="G55" s="160"/>
      <c r="H55" s="160"/>
      <c r="I55" s="160"/>
      <c r="J55" s="160"/>
      <c r="K55" s="160"/>
      <c r="L55" s="160"/>
      <c r="M55" s="160"/>
      <c r="N55" s="159"/>
      <c r="O55" s="159"/>
      <c r="P55" s="159"/>
      <c r="Q55" s="159"/>
      <c r="R55" s="160"/>
      <c r="S55" s="160"/>
      <c r="T55" s="160"/>
      <c r="U55" s="160"/>
      <c r="V55" s="160"/>
      <c r="W55" s="160"/>
      <c r="X55" s="160"/>
      <c r="Y55" s="160"/>
      <c r="Z55" s="150"/>
      <c r="AA55" s="150"/>
      <c r="AB55" s="150"/>
      <c r="AC55" s="150"/>
      <c r="AD55" s="150"/>
      <c r="AE55" s="150"/>
      <c r="AF55" s="150"/>
      <c r="AG55" s="150" t="s">
        <v>415</v>
      </c>
      <c r="AH55" s="150">
        <v>0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x14ac:dyDescent="0.25">
      <c r="A56" s="162" t="s">
        <v>353</v>
      </c>
      <c r="B56" s="163" t="s">
        <v>287</v>
      </c>
      <c r="C56" s="177" t="s">
        <v>288</v>
      </c>
      <c r="D56" s="164"/>
      <c r="E56" s="165"/>
      <c r="F56" s="166"/>
      <c r="G56" s="166">
        <f>SUMIF(AG57:AG64,"&lt;&gt;NOR",G57:G64)</f>
        <v>0</v>
      </c>
      <c r="H56" s="166"/>
      <c r="I56" s="166">
        <f>SUM(I57:I64)</f>
        <v>0</v>
      </c>
      <c r="J56" s="166"/>
      <c r="K56" s="166">
        <f>SUM(K57:K64)</f>
        <v>0</v>
      </c>
      <c r="L56" s="166"/>
      <c r="M56" s="166">
        <f>SUM(M57:M64)</f>
        <v>0</v>
      </c>
      <c r="N56" s="165"/>
      <c r="O56" s="165">
        <f>SUM(O57:O64)</f>
        <v>0</v>
      </c>
      <c r="P56" s="165"/>
      <c r="Q56" s="165">
        <f>SUM(Q57:Q64)</f>
        <v>0</v>
      </c>
      <c r="R56" s="166"/>
      <c r="S56" s="166"/>
      <c r="T56" s="167"/>
      <c r="U56" s="161"/>
      <c r="V56" s="161">
        <f>SUM(V57:V64)</f>
        <v>0</v>
      </c>
      <c r="W56" s="161"/>
      <c r="X56" s="161"/>
      <c r="Y56" s="161"/>
      <c r="AG56" t="s">
        <v>354</v>
      </c>
    </row>
    <row r="57" spans="1:60" outlineLevel="1" x14ac:dyDescent="0.25">
      <c r="A57" s="185">
        <v>16</v>
      </c>
      <c r="B57" s="186" t="s">
        <v>1347</v>
      </c>
      <c r="C57" s="192" t="s">
        <v>1348</v>
      </c>
      <c r="D57" s="187" t="s">
        <v>888</v>
      </c>
      <c r="E57" s="188">
        <v>1</v>
      </c>
      <c r="F57" s="189"/>
      <c r="G57" s="190">
        <f>ROUND(E57*F57,2)</f>
        <v>0</v>
      </c>
      <c r="H57" s="189"/>
      <c r="I57" s="190">
        <f>ROUND(E57*H57,2)</f>
        <v>0</v>
      </c>
      <c r="J57" s="189"/>
      <c r="K57" s="190">
        <f>ROUND(E57*J57,2)</f>
        <v>0</v>
      </c>
      <c r="L57" s="190">
        <v>21</v>
      </c>
      <c r="M57" s="190">
        <f>G57*(1+L57/100)</f>
        <v>0</v>
      </c>
      <c r="N57" s="188">
        <v>0</v>
      </c>
      <c r="O57" s="188">
        <f>ROUND(E57*N57,2)</f>
        <v>0</v>
      </c>
      <c r="P57" s="188">
        <v>0</v>
      </c>
      <c r="Q57" s="188">
        <f>ROUND(E57*P57,2)</f>
        <v>0</v>
      </c>
      <c r="R57" s="190"/>
      <c r="S57" s="190" t="s">
        <v>443</v>
      </c>
      <c r="T57" s="191" t="s">
        <v>359</v>
      </c>
      <c r="U57" s="160">
        <v>0</v>
      </c>
      <c r="V57" s="160">
        <f>ROUND(E57*U57,2)</f>
        <v>0</v>
      </c>
      <c r="W57" s="160"/>
      <c r="X57" s="160" t="s">
        <v>410</v>
      </c>
      <c r="Y57" s="160" t="s">
        <v>361</v>
      </c>
      <c r="Z57" s="150"/>
      <c r="AA57" s="150"/>
      <c r="AB57" s="150"/>
      <c r="AC57" s="150"/>
      <c r="AD57" s="150"/>
      <c r="AE57" s="150"/>
      <c r="AF57" s="150"/>
      <c r="AG57" s="150" t="s">
        <v>411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5">
      <c r="A58" s="169">
        <v>17</v>
      </c>
      <c r="B58" s="170" t="s">
        <v>287</v>
      </c>
      <c r="C58" s="178" t="s">
        <v>1349</v>
      </c>
      <c r="D58" s="171" t="s">
        <v>704</v>
      </c>
      <c r="E58" s="172">
        <v>1</v>
      </c>
      <c r="F58" s="173"/>
      <c r="G58" s="174">
        <f>ROUND(E58*F58,2)</f>
        <v>0</v>
      </c>
      <c r="H58" s="173"/>
      <c r="I58" s="174">
        <f>ROUND(E58*H58,2)</f>
        <v>0</v>
      </c>
      <c r="J58" s="173"/>
      <c r="K58" s="174">
        <f>ROUND(E58*J58,2)</f>
        <v>0</v>
      </c>
      <c r="L58" s="174">
        <v>21</v>
      </c>
      <c r="M58" s="174">
        <f>G58*(1+L58/100)</f>
        <v>0</v>
      </c>
      <c r="N58" s="172">
        <v>0</v>
      </c>
      <c r="O58" s="172">
        <f>ROUND(E58*N58,2)</f>
        <v>0</v>
      </c>
      <c r="P58" s="172">
        <v>0</v>
      </c>
      <c r="Q58" s="172">
        <f>ROUND(E58*P58,2)</f>
        <v>0</v>
      </c>
      <c r="R58" s="174"/>
      <c r="S58" s="174" t="s">
        <v>443</v>
      </c>
      <c r="T58" s="175" t="s">
        <v>359</v>
      </c>
      <c r="U58" s="160">
        <v>0</v>
      </c>
      <c r="V58" s="160">
        <f>ROUND(E58*U58,2)</f>
        <v>0</v>
      </c>
      <c r="W58" s="160"/>
      <c r="X58" s="160" t="s">
        <v>410</v>
      </c>
      <c r="Y58" s="160" t="s">
        <v>361</v>
      </c>
      <c r="Z58" s="150"/>
      <c r="AA58" s="150"/>
      <c r="AB58" s="150"/>
      <c r="AC58" s="150"/>
      <c r="AD58" s="150"/>
      <c r="AE58" s="150"/>
      <c r="AF58" s="150"/>
      <c r="AG58" s="150" t="s">
        <v>411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2" x14ac:dyDescent="0.25">
      <c r="A59" s="157"/>
      <c r="B59" s="158"/>
      <c r="C59" s="255" t="s">
        <v>1350</v>
      </c>
      <c r="D59" s="256"/>
      <c r="E59" s="256"/>
      <c r="F59" s="256"/>
      <c r="G59" s="256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60"/>
      <c r="Z59" s="150"/>
      <c r="AA59" s="150"/>
      <c r="AB59" s="150"/>
      <c r="AC59" s="150"/>
      <c r="AD59" s="150"/>
      <c r="AE59" s="150"/>
      <c r="AF59" s="150"/>
      <c r="AG59" s="150" t="s">
        <v>363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3" x14ac:dyDescent="0.25">
      <c r="A60" s="157"/>
      <c r="B60" s="158"/>
      <c r="C60" s="264" t="s">
        <v>1351</v>
      </c>
      <c r="D60" s="265"/>
      <c r="E60" s="265"/>
      <c r="F60" s="265"/>
      <c r="G60" s="265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60"/>
      <c r="Z60" s="150"/>
      <c r="AA60" s="150"/>
      <c r="AB60" s="150"/>
      <c r="AC60" s="150"/>
      <c r="AD60" s="150"/>
      <c r="AE60" s="150"/>
      <c r="AF60" s="150"/>
      <c r="AG60" s="150" t="s">
        <v>363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76" t="str">
        <f>C60</f>
        <v>-	Hydroizolační fólie včetně pokládky a geotextilie, kotvících prvků a příslušenství pro montáž HI souvrství</v>
      </c>
      <c r="BB60" s="150"/>
      <c r="BC60" s="150"/>
      <c r="BD60" s="150"/>
      <c r="BE60" s="150"/>
      <c r="BF60" s="150"/>
      <c r="BG60" s="150"/>
      <c r="BH60" s="150"/>
    </row>
    <row r="61" spans="1:60" outlineLevel="3" x14ac:dyDescent="0.25">
      <c r="A61" s="157"/>
      <c r="B61" s="158"/>
      <c r="C61" s="264" t="s">
        <v>1352</v>
      </c>
      <c r="D61" s="265"/>
      <c r="E61" s="265"/>
      <c r="F61" s="265"/>
      <c r="G61" s="265"/>
      <c r="H61" s="160"/>
      <c r="I61" s="160"/>
      <c r="J61" s="160"/>
      <c r="K61" s="160"/>
      <c r="L61" s="160"/>
      <c r="M61" s="160"/>
      <c r="N61" s="159"/>
      <c r="O61" s="159"/>
      <c r="P61" s="159"/>
      <c r="Q61" s="159"/>
      <c r="R61" s="160"/>
      <c r="S61" s="160"/>
      <c r="T61" s="160"/>
      <c r="U61" s="160"/>
      <c r="V61" s="160"/>
      <c r="W61" s="160"/>
      <c r="X61" s="160"/>
      <c r="Y61" s="160"/>
      <c r="Z61" s="150"/>
      <c r="AA61" s="150"/>
      <c r="AB61" s="150"/>
      <c r="AC61" s="150"/>
      <c r="AD61" s="150"/>
      <c r="AE61" s="150"/>
      <c r="AF61" s="150"/>
      <c r="AG61" s="150" t="s">
        <v>363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ht="21" outlineLevel="3" x14ac:dyDescent="0.25">
      <c r="A62" s="157"/>
      <c r="B62" s="158"/>
      <c r="C62" s="264" t="s">
        <v>1353</v>
      </c>
      <c r="D62" s="265"/>
      <c r="E62" s="265"/>
      <c r="F62" s="265"/>
      <c r="G62" s="265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60"/>
      <c r="Z62" s="150"/>
      <c r="AA62" s="150"/>
      <c r="AB62" s="150"/>
      <c r="AC62" s="150"/>
      <c r="AD62" s="150"/>
      <c r="AE62" s="150"/>
      <c r="AF62" s="150"/>
      <c r="AG62" s="150" t="s">
        <v>363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76" t="str">
        <f>C62</f>
        <v>-	Dodávka a montáž bezpečnostního přepadu (2 štěrbiny v cortenovém lemu se síťkou a přechodovým kusem pro dopojení kanalizace) včetně dvou prostupů stěnou nádrže (lemem, hydroizolací a ŽB konstrukcí) a dopojení na kanalizaci</v>
      </c>
      <c r="BB62" s="150"/>
      <c r="BC62" s="150"/>
      <c r="BD62" s="150"/>
      <c r="BE62" s="150"/>
      <c r="BF62" s="150"/>
      <c r="BG62" s="150"/>
      <c r="BH62" s="150"/>
    </row>
    <row r="63" spans="1:60" outlineLevel="3" x14ac:dyDescent="0.25">
      <c r="A63" s="157"/>
      <c r="B63" s="158"/>
      <c r="C63" s="264" t="s">
        <v>1354</v>
      </c>
      <c r="D63" s="265"/>
      <c r="E63" s="265"/>
      <c r="F63" s="265"/>
      <c r="G63" s="265"/>
      <c r="H63" s="160"/>
      <c r="I63" s="160"/>
      <c r="J63" s="160"/>
      <c r="K63" s="160"/>
      <c r="L63" s="160"/>
      <c r="M63" s="160"/>
      <c r="N63" s="159"/>
      <c r="O63" s="159"/>
      <c r="P63" s="159"/>
      <c r="Q63" s="159"/>
      <c r="R63" s="160"/>
      <c r="S63" s="160"/>
      <c r="T63" s="160"/>
      <c r="U63" s="160"/>
      <c r="V63" s="160"/>
      <c r="W63" s="160"/>
      <c r="X63" s="160"/>
      <c r="Y63" s="160"/>
      <c r="Z63" s="150"/>
      <c r="AA63" s="150"/>
      <c r="AB63" s="150"/>
      <c r="AC63" s="150"/>
      <c r="AD63" s="150"/>
      <c r="AE63" s="150"/>
      <c r="AF63" s="150"/>
      <c r="AG63" s="150" t="s">
        <v>363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76" t="str">
        <f>C63</f>
        <v>-	Dodávka a montáž automatického dopouštění včetně ovládání, elektroventilu, dopojení nádrže na vodovod a prostup (hydroizolací a ŽB konstrukcí)</v>
      </c>
      <c r="BB63" s="150"/>
      <c r="BC63" s="150"/>
      <c r="BD63" s="150"/>
      <c r="BE63" s="150"/>
      <c r="BF63" s="150"/>
      <c r="BG63" s="150"/>
      <c r="BH63" s="150"/>
    </row>
    <row r="64" spans="1:60" outlineLevel="3" x14ac:dyDescent="0.25">
      <c r="A64" s="157"/>
      <c r="B64" s="158"/>
      <c r="C64" s="264" t="s">
        <v>1355</v>
      </c>
      <c r="D64" s="265"/>
      <c r="E64" s="265"/>
      <c r="F64" s="265"/>
      <c r="G64" s="265"/>
      <c r="H64" s="160"/>
      <c r="I64" s="160"/>
      <c r="J64" s="160"/>
      <c r="K64" s="160"/>
      <c r="L64" s="160"/>
      <c r="M64" s="160"/>
      <c r="N64" s="159"/>
      <c r="O64" s="159"/>
      <c r="P64" s="159"/>
      <c r="Q64" s="159"/>
      <c r="R64" s="160"/>
      <c r="S64" s="160"/>
      <c r="T64" s="160"/>
      <c r="U64" s="160"/>
      <c r="V64" s="160"/>
      <c r="W64" s="160"/>
      <c r="X64" s="160"/>
      <c r="Y64" s="160"/>
      <c r="Z64" s="150"/>
      <c r="AA64" s="150"/>
      <c r="AB64" s="150"/>
      <c r="AC64" s="150"/>
      <c r="AD64" s="150"/>
      <c r="AE64" s="150"/>
      <c r="AF64" s="150"/>
      <c r="AG64" s="150" t="s">
        <v>363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33" x14ac:dyDescent="0.25">
      <c r="A65" s="3"/>
      <c r="B65" s="4"/>
      <c r="C65" s="179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AE65">
        <v>15</v>
      </c>
      <c r="AF65">
        <v>21</v>
      </c>
      <c r="AG65" t="s">
        <v>339</v>
      </c>
    </row>
    <row r="66" spans="1:33" x14ac:dyDescent="0.25">
      <c r="A66" s="153"/>
      <c r="B66" s="154" t="s">
        <v>29</v>
      </c>
      <c r="C66" s="180"/>
      <c r="D66" s="155"/>
      <c r="E66" s="156"/>
      <c r="F66" s="156"/>
      <c r="G66" s="168">
        <f>G8+G23+G37+G51+G56</f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E66">
        <f>SUMIF(L7:L64,AE65,G7:G64)</f>
        <v>0</v>
      </c>
      <c r="AF66">
        <f>SUMIF(L7:L64,AF65,G7:G64)</f>
        <v>0</v>
      </c>
      <c r="AG66" t="s">
        <v>401</v>
      </c>
    </row>
    <row r="67" spans="1:33" x14ac:dyDescent="0.25">
      <c r="C67" s="181"/>
      <c r="D67" s="10"/>
      <c r="AG67" t="s">
        <v>403</v>
      </c>
    </row>
    <row r="68" spans="1:33" x14ac:dyDescent="0.25">
      <c r="D68" s="10"/>
    </row>
    <row r="69" spans="1:33" x14ac:dyDescent="0.25">
      <c r="D69" s="10"/>
    </row>
    <row r="70" spans="1:33" x14ac:dyDescent="0.25">
      <c r="D70" s="10"/>
    </row>
    <row r="71" spans="1:33" x14ac:dyDescent="0.25">
      <c r="D71" s="10"/>
    </row>
    <row r="72" spans="1:33" x14ac:dyDescent="0.25">
      <c r="D72" s="10"/>
    </row>
    <row r="73" spans="1:33" x14ac:dyDescent="0.25">
      <c r="D73" s="10"/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zeG4Ob9bWmo25PEUEd1oTdJZS9YCyddhT5B1QeErPnTD0FMuDmicnhKYDSo17sv0nUPf0NWwWcjichlWhGVQw==" saltValue="5kPqrf8iKY57/1dsucnFRA==" spinCount="100000" sheet="1" formatRows="0"/>
  <mergeCells count="22">
    <mergeCell ref="C39:G39"/>
    <mergeCell ref="A1:G1"/>
    <mergeCell ref="C2:G2"/>
    <mergeCell ref="C3:G3"/>
    <mergeCell ref="C4:G4"/>
    <mergeCell ref="C10:G10"/>
    <mergeCell ref="C13:G13"/>
    <mergeCell ref="C18:G18"/>
    <mergeCell ref="C21:G21"/>
    <mergeCell ref="C28:G28"/>
    <mergeCell ref="C31:G31"/>
    <mergeCell ref="C32:G32"/>
    <mergeCell ref="C61:G61"/>
    <mergeCell ref="C62:G62"/>
    <mergeCell ref="C63:G63"/>
    <mergeCell ref="C64:G64"/>
    <mergeCell ref="C40:G40"/>
    <mergeCell ref="C43:G43"/>
    <mergeCell ref="C46:G46"/>
    <mergeCell ref="C49:G49"/>
    <mergeCell ref="C59:G59"/>
    <mergeCell ref="C60:G60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94C46-129C-4406-B8D6-6F0EE50378C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106</v>
      </c>
      <c r="C4" s="261" t="s">
        <v>107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SUMIF(AG9:AG27,"&lt;&gt;NOR",G9:G27)</f>
        <v>0</v>
      </c>
      <c r="H8" s="166"/>
      <c r="I8" s="166">
        <f>SUM(I9:I27)</f>
        <v>0</v>
      </c>
      <c r="J8" s="166"/>
      <c r="K8" s="166">
        <f>SUM(K9:K27)</f>
        <v>0</v>
      </c>
      <c r="L8" s="166"/>
      <c r="M8" s="166">
        <f>SUM(M9:M27)</f>
        <v>0</v>
      </c>
      <c r="N8" s="165"/>
      <c r="O8" s="165">
        <f>SUM(O9:O27)</f>
        <v>0</v>
      </c>
      <c r="P8" s="165"/>
      <c r="Q8" s="165">
        <f>SUM(Q9:Q27)</f>
        <v>0</v>
      </c>
      <c r="R8" s="166"/>
      <c r="S8" s="166"/>
      <c r="T8" s="167"/>
      <c r="U8" s="161"/>
      <c r="V8" s="161">
        <f>SUM(V9:V27)</f>
        <v>161.72999999999999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477</v>
      </c>
      <c r="C9" s="178" t="s">
        <v>478</v>
      </c>
      <c r="D9" s="171" t="s">
        <v>407</v>
      </c>
      <c r="E9" s="172">
        <v>20.328749999999999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0.01</v>
      </c>
      <c r="V9" s="160">
        <f>ROUND(E9*U9,2)</f>
        <v>0.2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479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0.399999999999999" outlineLevel="1" x14ac:dyDescent="0.25">
      <c r="A11" s="169">
        <v>2</v>
      </c>
      <c r="B11" s="170" t="s">
        <v>480</v>
      </c>
      <c r="C11" s="178" t="s">
        <v>481</v>
      </c>
      <c r="D11" s="171" t="s">
        <v>407</v>
      </c>
      <c r="E11" s="172">
        <v>101.64375</v>
      </c>
      <c r="F11" s="173"/>
      <c r="G11" s="174">
        <f>ROUND(E11*F11,2)</f>
        <v>0</v>
      </c>
      <c r="H11" s="173"/>
      <c r="I11" s="174">
        <f>ROUND(E11*H11,2)</f>
        <v>0</v>
      </c>
      <c r="J11" s="173"/>
      <c r="K11" s="174">
        <f>ROUND(E11*J11,2)</f>
        <v>0</v>
      </c>
      <c r="L11" s="174">
        <v>21</v>
      </c>
      <c r="M11" s="174">
        <f>G11*(1+L11/100)</f>
        <v>0</v>
      </c>
      <c r="N11" s="172">
        <v>0</v>
      </c>
      <c r="O11" s="172">
        <f>ROUND(E11*N11,2)</f>
        <v>0</v>
      </c>
      <c r="P11" s="172">
        <v>0</v>
      </c>
      <c r="Q11" s="172">
        <f>ROUND(E11*P11,2)</f>
        <v>0</v>
      </c>
      <c r="R11" s="174" t="s">
        <v>452</v>
      </c>
      <c r="S11" s="174" t="s">
        <v>358</v>
      </c>
      <c r="T11" s="175" t="s">
        <v>409</v>
      </c>
      <c r="U11" s="160">
        <v>0</v>
      </c>
      <c r="V11" s="160">
        <f>ROUND(E11*U11,2)</f>
        <v>0</v>
      </c>
      <c r="W11" s="160"/>
      <c r="X11" s="160" t="s">
        <v>410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411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2" x14ac:dyDescent="0.25">
      <c r="A12" s="157"/>
      <c r="B12" s="158"/>
      <c r="C12" s="266" t="s">
        <v>479</v>
      </c>
      <c r="D12" s="267"/>
      <c r="E12" s="267"/>
      <c r="F12" s="267"/>
      <c r="G12" s="267"/>
      <c r="H12" s="160"/>
      <c r="I12" s="160"/>
      <c r="J12" s="160"/>
      <c r="K12" s="160"/>
      <c r="L12" s="160"/>
      <c r="M12" s="160"/>
      <c r="N12" s="159"/>
      <c r="O12" s="159"/>
      <c r="P12" s="159"/>
      <c r="Q12" s="159"/>
      <c r="R12" s="160"/>
      <c r="S12" s="160"/>
      <c r="T12" s="160"/>
      <c r="U12" s="160"/>
      <c r="V12" s="160"/>
      <c r="W12" s="160"/>
      <c r="X12" s="160"/>
      <c r="Y12" s="160"/>
      <c r="Z12" s="150"/>
      <c r="AA12" s="150"/>
      <c r="AB12" s="150"/>
      <c r="AC12" s="150"/>
      <c r="AD12" s="150"/>
      <c r="AE12" s="150"/>
      <c r="AF12" s="150"/>
      <c r="AG12" s="150" t="s">
        <v>413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184" t="s">
        <v>1356</v>
      </c>
      <c r="D13" s="182"/>
      <c r="E13" s="183">
        <v>101.64375</v>
      </c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415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5">
      <c r="A14" s="169">
        <v>3</v>
      </c>
      <c r="B14" s="170" t="s">
        <v>483</v>
      </c>
      <c r="C14" s="178" t="s">
        <v>484</v>
      </c>
      <c r="D14" s="171" t="s">
        <v>407</v>
      </c>
      <c r="E14" s="172">
        <v>20.328749999999999</v>
      </c>
      <c r="F14" s="173"/>
      <c r="G14" s="174">
        <f>ROUND(E14*F14,2)</f>
        <v>0</v>
      </c>
      <c r="H14" s="173"/>
      <c r="I14" s="174">
        <f>ROUND(E14*H14,2)</f>
        <v>0</v>
      </c>
      <c r="J14" s="173"/>
      <c r="K14" s="174">
        <f>ROUND(E14*J14,2)</f>
        <v>0</v>
      </c>
      <c r="L14" s="174">
        <v>21</v>
      </c>
      <c r="M14" s="174">
        <f>G14*(1+L14/100)</f>
        <v>0</v>
      </c>
      <c r="N14" s="172">
        <v>0</v>
      </c>
      <c r="O14" s="172">
        <f>ROUND(E14*N14,2)</f>
        <v>0</v>
      </c>
      <c r="P14" s="172">
        <v>0</v>
      </c>
      <c r="Q14" s="172">
        <f>ROUND(E14*P14,2)</f>
        <v>0</v>
      </c>
      <c r="R14" s="174" t="s">
        <v>452</v>
      </c>
      <c r="S14" s="174" t="s">
        <v>358</v>
      </c>
      <c r="T14" s="175" t="s">
        <v>409</v>
      </c>
      <c r="U14" s="160">
        <v>0.66800000000000004</v>
      </c>
      <c r="V14" s="160">
        <f>ROUND(E14*U14,2)</f>
        <v>13.58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411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2" x14ac:dyDescent="0.25">
      <c r="A15" s="157"/>
      <c r="B15" s="158"/>
      <c r="C15" s="266" t="s">
        <v>485</v>
      </c>
      <c r="D15" s="267"/>
      <c r="E15" s="267"/>
      <c r="F15" s="267"/>
      <c r="G15" s="267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60"/>
      <c r="Z15" s="150"/>
      <c r="AA15" s="150"/>
      <c r="AB15" s="150"/>
      <c r="AC15" s="150"/>
      <c r="AD15" s="150"/>
      <c r="AE15" s="150"/>
      <c r="AF15" s="150"/>
      <c r="AG15" s="150" t="s">
        <v>413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5">
      <c r="A16" s="169">
        <v>4</v>
      </c>
      <c r="B16" s="170" t="s">
        <v>486</v>
      </c>
      <c r="C16" s="178" t="s">
        <v>487</v>
      </c>
      <c r="D16" s="171" t="s">
        <v>407</v>
      </c>
      <c r="E16" s="172">
        <v>121.9725</v>
      </c>
      <c r="F16" s="173"/>
      <c r="G16" s="174">
        <f>ROUND(E16*F16,2)</f>
        <v>0</v>
      </c>
      <c r="H16" s="173"/>
      <c r="I16" s="174">
        <f>ROUND(E16*H16,2)</f>
        <v>0</v>
      </c>
      <c r="J16" s="173"/>
      <c r="K16" s="174">
        <f>ROUND(E16*J16,2)</f>
        <v>0</v>
      </c>
      <c r="L16" s="174">
        <v>21</v>
      </c>
      <c r="M16" s="174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4" t="s">
        <v>452</v>
      </c>
      <c r="S16" s="174" t="s">
        <v>358</v>
      </c>
      <c r="T16" s="175" t="s">
        <v>409</v>
      </c>
      <c r="U16" s="160">
        <v>0.59</v>
      </c>
      <c r="V16" s="160">
        <f>ROUND(E16*U16,2)</f>
        <v>71.959999999999994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411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266" t="s">
        <v>485</v>
      </c>
      <c r="D17" s="267"/>
      <c r="E17" s="267"/>
      <c r="F17" s="267"/>
      <c r="G17" s="267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413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2" x14ac:dyDescent="0.25">
      <c r="A18" s="157"/>
      <c r="B18" s="158"/>
      <c r="C18" s="184" t="s">
        <v>1357</v>
      </c>
      <c r="D18" s="182"/>
      <c r="E18" s="183">
        <v>121.9725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ht="20.399999999999999" outlineLevel="1" x14ac:dyDescent="0.25">
      <c r="A19" s="185">
        <v>5</v>
      </c>
      <c r="B19" s="186" t="s">
        <v>488</v>
      </c>
      <c r="C19" s="192" t="s">
        <v>489</v>
      </c>
      <c r="D19" s="187" t="s">
        <v>407</v>
      </c>
      <c r="E19" s="188">
        <v>20.328749999999999</v>
      </c>
      <c r="F19" s="189"/>
      <c r="G19" s="190">
        <f>ROUND(E19*F19,2)</f>
        <v>0</v>
      </c>
      <c r="H19" s="189"/>
      <c r="I19" s="190">
        <f>ROUND(E19*H19,2)</f>
        <v>0</v>
      </c>
      <c r="J19" s="189"/>
      <c r="K19" s="190">
        <f>ROUND(E19*J19,2)</f>
        <v>0</v>
      </c>
      <c r="L19" s="190">
        <v>21</v>
      </c>
      <c r="M19" s="190">
        <f>G19*(1+L19/100)</f>
        <v>0</v>
      </c>
      <c r="N19" s="188">
        <v>0</v>
      </c>
      <c r="O19" s="188">
        <f>ROUND(E19*N19,2)</f>
        <v>0</v>
      </c>
      <c r="P19" s="188">
        <v>0</v>
      </c>
      <c r="Q19" s="188">
        <f>ROUND(E19*P19,2)</f>
        <v>0</v>
      </c>
      <c r="R19" s="190" t="s">
        <v>452</v>
      </c>
      <c r="S19" s="190" t="s">
        <v>358</v>
      </c>
      <c r="T19" s="191" t="s">
        <v>409</v>
      </c>
      <c r="U19" s="160">
        <v>0.65</v>
      </c>
      <c r="V19" s="160">
        <f>ROUND(E19*U19,2)</f>
        <v>13.21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411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ht="20.399999999999999" outlineLevel="1" x14ac:dyDescent="0.25">
      <c r="A20" s="185">
        <v>6</v>
      </c>
      <c r="B20" s="186" t="s">
        <v>671</v>
      </c>
      <c r="C20" s="192" t="s">
        <v>672</v>
      </c>
      <c r="D20" s="187" t="s">
        <v>407</v>
      </c>
      <c r="E20" s="188">
        <v>20.328749999999999</v>
      </c>
      <c r="F20" s="189"/>
      <c r="G20" s="190">
        <f>ROUND(E20*F20,2)</f>
        <v>0</v>
      </c>
      <c r="H20" s="189"/>
      <c r="I20" s="190">
        <f>ROUND(E20*H20,2)</f>
        <v>0</v>
      </c>
      <c r="J20" s="189"/>
      <c r="K20" s="190">
        <f>ROUND(E20*J20,2)</f>
        <v>0</v>
      </c>
      <c r="L20" s="190">
        <v>21</v>
      </c>
      <c r="M20" s="190">
        <f>G20*(1+L20/100)</f>
        <v>0</v>
      </c>
      <c r="N20" s="188">
        <v>0</v>
      </c>
      <c r="O20" s="188">
        <f>ROUND(E20*N20,2)</f>
        <v>0</v>
      </c>
      <c r="P20" s="188">
        <v>0</v>
      </c>
      <c r="Q20" s="188">
        <f>ROUND(E20*P20,2)</f>
        <v>0</v>
      </c>
      <c r="R20" s="190" t="s">
        <v>452</v>
      </c>
      <c r="S20" s="190" t="s">
        <v>358</v>
      </c>
      <c r="T20" s="191" t="s">
        <v>409</v>
      </c>
      <c r="U20" s="160">
        <v>1.9379999999999999</v>
      </c>
      <c r="V20" s="160">
        <f>ROUND(E20*U20,2)</f>
        <v>39.4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411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20.399999999999999" outlineLevel="1" x14ac:dyDescent="0.25">
      <c r="A21" s="169">
        <v>7</v>
      </c>
      <c r="B21" s="170" t="s">
        <v>450</v>
      </c>
      <c r="C21" s="178" t="s">
        <v>451</v>
      </c>
      <c r="D21" s="171" t="s">
        <v>407</v>
      </c>
      <c r="E21" s="172">
        <v>20.328749999999999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0</v>
      </c>
      <c r="O21" s="172">
        <f>ROUND(E21*N21,2)</f>
        <v>0</v>
      </c>
      <c r="P21" s="172">
        <v>0</v>
      </c>
      <c r="Q21" s="172">
        <f>ROUND(E21*P21,2)</f>
        <v>0</v>
      </c>
      <c r="R21" s="174" t="s">
        <v>452</v>
      </c>
      <c r="S21" s="174" t="s">
        <v>358</v>
      </c>
      <c r="T21" s="175" t="s">
        <v>409</v>
      </c>
      <c r="U21" s="160">
        <v>1.1499999999999999</v>
      </c>
      <c r="V21" s="160">
        <f>ROUND(E21*U21,2)</f>
        <v>23.38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411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266" t="s">
        <v>453</v>
      </c>
      <c r="D22" s="267"/>
      <c r="E22" s="267"/>
      <c r="F22" s="267"/>
      <c r="G22" s="267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413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2" x14ac:dyDescent="0.25">
      <c r="A23" s="157"/>
      <c r="B23" s="158"/>
      <c r="C23" s="264" t="s">
        <v>1358</v>
      </c>
      <c r="D23" s="265"/>
      <c r="E23" s="265"/>
      <c r="F23" s="265"/>
      <c r="G23" s="265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363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2" x14ac:dyDescent="0.25">
      <c r="A24" s="157"/>
      <c r="B24" s="158"/>
      <c r="C24" s="184" t="s">
        <v>1359</v>
      </c>
      <c r="D24" s="182"/>
      <c r="E24" s="183">
        <v>0.91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3" x14ac:dyDescent="0.25">
      <c r="A25" s="157"/>
      <c r="B25" s="158"/>
      <c r="C25" s="184" t="s">
        <v>1360</v>
      </c>
      <c r="D25" s="182"/>
      <c r="E25" s="183">
        <v>5.5250000000000004</v>
      </c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3" x14ac:dyDescent="0.25">
      <c r="A26" s="157"/>
      <c r="B26" s="158"/>
      <c r="C26" s="197" t="s">
        <v>658</v>
      </c>
      <c r="D26" s="193"/>
      <c r="E26" s="194">
        <v>6.4349999999999996</v>
      </c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1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3" x14ac:dyDescent="0.25">
      <c r="A27" s="157"/>
      <c r="B27" s="158"/>
      <c r="C27" s="184" t="s">
        <v>1361</v>
      </c>
      <c r="D27" s="182"/>
      <c r="E27" s="183">
        <v>13.893750000000001</v>
      </c>
      <c r="F27" s="160"/>
      <c r="G27" s="160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415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x14ac:dyDescent="0.25">
      <c r="A28" s="162" t="s">
        <v>353</v>
      </c>
      <c r="B28" s="163" t="s">
        <v>239</v>
      </c>
      <c r="C28" s="177" t="s">
        <v>240</v>
      </c>
      <c r="D28" s="164"/>
      <c r="E28" s="165"/>
      <c r="F28" s="166"/>
      <c r="G28" s="166">
        <f>SUMIF(AG29:AG45,"&lt;&gt;NOR",G29:G45)</f>
        <v>0</v>
      </c>
      <c r="H28" s="166"/>
      <c r="I28" s="166">
        <f>SUM(I29:I45)</f>
        <v>0</v>
      </c>
      <c r="J28" s="166"/>
      <c r="K28" s="166">
        <f>SUM(K29:K45)</f>
        <v>0</v>
      </c>
      <c r="L28" s="166"/>
      <c r="M28" s="166">
        <f>SUM(M29:M45)</f>
        <v>0</v>
      </c>
      <c r="N28" s="165"/>
      <c r="O28" s="165">
        <f>SUM(O29:O45)</f>
        <v>21.03</v>
      </c>
      <c r="P28" s="165"/>
      <c r="Q28" s="165">
        <f>SUM(Q29:Q45)</f>
        <v>0</v>
      </c>
      <c r="R28" s="166"/>
      <c r="S28" s="166"/>
      <c r="T28" s="167"/>
      <c r="U28" s="161"/>
      <c r="V28" s="161">
        <f>SUM(V29:V45)</f>
        <v>19.21</v>
      </c>
      <c r="W28" s="161"/>
      <c r="X28" s="161"/>
      <c r="Y28" s="161"/>
      <c r="AG28" t="s">
        <v>354</v>
      </c>
    </row>
    <row r="29" spans="1:60" outlineLevel="1" x14ac:dyDescent="0.25">
      <c r="A29" s="169">
        <v>8</v>
      </c>
      <c r="B29" s="170" t="s">
        <v>1362</v>
      </c>
      <c r="C29" s="178" t="s">
        <v>1363</v>
      </c>
      <c r="D29" s="171" t="s">
        <v>446</v>
      </c>
      <c r="E29" s="172">
        <v>21.725000000000001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1.8000000000000001E-4</v>
      </c>
      <c r="O29" s="172">
        <f>ROUND(E29*N29,2)</f>
        <v>0</v>
      </c>
      <c r="P29" s="172">
        <v>0</v>
      </c>
      <c r="Q29" s="172">
        <f>ROUND(E29*P29,2)</f>
        <v>0</v>
      </c>
      <c r="R29" s="174" t="s">
        <v>740</v>
      </c>
      <c r="S29" s="174" t="s">
        <v>358</v>
      </c>
      <c r="T29" s="175" t="s">
        <v>409</v>
      </c>
      <c r="U29" s="160">
        <v>0.08</v>
      </c>
      <c r="V29" s="160">
        <f>ROUND(E29*U29,2)</f>
        <v>1.74</v>
      </c>
      <c r="W29" s="160"/>
      <c r="X29" s="160" t="s">
        <v>410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411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2" x14ac:dyDescent="0.25">
      <c r="A30" s="157"/>
      <c r="B30" s="158"/>
      <c r="C30" s="266" t="s">
        <v>1364</v>
      </c>
      <c r="D30" s="267"/>
      <c r="E30" s="267"/>
      <c r="F30" s="267"/>
      <c r="G30" s="267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413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2" x14ac:dyDescent="0.25">
      <c r="A31" s="157"/>
      <c r="B31" s="158"/>
      <c r="C31" s="184" t="s">
        <v>1365</v>
      </c>
      <c r="D31" s="182"/>
      <c r="E31" s="183">
        <v>21.725000000000001</v>
      </c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5">
      <c r="A32" s="169">
        <v>9</v>
      </c>
      <c r="B32" s="170" t="s">
        <v>1038</v>
      </c>
      <c r="C32" s="178" t="s">
        <v>1039</v>
      </c>
      <c r="D32" s="171" t="s">
        <v>446</v>
      </c>
      <c r="E32" s="172">
        <v>3.6315</v>
      </c>
      <c r="F32" s="173"/>
      <c r="G32" s="174">
        <f>ROUND(E32*F32,2)</f>
        <v>0</v>
      </c>
      <c r="H32" s="173"/>
      <c r="I32" s="174">
        <f>ROUND(E32*H32,2)</f>
        <v>0</v>
      </c>
      <c r="J32" s="173"/>
      <c r="K32" s="174">
        <f>ROUND(E32*J32,2)</f>
        <v>0</v>
      </c>
      <c r="L32" s="174">
        <v>21</v>
      </c>
      <c r="M32" s="174">
        <f>G32*(1+L32/100)</f>
        <v>0</v>
      </c>
      <c r="N32" s="172">
        <v>3.9199999999999999E-2</v>
      </c>
      <c r="O32" s="172">
        <f>ROUND(E32*N32,2)</f>
        <v>0.14000000000000001</v>
      </c>
      <c r="P32" s="172">
        <v>0</v>
      </c>
      <c r="Q32" s="172">
        <f>ROUND(E32*P32,2)</f>
        <v>0</v>
      </c>
      <c r="R32" s="174" t="s">
        <v>460</v>
      </c>
      <c r="S32" s="174" t="s">
        <v>358</v>
      </c>
      <c r="T32" s="175" t="s">
        <v>409</v>
      </c>
      <c r="U32" s="160">
        <v>1.6</v>
      </c>
      <c r="V32" s="160">
        <f>ROUND(E32*U32,2)</f>
        <v>5.81</v>
      </c>
      <c r="W32" s="160"/>
      <c r="X32" s="160" t="s">
        <v>410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411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ht="21" outlineLevel="2" x14ac:dyDescent="0.25">
      <c r="A33" s="157"/>
      <c r="B33" s="158"/>
      <c r="C33" s="266" t="s">
        <v>1040</v>
      </c>
      <c r="D33" s="267"/>
      <c r="E33" s="267"/>
      <c r="F33" s="267"/>
      <c r="G33" s="267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413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76" t="str">
        <f>C33</f>
        <v>svislé nebo šikmé (odkloněné) , půdorysně přímé nebo zalomené, stěn základových desek ve volných nebo zapažených jámách, rýhách, šachtách, včetně případných vzpěr,</v>
      </c>
      <c r="BB33" s="150"/>
      <c r="BC33" s="150"/>
      <c r="BD33" s="150"/>
      <c r="BE33" s="150"/>
      <c r="BF33" s="150"/>
      <c r="BG33" s="150"/>
      <c r="BH33" s="150"/>
    </row>
    <row r="34" spans="1:60" outlineLevel="2" x14ac:dyDescent="0.25">
      <c r="A34" s="157"/>
      <c r="B34" s="158"/>
      <c r="C34" s="184" t="s">
        <v>1366</v>
      </c>
      <c r="D34" s="182"/>
      <c r="E34" s="183">
        <v>3.6315</v>
      </c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69">
        <v>10</v>
      </c>
      <c r="B35" s="170" t="s">
        <v>1042</v>
      </c>
      <c r="C35" s="178" t="s">
        <v>1043</v>
      </c>
      <c r="D35" s="171" t="s">
        <v>446</v>
      </c>
      <c r="E35" s="172">
        <v>3.6315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4" t="s">
        <v>460</v>
      </c>
      <c r="S35" s="174" t="s">
        <v>358</v>
      </c>
      <c r="T35" s="175" t="s">
        <v>409</v>
      </c>
      <c r="U35" s="160">
        <v>0.32</v>
      </c>
      <c r="V35" s="160">
        <f>ROUND(E35*U35,2)</f>
        <v>1.1599999999999999</v>
      </c>
      <c r="W35" s="160"/>
      <c r="X35" s="160" t="s">
        <v>410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411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21" outlineLevel="2" x14ac:dyDescent="0.25">
      <c r="A36" s="157"/>
      <c r="B36" s="158"/>
      <c r="C36" s="266" t="s">
        <v>1040</v>
      </c>
      <c r="D36" s="267"/>
      <c r="E36" s="267"/>
      <c r="F36" s="267"/>
      <c r="G36" s="267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413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76" t="str">
        <f>C36</f>
        <v>svislé nebo šikmé (odkloněné) , půdorysně přímé nebo zalomené, stěn základových desek ve volných nebo zapažených jámách, rýhách, šachtách, včetně případných vzpěr,</v>
      </c>
      <c r="BB36" s="150"/>
      <c r="BC36" s="150"/>
      <c r="BD36" s="150"/>
      <c r="BE36" s="150"/>
      <c r="BF36" s="150"/>
      <c r="BG36" s="150"/>
      <c r="BH36" s="150"/>
    </row>
    <row r="37" spans="1:60" outlineLevel="2" x14ac:dyDescent="0.25">
      <c r="A37" s="157"/>
      <c r="B37" s="158"/>
      <c r="C37" s="264" t="s">
        <v>1017</v>
      </c>
      <c r="D37" s="265"/>
      <c r="E37" s="265"/>
      <c r="F37" s="265"/>
      <c r="G37" s="265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363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5">
      <c r="A38" s="169">
        <v>11</v>
      </c>
      <c r="B38" s="170" t="s">
        <v>1018</v>
      </c>
      <c r="C38" s="178" t="s">
        <v>1019</v>
      </c>
      <c r="D38" s="171" t="s">
        <v>426</v>
      </c>
      <c r="E38" s="172">
        <v>0.13264000000000001</v>
      </c>
      <c r="F38" s="173"/>
      <c r="G38" s="174">
        <f>ROUND(E38*F38,2)</f>
        <v>0</v>
      </c>
      <c r="H38" s="173"/>
      <c r="I38" s="174">
        <f>ROUND(E38*H38,2)</f>
        <v>0</v>
      </c>
      <c r="J38" s="173"/>
      <c r="K38" s="174">
        <f>ROUND(E38*J38,2)</f>
        <v>0</v>
      </c>
      <c r="L38" s="174">
        <v>21</v>
      </c>
      <c r="M38" s="174">
        <f>G38*(1+L38/100)</f>
        <v>0</v>
      </c>
      <c r="N38" s="172">
        <v>1.0569299999999999</v>
      </c>
      <c r="O38" s="172">
        <f>ROUND(E38*N38,2)</f>
        <v>0.14000000000000001</v>
      </c>
      <c r="P38" s="172">
        <v>0</v>
      </c>
      <c r="Q38" s="172">
        <f>ROUND(E38*P38,2)</f>
        <v>0</v>
      </c>
      <c r="R38" s="174" t="s">
        <v>460</v>
      </c>
      <c r="S38" s="174" t="s">
        <v>358</v>
      </c>
      <c r="T38" s="175" t="s">
        <v>409</v>
      </c>
      <c r="U38" s="160">
        <v>15.23</v>
      </c>
      <c r="V38" s="160">
        <f>ROUND(E38*U38,2)</f>
        <v>2.02</v>
      </c>
      <c r="W38" s="160"/>
      <c r="X38" s="160" t="s">
        <v>410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411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2" x14ac:dyDescent="0.25">
      <c r="A39" s="157"/>
      <c r="B39" s="158"/>
      <c r="C39" s="184" t="s">
        <v>1367</v>
      </c>
      <c r="D39" s="182"/>
      <c r="E39" s="183">
        <v>0.13264000000000001</v>
      </c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5">
      <c r="A40" s="169">
        <v>12</v>
      </c>
      <c r="B40" s="170" t="s">
        <v>1368</v>
      </c>
      <c r="C40" s="178" t="s">
        <v>1369</v>
      </c>
      <c r="D40" s="171" t="s">
        <v>407</v>
      </c>
      <c r="E40" s="172">
        <v>7.3125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1.665</v>
      </c>
      <c r="O40" s="172">
        <f>ROUND(E40*N40,2)</f>
        <v>12.18</v>
      </c>
      <c r="P40" s="172">
        <v>0</v>
      </c>
      <c r="Q40" s="172">
        <f>ROUND(E40*P40,2)</f>
        <v>0</v>
      </c>
      <c r="R40" s="174"/>
      <c r="S40" s="174" t="s">
        <v>443</v>
      </c>
      <c r="T40" s="175" t="s">
        <v>681</v>
      </c>
      <c r="U40" s="160">
        <v>0.92</v>
      </c>
      <c r="V40" s="160">
        <f>ROUND(E40*U40,2)</f>
        <v>6.73</v>
      </c>
      <c r="W40" s="160"/>
      <c r="X40" s="160" t="s">
        <v>410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411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2" x14ac:dyDescent="0.25">
      <c r="A41" s="157"/>
      <c r="B41" s="158"/>
      <c r="C41" s="184" t="s">
        <v>1370</v>
      </c>
      <c r="D41" s="182"/>
      <c r="E41" s="183">
        <v>7.3125</v>
      </c>
      <c r="F41" s="160"/>
      <c r="G41" s="160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60"/>
      <c r="Z41" s="150"/>
      <c r="AA41" s="150"/>
      <c r="AB41" s="150"/>
      <c r="AC41" s="150"/>
      <c r="AD41" s="150"/>
      <c r="AE41" s="150"/>
      <c r="AF41" s="150"/>
      <c r="AG41" s="150" t="s">
        <v>415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5">
      <c r="A42" s="169">
        <v>13</v>
      </c>
      <c r="B42" s="170" t="s">
        <v>1371</v>
      </c>
      <c r="C42" s="178" t="s">
        <v>1372</v>
      </c>
      <c r="D42" s="171" t="s">
        <v>407</v>
      </c>
      <c r="E42" s="172">
        <v>3.3159999999999998</v>
      </c>
      <c r="F42" s="173"/>
      <c r="G42" s="174">
        <f>ROUND(E42*F42,2)</f>
        <v>0</v>
      </c>
      <c r="H42" s="173"/>
      <c r="I42" s="174">
        <f>ROUND(E42*H42,2)</f>
        <v>0</v>
      </c>
      <c r="J42" s="173"/>
      <c r="K42" s="174">
        <f>ROUND(E42*J42,2)</f>
        <v>0</v>
      </c>
      <c r="L42" s="174">
        <v>21</v>
      </c>
      <c r="M42" s="174">
        <f>G42*(1+L42/100)</f>
        <v>0</v>
      </c>
      <c r="N42" s="172">
        <v>2.5855999999999999</v>
      </c>
      <c r="O42" s="172">
        <f>ROUND(E42*N42,2)</f>
        <v>8.57</v>
      </c>
      <c r="P42" s="172">
        <v>0</v>
      </c>
      <c r="Q42" s="172">
        <f>ROUND(E42*P42,2)</f>
        <v>0</v>
      </c>
      <c r="R42" s="174"/>
      <c r="S42" s="174" t="s">
        <v>443</v>
      </c>
      <c r="T42" s="175" t="s">
        <v>359</v>
      </c>
      <c r="U42" s="160">
        <v>0.52900000000000003</v>
      </c>
      <c r="V42" s="160">
        <f>ROUND(E42*U42,2)</f>
        <v>1.75</v>
      </c>
      <c r="W42" s="160"/>
      <c r="X42" s="160" t="s">
        <v>410</v>
      </c>
      <c r="Y42" s="160" t="s">
        <v>361</v>
      </c>
      <c r="Z42" s="150"/>
      <c r="AA42" s="150"/>
      <c r="AB42" s="150"/>
      <c r="AC42" s="150"/>
      <c r="AD42" s="150"/>
      <c r="AE42" s="150"/>
      <c r="AF42" s="150"/>
      <c r="AG42" s="150" t="s">
        <v>411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2" x14ac:dyDescent="0.25">
      <c r="A43" s="157"/>
      <c r="B43" s="158"/>
      <c r="C43" s="184" t="s">
        <v>1373</v>
      </c>
      <c r="D43" s="182"/>
      <c r="E43" s="183">
        <v>3.3160099999999999</v>
      </c>
      <c r="F43" s="160"/>
      <c r="G43" s="160"/>
      <c r="H43" s="160"/>
      <c r="I43" s="160"/>
      <c r="J43" s="160"/>
      <c r="K43" s="160"/>
      <c r="L43" s="160"/>
      <c r="M43" s="160"/>
      <c r="N43" s="159"/>
      <c r="O43" s="159"/>
      <c r="P43" s="159"/>
      <c r="Q43" s="159"/>
      <c r="R43" s="160"/>
      <c r="S43" s="160"/>
      <c r="T43" s="160"/>
      <c r="U43" s="160"/>
      <c r="V43" s="160"/>
      <c r="W43" s="160"/>
      <c r="X43" s="160"/>
      <c r="Y43" s="160"/>
      <c r="Z43" s="150"/>
      <c r="AA43" s="150"/>
      <c r="AB43" s="150"/>
      <c r="AC43" s="150"/>
      <c r="AD43" s="150"/>
      <c r="AE43" s="150"/>
      <c r="AF43" s="150"/>
      <c r="AG43" s="150" t="s">
        <v>415</v>
      </c>
      <c r="AH43" s="150">
        <v>0</v>
      </c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ht="20.399999999999999" outlineLevel="1" x14ac:dyDescent="0.25">
      <c r="A44" s="169">
        <v>14</v>
      </c>
      <c r="B44" s="170" t="s">
        <v>804</v>
      </c>
      <c r="C44" s="178" t="s">
        <v>805</v>
      </c>
      <c r="D44" s="171" t="s">
        <v>446</v>
      </c>
      <c r="E44" s="172">
        <v>23.897500000000001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2.0000000000000001E-4</v>
      </c>
      <c r="O44" s="172">
        <f>ROUND(E44*N44,2)</f>
        <v>0</v>
      </c>
      <c r="P44" s="172">
        <v>0</v>
      </c>
      <c r="Q44" s="172">
        <f>ROUND(E44*P44,2)</f>
        <v>0</v>
      </c>
      <c r="R44" s="174" t="s">
        <v>743</v>
      </c>
      <c r="S44" s="174" t="s">
        <v>358</v>
      </c>
      <c r="T44" s="175" t="s">
        <v>409</v>
      </c>
      <c r="U44" s="160">
        <v>0</v>
      </c>
      <c r="V44" s="160">
        <f>ROUND(E44*U44,2)</f>
        <v>0</v>
      </c>
      <c r="W44" s="160"/>
      <c r="X44" s="160" t="s">
        <v>744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745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2" x14ac:dyDescent="0.25">
      <c r="A45" s="157"/>
      <c r="B45" s="158"/>
      <c r="C45" s="184" t="s">
        <v>1374</v>
      </c>
      <c r="D45" s="182"/>
      <c r="E45" s="183">
        <v>23.897500000000001</v>
      </c>
      <c r="F45" s="160"/>
      <c r="G45" s="160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60"/>
      <c r="Z45" s="150"/>
      <c r="AA45" s="150"/>
      <c r="AB45" s="150"/>
      <c r="AC45" s="150"/>
      <c r="AD45" s="150"/>
      <c r="AE45" s="150"/>
      <c r="AF45" s="150"/>
      <c r="AG45" s="150" t="s">
        <v>415</v>
      </c>
      <c r="AH45" s="150">
        <v>0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x14ac:dyDescent="0.25">
      <c r="A46" s="162" t="s">
        <v>353</v>
      </c>
      <c r="B46" s="163" t="s">
        <v>243</v>
      </c>
      <c r="C46" s="177" t="s">
        <v>244</v>
      </c>
      <c r="D46" s="164"/>
      <c r="E46" s="165"/>
      <c r="F46" s="166"/>
      <c r="G46" s="166">
        <f>SUMIF(AG47:AG51,"&lt;&gt;NOR",G47:G51)</f>
        <v>0</v>
      </c>
      <c r="H46" s="166"/>
      <c r="I46" s="166">
        <f>SUM(I47:I51)</f>
        <v>0</v>
      </c>
      <c r="J46" s="166"/>
      <c r="K46" s="166">
        <f>SUM(K47:K51)</f>
        <v>0</v>
      </c>
      <c r="L46" s="166"/>
      <c r="M46" s="166">
        <f>SUM(M47:M51)</f>
        <v>0</v>
      </c>
      <c r="N46" s="165"/>
      <c r="O46" s="165">
        <f>SUM(O47:O51)</f>
        <v>41.48</v>
      </c>
      <c r="P46" s="165"/>
      <c r="Q46" s="165">
        <f>SUM(Q47:Q51)</f>
        <v>0</v>
      </c>
      <c r="R46" s="166"/>
      <c r="S46" s="166"/>
      <c r="T46" s="167"/>
      <c r="U46" s="161"/>
      <c r="V46" s="161">
        <f>SUM(V47:V51)</f>
        <v>122</v>
      </c>
      <c r="W46" s="161"/>
      <c r="X46" s="161"/>
      <c r="Y46" s="161"/>
      <c r="AG46" t="s">
        <v>354</v>
      </c>
    </row>
    <row r="47" spans="1:60" outlineLevel="1" x14ac:dyDescent="0.25">
      <c r="A47" s="169">
        <v>15</v>
      </c>
      <c r="B47" s="170" t="s">
        <v>1021</v>
      </c>
      <c r="C47" s="178" t="s">
        <v>1022</v>
      </c>
      <c r="D47" s="171" t="s">
        <v>407</v>
      </c>
      <c r="E47" s="172">
        <v>15.346</v>
      </c>
      <c r="F47" s="173"/>
      <c r="G47" s="174">
        <f>ROUND(E47*F47,2)</f>
        <v>0</v>
      </c>
      <c r="H47" s="173"/>
      <c r="I47" s="174">
        <f>ROUND(E47*H47,2)</f>
        <v>0</v>
      </c>
      <c r="J47" s="173"/>
      <c r="K47" s="174">
        <f>ROUND(E47*J47,2)</f>
        <v>0</v>
      </c>
      <c r="L47" s="174">
        <v>21</v>
      </c>
      <c r="M47" s="174">
        <f>G47*(1+L47/100)</f>
        <v>0</v>
      </c>
      <c r="N47" s="172">
        <v>2.7027000000000001</v>
      </c>
      <c r="O47" s="172">
        <f>ROUND(E47*N47,2)</f>
        <v>41.48</v>
      </c>
      <c r="P47" s="172">
        <v>0</v>
      </c>
      <c r="Q47" s="172">
        <f>ROUND(E47*P47,2)</f>
        <v>0</v>
      </c>
      <c r="R47" s="174" t="s">
        <v>1023</v>
      </c>
      <c r="S47" s="174" t="s">
        <v>358</v>
      </c>
      <c r="T47" s="175" t="s">
        <v>409</v>
      </c>
      <c r="U47" s="160">
        <v>7.95</v>
      </c>
      <c r="V47" s="160">
        <f>ROUND(E47*U47,2)</f>
        <v>122</v>
      </c>
      <c r="W47" s="160"/>
      <c r="X47" s="160" t="s">
        <v>410</v>
      </c>
      <c r="Y47" s="160" t="s">
        <v>361</v>
      </c>
      <c r="Z47" s="150"/>
      <c r="AA47" s="150"/>
      <c r="AB47" s="150"/>
      <c r="AC47" s="150"/>
      <c r="AD47" s="150"/>
      <c r="AE47" s="150"/>
      <c r="AF47" s="150"/>
      <c r="AG47" s="150" t="s">
        <v>411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2" x14ac:dyDescent="0.25">
      <c r="A48" s="157"/>
      <c r="B48" s="158"/>
      <c r="C48" s="266" t="s">
        <v>1024</v>
      </c>
      <c r="D48" s="267"/>
      <c r="E48" s="267"/>
      <c r="F48" s="267"/>
      <c r="G48" s="267"/>
      <c r="H48" s="160"/>
      <c r="I48" s="160"/>
      <c r="J48" s="160"/>
      <c r="K48" s="160"/>
      <c r="L48" s="160"/>
      <c r="M48" s="160"/>
      <c r="N48" s="159"/>
      <c r="O48" s="159"/>
      <c r="P48" s="159"/>
      <c r="Q48" s="159"/>
      <c r="R48" s="160"/>
      <c r="S48" s="160"/>
      <c r="T48" s="160"/>
      <c r="U48" s="160"/>
      <c r="V48" s="160"/>
      <c r="W48" s="160"/>
      <c r="X48" s="160"/>
      <c r="Y48" s="160"/>
      <c r="Z48" s="150"/>
      <c r="AA48" s="150"/>
      <c r="AB48" s="150"/>
      <c r="AC48" s="150"/>
      <c r="AD48" s="150"/>
      <c r="AE48" s="150"/>
      <c r="AF48" s="150"/>
      <c r="AG48" s="150" t="s">
        <v>413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2" x14ac:dyDescent="0.25">
      <c r="A49" s="157"/>
      <c r="B49" s="158"/>
      <c r="C49" s="184" t="s">
        <v>1375</v>
      </c>
      <c r="D49" s="182"/>
      <c r="E49" s="183">
        <v>10.853999999999999</v>
      </c>
      <c r="F49" s="160"/>
      <c r="G49" s="160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415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3" x14ac:dyDescent="0.25">
      <c r="A50" s="157"/>
      <c r="B50" s="158"/>
      <c r="C50" s="184" t="s">
        <v>1376</v>
      </c>
      <c r="D50" s="182"/>
      <c r="E50" s="183">
        <v>3.367</v>
      </c>
      <c r="F50" s="160"/>
      <c r="G50" s="160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60"/>
      <c r="Z50" s="150"/>
      <c r="AA50" s="150"/>
      <c r="AB50" s="150"/>
      <c r="AC50" s="150"/>
      <c r="AD50" s="150"/>
      <c r="AE50" s="150"/>
      <c r="AF50" s="150"/>
      <c r="AG50" s="150" t="s">
        <v>415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3" x14ac:dyDescent="0.25">
      <c r="A51" s="157"/>
      <c r="B51" s="158"/>
      <c r="C51" s="184" t="s">
        <v>1377</v>
      </c>
      <c r="D51" s="182"/>
      <c r="E51" s="183">
        <v>1.125</v>
      </c>
      <c r="F51" s="160"/>
      <c r="G51" s="160"/>
      <c r="H51" s="160"/>
      <c r="I51" s="160"/>
      <c r="J51" s="160"/>
      <c r="K51" s="160"/>
      <c r="L51" s="160"/>
      <c r="M51" s="160"/>
      <c r="N51" s="159"/>
      <c r="O51" s="159"/>
      <c r="P51" s="159"/>
      <c r="Q51" s="159"/>
      <c r="R51" s="160"/>
      <c r="S51" s="160"/>
      <c r="T51" s="160"/>
      <c r="U51" s="160"/>
      <c r="V51" s="160"/>
      <c r="W51" s="160"/>
      <c r="X51" s="160"/>
      <c r="Y51" s="160"/>
      <c r="Z51" s="150"/>
      <c r="AA51" s="150"/>
      <c r="AB51" s="150"/>
      <c r="AC51" s="150"/>
      <c r="AD51" s="150"/>
      <c r="AE51" s="150"/>
      <c r="AF51" s="150"/>
      <c r="AG51" s="150" t="s">
        <v>415</v>
      </c>
      <c r="AH51" s="150">
        <v>0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x14ac:dyDescent="0.25">
      <c r="A52" s="162" t="s">
        <v>353</v>
      </c>
      <c r="B52" s="163" t="s">
        <v>251</v>
      </c>
      <c r="C52" s="177" t="s">
        <v>252</v>
      </c>
      <c r="D52" s="164"/>
      <c r="E52" s="165"/>
      <c r="F52" s="166"/>
      <c r="G52" s="166">
        <f>SUMIF(AG53:AG55,"&lt;&gt;NOR",G53:G55)</f>
        <v>0</v>
      </c>
      <c r="H52" s="166"/>
      <c r="I52" s="166">
        <f>SUM(I53:I55)</f>
        <v>0</v>
      </c>
      <c r="J52" s="166"/>
      <c r="K52" s="166">
        <f>SUM(K53:K55)</f>
        <v>0</v>
      </c>
      <c r="L52" s="166"/>
      <c r="M52" s="166">
        <f>SUM(M53:M55)</f>
        <v>0</v>
      </c>
      <c r="N52" s="165"/>
      <c r="O52" s="165">
        <f>SUM(O53:O55)</f>
        <v>0.32</v>
      </c>
      <c r="P52" s="165"/>
      <c r="Q52" s="165">
        <f>SUM(Q53:Q55)</f>
        <v>0</v>
      </c>
      <c r="R52" s="166"/>
      <c r="S52" s="166"/>
      <c r="T52" s="167"/>
      <c r="U52" s="161"/>
      <c r="V52" s="161">
        <f>SUM(V53:V55)</f>
        <v>18.03</v>
      </c>
      <c r="W52" s="161"/>
      <c r="X52" s="161"/>
      <c r="Y52" s="161"/>
      <c r="AG52" t="s">
        <v>354</v>
      </c>
    </row>
    <row r="53" spans="1:60" outlineLevel="1" x14ac:dyDescent="0.25">
      <c r="A53" s="169">
        <v>16</v>
      </c>
      <c r="B53" s="170" t="s">
        <v>990</v>
      </c>
      <c r="C53" s="178" t="s">
        <v>991</v>
      </c>
      <c r="D53" s="171" t="s">
        <v>446</v>
      </c>
      <c r="E53" s="172">
        <v>14.422499999999999</v>
      </c>
      <c r="F53" s="173"/>
      <c r="G53" s="174">
        <f>ROUND(E53*F53,2)</f>
        <v>0</v>
      </c>
      <c r="H53" s="173"/>
      <c r="I53" s="174">
        <f>ROUND(E53*H53,2)</f>
        <v>0</v>
      </c>
      <c r="J53" s="173"/>
      <c r="K53" s="174">
        <f>ROUND(E53*J53,2)</f>
        <v>0</v>
      </c>
      <c r="L53" s="174">
        <v>21</v>
      </c>
      <c r="M53" s="174">
        <f>G53*(1+L53/100)</f>
        <v>0</v>
      </c>
      <c r="N53" s="172">
        <v>2.214E-2</v>
      </c>
      <c r="O53" s="172">
        <f>ROUND(E53*N53,2)</f>
        <v>0.32</v>
      </c>
      <c r="P53" s="172">
        <v>0</v>
      </c>
      <c r="Q53" s="172">
        <f>ROUND(E53*P53,2)</f>
        <v>0</v>
      </c>
      <c r="R53" s="174" t="s">
        <v>460</v>
      </c>
      <c r="S53" s="174" t="s">
        <v>358</v>
      </c>
      <c r="T53" s="175" t="s">
        <v>409</v>
      </c>
      <c r="U53" s="160">
        <v>1.25</v>
      </c>
      <c r="V53" s="160">
        <f>ROUND(E53*U53,2)</f>
        <v>18.03</v>
      </c>
      <c r="W53" s="160"/>
      <c r="X53" s="160" t="s">
        <v>410</v>
      </c>
      <c r="Y53" s="160" t="s">
        <v>361</v>
      </c>
      <c r="Z53" s="150"/>
      <c r="AA53" s="150"/>
      <c r="AB53" s="150"/>
      <c r="AC53" s="150"/>
      <c r="AD53" s="150"/>
      <c r="AE53" s="150"/>
      <c r="AF53" s="150"/>
      <c r="AG53" s="150" t="s">
        <v>411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2" x14ac:dyDescent="0.25">
      <c r="A54" s="157"/>
      <c r="B54" s="158"/>
      <c r="C54" s="184" t="s">
        <v>1378</v>
      </c>
      <c r="D54" s="182"/>
      <c r="E54" s="183">
        <v>12.172499999999999</v>
      </c>
      <c r="F54" s="160"/>
      <c r="G54" s="16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415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3" x14ac:dyDescent="0.25">
      <c r="A55" s="157"/>
      <c r="B55" s="158"/>
      <c r="C55" s="184" t="s">
        <v>1379</v>
      </c>
      <c r="D55" s="182"/>
      <c r="E55" s="183">
        <v>2.25</v>
      </c>
      <c r="F55" s="160"/>
      <c r="G55" s="160"/>
      <c r="H55" s="160"/>
      <c r="I55" s="160"/>
      <c r="J55" s="160"/>
      <c r="K55" s="160"/>
      <c r="L55" s="160"/>
      <c r="M55" s="160"/>
      <c r="N55" s="159"/>
      <c r="O55" s="159"/>
      <c r="P55" s="159"/>
      <c r="Q55" s="159"/>
      <c r="R55" s="160"/>
      <c r="S55" s="160"/>
      <c r="T55" s="160"/>
      <c r="U55" s="160"/>
      <c r="V55" s="160"/>
      <c r="W55" s="160"/>
      <c r="X55" s="160"/>
      <c r="Y55" s="160"/>
      <c r="Z55" s="150"/>
      <c r="AA55" s="150"/>
      <c r="AB55" s="150"/>
      <c r="AC55" s="150"/>
      <c r="AD55" s="150"/>
      <c r="AE55" s="150"/>
      <c r="AF55" s="150"/>
      <c r="AG55" s="150" t="s">
        <v>415</v>
      </c>
      <c r="AH55" s="150">
        <v>0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x14ac:dyDescent="0.25">
      <c r="A56" s="162" t="s">
        <v>353</v>
      </c>
      <c r="B56" s="163" t="s">
        <v>269</v>
      </c>
      <c r="C56" s="177" t="s">
        <v>270</v>
      </c>
      <c r="D56" s="164"/>
      <c r="E56" s="165"/>
      <c r="F56" s="166"/>
      <c r="G56" s="166">
        <f>SUMIF(AG57:AG60,"&lt;&gt;NOR",G57:G60)</f>
        <v>0</v>
      </c>
      <c r="H56" s="166"/>
      <c r="I56" s="166">
        <f>SUM(I57:I60)</f>
        <v>0</v>
      </c>
      <c r="J56" s="166"/>
      <c r="K56" s="166">
        <f>SUM(K57:K60)</f>
        <v>0</v>
      </c>
      <c r="L56" s="166"/>
      <c r="M56" s="166">
        <f>SUM(M57:M60)</f>
        <v>0</v>
      </c>
      <c r="N56" s="165"/>
      <c r="O56" s="165">
        <f>SUM(O57:O60)</f>
        <v>0.01</v>
      </c>
      <c r="P56" s="165"/>
      <c r="Q56" s="165">
        <f>SUM(Q57:Q60)</f>
        <v>0</v>
      </c>
      <c r="R56" s="166"/>
      <c r="S56" s="166"/>
      <c r="T56" s="167"/>
      <c r="U56" s="161"/>
      <c r="V56" s="161">
        <f>SUM(V57:V60)</f>
        <v>0.5</v>
      </c>
      <c r="W56" s="161"/>
      <c r="X56" s="161"/>
      <c r="Y56" s="161"/>
      <c r="AG56" t="s">
        <v>354</v>
      </c>
    </row>
    <row r="57" spans="1:60" ht="20.399999999999999" outlineLevel="1" x14ac:dyDescent="0.25">
      <c r="A57" s="169">
        <v>17</v>
      </c>
      <c r="B57" s="170" t="s">
        <v>1380</v>
      </c>
      <c r="C57" s="178" t="s">
        <v>1381</v>
      </c>
      <c r="D57" s="171" t="s">
        <v>768</v>
      </c>
      <c r="E57" s="172">
        <v>1</v>
      </c>
      <c r="F57" s="173"/>
      <c r="G57" s="174">
        <f>ROUND(E57*F57,2)</f>
        <v>0</v>
      </c>
      <c r="H57" s="173"/>
      <c r="I57" s="174">
        <f>ROUND(E57*H57,2)</f>
        <v>0</v>
      </c>
      <c r="J57" s="173"/>
      <c r="K57" s="174">
        <f>ROUND(E57*J57,2)</f>
        <v>0</v>
      </c>
      <c r="L57" s="174">
        <v>21</v>
      </c>
      <c r="M57" s="174">
        <f>G57*(1+L57/100)</f>
        <v>0</v>
      </c>
      <c r="N57" s="172">
        <v>2.5000000000000001E-4</v>
      </c>
      <c r="O57" s="172">
        <f>ROUND(E57*N57,2)</f>
        <v>0</v>
      </c>
      <c r="P57" s="172">
        <v>0</v>
      </c>
      <c r="Q57" s="172">
        <f>ROUND(E57*P57,2)</f>
        <v>0</v>
      </c>
      <c r="R57" s="174" t="s">
        <v>460</v>
      </c>
      <c r="S57" s="174" t="s">
        <v>358</v>
      </c>
      <c r="T57" s="175" t="s">
        <v>409</v>
      </c>
      <c r="U57" s="160">
        <v>0.5</v>
      </c>
      <c r="V57" s="160">
        <f>ROUND(E57*U57,2)</f>
        <v>0.5</v>
      </c>
      <c r="W57" s="160"/>
      <c r="X57" s="160" t="s">
        <v>410</v>
      </c>
      <c r="Y57" s="160" t="s">
        <v>361</v>
      </c>
      <c r="Z57" s="150"/>
      <c r="AA57" s="150"/>
      <c r="AB57" s="150"/>
      <c r="AC57" s="150"/>
      <c r="AD57" s="150"/>
      <c r="AE57" s="150"/>
      <c r="AF57" s="150"/>
      <c r="AG57" s="150" t="s">
        <v>411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2" x14ac:dyDescent="0.25">
      <c r="A58" s="157"/>
      <c r="B58" s="158"/>
      <c r="C58" s="266" t="s">
        <v>1085</v>
      </c>
      <c r="D58" s="267"/>
      <c r="E58" s="267"/>
      <c r="F58" s="267"/>
      <c r="G58" s="267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60"/>
      <c r="Z58" s="150"/>
      <c r="AA58" s="150"/>
      <c r="AB58" s="150"/>
      <c r="AC58" s="150"/>
      <c r="AD58" s="150"/>
      <c r="AE58" s="150"/>
      <c r="AF58" s="150"/>
      <c r="AG58" s="150" t="s">
        <v>413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5">
      <c r="A59" s="185">
        <v>18</v>
      </c>
      <c r="B59" s="186" t="s">
        <v>1382</v>
      </c>
      <c r="C59" s="192" t="s">
        <v>1383</v>
      </c>
      <c r="D59" s="187" t="s">
        <v>768</v>
      </c>
      <c r="E59" s="188">
        <v>2</v>
      </c>
      <c r="F59" s="189"/>
      <c r="G59" s="190">
        <f>ROUND(E59*F59,2)</f>
        <v>0</v>
      </c>
      <c r="H59" s="189"/>
      <c r="I59" s="190">
        <f>ROUND(E59*H59,2)</f>
        <v>0</v>
      </c>
      <c r="J59" s="189"/>
      <c r="K59" s="190">
        <f>ROUND(E59*J59,2)</f>
        <v>0</v>
      </c>
      <c r="L59" s="190">
        <v>21</v>
      </c>
      <c r="M59" s="190">
        <f>G59*(1+L59/100)</f>
        <v>0</v>
      </c>
      <c r="N59" s="188">
        <v>2.9999999999999997E-4</v>
      </c>
      <c r="O59" s="188">
        <f>ROUND(E59*N59,2)</f>
        <v>0</v>
      </c>
      <c r="P59" s="188">
        <v>0</v>
      </c>
      <c r="Q59" s="188">
        <f>ROUND(E59*P59,2)</f>
        <v>0</v>
      </c>
      <c r="R59" s="190"/>
      <c r="S59" s="190" t="s">
        <v>443</v>
      </c>
      <c r="T59" s="191" t="s">
        <v>359</v>
      </c>
      <c r="U59" s="160">
        <v>0</v>
      </c>
      <c r="V59" s="160">
        <f>ROUND(E59*U59,2)</f>
        <v>0</v>
      </c>
      <c r="W59" s="160"/>
      <c r="X59" s="160" t="s">
        <v>410</v>
      </c>
      <c r="Y59" s="160" t="s">
        <v>361</v>
      </c>
      <c r="Z59" s="150"/>
      <c r="AA59" s="150"/>
      <c r="AB59" s="150"/>
      <c r="AC59" s="150"/>
      <c r="AD59" s="150"/>
      <c r="AE59" s="150"/>
      <c r="AF59" s="150"/>
      <c r="AG59" s="150" t="s">
        <v>411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ht="20.399999999999999" outlineLevel="1" x14ac:dyDescent="0.25">
      <c r="A60" s="185">
        <v>19</v>
      </c>
      <c r="B60" s="186" t="s">
        <v>1384</v>
      </c>
      <c r="C60" s="192" t="s">
        <v>1385</v>
      </c>
      <c r="D60" s="187" t="s">
        <v>422</v>
      </c>
      <c r="E60" s="188">
        <v>2</v>
      </c>
      <c r="F60" s="189"/>
      <c r="G60" s="190">
        <f>ROUND(E60*F60,2)</f>
        <v>0</v>
      </c>
      <c r="H60" s="189"/>
      <c r="I60" s="190">
        <f>ROUND(E60*H60,2)</f>
        <v>0</v>
      </c>
      <c r="J60" s="189"/>
      <c r="K60" s="190">
        <f>ROUND(E60*J60,2)</f>
        <v>0</v>
      </c>
      <c r="L60" s="190">
        <v>21</v>
      </c>
      <c r="M60" s="190">
        <f>G60*(1+L60/100)</f>
        <v>0</v>
      </c>
      <c r="N60" s="188">
        <v>5.6299999999999996E-3</v>
      </c>
      <c r="O60" s="188">
        <f>ROUND(E60*N60,2)</f>
        <v>0.01</v>
      </c>
      <c r="P60" s="188">
        <v>0</v>
      </c>
      <c r="Q60" s="188">
        <f>ROUND(E60*P60,2)</f>
        <v>0</v>
      </c>
      <c r="R60" s="190" t="s">
        <v>743</v>
      </c>
      <c r="S60" s="190" t="s">
        <v>1386</v>
      </c>
      <c r="T60" s="191" t="s">
        <v>1386</v>
      </c>
      <c r="U60" s="160">
        <v>0</v>
      </c>
      <c r="V60" s="160">
        <f>ROUND(E60*U60,2)</f>
        <v>0</v>
      </c>
      <c r="W60" s="160"/>
      <c r="X60" s="160" t="s">
        <v>744</v>
      </c>
      <c r="Y60" s="160" t="s">
        <v>361</v>
      </c>
      <c r="Z60" s="150"/>
      <c r="AA60" s="150"/>
      <c r="AB60" s="150"/>
      <c r="AC60" s="150"/>
      <c r="AD60" s="150"/>
      <c r="AE60" s="150"/>
      <c r="AF60" s="150"/>
      <c r="AG60" s="150" t="s">
        <v>745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x14ac:dyDescent="0.25">
      <c r="A61" s="162" t="s">
        <v>353</v>
      </c>
      <c r="B61" s="163" t="s">
        <v>275</v>
      </c>
      <c r="C61" s="177" t="s">
        <v>276</v>
      </c>
      <c r="D61" s="164"/>
      <c r="E61" s="165"/>
      <c r="F61" s="166"/>
      <c r="G61" s="166">
        <f>SUMIF(AG62:AG66,"&lt;&gt;NOR",G62:G66)</f>
        <v>0</v>
      </c>
      <c r="H61" s="166"/>
      <c r="I61" s="166">
        <f>SUM(I62:I66)</f>
        <v>0</v>
      </c>
      <c r="J61" s="166"/>
      <c r="K61" s="166">
        <f>SUM(K62:K66)</f>
        <v>0</v>
      </c>
      <c r="L61" s="166"/>
      <c r="M61" s="166">
        <f>SUM(M62:M66)</f>
        <v>0</v>
      </c>
      <c r="N61" s="165"/>
      <c r="O61" s="165">
        <f>SUM(O62:O66)</f>
        <v>0</v>
      </c>
      <c r="P61" s="165"/>
      <c r="Q61" s="165">
        <f>SUM(Q62:Q66)</f>
        <v>0</v>
      </c>
      <c r="R61" s="166"/>
      <c r="S61" s="166"/>
      <c r="T61" s="167"/>
      <c r="U61" s="161"/>
      <c r="V61" s="161">
        <f>SUM(V62:V66)</f>
        <v>40.22</v>
      </c>
      <c r="W61" s="161"/>
      <c r="X61" s="161"/>
      <c r="Y61" s="161"/>
      <c r="AG61" t="s">
        <v>354</v>
      </c>
    </row>
    <row r="62" spans="1:60" outlineLevel="1" x14ac:dyDescent="0.25">
      <c r="A62" s="169">
        <v>20</v>
      </c>
      <c r="B62" s="170" t="s">
        <v>1027</v>
      </c>
      <c r="C62" s="178" t="s">
        <v>1028</v>
      </c>
      <c r="D62" s="171" t="s">
        <v>426</v>
      </c>
      <c r="E62" s="172">
        <v>62.847459999999998</v>
      </c>
      <c r="F62" s="173"/>
      <c r="G62" s="174">
        <f>ROUND(E62*F62,2)</f>
        <v>0</v>
      </c>
      <c r="H62" s="173"/>
      <c r="I62" s="174">
        <f>ROUND(E62*H62,2)</f>
        <v>0</v>
      </c>
      <c r="J62" s="173"/>
      <c r="K62" s="174">
        <f>ROUND(E62*J62,2)</f>
        <v>0</v>
      </c>
      <c r="L62" s="174">
        <v>21</v>
      </c>
      <c r="M62" s="174">
        <f>G62*(1+L62/100)</f>
        <v>0</v>
      </c>
      <c r="N62" s="172">
        <v>0</v>
      </c>
      <c r="O62" s="172">
        <f>ROUND(E62*N62,2)</f>
        <v>0</v>
      </c>
      <c r="P62" s="172">
        <v>0</v>
      </c>
      <c r="Q62" s="172">
        <f>ROUND(E62*P62,2)</f>
        <v>0</v>
      </c>
      <c r="R62" s="174" t="s">
        <v>1023</v>
      </c>
      <c r="S62" s="174" t="s">
        <v>358</v>
      </c>
      <c r="T62" s="175" t="s">
        <v>409</v>
      </c>
      <c r="U62" s="160">
        <v>0.64</v>
      </c>
      <c r="V62" s="160">
        <f>ROUND(E62*U62,2)</f>
        <v>40.22</v>
      </c>
      <c r="W62" s="160"/>
      <c r="X62" s="160" t="s">
        <v>792</v>
      </c>
      <c r="Y62" s="160" t="s">
        <v>361</v>
      </c>
      <c r="Z62" s="150"/>
      <c r="AA62" s="150"/>
      <c r="AB62" s="150"/>
      <c r="AC62" s="150"/>
      <c r="AD62" s="150"/>
      <c r="AE62" s="150"/>
      <c r="AF62" s="150"/>
      <c r="AG62" s="150" t="s">
        <v>793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2" x14ac:dyDescent="0.25">
      <c r="A63" s="157"/>
      <c r="B63" s="158"/>
      <c r="C63" s="266" t="s">
        <v>1029</v>
      </c>
      <c r="D63" s="267"/>
      <c r="E63" s="267"/>
      <c r="F63" s="267"/>
      <c r="G63" s="267"/>
      <c r="H63" s="160"/>
      <c r="I63" s="160"/>
      <c r="J63" s="160"/>
      <c r="K63" s="160"/>
      <c r="L63" s="160"/>
      <c r="M63" s="160"/>
      <c r="N63" s="159"/>
      <c r="O63" s="159"/>
      <c r="P63" s="159"/>
      <c r="Q63" s="159"/>
      <c r="R63" s="160"/>
      <c r="S63" s="160"/>
      <c r="T63" s="160"/>
      <c r="U63" s="160"/>
      <c r="V63" s="160"/>
      <c r="W63" s="160"/>
      <c r="X63" s="160"/>
      <c r="Y63" s="160"/>
      <c r="Z63" s="150"/>
      <c r="AA63" s="150"/>
      <c r="AB63" s="150"/>
      <c r="AC63" s="150"/>
      <c r="AD63" s="150"/>
      <c r="AE63" s="150"/>
      <c r="AF63" s="150"/>
      <c r="AG63" s="150" t="s">
        <v>413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76" t="str">
        <f>C63</f>
        <v>se svislou nosnou konstrukcí zděnou z cihel, kamene, tvárnic, monolitickou betonovou tyčovou nebo plošnou ( KMCH 1, 2, 3, - JKSO šesté místo )</v>
      </c>
      <c r="BB63" s="150"/>
      <c r="BC63" s="150"/>
      <c r="BD63" s="150"/>
      <c r="BE63" s="150"/>
      <c r="BF63" s="150"/>
      <c r="BG63" s="150"/>
      <c r="BH63" s="150"/>
    </row>
    <row r="64" spans="1:60" outlineLevel="2" x14ac:dyDescent="0.25">
      <c r="A64" s="157"/>
      <c r="B64" s="158"/>
      <c r="C64" s="184" t="s">
        <v>795</v>
      </c>
      <c r="D64" s="182"/>
      <c r="E64" s="183"/>
      <c r="F64" s="160"/>
      <c r="G64" s="160"/>
      <c r="H64" s="160"/>
      <c r="I64" s="160"/>
      <c r="J64" s="160"/>
      <c r="K64" s="160"/>
      <c r="L64" s="160"/>
      <c r="M64" s="160"/>
      <c r="N64" s="159"/>
      <c r="O64" s="159"/>
      <c r="P64" s="159"/>
      <c r="Q64" s="159"/>
      <c r="R64" s="160"/>
      <c r="S64" s="160"/>
      <c r="T64" s="160"/>
      <c r="U64" s="160"/>
      <c r="V64" s="160"/>
      <c r="W64" s="160"/>
      <c r="X64" s="160"/>
      <c r="Y64" s="160"/>
      <c r="Z64" s="150"/>
      <c r="AA64" s="150"/>
      <c r="AB64" s="150"/>
      <c r="AC64" s="150"/>
      <c r="AD64" s="150"/>
      <c r="AE64" s="150"/>
      <c r="AF64" s="150"/>
      <c r="AG64" s="150" t="s">
        <v>415</v>
      </c>
      <c r="AH64" s="150">
        <v>0</v>
      </c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3" x14ac:dyDescent="0.25">
      <c r="A65" s="157"/>
      <c r="B65" s="158"/>
      <c r="C65" s="184" t="s">
        <v>1387</v>
      </c>
      <c r="D65" s="182"/>
      <c r="E65" s="183"/>
      <c r="F65" s="160"/>
      <c r="G65" s="160"/>
      <c r="H65" s="160"/>
      <c r="I65" s="160"/>
      <c r="J65" s="160"/>
      <c r="K65" s="160"/>
      <c r="L65" s="160"/>
      <c r="M65" s="160"/>
      <c r="N65" s="159"/>
      <c r="O65" s="159"/>
      <c r="P65" s="159"/>
      <c r="Q65" s="159"/>
      <c r="R65" s="160"/>
      <c r="S65" s="160"/>
      <c r="T65" s="160"/>
      <c r="U65" s="160"/>
      <c r="V65" s="160"/>
      <c r="W65" s="160"/>
      <c r="X65" s="160"/>
      <c r="Y65" s="160"/>
      <c r="Z65" s="150"/>
      <c r="AA65" s="150"/>
      <c r="AB65" s="150"/>
      <c r="AC65" s="150"/>
      <c r="AD65" s="150"/>
      <c r="AE65" s="150"/>
      <c r="AF65" s="150"/>
      <c r="AG65" s="150" t="s">
        <v>415</v>
      </c>
      <c r="AH65" s="150">
        <v>0</v>
      </c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3" x14ac:dyDescent="0.25">
      <c r="A66" s="157"/>
      <c r="B66" s="158"/>
      <c r="C66" s="184" t="s">
        <v>1388</v>
      </c>
      <c r="D66" s="182"/>
      <c r="E66" s="183">
        <v>62.847459999999998</v>
      </c>
      <c r="F66" s="160"/>
      <c r="G66" s="160"/>
      <c r="H66" s="160"/>
      <c r="I66" s="160"/>
      <c r="J66" s="160"/>
      <c r="K66" s="160"/>
      <c r="L66" s="160"/>
      <c r="M66" s="160"/>
      <c r="N66" s="159"/>
      <c r="O66" s="159"/>
      <c r="P66" s="159"/>
      <c r="Q66" s="159"/>
      <c r="R66" s="160"/>
      <c r="S66" s="160"/>
      <c r="T66" s="160"/>
      <c r="U66" s="160"/>
      <c r="V66" s="160"/>
      <c r="W66" s="160"/>
      <c r="X66" s="160"/>
      <c r="Y66" s="160"/>
      <c r="Z66" s="150"/>
      <c r="AA66" s="150"/>
      <c r="AB66" s="150"/>
      <c r="AC66" s="150"/>
      <c r="AD66" s="150"/>
      <c r="AE66" s="150"/>
      <c r="AF66" s="150"/>
      <c r="AG66" s="150" t="s">
        <v>415</v>
      </c>
      <c r="AH66" s="150">
        <v>0</v>
      </c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x14ac:dyDescent="0.25">
      <c r="A67" s="3"/>
      <c r="B67" s="4"/>
      <c r="C67" s="179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E67">
        <v>15</v>
      </c>
      <c r="AF67">
        <v>21</v>
      </c>
      <c r="AG67" t="s">
        <v>339</v>
      </c>
    </row>
    <row r="68" spans="1:60" x14ac:dyDescent="0.25">
      <c r="A68" s="153"/>
      <c r="B68" s="154" t="s">
        <v>29</v>
      </c>
      <c r="C68" s="180"/>
      <c r="D68" s="155"/>
      <c r="E68" s="156"/>
      <c r="F68" s="156"/>
      <c r="G68" s="168">
        <f>G8+G28+G46+G52+G56+G61</f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E68">
        <f>SUMIF(L7:L66,AE67,G7:G66)</f>
        <v>0</v>
      </c>
      <c r="AF68">
        <f>SUMIF(L7:L66,AF67,G7:G66)</f>
        <v>0</v>
      </c>
      <c r="AG68" t="s">
        <v>401</v>
      </c>
    </row>
    <row r="69" spans="1:60" x14ac:dyDescent="0.25">
      <c r="C69" s="181"/>
      <c r="D69" s="10"/>
      <c r="AG69" t="s">
        <v>403</v>
      </c>
    </row>
    <row r="70" spans="1:60" x14ac:dyDescent="0.25">
      <c r="D70" s="10"/>
    </row>
    <row r="71" spans="1:60" x14ac:dyDescent="0.25">
      <c r="D71" s="10"/>
    </row>
    <row r="72" spans="1:60" x14ac:dyDescent="0.25">
      <c r="D72" s="10"/>
    </row>
    <row r="73" spans="1:60" x14ac:dyDescent="0.25">
      <c r="D73" s="10"/>
    </row>
    <row r="74" spans="1:60" x14ac:dyDescent="0.25">
      <c r="D74" s="10"/>
    </row>
    <row r="75" spans="1:60" x14ac:dyDescent="0.25">
      <c r="D75" s="10"/>
    </row>
    <row r="76" spans="1:60" x14ac:dyDescent="0.25">
      <c r="D76" s="10"/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2na8wuVZZqoUaAHbs2UR4YS4PWSbdhsoGghIShDXQN0OkHAkJwLHaMiC8y4tHwlMCgOGYQyHZn8n9fG+DP7NFQ==" saltValue="GJsaKCOXC6VsXwUjLfqNxw==" spinCount="100000" sheet="1" formatRows="0"/>
  <mergeCells count="17">
    <mergeCell ref="C33:G33"/>
    <mergeCell ref="A1:G1"/>
    <mergeCell ref="C2:G2"/>
    <mergeCell ref="C3:G3"/>
    <mergeCell ref="C4:G4"/>
    <mergeCell ref="C10:G10"/>
    <mergeCell ref="C12:G12"/>
    <mergeCell ref="C15:G15"/>
    <mergeCell ref="C17:G17"/>
    <mergeCell ref="C22:G22"/>
    <mergeCell ref="C23:G23"/>
    <mergeCell ref="C30:G30"/>
    <mergeCell ref="C36:G36"/>
    <mergeCell ref="C37:G37"/>
    <mergeCell ref="C48:G48"/>
    <mergeCell ref="C58:G58"/>
    <mergeCell ref="C63:G63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4EF54-2F6E-4EAA-B81B-3FBB2B997E4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108</v>
      </c>
      <c r="C4" s="261" t="s">
        <v>109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SUMIF(AG9:AG11,"&lt;&gt;NOR",G9:G11)</f>
        <v>0</v>
      </c>
      <c r="H8" s="166"/>
      <c r="I8" s="166">
        <f>SUM(I9:I11)</f>
        <v>0</v>
      </c>
      <c r="J8" s="166"/>
      <c r="K8" s="166">
        <f>SUM(K9:K11)</f>
        <v>0</v>
      </c>
      <c r="L8" s="166"/>
      <c r="M8" s="166">
        <f>SUM(M9:M11)</f>
        <v>0</v>
      </c>
      <c r="N8" s="165"/>
      <c r="O8" s="165">
        <f>SUM(O9:O11)</f>
        <v>0</v>
      </c>
      <c r="P8" s="165"/>
      <c r="Q8" s="165">
        <f>SUM(Q9:Q11)</f>
        <v>0</v>
      </c>
      <c r="R8" s="166"/>
      <c r="S8" s="166"/>
      <c r="T8" s="167"/>
      <c r="U8" s="161"/>
      <c r="V8" s="161">
        <f>SUM(V9:V11)</f>
        <v>11.4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731</v>
      </c>
      <c r="C9" s="178" t="s">
        <v>732</v>
      </c>
      <c r="D9" s="171" t="s">
        <v>446</v>
      </c>
      <c r="E9" s="172">
        <v>570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0.02</v>
      </c>
      <c r="V9" s="160">
        <f>ROUND(E9*U9,2)</f>
        <v>11.4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733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1389</v>
      </c>
      <c r="D11" s="182"/>
      <c r="E11" s="183">
        <v>570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x14ac:dyDescent="0.25">
      <c r="A12" s="162" t="s">
        <v>353</v>
      </c>
      <c r="B12" s="163" t="s">
        <v>239</v>
      </c>
      <c r="C12" s="177" t="s">
        <v>240</v>
      </c>
      <c r="D12" s="164"/>
      <c r="E12" s="165"/>
      <c r="F12" s="166"/>
      <c r="G12" s="166">
        <f>SUMIF(AG13:AG18,"&lt;&gt;NOR",G13:G18)</f>
        <v>0</v>
      </c>
      <c r="H12" s="166"/>
      <c r="I12" s="166">
        <f>SUM(I13:I18)</f>
        <v>0</v>
      </c>
      <c r="J12" s="166"/>
      <c r="K12" s="166">
        <f>SUM(K13:K18)</f>
        <v>0</v>
      </c>
      <c r="L12" s="166"/>
      <c r="M12" s="166">
        <f>SUM(M13:M18)</f>
        <v>0</v>
      </c>
      <c r="N12" s="165"/>
      <c r="O12" s="165">
        <f>SUM(O13:O18)</f>
        <v>0.19</v>
      </c>
      <c r="P12" s="165"/>
      <c r="Q12" s="165">
        <f>SUM(Q13:Q18)</f>
        <v>0</v>
      </c>
      <c r="R12" s="166"/>
      <c r="S12" s="166"/>
      <c r="T12" s="167"/>
      <c r="U12" s="161"/>
      <c r="V12" s="161">
        <f>SUM(V13:V18)</f>
        <v>31.72</v>
      </c>
      <c r="W12" s="161"/>
      <c r="X12" s="161"/>
      <c r="Y12" s="161"/>
      <c r="AG12" t="s">
        <v>354</v>
      </c>
    </row>
    <row r="13" spans="1:60" outlineLevel="1" x14ac:dyDescent="0.25">
      <c r="A13" s="169">
        <v>2</v>
      </c>
      <c r="B13" s="170" t="s">
        <v>738</v>
      </c>
      <c r="C13" s="178" t="s">
        <v>739</v>
      </c>
      <c r="D13" s="171" t="s">
        <v>446</v>
      </c>
      <c r="E13" s="172">
        <v>793</v>
      </c>
      <c r="F13" s="173"/>
      <c r="G13" s="174">
        <f>ROUND(E13*F13,2)</f>
        <v>0</v>
      </c>
      <c r="H13" s="173"/>
      <c r="I13" s="174">
        <f>ROUND(E13*H13,2)</f>
        <v>0</v>
      </c>
      <c r="J13" s="173"/>
      <c r="K13" s="174">
        <f>ROUND(E13*J13,2)</f>
        <v>0</v>
      </c>
      <c r="L13" s="174">
        <v>21</v>
      </c>
      <c r="M13" s="174">
        <f>G13*(1+L13/100)</f>
        <v>0</v>
      </c>
      <c r="N13" s="172">
        <v>3.0000000000000001E-5</v>
      </c>
      <c r="O13" s="172">
        <f>ROUND(E13*N13,2)</f>
        <v>0.02</v>
      </c>
      <c r="P13" s="172">
        <v>0</v>
      </c>
      <c r="Q13" s="172">
        <f>ROUND(E13*P13,2)</f>
        <v>0</v>
      </c>
      <c r="R13" s="174" t="s">
        <v>740</v>
      </c>
      <c r="S13" s="174" t="s">
        <v>358</v>
      </c>
      <c r="T13" s="175" t="s">
        <v>409</v>
      </c>
      <c r="U13" s="160">
        <v>0.04</v>
      </c>
      <c r="V13" s="160">
        <f>ROUND(E13*U13,2)</f>
        <v>31.72</v>
      </c>
      <c r="W13" s="160"/>
      <c r="X13" s="160" t="s">
        <v>410</v>
      </c>
      <c r="Y13" s="160" t="s">
        <v>361</v>
      </c>
      <c r="Z13" s="150"/>
      <c r="AA13" s="150"/>
      <c r="AB13" s="150"/>
      <c r="AC13" s="150"/>
      <c r="AD13" s="150"/>
      <c r="AE13" s="150"/>
      <c r="AF13" s="150"/>
      <c r="AG13" s="150" t="s">
        <v>411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2" x14ac:dyDescent="0.25">
      <c r="A14" s="157"/>
      <c r="B14" s="158"/>
      <c r="C14" s="184" t="s">
        <v>1390</v>
      </c>
      <c r="D14" s="182"/>
      <c r="E14" s="183">
        <v>781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3" x14ac:dyDescent="0.25">
      <c r="A15" s="157"/>
      <c r="B15" s="158"/>
      <c r="C15" s="184" t="s">
        <v>1391</v>
      </c>
      <c r="D15" s="182"/>
      <c r="E15" s="183">
        <v>12</v>
      </c>
      <c r="F15" s="160"/>
      <c r="G15" s="160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60"/>
      <c r="Z15" s="150"/>
      <c r="AA15" s="150"/>
      <c r="AB15" s="150"/>
      <c r="AC15" s="150"/>
      <c r="AD15" s="150"/>
      <c r="AE15" s="150"/>
      <c r="AF15" s="150"/>
      <c r="AG15" s="150" t="s">
        <v>415</v>
      </c>
      <c r="AH15" s="150">
        <v>0</v>
      </c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0.399999999999999" outlineLevel="1" x14ac:dyDescent="0.25">
      <c r="A16" s="169">
        <v>3</v>
      </c>
      <c r="B16" s="170" t="s">
        <v>804</v>
      </c>
      <c r="C16" s="178" t="s">
        <v>1392</v>
      </c>
      <c r="D16" s="171" t="s">
        <v>446</v>
      </c>
      <c r="E16" s="172">
        <v>872.3</v>
      </c>
      <c r="F16" s="173"/>
      <c r="G16" s="174">
        <f>ROUND(E16*F16,2)</f>
        <v>0</v>
      </c>
      <c r="H16" s="173"/>
      <c r="I16" s="174">
        <f>ROUND(E16*H16,2)</f>
        <v>0</v>
      </c>
      <c r="J16" s="173"/>
      <c r="K16" s="174">
        <f>ROUND(E16*J16,2)</f>
        <v>0</v>
      </c>
      <c r="L16" s="174">
        <v>21</v>
      </c>
      <c r="M16" s="174">
        <f>G16*(1+L16/100)</f>
        <v>0</v>
      </c>
      <c r="N16" s="172">
        <v>2.0000000000000001E-4</v>
      </c>
      <c r="O16" s="172">
        <f>ROUND(E16*N16,2)</f>
        <v>0.17</v>
      </c>
      <c r="P16" s="172">
        <v>0</v>
      </c>
      <c r="Q16" s="172">
        <f>ROUND(E16*P16,2)</f>
        <v>0</v>
      </c>
      <c r="R16" s="174" t="s">
        <v>743</v>
      </c>
      <c r="S16" s="174" t="s">
        <v>358</v>
      </c>
      <c r="T16" s="175" t="s">
        <v>409</v>
      </c>
      <c r="U16" s="160">
        <v>0</v>
      </c>
      <c r="V16" s="160">
        <f>ROUND(E16*U16,2)</f>
        <v>0</v>
      </c>
      <c r="W16" s="160"/>
      <c r="X16" s="160" t="s">
        <v>744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745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184" t="s">
        <v>1393</v>
      </c>
      <c r="D17" s="182"/>
      <c r="E17" s="183">
        <v>859.1</v>
      </c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3" x14ac:dyDescent="0.25">
      <c r="A18" s="157"/>
      <c r="B18" s="158"/>
      <c r="C18" s="184" t="s">
        <v>1394</v>
      </c>
      <c r="D18" s="182"/>
      <c r="E18" s="183">
        <v>13.2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x14ac:dyDescent="0.25">
      <c r="A19" s="162" t="s">
        <v>353</v>
      </c>
      <c r="B19" s="163" t="s">
        <v>249</v>
      </c>
      <c r="C19" s="177" t="s">
        <v>250</v>
      </c>
      <c r="D19" s="164"/>
      <c r="E19" s="165"/>
      <c r="F19" s="166"/>
      <c r="G19" s="166">
        <f>SUMIF(AG20:AG33,"&lt;&gt;NOR",G20:G33)</f>
        <v>0</v>
      </c>
      <c r="H19" s="166"/>
      <c r="I19" s="166">
        <f>SUM(I20:I33)</f>
        <v>0</v>
      </c>
      <c r="J19" s="166"/>
      <c r="K19" s="166">
        <f>SUM(K20:K33)</f>
        <v>0</v>
      </c>
      <c r="L19" s="166"/>
      <c r="M19" s="166">
        <f>SUM(M20:M33)</f>
        <v>0</v>
      </c>
      <c r="N19" s="165"/>
      <c r="O19" s="165">
        <f>SUM(O20:O33)</f>
        <v>401.51000000000005</v>
      </c>
      <c r="P19" s="165"/>
      <c r="Q19" s="165">
        <f>SUM(Q20:Q33)</f>
        <v>0</v>
      </c>
      <c r="R19" s="166"/>
      <c r="S19" s="166"/>
      <c r="T19" s="167"/>
      <c r="U19" s="161"/>
      <c r="V19" s="161">
        <f>SUM(V20:V33)</f>
        <v>39.94</v>
      </c>
      <c r="W19" s="161"/>
      <c r="X19" s="161"/>
      <c r="Y19" s="161"/>
      <c r="AG19" t="s">
        <v>354</v>
      </c>
    </row>
    <row r="20" spans="1:60" outlineLevel="1" x14ac:dyDescent="0.25">
      <c r="A20" s="169">
        <v>4</v>
      </c>
      <c r="B20" s="170" t="s">
        <v>1395</v>
      </c>
      <c r="C20" s="178" t="s">
        <v>1396</v>
      </c>
      <c r="D20" s="171" t="s">
        <v>446</v>
      </c>
      <c r="E20" s="172">
        <v>62</v>
      </c>
      <c r="F20" s="173"/>
      <c r="G20" s="174">
        <f>ROUND(E20*F20,2)</f>
        <v>0</v>
      </c>
      <c r="H20" s="173"/>
      <c r="I20" s="174">
        <f>ROUND(E20*H20,2)</f>
        <v>0</v>
      </c>
      <c r="J20" s="173"/>
      <c r="K20" s="174">
        <f>ROUND(E20*J20,2)</f>
        <v>0</v>
      </c>
      <c r="L20" s="174">
        <v>21</v>
      </c>
      <c r="M20" s="174">
        <f>G20*(1+L20/100)</f>
        <v>0</v>
      </c>
      <c r="N20" s="172">
        <v>0.67027999999999999</v>
      </c>
      <c r="O20" s="172">
        <f>ROUND(E20*N20,2)</f>
        <v>41.56</v>
      </c>
      <c r="P20" s="172">
        <v>0</v>
      </c>
      <c r="Q20" s="172">
        <f>ROUND(E20*P20,2)</f>
        <v>0</v>
      </c>
      <c r="R20" s="174" t="s">
        <v>447</v>
      </c>
      <c r="S20" s="174" t="s">
        <v>358</v>
      </c>
      <c r="T20" s="175" t="s">
        <v>409</v>
      </c>
      <c r="U20" s="160">
        <v>7.0000000000000007E-2</v>
      </c>
      <c r="V20" s="160">
        <f>ROUND(E20*U20,2)</f>
        <v>4.34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411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2" x14ac:dyDescent="0.25">
      <c r="A21" s="157"/>
      <c r="B21" s="158"/>
      <c r="C21" s="266" t="s">
        <v>1397</v>
      </c>
      <c r="D21" s="267"/>
      <c r="E21" s="267"/>
      <c r="F21" s="267"/>
      <c r="G21" s="267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413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76" t="str">
        <f>C21</f>
        <v>kamenivo hrubé drcené vel. 32 - 63 mm s výplňovým kamenivem (vibrovaný štěrk), s rozprostřením, vlhčením a zhutněním</v>
      </c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184" t="s">
        <v>1398</v>
      </c>
      <c r="D22" s="182"/>
      <c r="E22" s="183">
        <v>62</v>
      </c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0.399999999999999" outlineLevel="1" x14ac:dyDescent="0.25">
      <c r="A23" s="169">
        <v>5</v>
      </c>
      <c r="B23" s="170" t="s">
        <v>751</v>
      </c>
      <c r="C23" s="178" t="s">
        <v>752</v>
      </c>
      <c r="D23" s="171" t="s">
        <v>446</v>
      </c>
      <c r="E23" s="172">
        <v>594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0.378</v>
      </c>
      <c r="O23" s="172">
        <f>ROUND(E23*N23,2)</f>
        <v>224.53</v>
      </c>
      <c r="P23" s="172">
        <v>0</v>
      </c>
      <c r="Q23" s="172">
        <f>ROUND(E23*P23,2)</f>
        <v>0</v>
      </c>
      <c r="R23" s="174" t="s">
        <v>447</v>
      </c>
      <c r="S23" s="174" t="s">
        <v>358</v>
      </c>
      <c r="T23" s="175" t="s">
        <v>409</v>
      </c>
      <c r="U23" s="160">
        <v>0.03</v>
      </c>
      <c r="V23" s="160">
        <f>ROUND(E23*U23,2)</f>
        <v>17.82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411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2" x14ac:dyDescent="0.25">
      <c r="A24" s="157"/>
      <c r="B24" s="158"/>
      <c r="C24" s="184" t="s">
        <v>1399</v>
      </c>
      <c r="D24" s="182"/>
      <c r="E24" s="183">
        <v>594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ht="20.399999999999999" outlineLevel="1" x14ac:dyDescent="0.25">
      <c r="A25" s="169">
        <v>6</v>
      </c>
      <c r="B25" s="170" t="s">
        <v>1400</v>
      </c>
      <c r="C25" s="178" t="s">
        <v>1401</v>
      </c>
      <c r="D25" s="171" t="s">
        <v>446</v>
      </c>
      <c r="E25" s="172">
        <v>44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0.441</v>
      </c>
      <c r="O25" s="172">
        <f>ROUND(E25*N25,2)</f>
        <v>19.399999999999999</v>
      </c>
      <c r="P25" s="172">
        <v>0</v>
      </c>
      <c r="Q25" s="172">
        <f>ROUND(E25*P25,2)</f>
        <v>0</v>
      </c>
      <c r="R25" s="174" t="s">
        <v>447</v>
      </c>
      <c r="S25" s="174" t="s">
        <v>358</v>
      </c>
      <c r="T25" s="175" t="s">
        <v>409</v>
      </c>
      <c r="U25" s="160">
        <v>0.03</v>
      </c>
      <c r="V25" s="160">
        <f>ROUND(E25*U25,2)</f>
        <v>1.32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411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2" x14ac:dyDescent="0.25">
      <c r="A26" s="157"/>
      <c r="B26" s="158"/>
      <c r="C26" s="184" t="s">
        <v>1402</v>
      </c>
      <c r="D26" s="182"/>
      <c r="E26" s="183">
        <v>44</v>
      </c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ht="20.399999999999999" outlineLevel="1" x14ac:dyDescent="0.25">
      <c r="A27" s="169">
        <v>7</v>
      </c>
      <c r="B27" s="170" t="s">
        <v>1403</v>
      </c>
      <c r="C27" s="178" t="s">
        <v>862</v>
      </c>
      <c r="D27" s="171" t="s">
        <v>446</v>
      </c>
      <c r="E27" s="172">
        <v>594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0.1012</v>
      </c>
      <c r="O27" s="172">
        <f>ROUND(E27*N27,2)</f>
        <v>60.11</v>
      </c>
      <c r="P27" s="172">
        <v>0</v>
      </c>
      <c r="Q27" s="172">
        <f>ROUND(E27*P27,2)</f>
        <v>0</v>
      </c>
      <c r="R27" s="174" t="s">
        <v>447</v>
      </c>
      <c r="S27" s="174" t="s">
        <v>358</v>
      </c>
      <c r="T27" s="175" t="s">
        <v>409</v>
      </c>
      <c r="U27" s="160">
        <v>0.02</v>
      </c>
      <c r="V27" s="160">
        <f>ROUND(E27*U27,2)</f>
        <v>11.88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411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266" t="s">
        <v>863</v>
      </c>
      <c r="D28" s="267"/>
      <c r="E28" s="267"/>
      <c r="F28" s="267"/>
      <c r="G28" s="267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413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2" x14ac:dyDescent="0.25">
      <c r="A29" s="157"/>
      <c r="B29" s="158"/>
      <c r="C29" s="184" t="s">
        <v>1404</v>
      </c>
      <c r="D29" s="182"/>
      <c r="E29" s="183">
        <v>594</v>
      </c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5">
      <c r="A30" s="169">
        <v>8</v>
      </c>
      <c r="B30" s="170" t="s">
        <v>1405</v>
      </c>
      <c r="C30" s="178" t="s">
        <v>1406</v>
      </c>
      <c r="D30" s="171" t="s">
        <v>446</v>
      </c>
      <c r="E30" s="172">
        <v>62</v>
      </c>
      <c r="F30" s="173"/>
      <c r="G30" s="174">
        <f>ROUND(E30*F30,2)</f>
        <v>0</v>
      </c>
      <c r="H30" s="173"/>
      <c r="I30" s="174">
        <f>ROUND(E30*H30,2)</f>
        <v>0</v>
      </c>
      <c r="J30" s="173"/>
      <c r="K30" s="174">
        <f>ROUND(E30*J30,2)</f>
        <v>0</v>
      </c>
      <c r="L30" s="174">
        <v>21</v>
      </c>
      <c r="M30" s="174">
        <f>G30*(1+L30/100)</f>
        <v>0</v>
      </c>
      <c r="N30" s="172">
        <v>0.126</v>
      </c>
      <c r="O30" s="172">
        <f>ROUND(E30*N30,2)</f>
        <v>7.81</v>
      </c>
      <c r="P30" s="172">
        <v>0</v>
      </c>
      <c r="Q30" s="172">
        <f>ROUND(E30*P30,2)</f>
        <v>0</v>
      </c>
      <c r="R30" s="174"/>
      <c r="S30" s="174" t="s">
        <v>443</v>
      </c>
      <c r="T30" s="175" t="s">
        <v>359</v>
      </c>
      <c r="U30" s="160">
        <v>0.02</v>
      </c>
      <c r="V30" s="160">
        <f>ROUND(E30*U30,2)</f>
        <v>1.24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411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2" x14ac:dyDescent="0.25">
      <c r="A31" s="157"/>
      <c r="B31" s="158"/>
      <c r="C31" s="184" t="s">
        <v>1398</v>
      </c>
      <c r="D31" s="182"/>
      <c r="E31" s="183">
        <v>62</v>
      </c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5">
      <c r="A32" s="169">
        <v>9</v>
      </c>
      <c r="B32" s="170" t="s">
        <v>1407</v>
      </c>
      <c r="C32" s="178" t="s">
        <v>1408</v>
      </c>
      <c r="D32" s="171" t="s">
        <v>446</v>
      </c>
      <c r="E32" s="172">
        <v>167</v>
      </c>
      <c r="F32" s="173"/>
      <c r="G32" s="174">
        <f>ROUND(E32*F32,2)</f>
        <v>0</v>
      </c>
      <c r="H32" s="173"/>
      <c r="I32" s="174">
        <f>ROUND(E32*H32,2)</f>
        <v>0</v>
      </c>
      <c r="J32" s="173"/>
      <c r="K32" s="174">
        <f>ROUND(E32*J32,2)</f>
        <v>0</v>
      </c>
      <c r="L32" s="174">
        <v>21</v>
      </c>
      <c r="M32" s="174">
        <f>G32*(1+L32/100)</f>
        <v>0</v>
      </c>
      <c r="N32" s="172">
        <v>0.28799999999999998</v>
      </c>
      <c r="O32" s="172">
        <f>ROUND(E32*N32,2)</f>
        <v>48.1</v>
      </c>
      <c r="P32" s="172">
        <v>0</v>
      </c>
      <c r="Q32" s="172">
        <f>ROUND(E32*P32,2)</f>
        <v>0</v>
      </c>
      <c r="R32" s="174"/>
      <c r="S32" s="174" t="s">
        <v>443</v>
      </c>
      <c r="T32" s="175" t="s">
        <v>359</v>
      </c>
      <c r="U32" s="160">
        <v>0.02</v>
      </c>
      <c r="V32" s="160">
        <f>ROUND(E32*U32,2)</f>
        <v>3.34</v>
      </c>
      <c r="W32" s="160"/>
      <c r="X32" s="160" t="s">
        <v>410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411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2" x14ac:dyDescent="0.25">
      <c r="A33" s="157"/>
      <c r="B33" s="158"/>
      <c r="C33" s="184" t="s">
        <v>1409</v>
      </c>
      <c r="D33" s="182"/>
      <c r="E33" s="183">
        <v>167</v>
      </c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x14ac:dyDescent="0.25">
      <c r="A34" s="162" t="s">
        <v>353</v>
      </c>
      <c r="B34" s="163" t="s">
        <v>253</v>
      </c>
      <c r="C34" s="177" t="s">
        <v>254</v>
      </c>
      <c r="D34" s="164"/>
      <c r="E34" s="165"/>
      <c r="F34" s="166"/>
      <c r="G34" s="166">
        <f>SUMIF(AG35:AG42,"&lt;&gt;NOR",G35:G42)</f>
        <v>0</v>
      </c>
      <c r="H34" s="166"/>
      <c r="I34" s="166">
        <f>SUM(I35:I42)</f>
        <v>0</v>
      </c>
      <c r="J34" s="166"/>
      <c r="K34" s="166">
        <f>SUM(K35:K42)</f>
        <v>0</v>
      </c>
      <c r="L34" s="166"/>
      <c r="M34" s="166">
        <f>SUM(M35:M42)</f>
        <v>0</v>
      </c>
      <c r="N34" s="165"/>
      <c r="O34" s="165">
        <f>SUM(O35:O42)</f>
        <v>141</v>
      </c>
      <c r="P34" s="165"/>
      <c r="Q34" s="165">
        <f>SUM(Q35:Q42)</f>
        <v>0</v>
      </c>
      <c r="R34" s="166"/>
      <c r="S34" s="166"/>
      <c r="T34" s="167"/>
      <c r="U34" s="161"/>
      <c r="V34" s="161">
        <f>SUM(V35:V42)</f>
        <v>139.1</v>
      </c>
      <c r="W34" s="161"/>
      <c r="X34" s="161"/>
      <c r="Y34" s="161"/>
      <c r="AG34" t="s">
        <v>354</v>
      </c>
    </row>
    <row r="35" spans="1:60" outlineLevel="1" x14ac:dyDescent="0.25">
      <c r="A35" s="169">
        <v>10</v>
      </c>
      <c r="B35" s="170" t="s">
        <v>816</v>
      </c>
      <c r="C35" s="178" t="s">
        <v>1410</v>
      </c>
      <c r="D35" s="171" t="s">
        <v>407</v>
      </c>
      <c r="E35" s="172">
        <v>75.599999999999994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4" t="s">
        <v>460</v>
      </c>
      <c r="S35" s="174" t="s">
        <v>358</v>
      </c>
      <c r="T35" s="175" t="s">
        <v>409</v>
      </c>
      <c r="U35" s="160">
        <v>1.84</v>
      </c>
      <c r="V35" s="160">
        <f>ROUND(E35*U35,2)</f>
        <v>139.1</v>
      </c>
      <c r="W35" s="160"/>
      <c r="X35" s="160" t="s">
        <v>410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411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2" x14ac:dyDescent="0.25">
      <c r="A36" s="157"/>
      <c r="B36" s="158"/>
      <c r="C36" s="266" t="s">
        <v>818</v>
      </c>
      <c r="D36" s="267"/>
      <c r="E36" s="267"/>
      <c r="F36" s="267"/>
      <c r="G36" s="267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413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76" t="str">
        <f>C36</f>
        <v>pod mazaniny a dlažby, popř. na plochých střechách, vodorovný nebo ve spádu, s udusáním a urovnáním povrchu,</v>
      </c>
      <c r="BB36" s="150"/>
      <c r="BC36" s="150"/>
      <c r="BD36" s="150"/>
      <c r="BE36" s="150"/>
      <c r="BF36" s="150"/>
      <c r="BG36" s="150"/>
      <c r="BH36" s="150"/>
    </row>
    <row r="37" spans="1:60" outlineLevel="2" x14ac:dyDescent="0.25">
      <c r="A37" s="157"/>
      <c r="B37" s="158"/>
      <c r="C37" s="184" t="s">
        <v>1411</v>
      </c>
      <c r="D37" s="182"/>
      <c r="E37" s="183">
        <v>8.8000000000000007</v>
      </c>
      <c r="F37" s="160"/>
      <c r="G37" s="16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415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3" x14ac:dyDescent="0.25">
      <c r="A38" s="157"/>
      <c r="B38" s="158"/>
      <c r="C38" s="184" t="s">
        <v>1412</v>
      </c>
      <c r="D38" s="182"/>
      <c r="E38" s="183">
        <v>66.8</v>
      </c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5">
      <c r="A39" s="169">
        <v>11</v>
      </c>
      <c r="B39" s="170" t="s">
        <v>1413</v>
      </c>
      <c r="C39" s="178" t="s">
        <v>1414</v>
      </c>
      <c r="D39" s="171" t="s">
        <v>426</v>
      </c>
      <c r="E39" s="172">
        <v>126.92</v>
      </c>
      <c r="F39" s="173"/>
      <c r="G39" s="174">
        <f>ROUND(E39*F39,2)</f>
        <v>0</v>
      </c>
      <c r="H39" s="173"/>
      <c r="I39" s="174">
        <f>ROUND(E39*H39,2)</f>
        <v>0</v>
      </c>
      <c r="J39" s="173"/>
      <c r="K39" s="174">
        <f>ROUND(E39*J39,2)</f>
        <v>0</v>
      </c>
      <c r="L39" s="174">
        <v>21</v>
      </c>
      <c r="M39" s="174">
        <f>G39*(1+L39/100)</f>
        <v>0</v>
      </c>
      <c r="N39" s="172">
        <v>1</v>
      </c>
      <c r="O39" s="172">
        <f>ROUND(E39*N39,2)</f>
        <v>126.92</v>
      </c>
      <c r="P39" s="172">
        <v>0</v>
      </c>
      <c r="Q39" s="172">
        <f>ROUND(E39*P39,2)</f>
        <v>0</v>
      </c>
      <c r="R39" s="174"/>
      <c r="S39" s="174" t="s">
        <v>443</v>
      </c>
      <c r="T39" s="175" t="s">
        <v>359</v>
      </c>
      <c r="U39" s="160">
        <v>0</v>
      </c>
      <c r="V39" s="160">
        <f>ROUND(E39*U39,2)</f>
        <v>0</v>
      </c>
      <c r="W39" s="160"/>
      <c r="X39" s="160" t="s">
        <v>744</v>
      </c>
      <c r="Y39" s="160" t="s">
        <v>361</v>
      </c>
      <c r="Z39" s="150"/>
      <c r="AA39" s="150"/>
      <c r="AB39" s="150"/>
      <c r="AC39" s="150"/>
      <c r="AD39" s="150"/>
      <c r="AE39" s="150"/>
      <c r="AF39" s="150"/>
      <c r="AG39" s="150" t="s">
        <v>745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2" x14ac:dyDescent="0.25">
      <c r="A40" s="157"/>
      <c r="B40" s="158"/>
      <c r="C40" s="184" t="s">
        <v>1415</v>
      </c>
      <c r="D40" s="182"/>
      <c r="E40" s="183">
        <v>126.92</v>
      </c>
      <c r="F40" s="160"/>
      <c r="G40" s="160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60"/>
      <c r="Z40" s="150"/>
      <c r="AA40" s="150"/>
      <c r="AB40" s="150"/>
      <c r="AC40" s="150"/>
      <c r="AD40" s="150"/>
      <c r="AE40" s="150"/>
      <c r="AF40" s="150"/>
      <c r="AG40" s="150" t="s">
        <v>415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5">
      <c r="A41" s="169">
        <v>12</v>
      </c>
      <c r="B41" s="170" t="s">
        <v>1416</v>
      </c>
      <c r="C41" s="178" t="s">
        <v>1417</v>
      </c>
      <c r="D41" s="171" t="s">
        <v>407</v>
      </c>
      <c r="E41" s="172">
        <v>8.8000000000000007</v>
      </c>
      <c r="F41" s="173"/>
      <c r="G41" s="174">
        <f>ROUND(E41*F41,2)</f>
        <v>0</v>
      </c>
      <c r="H41" s="173"/>
      <c r="I41" s="174">
        <f>ROUND(E41*H41,2)</f>
        <v>0</v>
      </c>
      <c r="J41" s="173"/>
      <c r="K41" s="174">
        <f>ROUND(E41*J41,2)</f>
        <v>0</v>
      </c>
      <c r="L41" s="174">
        <v>21</v>
      </c>
      <c r="M41" s="174">
        <f>G41*(1+L41/100)</f>
        <v>0</v>
      </c>
      <c r="N41" s="172">
        <v>1.6</v>
      </c>
      <c r="O41" s="172">
        <f>ROUND(E41*N41,2)</f>
        <v>14.08</v>
      </c>
      <c r="P41" s="172">
        <v>0</v>
      </c>
      <c r="Q41" s="172">
        <f>ROUND(E41*P41,2)</f>
        <v>0</v>
      </c>
      <c r="R41" s="174"/>
      <c r="S41" s="174" t="s">
        <v>443</v>
      </c>
      <c r="T41" s="175" t="s">
        <v>359</v>
      </c>
      <c r="U41" s="160">
        <v>0</v>
      </c>
      <c r="V41" s="160">
        <f>ROUND(E41*U41,2)</f>
        <v>0</v>
      </c>
      <c r="W41" s="160"/>
      <c r="X41" s="160" t="s">
        <v>744</v>
      </c>
      <c r="Y41" s="160" t="s">
        <v>361</v>
      </c>
      <c r="Z41" s="150"/>
      <c r="AA41" s="150"/>
      <c r="AB41" s="150"/>
      <c r="AC41" s="150"/>
      <c r="AD41" s="150"/>
      <c r="AE41" s="150"/>
      <c r="AF41" s="150"/>
      <c r="AG41" s="150" t="s">
        <v>745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2" x14ac:dyDescent="0.25">
      <c r="A42" s="157"/>
      <c r="B42" s="158"/>
      <c r="C42" s="184" t="s">
        <v>1411</v>
      </c>
      <c r="D42" s="182"/>
      <c r="E42" s="183">
        <v>8.8000000000000007</v>
      </c>
      <c r="F42" s="160"/>
      <c r="G42" s="16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415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x14ac:dyDescent="0.25">
      <c r="A43" s="162" t="s">
        <v>353</v>
      </c>
      <c r="B43" s="163" t="s">
        <v>269</v>
      </c>
      <c r="C43" s="177" t="s">
        <v>270</v>
      </c>
      <c r="D43" s="164"/>
      <c r="E43" s="165"/>
      <c r="F43" s="166"/>
      <c r="G43" s="166">
        <f>SUMIF(AG44:AG49,"&lt;&gt;NOR",G44:G49)</f>
        <v>0</v>
      </c>
      <c r="H43" s="166"/>
      <c r="I43" s="166">
        <f>SUM(I44:I49)</f>
        <v>0</v>
      </c>
      <c r="J43" s="166"/>
      <c r="K43" s="166">
        <f>SUM(K44:K49)</f>
        <v>0</v>
      </c>
      <c r="L43" s="166"/>
      <c r="M43" s="166">
        <f>SUM(M44:M49)</f>
        <v>0</v>
      </c>
      <c r="N43" s="165"/>
      <c r="O43" s="165">
        <f>SUM(O44:O49)</f>
        <v>1.57</v>
      </c>
      <c r="P43" s="165"/>
      <c r="Q43" s="165">
        <f>SUM(Q44:Q49)</f>
        <v>0</v>
      </c>
      <c r="R43" s="166"/>
      <c r="S43" s="166"/>
      <c r="T43" s="167"/>
      <c r="U43" s="161"/>
      <c r="V43" s="161">
        <f>SUM(V44:V49)</f>
        <v>8</v>
      </c>
      <c r="W43" s="161"/>
      <c r="X43" s="161"/>
      <c r="Y43" s="161"/>
      <c r="AG43" t="s">
        <v>354</v>
      </c>
    </row>
    <row r="44" spans="1:60" outlineLevel="1" x14ac:dyDescent="0.25">
      <c r="A44" s="169">
        <v>13</v>
      </c>
      <c r="B44" s="170" t="s">
        <v>1418</v>
      </c>
      <c r="C44" s="178" t="s">
        <v>1419</v>
      </c>
      <c r="D44" s="171" t="s">
        <v>768</v>
      </c>
      <c r="E44" s="172">
        <v>200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7.8300000000000002E-3</v>
      </c>
      <c r="O44" s="172">
        <f>ROUND(E44*N44,2)</f>
        <v>1.57</v>
      </c>
      <c r="P44" s="172">
        <v>0</v>
      </c>
      <c r="Q44" s="172">
        <f>ROUND(E44*P44,2)</f>
        <v>0</v>
      </c>
      <c r="R44" s="174" t="s">
        <v>460</v>
      </c>
      <c r="S44" s="174" t="s">
        <v>358</v>
      </c>
      <c r="T44" s="175" t="s">
        <v>409</v>
      </c>
      <c r="U44" s="160">
        <v>0.04</v>
      </c>
      <c r="V44" s="160">
        <f>ROUND(E44*U44,2)</f>
        <v>8</v>
      </c>
      <c r="W44" s="160"/>
      <c r="X44" s="160" t="s">
        <v>410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411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2" x14ac:dyDescent="0.25">
      <c r="A45" s="157"/>
      <c r="B45" s="158"/>
      <c r="C45" s="266" t="s">
        <v>1420</v>
      </c>
      <c r="D45" s="267"/>
      <c r="E45" s="267"/>
      <c r="F45" s="267"/>
      <c r="G45" s="267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60"/>
      <c r="Z45" s="150"/>
      <c r="AA45" s="150"/>
      <c r="AB45" s="150"/>
      <c r="AC45" s="150"/>
      <c r="AD45" s="150"/>
      <c r="AE45" s="150"/>
      <c r="AF45" s="150"/>
      <c r="AG45" s="150" t="s">
        <v>413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76" t="str">
        <f>C45</f>
        <v>kladené jednotlivě volně s mezerami nasucho (např. pro schůdnost po měkké krytině, pro trvalé zatížení krytiny)</v>
      </c>
      <c r="BB45" s="150"/>
      <c r="BC45" s="150"/>
      <c r="BD45" s="150"/>
      <c r="BE45" s="150"/>
      <c r="BF45" s="150"/>
      <c r="BG45" s="150"/>
      <c r="BH45" s="150"/>
    </row>
    <row r="46" spans="1:60" outlineLevel="2" x14ac:dyDescent="0.25">
      <c r="A46" s="157"/>
      <c r="B46" s="158"/>
      <c r="C46" s="198" t="s">
        <v>664</v>
      </c>
      <c r="D46" s="195"/>
      <c r="E46" s="196"/>
      <c r="F46" s="160"/>
      <c r="G46" s="16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415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3" x14ac:dyDescent="0.25">
      <c r="A47" s="157"/>
      <c r="B47" s="158"/>
      <c r="C47" s="199" t="s">
        <v>1421</v>
      </c>
      <c r="D47" s="195"/>
      <c r="E47" s="196">
        <v>172.22221999999999</v>
      </c>
      <c r="F47" s="160"/>
      <c r="G47" s="160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60"/>
      <c r="Z47" s="150"/>
      <c r="AA47" s="150"/>
      <c r="AB47" s="150"/>
      <c r="AC47" s="150"/>
      <c r="AD47" s="150"/>
      <c r="AE47" s="150"/>
      <c r="AF47" s="150"/>
      <c r="AG47" s="150" t="s">
        <v>415</v>
      </c>
      <c r="AH47" s="150">
        <v>2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3" x14ac:dyDescent="0.25">
      <c r="A48" s="157"/>
      <c r="B48" s="158"/>
      <c r="C48" s="198" t="s">
        <v>667</v>
      </c>
      <c r="D48" s="195"/>
      <c r="E48" s="196"/>
      <c r="F48" s="160"/>
      <c r="G48" s="160"/>
      <c r="H48" s="160"/>
      <c r="I48" s="160"/>
      <c r="J48" s="160"/>
      <c r="K48" s="160"/>
      <c r="L48" s="160"/>
      <c r="M48" s="160"/>
      <c r="N48" s="159"/>
      <c r="O48" s="159"/>
      <c r="P48" s="159"/>
      <c r="Q48" s="159"/>
      <c r="R48" s="160"/>
      <c r="S48" s="160"/>
      <c r="T48" s="160"/>
      <c r="U48" s="160"/>
      <c r="V48" s="160"/>
      <c r="W48" s="160"/>
      <c r="X48" s="160"/>
      <c r="Y48" s="160"/>
      <c r="Z48" s="150"/>
      <c r="AA48" s="150"/>
      <c r="AB48" s="150"/>
      <c r="AC48" s="150"/>
      <c r="AD48" s="150"/>
      <c r="AE48" s="150"/>
      <c r="AF48" s="150"/>
      <c r="AG48" s="150" t="s">
        <v>415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3" x14ac:dyDescent="0.25">
      <c r="A49" s="157"/>
      <c r="B49" s="158"/>
      <c r="C49" s="184" t="s">
        <v>1422</v>
      </c>
      <c r="D49" s="182"/>
      <c r="E49" s="183">
        <v>200</v>
      </c>
      <c r="F49" s="160"/>
      <c r="G49" s="160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415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x14ac:dyDescent="0.25">
      <c r="A50" s="162" t="s">
        <v>353</v>
      </c>
      <c r="B50" s="163" t="s">
        <v>275</v>
      </c>
      <c r="C50" s="177" t="s">
        <v>276</v>
      </c>
      <c r="D50" s="164"/>
      <c r="E50" s="165"/>
      <c r="F50" s="166"/>
      <c r="G50" s="166">
        <f>SUMIF(AG51:AG55,"&lt;&gt;NOR",G51:G55)</f>
        <v>0</v>
      </c>
      <c r="H50" s="166"/>
      <c r="I50" s="166">
        <f>SUM(I51:I55)</f>
        <v>0</v>
      </c>
      <c r="J50" s="166"/>
      <c r="K50" s="166">
        <f>SUM(K51:K55)</f>
        <v>0</v>
      </c>
      <c r="L50" s="166"/>
      <c r="M50" s="166">
        <f>SUM(M51:M55)</f>
        <v>0</v>
      </c>
      <c r="N50" s="165"/>
      <c r="O50" s="165">
        <f>SUM(O51:O55)</f>
        <v>0</v>
      </c>
      <c r="P50" s="165"/>
      <c r="Q50" s="165">
        <f>SUM(Q51:Q55)</f>
        <v>0</v>
      </c>
      <c r="R50" s="166"/>
      <c r="S50" s="166"/>
      <c r="T50" s="167"/>
      <c r="U50" s="161"/>
      <c r="V50" s="161">
        <f>SUM(V51:V55)</f>
        <v>10.89</v>
      </c>
      <c r="W50" s="161"/>
      <c r="X50" s="161"/>
      <c r="Y50" s="161"/>
      <c r="AG50" t="s">
        <v>354</v>
      </c>
    </row>
    <row r="51" spans="1:60" outlineLevel="1" x14ac:dyDescent="0.25">
      <c r="A51" s="169">
        <v>14</v>
      </c>
      <c r="B51" s="170" t="s">
        <v>865</v>
      </c>
      <c r="C51" s="178" t="s">
        <v>866</v>
      </c>
      <c r="D51" s="171" t="s">
        <v>426</v>
      </c>
      <c r="E51" s="172">
        <v>544.27841000000001</v>
      </c>
      <c r="F51" s="173"/>
      <c r="G51" s="174">
        <f>ROUND(E51*F51,2)</f>
        <v>0</v>
      </c>
      <c r="H51" s="173"/>
      <c r="I51" s="174">
        <f>ROUND(E51*H51,2)</f>
        <v>0</v>
      </c>
      <c r="J51" s="173"/>
      <c r="K51" s="174">
        <f>ROUND(E51*J51,2)</f>
        <v>0</v>
      </c>
      <c r="L51" s="174">
        <v>21</v>
      </c>
      <c r="M51" s="174">
        <f>G51*(1+L51/100)</f>
        <v>0</v>
      </c>
      <c r="N51" s="172">
        <v>0</v>
      </c>
      <c r="O51" s="172">
        <f>ROUND(E51*N51,2)</f>
        <v>0</v>
      </c>
      <c r="P51" s="172">
        <v>0</v>
      </c>
      <c r="Q51" s="172">
        <f>ROUND(E51*P51,2)</f>
        <v>0</v>
      </c>
      <c r="R51" s="174" t="s">
        <v>447</v>
      </c>
      <c r="S51" s="174" t="s">
        <v>358</v>
      </c>
      <c r="T51" s="175" t="s">
        <v>409</v>
      </c>
      <c r="U51" s="160">
        <v>0.02</v>
      </c>
      <c r="V51" s="160">
        <f>ROUND(E51*U51,2)</f>
        <v>10.89</v>
      </c>
      <c r="W51" s="160"/>
      <c r="X51" s="160" t="s">
        <v>792</v>
      </c>
      <c r="Y51" s="160" t="s">
        <v>361</v>
      </c>
      <c r="Z51" s="150"/>
      <c r="AA51" s="150"/>
      <c r="AB51" s="150"/>
      <c r="AC51" s="150"/>
      <c r="AD51" s="150"/>
      <c r="AE51" s="150"/>
      <c r="AF51" s="150"/>
      <c r="AG51" s="150" t="s">
        <v>793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2" x14ac:dyDescent="0.25">
      <c r="A52" s="157"/>
      <c r="B52" s="158"/>
      <c r="C52" s="266" t="s">
        <v>794</v>
      </c>
      <c r="D52" s="267"/>
      <c r="E52" s="267"/>
      <c r="F52" s="267"/>
      <c r="G52" s="267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60"/>
      <c r="Z52" s="150"/>
      <c r="AA52" s="150"/>
      <c r="AB52" s="150"/>
      <c r="AC52" s="150"/>
      <c r="AD52" s="150"/>
      <c r="AE52" s="150"/>
      <c r="AF52" s="150"/>
      <c r="AG52" s="150" t="s">
        <v>413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2" x14ac:dyDescent="0.25">
      <c r="A53" s="157"/>
      <c r="B53" s="158"/>
      <c r="C53" s="184" t="s">
        <v>795</v>
      </c>
      <c r="D53" s="182"/>
      <c r="E53" s="183"/>
      <c r="F53" s="160"/>
      <c r="G53" s="160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60"/>
      <c r="Z53" s="150"/>
      <c r="AA53" s="150"/>
      <c r="AB53" s="150"/>
      <c r="AC53" s="150"/>
      <c r="AD53" s="150"/>
      <c r="AE53" s="150"/>
      <c r="AF53" s="150"/>
      <c r="AG53" s="150" t="s">
        <v>415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3" x14ac:dyDescent="0.25">
      <c r="A54" s="157"/>
      <c r="B54" s="158"/>
      <c r="C54" s="184" t="s">
        <v>1423</v>
      </c>
      <c r="D54" s="182"/>
      <c r="E54" s="183"/>
      <c r="F54" s="160"/>
      <c r="G54" s="16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415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3" x14ac:dyDescent="0.25">
      <c r="A55" s="157"/>
      <c r="B55" s="158"/>
      <c r="C55" s="184" t="s">
        <v>1424</v>
      </c>
      <c r="D55" s="182"/>
      <c r="E55" s="183">
        <v>544.27841000000001</v>
      </c>
      <c r="F55" s="160"/>
      <c r="G55" s="160"/>
      <c r="H55" s="160"/>
      <c r="I55" s="160"/>
      <c r="J55" s="160"/>
      <c r="K55" s="160"/>
      <c r="L55" s="160"/>
      <c r="M55" s="160"/>
      <c r="N55" s="159"/>
      <c r="O55" s="159"/>
      <c r="P55" s="159"/>
      <c r="Q55" s="159"/>
      <c r="R55" s="160"/>
      <c r="S55" s="160"/>
      <c r="T55" s="160"/>
      <c r="U55" s="160"/>
      <c r="V55" s="160"/>
      <c r="W55" s="160"/>
      <c r="X55" s="160"/>
      <c r="Y55" s="160"/>
      <c r="Z55" s="150"/>
      <c r="AA55" s="150"/>
      <c r="AB55" s="150"/>
      <c r="AC55" s="150"/>
      <c r="AD55" s="150"/>
      <c r="AE55" s="150"/>
      <c r="AF55" s="150"/>
      <c r="AG55" s="150" t="s">
        <v>415</v>
      </c>
      <c r="AH55" s="150">
        <v>0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x14ac:dyDescent="0.25">
      <c r="A56" s="162" t="s">
        <v>353</v>
      </c>
      <c r="B56" s="163" t="s">
        <v>296</v>
      </c>
      <c r="C56" s="177" t="s">
        <v>297</v>
      </c>
      <c r="D56" s="164"/>
      <c r="E56" s="165"/>
      <c r="F56" s="166"/>
      <c r="G56" s="166">
        <f>SUMIF(AG57:AG60,"&lt;&gt;NOR",G57:G60)</f>
        <v>0</v>
      </c>
      <c r="H56" s="166"/>
      <c r="I56" s="166">
        <f>SUM(I57:I60)</f>
        <v>0</v>
      </c>
      <c r="J56" s="166"/>
      <c r="K56" s="166">
        <f>SUM(K57:K60)</f>
        <v>0</v>
      </c>
      <c r="L56" s="166"/>
      <c r="M56" s="166">
        <f>SUM(M57:M60)</f>
        <v>0</v>
      </c>
      <c r="N56" s="165"/>
      <c r="O56" s="165">
        <f>SUM(O57:O60)</f>
        <v>0</v>
      </c>
      <c r="P56" s="165"/>
      <c r="Q56" s="165">
        <f>SUM(Q57:Q60)</f>
        <v>0</v>
      </c>
      <c r="R56" s="166"/>
      <c r="S56" s="166"/>
      <c r="T56" s="167"/>
      <c r="U56" s="161"/>
      <c r="V56" s="161">
        <f>SUM(V57:V60)</f>
        <v>0</v>
      </c>
      <c r="W56" s="161"/>
      <c r="X56" s="161"/>
      <c r="Y56" s="161"/>
      <c r="AG56" t="s">
        <v>354</v>
      </c>
    </row>
    <row r="57" spans="1:60" outlineLevel="1" x14ac:dyDescent="0.25">
      <c r="A57" s="169">
        <v>15</v>
      </c>
      <c r="B57" s="170" t="s">
        <v>1425</v>
      </c>
      <c r="C57" s="178" t="s">
        <v>1426</v>
      </c>
      <c r="D57" s="171" t="s">
        <v>446</v>
      </c>
      <c r="E57" s="172">
        <v>62</v>
      </c>
      <c r="F57" s="173"/>
      <c r="G57" s="174">
        <f>ROUND(E57*F57,2)</f>
        <v>0</v>
      </c>
      <c r="H57" s="173"/>
      <c r="I57" s="174">
        <f>ROUND(E57*H57,2)</f>
        <v>0</v>
      </c>
      <c r="J57" s="173"/>
      <c r="K57" s="174">
        <f>ROUND(E57*J57,2)</f>
        <v>0</v>
      </c>
      <c r="L57" s="174">
        <v>21</v>
      </c>
      <c r="M57" s="174">
        <f>G57*(1+L57/100)</f>
        <v>0</v>
      </c>
      <c r="N57" s="172">
        <v>0</v>
      </c>
      <c r="O57" s="172">
        <f>ROUND(E57*N57,2)</f>
        <v>0</v>
      </c>
      <c r="P57" s="172">
        <v>0</v>
      </c>
      <c r="Q57" s="172">
        <f>ROUND(E57*P57,2)</f>
        <v>0</v>
      </c>
      <c r="R57" s="174"/>
      <c r="S57" s="174" t="s">
        <v>443</v>
      </c>
      <c r="T57" s="175" t="s">
        <v>359</v>
      </c>
      <c r="U57" s="160">
        <v>0</v>
      </c>
      <c r="V57" s="160">
        <f>ROUND(E57*U57,2)</f>
        <v>0</v>
      </c>
      <c r="W57" s="160"/>
      <c r="X57" s="160" t="s">
        <v>823</v>
      </c>
      <c r="Y57" s="160" t="s">
        <v>361</v>
      </c>
      <c r="Z57" s="150"/>
      <c r="AA57" s="150"/>
      <c r="AB57" s="150"/>
      <c r="AC57" s="150"/>
      <c r="AD57" s="150"/>
      <c r="AE57" s="150"/>
      <c r="AF57" s="150"/>
      <c r="AG57" s="150" t="s">
        <v>824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2" x14ac:dyDescent="0.25">
      <c r="A58" s="157"/>
      <c r="B58" s="158"/>
      <c r="C58" s="255" t="s">
        <v>1427</v>
      </c>
      <c r="D58" s="256"/>
      <c r="E58" s="256"/>
      <c r="F58" s="256"/>
      <c r="G58" s="256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60"/>
      <c r="Z58" s="150"/>
      <c r="AA58" s="150"/>
      <c r="AB58" s="150"/>
      <c r="AC58" s="150"/>
      <c r="AD58" s="150"/>
      <c r="AE58" s="150"/>
      <c r="AF58" s="150"/>
      <c r="AG58" s="150" t="s">
        <v>363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3" x14ac:dyDescent="0.25">
      <c r="A59" s="157"/>
      <c r="B59" s="158"/>
      <c r="C59" s="264" t="s">
        <v>1428</v>
      </c>
      <c r="D59" s="265"/>
      <c r="E59" s="265"/>
      <c r="F59" s="265"/>
      <c r="G59" s="265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60"/>
      <c r="Z59" s="150"/>
      <c r="AA59" s="150"/>
      <c r="AB59" s="150"/>
      <c r="AC59" s="150"/>
      <c r="AD59" s="150"/>
      <c r="AE59" s="150"/>
      <c r="AF59" s="150"/>
      <c r="AG59" s="150" t="s">
        <v>363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2" x14ac:dyDescent="0.25">
      <c r="A60" s="157"/>
      <c r="B60" s="158"/>
      <c r="C60" s="184" t="s">
        <v>1398</v>
      </c>
      <c r="D60" s="182"/>
      <c r="E60" s="183">
        <v>62</v>
      </c>
      <c r="F60" s="160"/>
      <c r="G60" s="160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60"/>
      <c r="Z60" s="150"/>
      <c r="AA60" s="150"/>
      <c r="AB60" s="150"/>
      <c r="AC60" s="150"/>
      <c r="AD60" s="150"/>
      <c r="AE60" s="150"/>
      <c r="AF60" s="150"/>
      <c r="AG60" s="150" t="s">
        <v>415</v>
      </c>
      <c r="AH60" s="150">
        <v>0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x14ac:dyDescent="0.25">
      <c r="A61" s="3"/>
      <c r="B61" s="4"/>
      <c r="C61" s="179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12</v>
      </c>
      <c r="AF61">
        <v>21</v>
      </c>
      <c r="AG61" t="s">
        <v>339</v>
      </c>
    </row>
    <row r="62" spans="1:60" x14ac:dyDescent="0.25">
      <c r="A62" s="153"/>
      <c r="B62" s="154" t="s">
        <v>29</v>
      </c>
      <c r="C62" s="180"/>
      <c r="D62" s="155"/>
      <c r="E62" s="156"/>
      <c r="F62" s="156"/>
      <c r="G62" s="168">
        <f>G8+G12+G19+G34+G43+G50+G56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401</v>
      </c>
    </row>
    <row r="63" spans="1:60" x14ac:dyDescent="0.25">
      <c r="C63" s="181"/>
      <c r="D63" s="10"/>
      <c r="AG63" t="s">
        <v>403</v>
      </c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50GplJ1YzRUMpik6r0YM+GPltlsR4TPUEnqQdX9FK73C6m4AJOqUcC1bUNw63PZRGMi2KPNgvjeSRerQ4tOlsQ==" saltValue="fvvM7Xki1QZRdP98L1awTQ==" spinCount="100000" sheet="1" formatRows="0"/>
  <mergeCells count="12">
    <mergeCell ref="C59:G59"/>
    <mergeCell ref="A1:G1"/>
    <mergeCell ref="C2:G2"/>
    <mergeCell ref="C3:G3"/>
    <mergeCell ref="C4:G4"/>
    <mergeCell ref="C10:G10"/>
    <mergeCell ref="C21:G21"/>
    <mergeCell ref="C28:G28"/>
    <mergeCell ref="C36:G36"/>
    <mergeCell ref="C45:G45"/>
    <mergeCell ref="C52:G52"/>
    <mergeCell ref="C58:G58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0692B-C945-4D6B-9D24-2EDAE6C8403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110</v>
      </c>
      <c r="C4" s="261" t="s">
        <v>111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SUMIF(AG9:AG34,"&lt;&gt;NOR",G9:G34)</f>
        <v>0</v>
      </c>
      <c r="H8" s="166"/>
      <c r="I8" s="166">
        <f>SUM(I9:I34)</f>
        <v>0</v>
      </c>
      <c r="J8" s="166"/>
      <c r="K8" s="166">
        <f>SUM(K9:K34)</f>
        <v>0</v>
      </c>
      <c r="L8" s="166"/>
      <c r="M8" s="166">
        <f>SUM(M9:M34)</f>
        <v>0</v>
      </c>
      <c r="N8" s="165"/>
      <c r="O8" s="165">
        <f>SUM(O9:O34)</f>
        <v>0</v>
      </c>
      <c r="P8" s="165"/>
      <c r="Q8" s="165">
        <f>SUM(Q9:Q34)</f>
        <v>0</v>
      </c>
      <c r="R8" s="166"/>
      <c r="S8" s="166"/>
      <c r="T8" s="167"/>
      <c r="U8" s="161"/>
      <c r="V8" s="161">
        <f>SUM(V9:V34)</f>
        <v>13.249999999999996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1429</v>
      </c>
      <c r="C9" s="178" t="s">
        <v>1430</v>
      </c>
      <c r="D9" s="171" t="s">
        <v>407</v>
      </c>
      <c r="E9" s="172">
        <v>0.52800000000000002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5.9260000000000002</v>
      </c>
      <c r="V9" s="160">
        <f>ROUND(E9*U9,2)</f>
        <v>3.13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1431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1432</v>
      </c>
      <c r="D11" s="182"/>
      <c r="E11" s="183">
        <v>0.52800000000000002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69">
        <v>2</v>
      </c>
      <c r="B12" s="170" t="s">
        <v>473</v>
      </c>
      <c r="C12" s="178" t="s">
        <v>474</v>
      </c>
      <c r="D12" s="171" t="s">
        <v>407</v>
      </c>
      <c r="E12" s="172">
        <v>1.1599999999999999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4" t="s">
        <v>452</v>
      </c>
      <c r="S12" s="174" t="s">
        <v>358</v>
      </c>
      <c r="T12" s="175" t="s">
        <v>409</v>
      </c>
      <c r="U12" s="160">
        <v>3.53</v>
      </c>
      <c r="V12" s="160">
        <f>ROUND(E12*U12,2)</f>
        <v>4.09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266" t="s">
        <v>475</v>
      </c>
      <c r="D13" s="267"/>
      <c r="E13" s="267"/>
      <c r="F13" s="267"/>
      <c r="G13" s="267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413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2" x14ac:dyDescent="0.25">
      <c r="A14" s="157"/>
      <c r="B14" s="158"/>
      <c r="C14" s="184" t="s">
        <v>1433</v>
      </c>
      <c r="D14" s="182"/>
      <c r="E14" s="183">
        <v>1.1599999999999999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5">
      <c r="A15" s="169">
        <v>3</v>
      </c>
      <c r="B15" s="170" t="s">
        <v>1434</v>
      </c>
      <c r="C15" s="178" t="s">
        <v>1435</v>
      </c>
      <c r="D15" s="171" t="s">
        <v>407</v>
      </c>
      <c r="E15" s="172">
        <v>0.52800000000000002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 t="s">
        <v>452</v>
      </c>
      <c r="S15" s="174" t="s">
        <v>358</v>
      </c>
      <c r="T15" s="175" t="s">
        <v>409</v>
      </c>
      <c r="U15" s="160">
        <v>1.73</v>
      </c>
      <c r="V15" s="160">
        <f>ROUND(E15*U15,2)</f>
        <v>0.91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411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1" outlineLevel="2" x14ac:dyDescent="0.25">
      <c r="A16" s="157"/>
      <c r="B16" s="158"/>
      <c r="C16" s="266" t="s">
        <v>1436</v>
      </c>
      <c r="D16" s="267"/>
      <c r="E16" s="267"/>
      <c r="F16" s="267"/>
      <c r="G16" s="267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413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76" t="str">
        <f>C16</f>
        <v>nebo z pracovních šachet při podchycování základového zdiva, bez naložení, avšak s vyprázdněním nádoby na hromady nebo do dopravního prostředku,</v>
      </c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184" t="s">
        <v>1432</v>
      </c>
      <c r="D17" s="182"/>
      <c r="E17" s="183">
        <v>0.52800000000000002</v>
      </c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5">
      <c r="A18" s="169">
        <v>4</v>
      </c>
      <c r="B18" s="170" t="s">
        <v>477</v>
      </c>
      <c r="C18" s="178" t="s">
        <v>478</v>
      </c>
      <c r="D18" s="171" t="s">
        <v>407</v>
      </c>
      <c r="E18" s="172">
        <v>1.048</v>
      </c>
      <c r="F18" s="173"/>
      <c r="G18" s="174">
        <f>ROUND(E18*F18,2)</f>
        <v>0</v>
      </c>
      <c r="H18" s="173"/>
      <c r="I18" s="174">
        <f>ROUND(E18*H18,2)</f>
        <v>0</v>
      </c>
      <c r="J18" s="173"/>
      <c r="K18" s="174">
        <f>ROUND(E18*J18,2)</f>
        <v>0</v>
      </c>
      <c r="L18" s="174">
        <v>21</v>
      </c>
      <c r="M18" s="174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4" t="s">
        <v>452</v>
      </c>
      <c r="S18" s="174" t="s">
        <v>358</v>
      </c>
      <c r="T18" s="175" t="s">
        <v>409</v>
      </c>
      <c r="U18" s="160">
        <v>0.01</v>
      </c>
      <c r="V18" s="160">
        <f>ROUND(E18*U18,2)</f>
        <v>0.01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411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2" x14ac:dyDescent="0.25">
      <c r="A19" s="157"/>
      <c r="B19" s="158"/>
      <c r="C19" s="266" t="s">
        <v>479</v>
      </c>
      <c r="D19" s="267"/>
      <c r="E19" s="267"/>
      <c r="F19" s="267"/>
      <c r="G19" s="267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413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2" x14ac:dyDescent="0.25">
      <c r="A20" s="157"/>
      <c r="B20" s="158"/>
      <c r="C20" s="184" t="s">
        <v>1432</v>
      </c>
      <c r="D20" s="182"/>
      <c r="E20" s="183">
        <v>0.52800000000000002</v>
      </c>
      <c r="F20" s="160"/>
      <c r="G20" s="160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415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3" x14ac:dyDescent="0.25">
      <c r="A21" s="157"/>
      <c r="B21" s="158"/>
      <c r="C21" s="184" t="s">
        <v>1433</v>
      </c>
      <c r="D21" s="182"/>
      <c r="E21" s="183">
        <v>1.1599999999999999</v>
      </c>
      <c r="F21" s="160"/>
      <c r="G21" s="160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415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3" x14ac:dyDescent="0.25">
      <c r="A22" s="157"/>
      <c r="B22" s="158"/>
      <c r="C22" s="184" t="s">
        <v>1437</v>
      </c>
      <c r="D22" s="182"/>
      <c r="E22" s="183">
        <v>-0.64</v>
      </c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5">
      <c r="A23" s="169">
        <v>5</v>
      </c>
      <c r="B23" s="170" t="s">
        <v>483</v>
      </c>
      <c r="C23" s="178" t="s">
        <v>1032</v>
      </c>
      <c r="D23" s="171" t="s">
        <v>407</v>
      </c>
      <c r="E23" s="172">
        <v>1.048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0</v>
      </c>
      <c r="O23" s="172">
        <f>ROUND(E23*N23,2)</f>
        <v>0</v>
      </c>
      <c r="P23" s="172">
        <v>0</v>
      </c>
      <c r="Q23" s="172">
        <f>ROUND(E23*P23,2)</f>
        <v>0</v>
      </c>
      <c r="R23" s="174" t="s">
        <v>452</v>
      </c>
      <c r="S23" s="174" t="s">
        <v>358</v>
      </c>
      <c r="T23" s="175" t="s">
        <v>409</v>
      </c>
      <c r="U23" s="160">
        <v>0.66800000000000004</v>
      </c>
      <c r="V23" s="160">
        <f>ROUND(E23*U23,2)</f>
        <v>0.7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411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2" x14ac:dyDescent="0.25">
      <c r="A24" s="157"/>
      <c r="B24" s="158"/>
      <c r="C24" s="266" t="s">
        <v>485</v>
      </c>
      <c r="D24" s="267"/>
      <c r="E24" s="267"/>
      <c r="F24" s="267"/>
      <c r="G24" s="267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413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ht="20.399999999999999" outlineLevel="1" x14ac:dyDescent="0.25">
      <c r="A25" s="169">
        <v>6</v>
      </c>
      <c r="B25" s="170" t="s">
        <v>486</v>
      </c>
      <c r="C25" s="178" t="s">
        <v>1033</v>
      </c>
      <c r="D25" s="171" t="s">
        <v>407</v>
      </c>
      <c r="E25" s="172">
        <v>5.024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4" t="s">
        <v>452</v>
      </c>
      <c r="S25" s="174" t="s">
        <v>358</v>
      </c>
      <c r="T25" s="175" t="s">
        <v>409</v>
      </c>
      <c r="U25" s="160">
        <v>0.59</v>
      </c>
      <c r="V25" s="160">
        <f>ROUND(E25*U25,2)</f>
        <v>2.96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411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2" x14ac:dyDescent="0.25">
      <c r="A26" s="157"/>
      <c r="B26" s="158"/>
      <c r="C26" s="266" t="s">
        <v>485</v>
      </c>
      <c r="D26" s="267"/>
      <c r="E26" s="267"/>
      <c r="F26" s="267"/>
      <c r="G26" s="267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413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2" x14ac:dyDescent="0.25">
      <c r="A27" s="157"/>
      <c r="B27" s="158"/>
      <c r="C27" s="184" t="s">
        <v>1438</v>
      </c>
      <c r="D27" s="182"/>
      <c r="E27" s="183">
        <v>5.024</v>
      </c>
      <c r="F27" s="160"/>
      <c r="G27" s="160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415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ht="20.399999999999999" outlineLevel="1" x14ac:dyDescent="0.25">
      <c r="A28" s="185">
        <v>7</v>
      </c>
      <c r="B28" s="186" t="s">
        <v>488</v>
      </c>
      <c r="C28" s="192" t="s">
        <v>489</v>
      </c>
      <c r="D28" s="187" t="s">
        <v>407</v>
      </c>
      <c r="E28" s="188">
        <v>1.048</v>
      </c>
      <c r="F28" s="189"/>
      <c r="G28" s="190">
        <f>ROUND(E28*F28,2)</f>
        <v>0</v>
      </c>
      <c r="H28" s="189"/>
      <c r="I28" s="190">
        <f>ROUND(E28*H28,2)</f>
        <v>0</v>
      </c>
      <c r="J28" s="189"/>
      <c r="K28" s="190">
        <f>ROUND(E28*J28,2)</f>
        <v>0</v>
      </c>
      <c r="L28" s="190">
        <v>21</v>
      </c>
      <c r="M28" s="190">
        <f>G28*(1+L28/100)</f>
        <v>0</v>
      </c>
      <c r="N28" s="188">
        <v>0</v>
      </c>
      <c r="O28" s="188">
        <f>ROUND(E28*N28,2)</f>
        <v>0</v>
      </c>
      <c r="P28" s="188">
        <v>0</v>
      </c>
      <c r="Q28" s="188">
        <f>ROUND(E28*P28,2)</f>
        <v>0</v>
      </c>
      <c r="R28" s="190" t="s">
        <v>452</v>
      </c>
      <c r="S28" s="190" t="s">
        <v>358</v>
      </c>
      <c r="T28" s="191" t="s">
        <v>409</v>
      </c>
      <c r="U28" s="160">
        <v>0.65</v>
      </c>
      <c r="V28" s="160">
        <f>ROUND(E28*U28,2)</f>
        <v>0.68</v>
      </c>
      <c r="W28" s="160"/>
      <c r="X28" s="160" t="s">
        <v>410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411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69">
        <v>8</v>
      </c>
      <c r="B29" s="170" t="s">
        <v>490</v>
      </c>
      <c r="C29" s="178" t="s">
        <v>491</v>
      </c>
      <c r="D29" s="171" t="s">
        <v>407</v>
      </c>
      <c r="E29" s="172">
        <v>1.048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0</v>
      </c>
      <c r="O29" s="172">
        <f>ROUND(E29*N29,2)</f>
        <v>0</v>
      </c>
      <c r="P29" s="172">
        <v>0</v>
      </c>
      <c r="Q29" s="172">
        <f>ROUND(E29*P29,2)</f>
        <v>0</v>
      </c>
      <c r="R29" s="174" t="s">
        <v>452</v>
      </c>
      <c r="S29" s="174" t="s">
        <v>358</v>
      </c>
      <c r="T29" s="175" t="s">
        <v>409</v>
      </c>
      <c r="U29" s="160">
        <v>0.03</v>
      </c>
      <c r="V29" s="160">
        <f>ROUND(E29*U29,2)</f>
        <v>0.03</v>
      </c>
      <c r="W29" s="160"/>
      <c r="X29" s="160" t="s">
        <v>410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411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2" x14ac:dyDescent="0.25">
      <c r="A30" s="157"/>
      <c r="B30" s="158"/>
      <c r="C30" s="255" t="s">
        <v>492</v>
      </c>
      <c r="D30" s="256"/>
      <c r="E30" s="256"/>
      <c r="F30" s="256"/>
      <c r="G30" s="256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363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76" t="str">
        <f>C30</f>
        <v>Uložení sypaniny do násypů nebo na skládku s rozprostřením sypaniny ve vrstvách a s hrubým urovnáním.</v>
      </c>
      <c r="BB30" s="150"/>
      <c r="BC30" s="150"/>
      <c r="BD30" s="150"/>
      <c r="BE30" s="150"/>
      <c r="BF30" s="150"/>
      <c r="BG30" s="150"/>
      <c r="BH30" s="150"/>
    </row>
    <row r="31" spans="1:60" ht="20.399999999999999" outlineLevel="1" x14ac:dyDescent="0.25">
      <c r="A31" s="169">
        <v>9</v>
      </c>
      <c r="B31" s="170" t="s">
        <v>450</v>
      </c>
      <c r="C31" s="178" t="s">
        <v>451</v>
      </c>
      <c r="D31" s="171" t="s">
        <v>407</v>
      </c>
      <c r="E31" s="172">
        <v>0.64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4" t="s">
        <v>452</v>
      </c>
      <c r="S31" s="174" t="s">
        <v>358</v>
      </c>
      <c r="T31" s="175" t="s">
        <v>409</v>
      </c>
      <c r="U31" s="160">
        <v>1.1499999999999999</v>
      </c>
      <c r="V31" s="160">
        <f>ROUND(E31*U31,2)</f>
        <v>0.74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411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2" x14ac:dyDescent="0.25">
      <c r="A32" s="157"/>
      <c r="B32" s="158"/>
      <c r="C32" s="266" t="s">
        <v>453</v>
      </c>
      <c r="D32" s="267"/>
      <c r="E32" s="267"/>
      <c r="F32" s="267"/>
      <c r="G32" s="267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413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2" x14ac:dyDescent="0.25">
      <c r="A33" s="157"/>
      <c r="B33" s="158"/>
      <c r="C33" s="184" t="s">
        <v>1439</v>
      </c>
      <c r="D33" s="182"/>
      <c r="E33" s="183">
        <v>0.64</v>
      </c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5">
      <c r="A34" s="185">
        <v>10</v>
      </c>
      <c r="B34" s="186" t="s">
        <v>1440</v>
      </c>
      <c r="C34" s="192" t="s">
        <v>1441</v>
      </c>
      <c r="D34" s="187" t="s">
        <v>407</v>
      </c>
      <c r="E34" s="188">
        <v>1.048</v>
      </c>
      <c r="F34" s="189"/>
      <c r="G34" s="190">
        <f>ROUND(E34*F34,2)</f>
        <v>0</v>
      </c>
      <c r="H34" s="189"/>
      <c r="I34" s="190">
        <f>ROUND(E34*H34,2)</f>
        <v>0</v>
      </c>
      <c r="J34" s="189"/>
      <c r="K34" s="190">
        <f>ROUND(E34*J34,2)</f>
        <v>0</v>
      </c>
      <c r="L34" s="190">
        <v>21</v>
      </c>
      <c r="M34" s="190">
        <f>G34*(1+L34/100)</f>
        <v>0</v>
      </c>
      <c r="N34" s="188">
        <v>0</v>
      </c>
      <c r="O34" s="188">
        <f>ROUND(E34*N34,2)</f>
        <v>0</v>
      </c>
      <c r="P34" s="188">
        <v>0</v>
      </c>
      <c r="Q34" s="188">
        <f>ROUND(E34*P34,2)</f>
        <v>0</v>
      </c>
      <c r="R34" s="190" t="s">
        <v>452</v>
      </c>
      <c r="S34" s="190" t="s">
        <v>358</v>
      </c>
      <c r="T34" s="191" t="s">
        <v>409</v>
      </c>
      <c r="U34" s="160">
        <v>0</v>
      </c>
      <c r="V34" s="160">
        <f>ROUND(E34*U34,2)</f>
        <v>0</v>
      </c>
      <c r="W34" s="160"/>
      <c r="X34" s="160" t="s">
        <v>410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411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x14ac:dyDescent="0.25">
      <c r="A35" s="162" t="s">
        <v>353</v>
      </c>
      <c r="B35" s="163" t="s">
        <v>239</v>
      </c>
      <c r="C35" s="177" t="s">
        <v>240</v>
      </c>
      <c r="D35" s="164"/>
      <c r="E35" s="165"/>
      <c r="F35" s="166"/>
      <c r="G35" s="166">
        <f>SUMIF(AG36:AG42,"&lt;&gt;NOR",G36:G42)</f>
        <v>0</v>
      </c>
      <c r="H35" s="166"/>
      <c r="I35" s="166">
        <f>SUM(I36:I42)</f>
        <v>0</v>
      </c>
      <c r="J35" s="166"/>
      <c r="K35" s="166">
        <f>SUM(K36:K42)</f>
        <v>0</v>
      </c>
      <c r="L35" s="166"/>
      <c r="M35" s="166">
        <f>SUM(M36:M42)</f>
        <v>0</v>
      </c>
      <c r="N35" s="165"/>
      <c r="O35" s="165">
        <f>SUM(O36:O42)</f>
        <v>1.37</v>
      </c>
      <c r="P35" s="165"/>
      <c r="Q35" s="165">
        <f>SUM(Q36:Q42)</f>
        <v>1.51</v>
      </c>
      <c r="R35" s="166"/>
      <c r="S35" s="166"/>
      <c r="T35" s="167"/>
      <c r="U35" s="161"/>
      <c r="V35" s="161">
        <f>SUM(V36:V42)</f>
        <v>38.81</v>
      </c>
      <c r="W35" s="161"/>
      <c r="X35" s="161"/>
      <c r="Y35" s="161"/>
      <c r="AG35" t="s">
        <v>354</v>
      </c>
    </row>
    <row r="36" spans="1:60" outlineLevel="1" x14ac:dyDescent="0.25">
      <c r="A36" s="169">
        <v>11</v>
      </c>
      <c r="B36" s="170" t="s">
        <v>1442</v>
      </c>
      <c r="C36" s="178" t="s">
        <v>1443</v>
      </c>
      <c r="D36" s="171" t="s">
        <v>407</v>
      </c>
      <c r="E36" s="172">
        <v>0.52800000000000002</v>
      </c>
      <c r="F36" s="173"/>
      <c r="G36" s="174">
        <f>ROUND(E36*F36,2)</f>
        <v>0</v>
      </c>
      <c r="H36" s="173"/>
      <c r="I36" s="174">
        <f>ROUND(E36*H36,2)</f>
        <v>0</v>
      </c>
      <c r="J36" s="173"/>
      <c r="K36" s="174">
        <f>ROUND(E36*J36,2)</f>
        <v>0</v>
      </c>
      <c r="L36" s="174">
        <v>21</v>
      </c>
      <c r="M36" s="174">
        <f>G36*(1+L36/100)</f>
        <v>0</v>
      </c>
      <c r="N36" s="172">
        <v>2.52766</v>
      </c>
      <c r="O36" s="172">
        <f>ROUND(E36*N36,2)</f>
        <v>1.33</v>
      </c>
      <c r="P36" s="172">
        <v>0</v>
      </c>
      <c r="Q36" s="172">
        <f>ROUND(E36*P36,2)</f>
        <v>0</v>
      </c>
      <c r="R36" s="174" t="s">
        <v>998</v>
      </c>
      <c r="S36" s="174" t="s">
        <v>358</v>
      </c>
      <c r="T36" s="175" t="s">
        <v>409</v>
      </c>
      <c r="U36" s="160">
        <v>7.82</v>
      </c>
      <c r="V36" s="160">
        <f>ROUND(E36*U36,2)</f>
        <v>4.13</v>
      </c>
      <c r="W36" s="160"/>
      <c r="X36" s="160" t="s">
        <v>410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411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2" x14ac:dyDescent="0.25">
      <c r="A37" s="157"/>
      <c r="B37" s="158"/>
      <c r="C37" s="266" t="s">
        <v>1444</v>
      </c>
      <c r="D37" s="267"/>
      <c r="E37" s="267"/>
      <c r="F37" s="267"/>
      <c r="G37" s="267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413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2" x14ac:dyDescent="0.25">
      <c r="A38" s="157"/>
      <c r="B38" s="158"/>
      <c r="C38" s="184" t="s">
        <v>1432</v>
      </c>
      <c r="D38" s="182"/>
      <c r="E38" s="183">
        <v>0.52800000000000002</v>
      </c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5">
      <c r="A39" s="169">
        <v>12</v>
      </c>
      <c r="B39" s="170" t="s">
        <v>980</v>
      </c>
      <c r="C39" s="178" t="s">
        <v>981</v>
      </c>
      <c r="D39" s="171" t="s">
        <v>446</v>
      </c>
      <c r="E39" s="172">
        <v>18.448</v>
      </c>
      <c r="F39" s="173"/>
      <c r="G39" s="174">
        <f>ROUND(E39*F39,2)</f>
        <v>0</v>
      </c>
      <c r="H39" s="173"/>
      <c r="I39" s="174">
        <f>ROUND(E39*H39,2)</f>
        <v>0</v>
      </c>
      <c r="J39" s="173"/>
      <c r="K39" s="174">
        <f>ROUND(E39*J39,2)</f>
        <v>0</v>
      </c>
      <c r="L39" s="174">
        <v>21</v>
      </c>
      <c r="M39" s="174">
        <f>G39*(1+L39/100)</f>
        <v>0</v>
      </c>
      <c r="N39" s="172">
        <v>2.4099999999999998E-3</v>
      </c>
      <c r="O39" s="172">
        <f>ROUND(E39*N39,2)</f>
        <v>0.04</v>
      </c>
      <c r="P39" s="172">
        <v>8.2000000000000003E-2</v>
      </c>
      <c r="Q39" s="172">
        <f>ROUND(E39*P39,2)</f>
        <v>1.51</v>
      </c>
      <c r="R39" s="174" t="s">
        <v>740</v>
      </c>
      <c r="S39" s="174" t="s">
        <v>358</v>
      </c>
      <c r="T39" s="175" t="s">
        <v>409</v>
      </c>
      <c r="U39" s="160">
        <v>1.88</v>
      </c>
      <c r="V39" s="160">
        <f>ROUND(E39*U39,2)</f>
        <v>34.68</v>
      </c>
      <c r="W39" s="160"/>
      <c r="X39" s="160" t="s">
        <v>410</v>
      </c>
      <c r="Y39" s="160" t="s">
        <v>361</v>
      </c>
      <c r="Z39" s="150"/>
      <c r="AA39" s="150"/>
      <c r="AB39" s="150"/>
      <c r="AC39" s="150"/>
      <c r="AD39" s="150"/>
      <c r="AE39" s="150"/>
      <c r="AF39" s="150"/>
      <c r="AG39" s="150" t="s">
        <v>411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2" x14ac:dyDescent="0.25">
      <c r="A40" s="157"/>
      <c r="B40" s="158"/>
      <c r="C40" s="266" t="s">
        <v>982</v>
      </c>
      <c r="D40" s="267"/>
      <c r="E40" s="267"/>
      <c r="F40" s="267"/>
      <c r="G40" s="267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60"/>
      <c r="Z40" s="150"/>
      <c r="AA40" s="150"/>
      <c r="AB40" s="150"/>
      <c r="AC40" s="150"/>
      <c r="AD40" s="150"/>
      <c r="AE40" s="150"/>
      <c r="AF40" s="150"/>
      <c r="AG40" s="150" t="s">
        <v>413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2" x14ac:dyDescent="0.25">
      <c r="A41" s="157"/>
      <c r="B41" s="158"/>
      <c r="C41" s="184" t="s">
        <v>1445</v>
      </c>
      <c r="D41" s="182"/>
      <c r="E41" s="183">
        <v>0.60499999999999998</v>
      </c>
      <c r="F41" s="160"/>
      <c r="G41" s="160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60"/>
      <c r="Z41" s="150"/>
      <c r="AA41" s="150"/>
      <c r="AB41" s="150"/>
      <c r="AC41" s="150"/>
      <c r="AD41" s="150"/>
      <c r="AE41" s="150"/>
      <c r="AF41" s="150"/>
      <c r="AG41" s="150" t="s">
        <v>415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3" x14ac:dyDescent="0.25">
      <c r="A42" s="157"/>
      <c r="B42" s="158"/>
      <c r="C42" s="184" t="s">
        <v>1446</v>
      </c>
      <c r="D42" s="182"/>
      <c r="E42" s="183">
        <v>17.843</v>
      </c>
      <c r="F42" s="160"/>
      <c r="G42" s="16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415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x14ac:dyDescent="0.25">
      <c r="A43" s="162" t="s">
        <v>353</v>
      </c>
      <c r="B43" s="163" t="s">
        <v>243</v>
      </c>
      <c r="C43" s="177" t="s">
        <v>244</v>
      </c>
      <c r="D43" s="164"/>
      <c r="E43" s="165"/>
      <c r="F43" s="166"/>
      <c r="G43" s="166">
        <f>SUMIF(AG44:AG47,"&lt;&gt;NOR",G44:G47)</f>
        <v>0</v>
      </c>
      <c r="H43" s="166"/>
      <c r="I43" s="166">
        <f>SUM(I44:I47)</f>
        <v>0</v>
      </c>
      <c r="J43" s="166"/>
      <c r="K43" s="166">
        <f>SUM(K44:K47)</f>
        <v>0</v>
      </c>
      <c r="L43" s="166"/>
      <c r="M43" s="166">
        <f>SUM(M44:M47)</f>
        <v>0</v>
      </c>
      <c r="N43" s="165"/>
      <c r="O43" s="165">
        <f>SUM(O44:O47)</f>
        <v>1.91</v>
      </c>
      <c r="P43" s="165"/>
      <c r="Q43" s="165">
        <f>SUM(Q44:Q47)</f>
        <v>0</v>
      </c>
      <c r="R43" s="166"/>
      <c r="S43" s="166"/>
      <c r="T43" s="167"/>
      <c r="U43" s="161"/>
      <c r="V43" s="161">
        <f>SUM(V44:V47)</f>
        <v>5.6</v>
      </c>
      <c r="W43" s="161"/>
      <c r="X43" s="161"/>
      <c r="Y43" s="161"/>
      <c r="AG43" t="s">
        <v>354</v>
      </c>
    </row>
    <row r="44" spans="1:60" outlineLevel="1" x14ac:dyDescent="0.25">
      <c r="A44" s="169">
        <v>13</v>
      </c>
      <c r="B44" s="170" t="s">
        <v>1021</v>
      </c>
      <c r="C44" s="178" t="s">
        <v>1022</v>
      </c>
      <c r="D44" s="171" t="s">
        <v>407</v>
      </c>
      <c r="E44" s="172">
        <v>0.70499999999999996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2.7027000000000001</v>
      </c>
      <c r="O44" s="172">
        <f>ROUND(E44*N44,2)</f>
        <v>1.91</v>
      </c>
      <c r="P44" s="172">
        <v>0</v>
      </c>
      <c r="Q44" s="172">
        <f>ROUND(E44*P44,2)</f>
        <v>0</v>
      </c>
      <c r="R44" s="174" t="s">
        <v>1023</v>
      </c>
      <c r="S44" s="174" t="s">
        <v>358</v>
      </c>
      <c r="T44" s="175" t="s">
        <v>409</v>
      </c>
      <c r="U44" s="160">
        <v>7.95</v>
      </c>
      <c r="V44" s="160">
        <f>ROUND(E44*U44,2)</f>
        <v>5.6</v>
      </c>
      <c r="W44" s="160"/>
      <c r="X44" s="160" t="s">
        <v>410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411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2" x14ac:dyDescent="0.25">
      <c r="A45" s="157"/>
      <c r="B45" s="158"/>
      <c r="C45" s="266" t="s">
        <v>1024</v>
      </c>
      <c r="D45" s="267"/>
      <c r="E45" s="267"/>
      <c r="F45" s="267"/>
      <c r="G45" s="267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60"/>
      <c r="Z45" s="150"/>
      <c r="AA45" s="150"/>
      <c r="AB45" s="150"/>
      <c r="AC45" s="150"/>
      <c r="AD45" s="150"/>
      <c r="AE45" s="150"/>
      <c r="AF45" s="150"/>
      <c r="AG45" s="150" t="s">
        <v>413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2" x14ac:dyDescent="0.25">
      <c r="A46" s="157"/>
      <c r="B46" s="158"/>
      <c r="C46" s="184" t="s">
        <v>1447</v>
      </c>
      <c r="D46" s="182"/>
      <c r="E46" s="183">
        <v>0.105</v>
      </c>
      <c r="F46" s="160"/>
      <c r="G46" s="16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415</v>
      </c>
      <c r="AH46" s="150">
        <v>0</v>
      </c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3" x14ac:dyDescent="0.25">
      <c r="A47" s="157"/>
      <c r="B47" s="158"/>
      <c r="C47" s="184" t="s">
        <v>1448</v>
      </c>
      <c r="D47" s="182"/>
      <c r="E47" s="183">
        <v>0.6</v>
      </c>
      <c r="F47" s="160"/>
      <c r="G47" s="160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60"/>
      <c r="Z47" s="150"/>
      <c r="AA47" s="150"/>
      <c r="AB47" s="150"/>
      <c r="AC47" s="150"/>
      <c r="AD47" s="150"/>
      <c r="AE47" s="150"/>
      <c r="AF47" s="150"/>
      <c r="AG47" s="150" t="s">
        <v>415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x14ac:dyDescent="0.25">
      <c r="A48" s="162" t="s">
        <v>353</v>
      </c>
      <c r="B48" s="163" t="s">
        <v>251</v>
      </c>
      <c r="C48" s="177" t="s">
        <v>252</v>
      </c>
      <c r="D48" s="164"/>
      <c r="E48" s="165"/>
      <c r="F48" s="166"/>
      <c r="G48" s="166">
        <f>SUMIF(AG49:AG50,"&lt;&gt;NOR",G49:G50)</f>
        <v>0</v>
      </c>
      <c r="H48" s="166"/>
      <c r="I48" s="166">
        <f>SUM(I49:I50)</f>
        <v>0</v>
      </c>
      <c r="J48" s="166"/>
      <c r="K48" s="166">
        <f>SUM(K49:K50)</f>
        <v>0</v>
      </c>
      <c r="L48" s="166"/>
      <c r="M48" s="166">
        <f>SUM(M49:M50)</f>
        <v>0</v>
      </c>
      <c r="N48" s="165"/>
      <c r="O48" s="165">
        <f>SUM(O49:O50)</f>
        <v>0.41</v>
      </c>
      <c r="P48" s="165"/>
      <c r="Q48" s="165">
        <f>SUM(Q49:Q50)</f>
        <v>0</v>
      </c>
      <c r="R48" s="166"/>
      <c r="S48" s="166"/>
      <c r="T48" s="167"/>
      <c r="U48" s="161"/>
      <c r="V48" s="161">
        <f>SUM(V49:V50)</f>
        <v>30.99</v>
      </c>
      <c r="W48" s="161"/>
      <c r="X48" s="161"/>
      <c r="Y48" s="161"/>
      <c r="AG48" t="s">
        <v>354</v>
      </c>
    </row>
    <row r="49" spans="1:60" outlineLevel="1" x14ac:dyDescent="0.25">
      <c r="A49" s="185">
        <v>14</v>
      </c>
      <c r="B49" s="186" t="s">
        <v>990</v>
      </c>
      <c r="C49" s="192" t="s">
        <v>991</v>
      </c>
      <c r="D49" s="187" t="s">
        <v>446</v>
      </c>
      <c r="E49" s="188">
        <v>18.448</v>
      </c>
      <c r="F49" s="189"/>
      <c r="G49" s="190">
        <f>ROUND(E49*F49,2)</f>
        <v>0</v>
      </c>
      <c r="H49" s="189"/>
      <c r="I49" s="190">
        <f>ROUND(E49*H49,2)</f>
        <v>0</v>
      </c>
      <c r="J49" s="189"/>
      <c r="K49" s="190">
        <f>ROUND(E49*J49,2)</f>
        <v>0</v>
      </c>
      <c r="L49" s="190">
        <v>21</v>
      </c>
      <c r="M49" s="190">
        <f>G49*(1+L49/100)</f>
        <v>0</v>
      </c>
      <c r="N49" s="188">
        <v>2.214E-2</v>
      </c>
      <c r="O49" s="188">
        <f>ROUND(E49*N49,2)</f>
        <v>0.41</v>
      </c>
      <c r="P49" s="188">
        <v>0</v>
      </c>
      <c r="Q49" s="188">
        <f>ROUND(E49*P49,2)</f>
        <v>0</v>
      </c>
      <c r="R49" s="190" t="s">
        <v>460</v>
      </c>
      <c r="S49" s="190" t="s">
        <v>358</v>
      </c>
      <c r="T49" s="191" t="s">
        <v>409</v>
      </c>
      <c r="U49" s="160">
        <v>1.25</v>
      </c>
      <c r="V49" s="160">
        <f>ROUND(E49*U49,2)</f>
        <v>23.06</v>
      </c>
      <c r="W49" s="160"/>
      <c r="X49" s="160" t="s">
        <v>410</v>
      </c>
      <c r="Y49" s="160" t="s">
        <v>361</v>
      </c>
      <c r="Z49" s="150"/>
      <c r="AA49" s="150"/>
      <c r="AB49" s="150"/>
      <c r="AC49" s="150"/>
      <c r="AD49" s="150"/>
      <c r="AE49" s="150"/>
      <c r="AF49" s="150"/>
      <c r="AG49" s="150" t="s">
        <v>411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5">
      <c r="A50" s="185">
        <v>15</v>
      </c>
      <c r="B50" s="186" t="s">
        <v>1449</v>
      </c>
      <c r="C50" s="192" t="s">
        <v>1450</v>
      </c>
      <c r="D50" s="187" t="s">
        <v>446</v>
      </c>
      <c r="E50" s="188">
        <v>18.448</v>
      </c>
      <c r="F50" s="189"/>
      <c r="G50" s="190">
        <f>ROUND(E50*F50,2)</f>
        <v>0</v>
      </c>
      <c r="H50" s="189"/>
      <c r="I50" s="190">
        <f>ROUND(E50*H50,2)</f>
        <v>0</v>
      </c>
      <c r="J50" s="189"/>
      <c r="K50" s="190">
        <f>ROUND(E50*J50,2)</f>
        <v>0</v>
      </c>
      <c r="L50" s="190">
        <v>21</v>
      </c>
      <c r="M50" s="190">
        <f>G50*(1+L50/100)</f>
        <v>0</v>
      </c>
      <c r="N50" s="188">
        <v>0</v>
      </c>
      <c r="O50" s="188">
        <f>ROUND(E50*N50,2)</f>
        <v>0</v>
      </c>
      <c r="P50" s="188">
        <v>0</v>
      </c>
      <c r="Q50" s="188">
        <f>ROUND(E50*P50,2)</f>
        <v>0</v>
      </c>
      <c r="R50" s="190"/>
      <c r="S50" s="190" t="s">
        <v>443</v>
      </c>
      <c r="T50" s="191" t="s">
        <v>359</v>
      </c>
      <c r="U50" s="160">
        <v>0.43</v>
      </c>
      <c r="V50" s="160">
        <f>ROUND(E50*U50,2)</f>
        <v>7.93</v>
      </c>
      <c r="W50" s="160"/>
      <c r="X50" s="160" t="s">
        <v>410</v>
      </c>
      <c r="Y50" s="160" t="s">
        <v>361</v>
      </c>
      <c r="Z50" s="150"/>
      <c r="AA50" s="150"/>
      <c r="AB50" s="150"/>
      <c r="AC50" s="150"/>
      <c r="AD50" s="150"/>
      <c r="AE50" s="150"/>
      <c r="AF50" s="150"/>
      <c r="AG50" s="150" t="s">
        <v>411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x14ac:dyDescent="0.25">
      <c r="A51" s="162" t="s">
        <v>353</v>
      </c>
      <c r="B51" s="163" t="s">
        <v>253</v>
      </c>
      <c r="C51" s="177" t="s">
        <v>254</v>
      </c>
      <c r="D51" s="164"/>
      <c r="E51" s="165"/>
      <c r="F51" s="166"/>
      <c r="G51" s="166">
        <f>SUMIF(AG52:AG54,"&lt;&gt;NOR",G52:G54)</f>
        <v>0</v>
      </c>
      <c r="H51" s="166"/>
      <c r="I51" s="166">
        <f>SUM(I52:I54)</f>
        <v>0</v>
      </c>
      <c r="J51" s="166"/>
      <c r="K51" s="166">
        <f>SUM(K52:K54)</f>
        <v>0</v>
      </c>
      <c r="L51" s="166"/>
      <c r="M51" s="166">
        <f>SUM(M52:M54)</f>
        <v>0</v>
      </c>
      <c r="N51" s="165"/>
      <c r="O51" s="165">
        <f>SUM(O52:O54)</f>
        <v>0.83</v>
      </c>
      <c r="P51" s="165"/>
      <c r="Q51" s="165">
        <f>SUM(Q52:Q54)</f>
        <v>0</v>
      </c>
      <c r="R51" s="166"/>
      <c r="S51" s="166"/>
      <c r="T51" s="167"/>
      <c r="U51" s="161"/>
      <c r="V51" s="161">
        <f>SUM(V52:V54)</f>
        <v>3.04</v>
      </c>
      <c r="W51" s="161"/>
      <c r="X51" s="161"/>
      <c r="Y51" s="161"/>
      <c r="AG51" t="s">
        <v>354</v>
      </c>
    </row>
    <row r="52" spans="1:60" outlineLevel="1" x14ac:dyDescent="0.25">
      <c r="A52" s="169">
        <v>16</v>
      </c>
      <c r="B52" s="170" t="s">
        <v>992</v>
      </c>
      <c r="C52" s="178" t="s">
        <v>993</v>
      </c>
      <c r="D52" s="171" t="s">
        <v>446</v>
      </c>
      <c r="E52" s="172">
        <v>6.7649999999999997</v>
      </c>
      <c r="F52" s="173"/>
      <c r="G52" s="174">
        <f>ROUND(E52*F52,2)</f>
        <v>0</v>
      </c>
      <c r="H52" s="173"/>
      <c r="I52" s="174">
        <f>ROUND(E52*H52,2)</f>
        <v>0</v>
      </c>
      <c r="J52" s="173"/>
      <c r="K52" s="174">
        <f>ROUND(E52*J52,2)</f>
        <v>0</v>
      </c>
      <c r="L52" s="174">
        <v>21</v>
      </c>
      <c r="M52" s="174">
        <f>G52*(1+L52/100)</f>
        <v>0</v>
      </c>
      <c r="N52" s="172">
        <v>0.1231</v>
      </c>
      <c r="O52" s="172">
        <f>ROUND(E52*N52,2)</f>
        <v>0.83</v>
      </c>
      <c r="P52" s="172">
        <v>0</v>
      </c>
      <c r="Q52" s="172">
        <f>ROUND(E52*P52,2)</f>
        <v>0</v>
      </c>
      <c r="R52" s="174" t="s">
        <v>460</v>
      </c>
      <c r="S52" s="174" t="s">
        <v>358</v>
      </c>
      <c r="T52" s="175" t="s">
        <v>409</v>
      </c>
      <c r="U52" s="160">
        <v>0.45</v>
      </c>
      <c r="V52" s="160">
        <f>ROUND(E52*U52,2)</f>
        <v>3.04</v>
      </c>
      <c r="W52" s="160"/>
      <c r="X52" s="160" t="s">
        <v>410</v>
      </c>
      <c r="Y52" s="160" t="s">
        <v>361</v>
      </c>
      <c r="Z52" s="150"/>
      <c r="AA52" s="150"/>
      <c r="AB52" s="150"/>
      <c r="AC52" s="150"/>
      <c r="AD52" s="150"/>
      <c r="AE52" s="150"/>
      <c r="AF52" s="150"/>
      <c r="AG52" s="150" t="s">
        <v>411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ht="21" outlineLevel="2" x14ac:dyDescent="0.25">
      <c r="A53" s="157"/>
      <c r="B53" s="158"/>
      <c r="C53" s="266" t="s">
        <v>994</v>
      </c>
      <c r="D53" s="267"/>
      <c r="E53" s="267"/>
      <c r="F53" s="267"/>
      <c r="G53" s="267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60"/>
      <c r="Z53" s="150"/>
      <c r="AA53" s="150"/>
      <c r="AB53" s="150"/>
      <c r="AC53" s="150"/>
      <c r="AD53" s="150"/>
      <c r="AE53" s="150"/>
      <c r="AF53" s="150"/>
      <c r="AG53" s="150" t="s">
        <v>413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76" t="str">
        <f>C53</f>
        <v>na zdivu jako podklad např. pod izolaci, na parapetech z prefabrikovaných dílců, pod oplechování apod., vodorovný nebo ve spádu do 15°, hlazený dřevěným hladítkem,</v>
      </c>
      <c r="BB53" s="150"/>
      <c r="BC53" s="150"/>
      <c r="BD53" s="150"/>
      <c r="BE53" s="150"/>
      <c r="BF53" s="150"/>
      <c r="BG53" s="150"/>
      <c r="BH53" s="150"/>
    </row>
    <row r="54" spans="1:60" outlineLevel="2" x14ac:dyDescent="0.25">
      <c r="A54" s="157"/>
      <c r="B54" s="158"/>
      <c r="C54" s="184" t="s">
        <v>1451</v>
      </c>
      <c r="D54" s="182"/>
      <c r="E54" s="183">
        <v>6.7649999999999997</v>
      </c>
      <c r="F54" s="160"/>
      <c r="G54" s="16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415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x14ac:dyDescent="0.25">
      <c r="A55" s="162" t="s">
        <v>353</v>
      </c>
      <c r="B55" s="163" t="s">
        <v>275</v>
      </c>
      <c r="C55" s="177" t="s">
        <v>276</v>
      </c>
      <c r="D55" s="164"/>
      <c r="E55" s="165"/>
      <c r="F55" s="166"/>
      <c r="G55" s="166">
        <f>SUMIF(AG56:AG60,"&lt;&gt;NOR",G56:G60)</f>
        <v>0</v>
      </c>
      <c r="H55" s="166"/>
      <c r="I55" s="166">
        <f>SUM(I56:I60)</f>
        <v>0</v>
      </c>
      <c r="J55" s="166"/>
      <c r="K55" s="166">
        <f>SUM(K56:K60)</f>
        <v>0</v>
      </c>
      <c r="L55" s="166"/>
      <c r="M55" s="166">
        <f>SUM(M56:M60)</f>
        <v>0</v>
      </c>
      <c r="N55" s="165"/>
      <c r="O55" s="165">
        <f>SUM(O56:O60)</f>
        <v>0</v>
      </c>
      <c r="P55" s="165"/>
      <c r="Q55" s="165">
        <f>SUM(Q56:Q60)</f>
        <v>0</v>
      </c>
      <c r="R55" s="166"/>
      <c r="S55" s="166"/>
      <c r="T55" s="167"/>
      <c r="U55" s="161"/>
      <c r="V55" s="161">
        <f>SUM(V56:V60)</f>
        <v>4.25</v>
      </c>
      <c r="W55" s="161"/>
      <c r="X55" s="161"/>
      <c r="Y55" s="161"/>
      <c r="AG55" t="s">
        <v>354</v>
      </c>
    </row>
    <row r="56" spans="1:60" ht="20.399999999999999" outlineLevel="1" x14ac:dyDescent="0.25">
      <c r="A56" s="169">
        <v>17</v>
      </c>
      <c r="B56" s="170" t="s">
        <v>996</v>
      </c>
      <c r="C56" s="178" t="s">
        <v>997</v>
      </c>
      <c r="D56" s="171" t="s">
        <v>426</v>
      </c>
      <c r="E56" s="172">
        <v>4.5256800000000004</v>
      </c>
      <c r="F56" s="173"/>
      <c r="G56" s="174">
        <f>ROUND(E56*F56,2)</f>
        <v>0</v>
      </c>
      <c r="H56" s="173"/>
      <c r="I56" s="174">
        <f>ROUND(E56*H56,2)</f>
        <v>0</v>
      </c>
      <c r="J56" s="173"/>
      <c r="K56" s="174">
        <f>ROUND(E56*J56,2)</f>
        <v>0</v>
      </c>
      <c r="L56" s="174">
        <v>21</v>
      </c>
      <c r="M56" s="174">
        <f>G56*(1+L56/100)</f>
        <v>0</v>
      </c>
      <c r="N56" s="172">
        <v>0</v>
      </c>
      <c r="O56" s="172">
        <f>ROUND(E56*N56,2)</f>
        <v>0</v>
      </c>
      <c r="P56" s="172">
        <v>0</v>
      </c>
      <c r="Q56" s="172">
        <f>ROUND(E56*P56,2)</f>
        <v>0</v>
      </c>
      <c r="R56" s="174" t="s">
        <v>998</v>
      </c>
      <c r="S56" s="174" t="s">
        <v>358</v>
      </c>
      <c r="T56" s="175" t="s">
        <v>409</v>
      </c>
      <c r="U56" s="160">
        <v>0.9385</v>
      </c>
      <c r="V56" s="160">
        <f>ROUND(E56*U56,2)</f>
        <v>4.25</v>
      </c>
      <c r="W56" s="160"/>
      <c r="X56" s="160" t="s">
        <v>792</v>
      </c>
      <c r="Y56" s="160" t="s">
        <v>361</v>
      </c>
      <c r="Z56" s="150"/>
      <c r="AA56" s="150"/>
      <c r="AB56" s="150"/>
      <c r="AC56" s="150"/>
      <c r="AD56" s="150"/>
      <c r="AE56" s="150"/>
      <c r="AF56" s="150"/>
      <c r="AG56" s="150" t="s">
        <v>793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2" x14ac:dyDescent="0.25">
      <c r="A57" s="157"/>
      <c r="B57" s="158"/>
      <c r="C57" s="266" t="s">
        <v>999</v>
      </c>
      <c r="D57" s="267"/>
      <c r="E57" s="267"/>
      <c r="F57" s="267"/>
      <c r="G57" s="267"/>
      <c r="H57" s="160"/>
      <c r="I57" s="160"/>
      <c r="J57" s="160"/>
      <c r="K57" s="160"/>
      <c r="L57" s="160"/>
      <c r="M57" s="160"/>
      <c r="N57" s="159"/>
      <c r="O57" s="159"/>
      <c r="P57" s="159"/>
      <c r="Q57" s="159"/>
      <c r="R57" s="160"/>
      <c r="S57" s="160"/>
      <c r="T57" s="160"/>
      <c r="U57" s="160"/>
      <c r="V57" s="160"/>
      <c r="W57" s="160"/>
      <c r="X57" s="160"/>
      <c r="Y57" s="160"/>
      <c r="Z57" s="150"/>
      <c r="AA57" s="150"/>
      <c r="AB57" s="150"/>
      <c r="AC57" s="150"/>
      <c r="AD57" s="150"/>
      <c r="AE57" s="150"/>
      <c r="AF57" s="150"/>
      <c r="AG57" s="150" t="s">
        <v>413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2" x14ac:dyDescent="0.25">
      <c r="A58" s="157"/>
      <c r="B58" s="158"/>
      <c r="C58" s="184" t="s">
        <v>795</v>
      </c>
      <c r="D58" s="182"/>
      <c r="E58" s="183"/>
      <c r="F58" s="160"/>
      <c r="G58" s="160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60"/>
      <c r="Z58" s="150"/>
      <c r="AA58" s="150"/>
      <c r="AB58" s="150"/>
      <c r="AC58" s="150"/>
      <c r="AD58" s="150"/>
      <c r="AE58" s="150"/>
      <c r="AF58" s="150"/>
      <c r="AG58" s="150" t="s">
        <v>415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3" x14ac:dyDescent="0.25">
      <c r="A59" s="157"/>
      <c r="B59" s="158"/>
      <c r="C59" s="184" t="s">
        <v>1452</v>
      </c>
      <c r="D59" s="182"/>
      <c r="E59" s="183"/>
      <c r="F59" s="160"/>
      <c r="G59" s="160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60"/>
      <c r="Z59" s="150"/>
      <c r="AA59" s="150"/>
      <c r="AB59" s="150"/>
      <c r="AC59" s="150"/>
      <c r="AD59" s="150"/>
      <c r="AE59" s="150"/>
      <c r="AF59" s="150"/>
      <c r="AG59" s="150" t="s">
        <v>415</v>
      </c>
      <c r="AH59" s="150">
        <v>0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3" x14ac:dyDescent="0.25">
      <c r="A60" s="157"/>
      <c r="B60" s="158"/>
      <c r="C60" s="184" t="s">
        <v>1453</v>
      </c>
      <c r="D60" s="182"/>
      <c r="E60" s="183">
        <v>4.5256800000000004</v>
      </c>
      <c r="F60" s="160"/>
      <c r="G60" s="160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60"/>
      <c r="Z60" s="150"/>
      <c r="AA60" s="150"/>
      <c r="AB60" s="150"/>
      <c r="AC60" s="150"/>
      <c r="AD60" s="150"/>
      <c r="AE60" s="150"/>
      <c r="AF60" s="150"/>
      <c r="AG60" s="150" t="s">
        <v>415</v>
      </c>
      <c r="AH60" s="150">
        <v>0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x14ac:dyDescent="0.25">
      <c r="A61" s="3"/>
      <c r="B61" s="4"/>
      <c r="C61" s="179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15</v>
      </c>
      <c r="AF61">
        <v>21</v>
      </c>
      <c r="AG61" t="s">
        <v>339</v>
      </c>
    </row>
    <row r="62" spans="1:60" x14ac:dyDescent="0.25">
      <c r="A62" s="153"/>
      <c r="B62" s="154" t="s">
        <v>29</v>
      </c>
      <c r="C62" s="180"/>
      <c r="D62" s="155"/>
      <c r="E62" s="156"/>
      <c r="F62" s="156"/>
      <c r="G62" s="168">
        <f>G8+G35+G43+G48+G51+G55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401</v>
      </c>
    </row>
    <row r="63" spans="1:60" x14ac:dyDescent="0.25">
      <c r="C63" s="181"/>
      <c r="D63" s="10"/>
      <c r="AG63" t="s">
        <v>403</v>
      </c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PleExXTdhNnAh4XNyA3ygIWPQm/K4XNNZ1n9OnnSte0wk7C0m9kv0T9Qi8HiF723N5pqIHX4NTMmP46Z2Zt5Iw==" saltValue="6rHkvukGZYPuLrIPzW/DSQ==" spinCount="100000" sheet="1" formatRows="0"/>
  <mergeCells count="17">
    <mergeCell ref="C32:G32"/>
    <mergeCell ref="A1:G1"/>
    <mergeCell ref="C2:G2"/>
    <mergeCell ref="C3:G3"/>
    <mergeCell ref="C4:G4"/>
    <mergeCell ref="C10:G10"/>
    <mergeCell ref="C13:G13"/>
    <mergeCell ref="C16:G16"/>
    <mergeCell ref="C19:G19"/>
    <mergeCell ref="C24:G24"/>
    <mergeCell ref="C26:G26"/>
    <mergeCell ref="C30:G30"/>
    <mergeCell ref="C37:G37"/>
    <mergeCell ref="C40:G40"/>
    <mergeCell ref="C45:G45"/>
    <mergeCell ref="C53:G53"/>
    <mergeCell ref="C57:G57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493B9-ED89-41EE-8F27-CA422033D0F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112</v>
      </c>
      <c r="C4" s="261" t="s">
        <v>113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SUMIF(AG9:AG21,"&lt;&gt;NOR",G9:G21)</f>
        <v>0</v>
      </c>
      <c r="H8" s="166"/>
      <c r="I8" s="166">
        <f>SUM(I9:I21)</f>
        <v>0</v>
      </c>
      <c r="J8" s="166"/>
      <c r="K8" s="166">
        <f>SUM(K9:K21)</f>
        <v>0</v>
      </c>
      <c r="L8" s="166"/>
      <c r="M8" s="166">
        <f>SUM(M9:M21)</f>
        <v>0</v>
      </c>
      <c r="N8" s="165"/>
      <c r="O8" s="165">
        <f>SUM(O9:O21)</f>
        <v>0</v>
      </c>
      <c r="P8" s="165"/>
      <c r="Q8" s="165">
        <f>SUM(Q9:Q21)</f>
        <v>0</v>
      </c>
      <c r="R8" s="166"/>
      <c r="S8" s="166"/>
      <c r="T8" s="167"/>
      <c r="U8" s="161"/>
      <c r="V8" s="161">
        <f>SUM(V9:V21)</f>
        <v>2.21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473</v>
      </c>
      <c r="C9" s="178" t="s">
        <v>474</v>
      </c>
      <c r="D9" s="171" t="s">
        <v>407</v>
      </c>
      <c r="E9" s="172">
        <v>0.40500000000000003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3.5329999999999999</v>
      </c>
      <c r="V9" s="160">
        <f>ROUND(E9*U9,2)</f>
        <v>1.43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475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1454</v>
      </c>
      <c r="D11" s="182"/>
      <c r="E11" s="183">
        <v>0.40500000000000003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69">
        <v>2</v>
      </c>
      <c r="B12" s="170" t="s">
        <v>477</v>
      </c>
      <c r="C12" s="178" t="s">
        <v>478</v>
      </c>
      <c r="D12" s="171" t="s">
        <v>407</v>
      </c>
      <c r="E12" s="172">
        <v>0.40500000000000003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4" t="s">
        <v>452</v>
      </c>
      <c r="S12" s="174" t="s">
        <v>358</v>
      </c>
      <c r="T12" s="175" t="s">
        <v>409</v>
      </c>
      <c r="U12" s="160">
        <v>0.01</v>
      </c>
      <c r="V12" s="160">
        <f>ROUND(E12*U12,2)</f>
        <v>0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266" t="s">
        <v>479</v>
      </c>
      <c r="D13" s="267"/>
      <c r="E13" s="267"/>
      <c r="F13" s="267"/>
      <c r="G13" s="267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413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5">
      <c r="A14" s="169">
        <v>3</v>
      </c>
      <c r="B14" s="170" t="s">
        <v>483</v>
      </c>
      <c r="C14" s="178" t="s">
        <v>484</v>
      </c>
      <c r="D14" s="171" t="s">
        <v>407</v>
      </c>
      <c r="E14" s="172">
        <v>0.40500000000000003</v>
      </c>
      <c r="F14" s="173"/>
      <c r="G14" s="174">
        <f>ROUND(E14*F14,2)</f>
        <v>0</v>
      </c>
      <c r="H14" s="173"/>
      <c r="I14" s="174">
        <f>ROUND(E14*H14,2)</f>
        <v>0</v>
      </c>
      <c r="J14" s="173"/>
      <c r="K14" s="174">
        <f>ROUND(E14*J14,2)</f>
        <v>0</v>
      </c>
      <c r="L14" s="174">
        <v>21</v>
      </c>
      <c r="M14" s="174">
        <f>G14*(1+L14/100)</f>
        <v>0</v>
      </c>
      <c r="N14" s="172">
        <v>0</v>
      </c>
      <c r="O14" s="172">
        <f>ROUND(E14*N14,2)</f>
        <v>0</v>
      </c>
      <c r="P14" s="172">
        <v>0</v>
      </c>
      <c r="Q14" s="172">
        <f>ROUND(E14*P14,2)</f>
        <v>0</v>
      </c>
      <c r="R14" s="174" t="s">
        <v>452</v>
      </c>
      <c r="S14" s="174" t="s">
        <v>358</v>
      </c>
      <c r="T14" s="175" t="s">
        <v>409</v>
      </c>
      <c r="U14" s="160">
        <v>0.67</v>
      </c>
      <c r="V14" s="160">
        <f>ROUND(E14*U14,2)</f>
        <v>0.27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411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2" x14ac:dyDescent="0.25">
      <c r="A15" s="157"/>
      <c r="B15" s="158"/>
      <c r="C15" s="266" t="s">
        <v>485</v>
      </c>
      <c r="D15" s="267"/>
      <c r="E15" s="267"/>
      <c r="F15" s="267"/>
      <c r="G15" s="267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60"/>
      <c r="Z15" s="150"/>
      <c r="AA15" s="150"/>
      <c r="AB15" s="150"/>
      <c r="AC15" s="150"/>
      <c r="AD15" s="150"/>
      <c r="AE15" s="150"/>
      <c r="AF15" s="150"/>
      <c r="AG15" s="150" t="s">
        <v>413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5">
      <c r="A16" s="169">
        <v>4</v>
      </c>
      <c r="B16" s="170" t="s">
        <v>486</v>
      </c>
      <c r="C16" s="178" t="s">
        <v>487</v>
      </c>
      <c r="D16" s="171" t="s">
        <v>407</v>
      </c>
      <c r="E16" s="172">
        <v>0.40500000000000003</v>
      </c>
      <c r="F16" s="173"/>
      <c r="G16" s="174">
        <f>ROUND(E16*F16,2)</f>
        <v>0</v>
      </c>
      <c r="H16" s="173"/>
      <c r="I16" s="174">
        <f>ROUND(E16*H16,2)</f>
        <v>0</v>
      </c>
      <c r="J16" s="173"/>
      <c r="K16" s="174">
        <f>ROUND(E16*J16,2)</f>
        <v>0</v>
      </c>
      <c r="L16" s="174">
        <v>21</v>
      </c>
      <c r="M16" s="174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4" t="s">
        <v>452</v>
      </c>
      <c r="S16" s="174" t="s">
        <v>358</v>
      </c>
      <c r="T16" s="175" t="s">
        <v>409</v>
      </c>
      <c r="U16" s="160">
        <v>0.59099999999999997</v>
      </c>
      <c r="V16" s="160">
        <f>ROUND(E16*U16,2)</f>
        <v>0.24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411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266" t="s">
        <v>485</v>
      </c>
      <c r="D17" s="267"/>
      <c r="E17" s="267"/>
      <c r="F17" s="267"/>
      <c r="G17" s="267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413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20.399999999999999" outlineLevel="1" x14ac:dyDescent="0.25">
      <c r="A18" s="185">
        <v>5</v>
      </c>
      <c r="B18" s="186" t="s">
        <v>488</v>
      </c>
      <c r="C18" s="192" t="s">
        <v>489</v>
      </c>
      <c r="D18" s="187" t="s">
        <v>407</v>
      </c>
      <c r="E18" s="188">
        <v>0.40500000000000003</v>
      </c>
      <c r="F18" s="189"/>
      <c r="G18" s="190">
        <f>ROUND(E18*F18,2)</f>
        <v>0</v>
      </c>
      <c r="H18" s="189"/>
      <c r="I18" s="190">
        <f>ROUND(E18*H18,2)</f>
        <v>0</v>
      </c>
      <c r="J18" s="189"/>
      <c r="K18" s="190">
        <f>ROUND(E18*J18,2)</f>
        <v>0</v>
      </c>
      <c r="L18" s="190">
        <v>21</v>
      </c>
      <c r="M18" s="190">
        <f>G18*(1+L18/100)</f>
        <v>0</v>
      </c>
      <c r="N18" s="188">
        <v>0</v>
      </c>
      <c r="O18" s="188">
        <f>ROUND(E18*N18,2)</f>
        <v>0</v>
      </c>
      <c r="P18" s="188">
        <v>0</v>
      </c>
      <c r="Q18" s="188">
        <f>ROUND(E18*P18,2)</f>
        <v>0</v>
      </c>
      <c r="R18" s="190" t="s">
        <v>452</v>
      </c>
      <c r="S18" s="190" t="s">
        <v>358</v>
      </c>
      <c r="T18" s="191" t="s">
        <v>409</v>
      </c>
      <c r="U18" s="160">
        <v>0.65</v>
      </c>
      <c r="V18" s="160">
        <f>ROUND(E18*U18,2)</f>
        <v>0.26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411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5">
      <c r="A19" s="169">
        <v>6</v>
      </c>
      <c r="B19" s="170" t="s">
        <v>490</v>
      </c>
      <c r="C19" s="178" t="s">
        <v>491</v>
      </c>
      <c r="D19" s="171" t="s">
        <v>407</v>
      </c>
      <c r="E19" s="172">
        <v>0.40500000000000003</v>
      </c>
      <c r="F19" s="173"/>
      <c r="G19" s="174">
        <f>ROUND(E19*F19,2)</f>
        <v>0</v>
      </c>
      <c r="H19" s="173"/>
      <c r="I19" s="174">
        <f>ROUND(E19*H19,2)</f>
        <v>0</v>
      </c>
      <c r="J19" s="173"/>
      <c r="K19" s="174">
        <f>ROUND(E19*J19,2)</f>
        <v>0</v>
      </c>
      <c r="L19" s="174">
        <v>21</v>
      </c>
      <c r="M19" s="174">
        <f>G19*(1+L19/100)</f>
        <v>0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4" t="s">
        <v>452</v>
      </c>
      <c r="S19" s="174" t="s">
        <v>358</v>
      </c>
      <c r="T19" s="175" t="s">
        <v>409</v>
      </c>
      <c r="U19" s="160">
        <v>0.03</v>
      </c>
      <c r="V19" s="160">
        <f>ROUND(E19*U19,2)</f>
        <v>0.01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411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2" x14ac:dyDescent="0.25">
      <c r="A20" s="157"/>
      <c r="B20" s="158"/>
      <c r="C20" s="255" t="s">
        <v>492</v>
      </c>
      <c r="D20" s="256"/>
      <c r="E20" s="256"/>
      <c r="F20" s="256"/>
      <c r="G20" s="256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363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76" t="str">
        <f>C20</f>
        <v>Uložení sypaniny do násypů nebo na skládku s rozprostřením sypaniny ve vrstvách a s hrubým urovnáním.</v>
      </c>
      <c r="BB20" s="150"/>
      <c r="BC20" s="150"/>
      <c r="BD20" s="150"/>
      <c r="BE20" s="150"/>
      <c r="BF20" s="150"/>
      <c r="BG20" s="150"/>
      <c r="BH20" s="150"/>
    </row>
    <row r="21" spans="1:60" outlineLevel="1" x14ac:dyDescent="0.25">
      <c r="A21" s="185">
        <v>7</v>
      </c>
      <c r="B21" s="186" t="s">
        <v>1440</v>
      </c>
      <c r="C21" s="192" t="s">
        <v>1441</v>
      </c>
      <c r="D21" s="187" t="s">
        <v>407</v>
      </c>
      <c r="E21" s="188">
        <v>0.40500000000000003</v>
      </c>
      <c r="F21" s="189"/>
      <c r="G21" s="190">
        <f>ROUND(E21*F21,2)</f>
        <v>0</v>
      </c>
      <c r="H21" s="189"/>
      <c r="I21" s="190">
        <f>ROUND(E21*H21,2)</f>
        <v>0</v>
      </c>
      <c r="J21" s="189"/>
      <c r="K21" s="190">
        <f>ROUND(E21*J21,2)</f>
        <v>0</v>
      </c>
      <c r="L21" s="190">
        <v>21</v>
      </c>
      <c r="M21" s="190">
        <f>G21*(1+L21/100)</f>
        <v>0</v>
      </c>
      <c r="N21" s="188">
        <v>0</v>
      </c>
      <c r="O21" s="188">
        <f>ROUND(E21*N21,2)</f>
        <v>0</v>
      </c>
      <c r="P21" s="188">
        <v>0</v>
      </c>
      <c r="Q21" s="188">
        <f>ROUND(E21*P21,2)</f>
        <v>0</v>
      </c>
      <c r="R21" s="190" t="s">
        <v>452</v>
      </c>
      <c r="S21" s="190" t="s">
        <v>358</v>
      </c>
      <c r="T21" s="191" t="s">
        <v>409</v>
      </c>
      <c r="U21" s="160">
        <v>0</v>
      </c>
      <c r="V21" s="160">
        <f>ROUND(E21*U21,2)</f>
        <v>0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411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x14ac:dyDescent="0.25">
      <c r="A22" s="162" t="s">
        <v>353</v>
      </c>
      <c r="B22" s="163" t="s">
        <v>239</v>
      </c>
      <c r="C22" s="177" t="s">
        <v>240</v>
      </c>
      <c r="D22" s="164"/>
      <c r="E22" s="165"/>
      <c r="F22" s="166"/>
      <c r="G22" s="166">
        <f>SUMIF(AG23:AG34,"&lt;&gt;NOR",G23:G34)</f>
        <v>0</v>
      </c>
      <c r="H22" s="166"/>
      <c r="I22" s="166">
        <f>SUM(I23:I34)</f>
        <v>0</v>
      </c>
      <c r="J22" s="166"/>
      <c r="K22" s="166">
        <f>SUM(K23:K34)</f>
        <v>0</v>
      </c>
      <c r="L22" s="166"/>
      <c r="M22" s="166">
        <f>SUM(M23:M34)</f>
        <v>0</v>
      </c>
      <c r="N22" s="165"/>
      <c r="O22" s="165">
        <f>SUM(O23:O34)</f>
        <v>1.33</v>
      </c>
      <c r="P22" s="165"/>
      <c r="Q22" s="165">
        <f>SUM(Q23:Q34)</f>
        <v>0</v>
      </c>
      <c r="R22" s="166"/>
      <c r="S22" s="166"/>
      <c r="T22" s="167"/>
      <c r="U22" s="161"/>
      <c r="V22" s="161">
        <f>SUM(V23:V34)</f>
        <v>1.07</v>
      </c>
      <c r="W22" s="161"/>
      <c r="X22" s="161"/>
      <c r="Y22" s="161"/>
      <c r="AG22" t="s">
        <v>354</v>
      </c>
    </row>
    <row r="23" spans="1:60" outlineLevel="1" x14ac:dyDescent="0.25">
      <c r="A23" s="169">
        <v>8</v>
      </c>
      <c r="B23" s="170" t="s">
        <v>1455</v>
      </c>
      <c r="C23" s="178" t="s">
        <v>1456</v>
      </c>
      <c r="D23" s="171" t="s">
        <v>407</v>
      </c>
      <c r="E23" s="172">
        <v>0.50300999999999996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2.5855999999999999</v>
      </c>
      <c r="O23" s="172">
        <f>ROUND(E23*N23,2)</f>
        <v>1.3</v>
      </c>
      <c r="P23" s="172">
        <v>0</v>
      </c>
      <c r="Q23" s="172">
        <f>ROUND(E23*P23,2)</f>
        <v>0</v>
      </c>
      <c r="R23" s="174" t="s">
        <v>1059</v>
      </c>
      <c r="S23" s="174" t="s">
        <v>358</v>
      </c>
      <c r="T23" s="175" t="s">
        <v>409</v>
      </c>
      <c r="U23" s="160">
        <v>0.52900000000000003</v>
      </c>
      <c r="V23" s="160">
        <f>ROUND(E23*U23,2)</f>
        <v>0.27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411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1" outlineLevel="2" x14ac:dyDescent="0.25">
      <c r="A24" s="157"/>
      <c r="B24" s="158"/>
      <c r="C24" s="266" t="s">
        <v>1457</v>
      </c>
      <c r="D24" s="267"/>
      <c r="E24" s="267"/>
      <c r="F24" s="267"/>
      <c r="G24" s="267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413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76" t="str">
        <f>C24</f>
        <v>ve výkopu zapaženém nebo nezapaženém, popř. nad terénem z betonu prostého, z cementů portladských a struskoportladských, z cementů síranovzdorných,</v>
      </c>
      <c r="BB24" s="150"/>
      <c r="BC24" s="150"/>
      <c r="BD24" s="150"/>
      <c r="BE24" s="150"/>
      <c r="BF24" s="150"/>
      <c r="BG24" s="150"/>
      <c r="BH24" s="150"/>
    </row>
    <row r="25" spans="1:60" outlineLevel="2" x14ac:dyDescent="0.25">
      <c r="A25" s="157"/>
      <c r="B25" s="158"/>
      <c r="C25" s="184" t="s">
        <v>1458</v>
      </c>
      <c r="D25" s="182"/>
      <c r="E25" s="183">
        <v>0.50300999999999996</v>
      </c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5">
      <c r="A26" s="169">
        <v>9</v>
      </c>
      <c r="B26" s="170" t="s">
        <v>1459</v>
      </c>
      <c r="C26" s="178" t="s">
        <v>1460</v>
      </c>
      <c r="D26" s="171" t="s">
        <v>446</v>
      </c>
      <c r="E26" s="172">
        <v>0.36</v>
      </c>
      <c r="F26" s="173"/>
      <c r="G26" s="174">
        <f>ROUND(E26*F26,2)</f>
        <v>0</v>
      </c>
      <c r="H26" s="173"/>
      <c r="I26" s="174">
        <f>ROUND(E26*H26,2)</f>
        <v>0</v>
      </c>
      <c r="J26" s="173"/>
      <c r="K26" s="174">
        <f>ROUND(E26*J26,2)</f>
        <v>0</v>
      </c>
      <c r="L26" s="174">
        <v>21</v>
      </c>
      <c r="M26" s="174">
        <f>G26*(1+L26/100)</f>
        <v>0</v>
      </c>
      <c r="N26" s="172">
        <v>3.9199999999999999E-2</v>
      </c>
      <c r="O26" s="172">
        <f>ROUND(E26*N26,2)</f>
        <v>0.01</v>
      </c>
      <c r="P26" s="172">
        <v>0</v>
      </c>
      <c r="Q26" s="172">
        <f>ROUND(E26*P26,2)</f>
        <v>0</v>
      </c>
      <c r="R26" s="174" t="s">
        <v>460</v>
      </c>
      <c r="S26" s="174" t="s">
        <v>358</v>
      </c>
      <c r="T26" s="175" t="s">
        <v>409</v>
      </c>
      <c r="U26" s="160">
        <v>1.05</v>
      </c>
      <c r="V26" s="160">
        <f>ROUND(E26*U26,2)</f>
        <v>0.38</v>
      </c>
      <c r="W26" s="160"/>
      <c r="X26" s="160" t="s">
        <v>410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411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ht="21" outlineLevel="2" x14ac:dyDescent="0.25">
      <c r="A27" s="157"/>
      <c r="B27" s="158"/>
      <c r="C27" s="266" t="s">
        <v>1461</v>
      </c>
      <c r="D27" s="267"/>
      <c r="E27" s="267"/>
      <c r="F27" s="267"/>
      <c r="G27" s="267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413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76" t="str">
        <f>C27</f>
        <v>bednění svislé nebo šikmé (odkloněné), půdorysně přímé nebo zalomené, stěn základových patek ve volných nebo zapažených jámách, rýhách, šachtách, včetně případných vzpěr,</v>
      </c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184" t="s">
        <v>1462</v>
      </c>
      <c r="D28" s="182"/>
      <c r="E28" s="183">
        <v>0.36</v>
      </c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69">
        <v>10</v>
      </c>
      <c r="B29" s="170" t="s">
        <v>1463</v>
      </c>
      <c r="C29" s="178" t="s">
        <v>1464</v>
      </c>
      <c r="D29" s="171" t="s">
        <v>446</v>
      </c>
      <c r="E29" s="172">
        <v>0.36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0</v>
      </c>
      <c r="O29" s="172">
        <f>ROUND(E29*N29,2)</f>
        <v>0</v>
      </c>
      <c r="P29" s="172">
        <v>0</v>
      </c>
      <c r="Q29" s="172">
        <f>ROUND(E29*P29,2)</f>
        <v>0</v>
      </c>
      <c r="R29" s="174" t="s">
        <v>460</v>
      </c>
      <c r="S29" s="174" t="s">
        <v>358</v>
      </c>
      <c r="T29" s="175" t="s">
        <v>409</v>
      </c>
      <c r="U29" s="160">
        <v>0.32</v>
      </c>
      <c r="V29" s="160">
        <f>ROUND(E29*U29,2)</f>
        <v>0.12</v>
      </c>
      <c r="W29" s="160"/>
      <c r="X29" s="160" t="s">
        <v>410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411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ht="21" outlineLevel="2" x14ac:dyDescent="0.25">
      <c r="A30" s="157"/>
      <c r="B30" s="158"/>
      <c r="C30" s="266" t="s">
        <v>1461</v>
      </c>
      <c r="D30" s="267"/>
      <c r="E30" s="267"/>
      <c r="F30" s="267"/>
      <c r="G30" s="267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413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76" t="str">
        <f>C30</f>
        <v>bednění svislé nebo šikmé (odkloněné), půdorysně přímé nebo zalomené, stěn základových patek ve volných nebo zapažených jámách, rýhách, šachtách, včetně případných vzpěr,</v>
      </c>
      <c r="BB30" s="150"/>
      <c r="BC30" s="150"/>
      <c r="BD30" s="150"/>
      <c r="BE30" s="150"/>
      <c r="BF30" s="150"/>
      <c r="BG30" s="150"/>
      <c r="BH30" s="150"/>
    </row>
    <row r="31" spans="1:60" outlineLevel="2" x14ac:dyDescent="0.25">
      <c r="A31" s="157"/>
      <c r="B31" s="158"/>
      <c r="C31" s="264" t="s">
        <v>1465</v>
      </c>
      <c r="D31" s="265"/>
      <c r="E31" s="265"/>
      <c r="F31" s="265"/>
      <c r="G31" s="265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363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5">
      <c r="A32" s="169">
        <v>11</v>
      </c>
      <c r="B32" s="170" t="s">
        <v>1466</v>
      </c>
      <c r="C32" s="178" t="s">
        <v>1467</v>
      </c>
      <c r="D32" s="171" t="s">
        <v>426</v>
      </c>
      <c r="E32" s="172">
        <v>1.9439999999999999E-2</v>
      </c>
      <c r="F32" s="173"/>
      <c r="G32" s="174">
        <f>ROUND(E32*F32,2)</f>
        <v>0</v>
      </c>
      <c r="H32" s="173"/>
      <c r="I32" s="174">
        <f>ROUND(E32*H32,2)</f>
        <v>0</v>
      </c>
      <c r="J32" s="173"/>
      <c r="K32" s="174">
        <f>ROUND(E32*J32,2)</f>
        <v>0</v>
      </c>
      <c r="L32" s="174">
        <v>21</v>
      </c>
      <c r="M32" s="174">
        <f>G32*(1+L32/100)</f>
        <v>0</v>
      </c>
      <c r="N32" s="172">
        <v>1.0569299999999999</v>
      </c>
      <c r="O32" s="172">
        <f>ROUND(E32*N32,2)</f>
        <v>0.02</v>
      </c>
      <c r="P32" s="172">
        <v>0</v>
      </c>
      <c r="Q32" s="172">
        <f>ROUND(E32*P32,2)</f>
        <v>0</v>
      </c>
      <c r="R32" s="174" t="s">
        <v>460</v>
      </c>
      <c r="S32" s="174" t="s">
        <v>358</v>
      </c>
      <c r="T32" s="175" t="s">
        <v>409</v>
      </c>
      <c r="U32" s="160">
        <v>15.231</v>
      </c>
      <c r="V32" s="160">
        <f>ROUND(E32*U32,2)</f>
        <v>0.3</v>
      </c>
      <c r="W32" s="160"/>
      <c r="X32" s="160" t="s">
        <v>410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411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2" x14ac:dyDescent="0.25">
      <c r="A33" s="157"/>
      <c r="B33" s="158"/>
      <c r="C33" s="266" t="s">
        <v>1046</v>
      </c>
      <c r="D33" s="267"/>
      <c r="E33" s="267"/>
      <c r="F33" s="267"/>
      <c r="G33" s="267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413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2" x14ac:dyDescent="0.25">
      <c r="A34" s="157"/>
      <c r="B34" s="158"/>
      <c r="C34" s="184" t="s">
        <v>1468</v>
      </c>
      <c r="D34" s="182"/>
      <c r="E34" s="183">
        <v>1.9439999999999999E-2</v>
      </c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x14ac:dyDescent="0.25">
      <c r="A35" s="162" t="s">
        <v>353</v>
      </c>
      <c r="B35" s="163" t="s">
        <v>243</v>
      </c>
      <c r="C35" s="177" t="s">
        <v>244</v>
      </c>
      <c r="D35" s="164"/>
      <c r="E35" s="165"/>
      <c r="F35" s="166"/>
      <c r="G35" s="166">
        <f>SUMIF(AG36:AG39,"&lt;&gt;NOR",G36:G39)</f>
        <v>0</v>
      </c>
      <c r="H35" s="166"/>
      <c r="I35" s="166">
        <f>SUM(I36:I39)</f>
        <v>0</v>
      </c>
      <c r="J35" s="166"/>
      <c r="K35" s="166">
        <f>SUM(K36:K39)</f>
        <v>0</v>
      </c>
      <c r="L35" s="166"/>
      <c r="M35" s="166">
        <f>SUM(M36:M39)</f>
        <v>0</v>
      </c>
      <c r="N35" s="165"/>
      <c r="O35" s="165">
        <f>SUM(O36:O39)</f>
        <v>1.37</v>
      </c>
      <c r="P35" s="165"/>
      <c r="Q35" s="165">
        <f>SUM(Q36:Q39)</f>
        <v>0</v>
      </c>
      <c r="R35" s="166"/>
      <c r="S35" s="166"/>
      <c r="T35" s="167"/>
      <c r="U35" s="161"/>
      <c r="V35" s="161">
        <f>SUM(V36:V39)</f>
        <v>4.04</v>
      </c>
      <c r="W35" s="161"/>
      <c r="X35" s="161"/>
      <c r="Y35" s="161"/>
      <c r="AG35" t="s">
        <v>354</v>
      </c>
    </row>
    <row r="36" spans="1:60" outlineLevel="1" x14ac:dyDescent="0.25">
      <c r="A36" s="169">
        <v>12</v>
      </c>
      <c r="B36" s="170" t="s">
        <v>1021</v>
      </c>
      <c r="C36" s="178" t="s">
        <v>1022</v>
      </c>
      <c r="D36" s="171" t="s">
        <v>407</v>
      </c>
      <c r="E36" s="172">
        <v>0.50849999999999995</v>
      </c>
      <c r="F36" s="173"/>
      <c r="G36" s="174">
        <f>ROUND(E36*F36,2)</f>
        <v>0</v>
      </c>
      <c r="H36" s="173"/>
      <c r="I36" s="174">
        <f>ROUND(E36*H36,2)</f>
        <v>0</v>
      </c>
      <c r="J36" s="173"/>
      <c r="K36" s="174">
        <f>ROUND(E36*J36,2)</f>
        <v>0</v>
      </c>
      <c r="L36" s="174">
        <v>21</v>
      </c>
      <c r="M36" s="174">
        <f>G36*(1+L36/100)</f>
        <v>0</v>
      </c>
      <c r="N36" s="172">
        <v>2.7027000000000001</v>
      </c>
      <c r="O36" s="172">
        <f>ROUND(E36*N36,2)</f>
        <v>1.37</v>
      </c>
      <c r="P36" s="172">
        <v>0</v>
      </c>
      <c r="Q36" s="172">
        <f>ROUND(E36*P36,2)</f>
        <v>0</v>
      </c>
      <c r="R36" s="174" t="s">
        <v>1023</v>
      </c>
      <c r="S36" s="174" t="s">
        <v>358</v>
      </c>
      <c r="T36" s="175" t="s">
        <v>409</v>
      </c>
      <c r="U36" s="160">
        <v>7.95</v>
      </c>
      <c r="V36" s="160">
        <f>ROUND(E36*U36,2)</f>
        <v>4.04</v>
      </c>
      <c r="W36" s="160"/>
      <c r="X36" s="160" t="s">
        <v>410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411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2" x14ac:dyDescent="0.25">
      <c r="A37" s="157"/>
      <c r="B37" s="158"/>
      <c r="C37" s="266" t="s">
        <v>1024</v>
      </c>
      <c r="D37" s="267"/>
      <c r="E37" s="267"/>
      <c r="F37" s="267"/>
      <c r="G37" s="267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413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2" x14ac:dyDescent="0.25">
      <c r="A38" s="157"/>
      <c r="B38" s="158"/>
      <c r="C38" s="184" t="s">
        <v>1469</v>
      </c>
      <c r="D38" s="182"/>
      <c r="E38" s="183">
        <v>0.40218999999999999</v>
      </c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3" x14ac:dyDescent="0.25">
      <c r="A39" s="157"/>
      <c r="B39" s="158"/>
      <c r="C39" s="184" t="s">
        <v>1470</v>
      </c>
      <c r="D39" s="182"/>
      <c r="E39" s="183">
        <v>0.10631</v>
      </c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x14ac:dyDescent="0.25">
      <c r="A40" s="162" t="s">
        <v>353</v>
      </c>
      <c r="B40" s="163" t="s">
        <v>251</v>
      </c>
      <c r="C40" s="177" t="s">
        <v>252</v>
      </c>
      <c r="D40" s="164"/>
      <c r="E40" s="165"/>
      <c r="F40" s="166"/>
      <c r="G40" s="166">
        <f>SUMIF(AG41:AG43,"&lt;&gt;NOR",G41:G43)</f>
        <v>0</v>
      </c>
      <c r="H40" s="166"/>
      <c r="I40" s="166">
        <f>SUM(I41:I43)</f>
        <v>0</v>
      </c>
      <c r="J40" s="166"/>
      <c r="K40" s="166">
        <f>SUM(K41:K43)</f>
        <v>0</v>
      </c>
      <c r="L40" s="166"/>
      <c r="M40" s="166">
        <f>SUM(M41:M43)</f>
        <v>0</v>
      </c>
      <c r="N40" s="165"/>
      <c r="O40" s="165">
        <f>SUM(O41:O43)</f>
        <v>0.05</v>
      </c>
      <c r="P40" s="165"/>
      <c r="Q40" s="165">
        <f>SUM(Q41:Q43)</f>
        <v>0</v>
      </c>
      <c r="R40" s="166"/>
      <c r="S40" s="166"/>
      <c r="T40" s="167"/>
      <c r="U40" s="161"/>
      <c r="V40" s="161">
        <f>SUM(V41:V43)</f>
        <v>2.83</v>
      </c>
      <c r="W40" s="161"/>
      <c r="X40" s="161"/>
      <c r="Y40" s="161"/>
      <c r="AG40" t="s">
        <v>354</v>
      </c>
    </row>
    <row r="41" spans="1:60" outlineLevel="1" x14ac:dyDescent="0.25">
      <c r="A41" s="169">
        <v>13</v>
      </c>
      <c r="B41" s="170" t="s">
        <v>990</v>
      </c>
      <c r="C41" s="178" t="s">
        <v>991</v>
      </c>
      <c r="D41" s="171" t="s">
        <v>446</v>
      </c>
      <c r="E41" s="172">
        <v>2.2599999999999998</v>
      </c>
      <c r="F41" s="173"/>
      <c r="G41" s="174">
        <f>ROUND(E41*F41,2)</f>
        <v>0</v>
      </c>
      <c r="H41" s="173"/>
      <c r="I41" s="174">
        <f>ROUND(E41*H41,2)</f>
        <v>0</v>
      </c>
      <c r="J41" s="173"/>
      <c r="K41" s="174">
        <f>ROUND(E41*J41,2)</f>
        <v>0</v>
      </c>
      <c r="L41" s="174">
        <v>21</v>
      </c>
      <c r="M41" s="174">
        <f>G41*(1+L41/100)</f>
        <v>0</v>
      </c>
      <c r="N41" s="172">
        <v>2.214E-2</v>
      </c>
      <c r="O41" s="172">
        <f>ROUND(E41*N41,2)</f>
        <v>0.05</v>
      </c>
      <c r="P41" s="172">
        <v>0</v>
      </c>
      <c r="Q41" s="172">
        <f>ROUND(E41*P41,2)</f>
        <v>0</v>
      </c>
      <c r="R41" s="174" t="s">
        <v>460</v>
      </c>
      <c r="S41" s="174" t="s">
        <v>358</v>
      </c>
      <c r="T41" s="175" t="s">
        <v>409</v>
      </c>
      <c r="U41" s="160">
        <v>1.25</v>
      </c>
      <c r="V41" s="160">
        <f>ROUND(E41*U41,2)</f>
        <v>2.83</v>
      </c>
      <c r="W41" s="160"/>
      <c r="X41" s="160" t="s">
        <v>410</v>
      </c>
      <c r="Y41" s="160" t="s">
        <v>361</v>
      </c>
      <c r="Z41" s="150"/>
      <c r="AA41" s="150"/>
      <c r="AB41" s="150"/>
      <c r="AC41" s="150"/>
      <c r="AD41" s="150"/>
      <c r="AE41" s="150"/>
      <c r="AF41" s="150"/>
      <c r="AG41" s="150" t="s">
        <v>411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2" x14ac:dyDescent="0.25">
      <c r="A42" s="157"/>
      <c r="B42" s="158"/>
      <c r="C42" s="184" t="s">
        <v>1471</v>
      </c>
      <c r="D42" s="182"/>
      <c r="E42" s="183">
        <v>1.7875000000000001</v>
      </c>
      <c r="F42" s="160"/>
      <c r="G42" s="16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415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3" x14ac:dyDescent="0.25">
      <c r="A43" s="157"/>
      <c r="B43" s="158"/>
      <c r="C43" s="184" t="s">
        <v>1472</v>
      </c>
      <c r="D43" s="182"/>
      <c r="E43" s="183">
        <v>0.47249999999999998</v>
      </c>
      <c r="F43" s="160"/>
      <c r="G43" s="160"/>
      <c r="H43" s="160"/>
      <c r="I43" s="160"/>
      <c r="J43" s="160"/>
      <c r="K43" s="160"/>
      <c r="L43" s="160"/>
      <c r="M43" s="160"/>
      <c r="N43" s="159"/>
      <c r="O43" s="159"/>
      <c r="P43" s="159"/>
      <c r="Q43" s="159"/>
      <c r="R43" s="160"/>
      <c r="S43" s="160"/>
      <c r="T43" s="160"/>
      <c r="U43" s="160"/>
      <c r="V43" s="160"/>
      <c r="W43" s="160"/>
      <c r="X43" s="160"/>
      <c r="Y43" s="160"/>
      <c r="Z43" s="150"/>
      <c r="AA43" s="150"/>
      <c r="AB43" s="150"/>
      <c r="AC43" s="150"/>
      <c r="AD43" s="150"/>
      <c r="AE43" s="150"/>
      <c r="AF43" s="150"/>
      <c r="AG43" s="150" t="s">
        <v>415</v>
      </c>
      <c r="AH43" s="150">
        <v>0</v>
      </c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x14ac:dyDescent="0.25">
      <c r="A44" s="162" t="s">
        <v>353</v>
      </c>
      <c r="B44" s="163" t="s">
        <v>253</v>
      </c>
      <c r="C44" s="177" t="s">
        <v>254</v>
      </c>
      <c r="D44" s="164"/>
      <c r="E44" s="165"/>
      <c r="F44" s="166"/>
      <c r="G44" s="166">
        <f>SUMIF(AG45:AG48,"&lt;&gt;NOR",G45:G48)</f>
        <v>0</v>
      </c>
      <c r="H44" s="166"/>
      <c r="I44" s="166">
        <f>SUM(I45:I48)</f>
        <v>0</v>
      </c>
      <c r="J44" s="166"/>
      <c r="K44" s="166">
        <f>SUM(K45:K48)</f>
        <v>0</v>
      </c>
      <c r="L44" s="166"/>
      <c r="M44" s="166">
        <f>SUM(M45:M48)</f>
        <v>0</v>
      </c>
      <c r="N44" s="165"/>
      <c r="O44" s="165">
        <f>SUM(O45:O48)</f>
        <v>0.21</v>
      </c>
      <c r="P44" s="165"/>
      <c r="Q44" s="165">
        <f>SUM(Q45:Q48)</f>
        <v>0</v>
      </c>
      <c r="R44" s="166"/>
      <c r="S44" s="166"/>
      <c r="T44" s="167"/>
      <c r="U44" s="161"/>
      <c r="V44" s="161">
        <f>SUM(V45:V48)</f>
        <v>0.21</v>
      </c>
      <c r="W44" s="161"/>
      <c r="X44" s="161"/>
      <c r="Y44" s="161"/>
      <c r="AG44" t="s">
        <v>354</v>
      </c>
    </row>
    <row r="45" spans="1:60" outlineLevel="1" x14ac:dyDescent="0.25">
      <c r="A45" s="169">
        <v>14</v>
      </c>
      <c r="B45" s="170" t="s">
        <v>1473</v>
      </c>
      <c r="C45" s="178" t="s">
        <v>1474</v>
      </c>
      <c r="D45" s="171" t="s">
        <v>407</v>
      </c>
      <c r="E45" s="172">
        <v>8.3000000000000004E-2</v>
      </c>
      <c r="F45" s="173"/>
      <c r="G45" s="174">
        <f>ROUND(E45*F45,2)</f>
        <v>0</v>
      </c>
      <c r="H45" s="173"/>
      <c r="I45" s="174">
        <f>ROUND(E45*H45,2)</f>
        <v>0</v>
      </c>
      <c r="J45" s="173"/>
      <c r="K45" s="174">
        <f>ROUND(E45*J45,2)</f>
        <v>0</v>
      </c>
      <c r="L45" s="174">
        <v>21</v>
      </c>
      <c r="M45" s="174">
        <f>G45*(1+L45/100)</f>
        <v>0</v>
      </c>
      <c r="N45" s="172">
        <v>2.5249999999999999</v>
      </c>
      <c r="O45" s="172">
        <f>ROUND(E45*N45,2)</f>
        <v>0.21</v>
      </c>
      <c r="P45" s="172">
        <v>0</v>
      </c>
      <c r="Q45" s="172">
        <f>ROUND(E45*P45,2)</f>
        <v>0</v>
      </c>
      <c r="R45" s="174" t="s">
        <v>460</v>
      </c>
      <c r="S45" s="174" t="s">
        <v>358</v>
      </c>
      <c r="T45" s="175" t="s">
        <v>409</v>
      </c>
      <c r="U45" s="160">
        <v>2.58</v>
      </c>
      <c r="V45" s="160">
        <f>ROUND(E45*U45,2)</f>
        <v>0.21</v>
      </c>
      <c r="W45" s="160"/>
      <c r="X45" s="160" t="s">
        <v>410</v>
      </c>
      <c r="Y45" s="160" t="s">
        <v>361</v>
      </c>
      <c r="Z45" s="150"/>
      <c r="AA45" s="150"/>
      <c r="AB45" s="150"/>
      <c r="AC45" s="150"/>
      <c r="AD45" s="150"/>
      <c r="AE45" s="150"/>
      <c r="AF45" s="150"/>
      <c r="AG45" s="150" t="s">
        <v>411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2" x14ac:dyDescent="0.25">
      <c r="A46" s="157"/>
      <c r="B46" s="158"/>
      <c r="C46" s="266" t="s">
        <v>461</v>
      </c>
      <c r="D46" s="267"/>
      <c r="E46" s="267"/>
      <c r="F46" s="267"/>
      <c r="G46" s="267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413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2" x14ac:dyDescent="0.25">
      <c r="A47" s="157"/>
      <c r="B47" s="158"/>
      <c r="C47" s="264" t="s">
        <v>462</v>
      </c>
      <c r="D47" s="265"/>
      <c r="E47" s="265"/>
      <c r="F47" s="265"/>
      <c r="G47" s="265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60"/>
      <c r="Z47" s="150"/>
      <c r="AA47" s="150"/>
      <c r="AB47" s="150"/>
      <c r="AC47" s="150"/>
      <c r="AD47" s="150"/>
      <c r="AE47" s="150"/>
      <c r="AF47" s="150"/>
      <c r="AG47" s="150" t="s">
        <v>363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2" x14ac:dyDescent="0.25">
      <c r="A48" s="157"/>
      <c r="B48" s="158"/>
      <c r="C48" s="184" t="s">
        <v>1475</v>
      </c>
      <c r="D48" s="182"/>
      <c r="E48" s="183">
        <v>8.3000000000000004E-2</v>
      </c>
      <c r="F48" s="160"/>
      <c r="G48" s="160"/>
      <c r="H48" s="160"/>
      <c r="I48" s="160"/>
      <c r="J48" s="160"/>
      <c r="K48" s="160"/>
      <c r="L48" s="160"/>
      <c r="M48" s="160"/>
      <c r="N48" s="159"/>
      <c r="O48" s="159"/>
      <c r="P48" s="159"/>
      <c r="Q48" s="159"/>
      <c r="R48" s="160"/>
      <c r="S48" s="160"/>
      <c r="T48" s="160"/>
      <c r="U48" s="160"/>
      <c r="V48" s="160"/>
      <c r="W48" s="160"/>
      <c r="X48" s="160"/>
      <c r="Y48" s="160"/>
      <c r="Z48" s="150"/>
      <c r="AA48" s="150"/>
      <c r="AB48" s="150"/>
      <c r="AC48" s="150"/>
      <c r="AD48" s="150"/>
      <c r="AE48" s="150"/>
      <c r="AF48" s="150"/>
      <c r="AG48" s="150" t="s">
        <v>415</v>
      </c>
      <c r="AH48" s="150">
        <v>0</v>
      </c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x14ac:dyDescent="0.25">
      <c r="A49" s="162" t="s">
        <v>353</v>
      </c>
      <c r="B49" s="163" t="s">
        <v>275</v>
      </c>
      <c r="C49" s="177" t="s">
        <v>276</v>
      </c>
      <c r="D49" s="164"/>
      <c r="E49" s="165"/>
      <c r="F49" s="166"/>
      <c r="G49" s="166">
        <f>SUMIF(AG50:AG54,"&lt;&gt;NOR",G50:G54)</f>
        <v>0</v>
      </c>
      <c r="H49" s="166"/>
      <c r="I49" s="166">
        <f>SUM(I50:I54)</f>
        <v>0</v>
      </c>
      <c r="J49" s="166"/>
      <c r="K49" s="166">
        <f>SUM(K50:K54)</f>
        <v>0</v>
      </c>
      <c r="L49" s="166"/>
      <c r="M49" s="166">
        <f>SUM(M50:M54)</f>
        <v>0</v>
      </c>
      <c r="N49" s="165"/>
      <c r="O49" s="165">
        <f>SUM(O50:O54)</f>
        <v>0</v>
      </c>
      <c r="P49" s="165"/>
      <c r="Q49" s="165">
        <f>SUM(Q50:Q54)</f>
        <v>0</v>
      </c>
      <c r="R49" s="166"/>
      <c r="S49" s="166"/>
      <c r="T49" s="167"/>
      <c r="U49" s="161"/>
      <c r="V49" s="161">
        <f>SUM(V50:V54)</f>
        <v>1.89</v>
      </c>
      <c r="W49" s="161"/>
      <c r="X49" s="161"/>
      <c r="Y49" s="161"/>
      <c r="AG49" t="s">
        <v>354</v>
      </c>
    </row>
    <row r="50" spans="1:60" outlineLevel="1" x14ac:dyDescent="0.25">
      <c r="A50" s="169">
        <v>15</v>
      </c>
      <c r="B50" s="170" t="s">
        <v>1027</v>
      </c>
      <c r="C50" s="178" t="s">
        <v>1028</v>
      </c>
      <c r="D50" s="171" t="s">
        <v>426</v>
      </c>
      <c r="E50" s="172">
        <v>2.9691800000000002</v>
      </c>
      <c r="F50" s="173"/>
      <c r="G50" s="174">
        <f>ROUND(E50*F50,2)</f>
        <v>0</v>
      </c>
      <c r="H50" s="173"/>
      <c r="I50" s="174">
        <f>ROUND(E50*H50,2)</f>
        <v>0</v>
      </c>
      <c r="J50" s="173"/>
      <c r="K50" s="174">
        <f>ROUND(E50*J50,2)</f>
        <v>0</v>
      </c>
      <c r="L50" s="174">
        <v>21</v>
      </c>
      <c r="M50" s="174">
        <f>G50*(1+L50/100)</f>
        <v>0</v>
      </c>
      <c r="N50" s="172">
        <v>0</v>
      </c>
      <c r="O50" s="172">
        <f>ROUND(E50*N50,2)</f>
        <v>0</v>
      </c>
      <c r="P50" s="172">
        <v>0</v>
      </c>
      <c r="Q50" s="172">
        <f>ROUND(E50*P50,2)</f>
        <v>0</v>
      </c>
      <c r="R50" s="174" t="s">
        <v>1023</v>
      </c>
      <c r="S50" s="174" t="s">
        <v>358</v>
      </c>
      <c r="T50" s="175" t="s">
        <v>409</v>
      </c>
      <c r="U50" s="160">
        <v>0.63800000000000001</v>
      </c>
      <c r="V50" s="160">
        <f>ROUND(E50*U50,2)</f>
        <v>1.89</v>
      </c>
      <c r="W50" s="160"/>
      <c r="X50" s="160" t="s">
        <v>792</v>
      </c>
      <c r="Y50" s="160" t="s">
        <v>361</v>
      </c>
      <c r="Z50" s="150"/>
      <c r="AA50" s="150"/>
      <c r="AB50" s="150"/>
      <c r="AC50" s="150"/>
      <c r="AD50" s="150"/>
      <c r="AE50" s="150"/>
      <c r="AF50" s="150"/>
      <c r="AG50" s="150" t="s">
        <v>793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2" x14ac:dyDescent="0.25">
      <c r="A51" s="157"/>
      <c r="B51" s="158"/>
      <c r="C51" s="266" t="s">
        <v>1029</v>
      </c>
      <c r="D51" s="267"/>
      <c r="E51" s="267"/>
      <c r="F51" s="267"/>
      <c r="G51" s="267"/>
      <c r="H51" s="160"/>
      <c r="I51" s="160"/>
      <c r="J51" s="160"/>
      <c r="K51" s="160"/>
      <c r="L51" s="160"/>
      <c r="M51" s="160"/>
      <c r="N51" s="159"/>
      <c r="O51" s="159"/>
      <c r="P51" s="159"/>
      <c r="Q51" s="159"/>
      <c r="R51" s="160"/>
      <c r="S51" s="160"/>
      <c r="T51" s="160"/>
      <c r="U51" s="160"/>
      <c r="V51" s="160"/>
      <c r="W51" s="160"/>
      <c r="X51" s="160"/>
      <c r="Y51" s="160"/>
      <c r="Z51" s="150"/>
      <c r="AA51" s="150"/>
      <c r="AB51" s="150"/>
      <c r="AC51" s="150"/>
      <c r="AD51" s="150"/>
      <c r="AE51" s="150"/>
      <c r="AF51" s="150"/>
      <c r="AG51" s="150" t="s">
        <v>413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76" t="str">
        <f>C51</f>
        <v>se svislou nosnou konstrukcí zděnou z cihel, kamene, tvárnic, monolitickou betonovou tyčovou nebo plošnou ( KMCH 1, 2, 3, - JKSO šesté místo )</v>
      </c>
      <c r="BB51" s="150"/>
      <c r="BC51" s="150"/>
      <c r="BD51" s="150"/>
      <c r="BE51" s="150"/>
      <c r="BF51" s="150"/>
      <c r="BG51" s="150"/>
      <c r="BH51" s="150"/>
    </row>
    <row r="52" spans="1:60" outlineLevel="2" x14ac:dyDescent="0.25">
      <c r="A52" s="157"/>
      <c r="B52" s="158"/>
      <c r="C52" s="184" t="s">
        <v>795</v>
      </c>
      <c r="D52" s="182"/>
      <c r="E52" s="183"/>
      <c r="F52" s="160"/>
      <c r="G52" s="160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60"/>
      <c r="Z52" s="150"/>
      <c r="AA52" s="150"/>
      <c r="AB52" s="150"/>
      <c r="AC52" s="150"/>
      <c r="AD52" s="150"/>
      <c r="AE52" s="150"/>
      <c r="AF52" s="150"/>
      <c r="AG52" s="150" t="s">
        <v>415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3" x14ac:dyDescent="0.25">
      <c r="A53" s="157"/>
      <c r="B53" s="158"/>
      <c r="C53" s="184" t="s">
        <v>1476</v>
      </c>
      <c r="D53" s="182"/>
      <c r="E53" s="183"/>
      <c r="F53" s="160"/>
      <c r="G53" s="160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60"/>
      <c r="Z53" s="150"/>
      <c r="AA53" s="150"/>
      <c r="AB53" s="150"/>
      <c r="AC53" s="150"/>
      <c r="AD53" s="150"/>
      <c r="AE53" s="150"/>
      <c r="AF53" s="150"/>
      <c r="AG53" s="150" t="s">
        <v>415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3" x14ac:dyDescent="0.25">
      <c r="A54" s="157"/>
      <c r="B54" s="158"/>
      <c r="C54" s="184" t="s">
        <v>1477</v>
      </c>
      <c r="D54" s="182"/>
      <c r="E54" s="183">
        <v>2.9691800000000002</v>
      </c>
      <c r="F54" s="160"/>
      <c r="G54" s="16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415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x14ac:dyDescent="0.25">
      <c r="A55" s="3"/>
      <c r="B55" s="4"/>
      <c r="C55" s="179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15</v>
      </c>
      <c r="AF55">
        <v>21</v>
      </c>
      <c r="AG55" t="s">
        <v>339</v>
      </c>
    </row>
    <row r="56" spans="1:60" x14ac:dyDescent="0.25">
      <c r="A56" s="153"/>
      <c r="B56" s="154" t="s">
        <v>29</v>
      </c>
      <c r="C56" s="180"/>
      <c r="D56" s="155"/>
      <c r="E56" s="156"/>
      <c r="F56" s="156"/>
      <c r="G56" s="168">
        <f>G8+G22+G35+G40+G44+G49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401</v>
      </c>
    </row>
    <row r="57" spans="1:60" x14ac:dyDescent="0.25">
      <c r="C57" s="181"/>
      <c r="D57" s="10"/>
      <c r="AG57" t="s">
        <v>403</v>
      </c>
    </row>
    <row r="58" spans="1:60" x14ac:dyDescent="0.25">
      <c r="D58" s="10"/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dQmssxwICcDNWxM0HFcBxwMt6yfvoq7EQ1ejoHUzHLsgvOjNk2Ptb5tv6NBEXJKGvrMdXtUpY2yjR/jrlRnOnQ==" saltValue="Nt+1t6ElxQYbiHmMbLXBvw==" spinCount="100000" sheet="1" formatRows="0"/>
  <mergeCells count="18">
    <mergeCell ref="C13:G13"/>
    <mergeCell ref="A1:G1"/>
    <mergeCell ref="C2:G2"/>
    <mergeCell ref="C3:G3"/>
    <mergeCell ref="C4:G4"/>
    <mergeCell ref="C10:G10"/>
    <mergeCell ref="C51:G51"/>
    <mergeCell ref="C15:G15"/>
    <mergeCell ref="C17:G17"/>
    <mergeCell ref="C20:G20"/>
    <mergeCell ref="C24:G24"/>
    <mergeCell ref="C27:G27"/>
    <mergeCell ref="C30:G30"/>
    <mergeCell ref="C31:G31"/>
    <mergeCell ref="C33:G33"/>
    <mergeCell ref="C37:G37"/>
    <mergeCell ref="C46:G46"/>
    <mergeCell ref="C47:G47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2447D-2606-4772-A62E-16A691087A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114</v>
      </c>
      <c r="C4" s="261" t="s">
        <v>115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239</v>
      </c>
      <c r="C8" s="177" t="s">
        <v>240</v>
      </c>
      <c r="D8" s="164"/>
      <c r="E8" s="165"/>
      <c r="F8" s="166"/>
      <c r="G8" s="166">
        <f>SUMIF(AG9:AG43,"&lt;&gt;NOR",G9:G43)</f>
        <v>0</v>
      </c>
      <c r="H8" s="166"/>
      <c r="I8" s="166">
        <f>SUM(I9:I43)</f>
        <v>0</v>
      </c>
      <c r="J8" s="166"/>
      <c r="K8" s="166">
        <f>SUM(K9:K43)</f>
        <v>0</v>
      </c>
      <c r="L8" s="166"/>
      <c r="M8" s="166">
        <f>SUM(M9:M43)</f>
        <v>0</v>
      </c>
      <c r="N8" s="165"/>
      <c r="O8" s="165">
        <f>SUM(O9:O43)</f>
        <v>55.77</v>
      </c>
      <c r="P8" s="165"/>
      <c r="Q8" s="165">
        <f>SUM(Q9:Q43)</f>
        <v>0</v>
      </c>
      <c r="R8" s="166"/>
      <c r="S8" s="166"/>
      <c r="T8" s="167"/>
      <c r="U8" s="161"/>
      <c r="V8" s="161">
        <f>SUM(V9:V43)</f>
        <v>63.19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1478</v>
      </c>
      <c r="C9" s="178" t="s">
        <v>1479</v>
      </c>
      <c r="D9" s="171" t="s">
        <v>407</v>
      </c>
      <c r="E9" s="172">
        <v>18.98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1.665</v>
      </c>
      <c r="O9" s="172">
        <f>ROUND(E9*N9,2)</f>
        <v>31.6</v>
      </c>
      <c r="P9" s="172">
        <v>0</v>
      </c>
      <c r="Q9" s="172">
        <f>ROUND(E9*P9,2)</f>
        <v>0</v>
      </c>
      <c r="R9" s="174" t="s">
        <v>740</v>
      </c>
      <c r="S9" s="174" t="s">
        <v>358</v>
      </c>
      <c r="T9" s="175" t="s">
        <v>409</v>
      </c>
      <c r="U9" s="160">
        <v>0.92</v>
      </c>
      <c r="V9" s="160">
        <f>ROUND(E9*U9,2)</f>
        <v>17.46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1480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1481</v>
      </c>
      <c r="D11" s="182"/>
      <c r="E11" s="183">
        <v>18.2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3" x14ac:dyDescent="0.25">
      <c r="A12" s="157"/>
      <c r="B12" s="158"/>
      <c r="C12" s="184" t="s">
        <v>1482</v>
      </c>
      <c r="D12" s="182"/>
      <c r="E12" s="183">
        <v>0.78</v>
      </c>
      <c r="F12" s="160"/>
      <c r="G12" s="160"/>
      <c r="H12" s="160"/>
      <c r="I12" s="160"/>
      <c r="J12" s="160"/>
      <c r="K12" s="160"/>
      <c r="L12" s="160"/>
      <c r="M12" s="160"/>
      <c r="N12" s="159"/>
      <c r="O12" s="159"/>
      <c r="P12" s="159"/>
      <c r="Q12" s="159"/>
      <c r="R12" s="160"/>
      <c r="S12" s="160"/>
      <c r="T12" s="160"/>
      <c r="U12" s="160"/>
      <c r="V12" s="160"/>
      <c r="W12" s="160"/>
      <c r="X12" s="160"/>
      <c r="Y12" s="160"/>
      <c r="Z12" s="150"/>
      <c r="AA12" s="150"/>
      <c r="AB12" s="150"/>
      <c r="AC12" s="150"/>
      <c r="AD12" s="150"/>
      <c r="AE12" s="150"/>
      <c r="AF12" s="150"/>
      <c r="AG12" s="150" t="s">
        <v>415</v>
      </c>
      <c r="AH12" s="150">
        <v>0</v>
      </c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5">
      <c r="A13" s="169">
        <v>2</v>
      </c>
      <c r="B13" s="170" t="s">
        <v>813</v>
      </c>
      <c r="C13" s="178" t="s">
        <v>814</v>
      </c>
      <c r="D13" s="171" t="s">
        <v>422</v>
      </c>
      <c r="E13" s="172">
        <v>26</v>
      </c>
      <c r="F13" s="173"/>
      <c r="G13" s="174">
        <f>ROUND(E13*F13,2)</f>
        <v>0</v>
      </c>
      <c r="H13" s="173"/>
      <c r="I13" s="174">
        <f>ROUND(E13*H13,2)</f>
        <v>0</v>
      </c>
      <c r="J13" s="173"/>
      <c r="K13" s="174">
        <f>ROUND(E13*J13,2)</f>
        <v>0</v>
      </c>
      <c r="L13" s="174">
        <v>21</v>
      </c>
      <c r="M13" s="174">
        <f>G13*(1+L13/100)</f>
        <v>0</v>
      </c>
      <c r="N13" s="172">
        <v>0</v>
      </c>
      <c r="O13" s="172">
        <f>ROUND(E13*N13,2)</f>
        <v>0</v>
      </c>
      <c r="P13" s="172">
        <v>0</v>
      </c>
      <c r="Q13" s="172">
        <f>ROUND(E13*P13,2)</f>
        <v>0</v>
      </c>
      <c r="R13" s="174" t="s">
        <v>815</v>
      </c>
      <c r="S13" s="174" t="s">
        <v>358</v>
      </c>
      <c r="T13" s="175" t="s">
        <v>409</v>
      </c>
      <c r="U13" s="160">
        <v>0.06</v>
      </c>
      <c r="V13" s="160">
        <f>ROUND(E13*U13,2)</f>
        <v>1.56</v>
      </c>
      <c r="W13" s="160"/>
      <c r="X13" s="160" t="s">
        <v>410</v>
      </c>
      <c r="Y13" s="160" t="s">
        <v>361</v>
      </c>
      <c r="Z13" s="150"/>
      <c r="AA13" s="150"/>
      <c r="AB13" s="150"/>
      <c r="AC13" s="150"/>
      <c r="AD13" s="150"/>
      <c r="AE13" s="150"/>
      <c r="AF13" s="150"/>
      <c r="AG13" s="150" t="s">
        <v>411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2" x14ac:dyDescent="0.25">
      <c r="A14" s="157"/>
      <c r="B14" s="158"/>
      <c r="C14" s="184" t="s">
        <v>1483</v>
      </c>
      <c r="D14" s="182"/>
      <c r="E14" s="183">
        <v>26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5">
      <c r="A15" s="169">
        <v>3</v>
      </c>
      <c r="B15" s="170" t="s">
        <v>1362</v>
      </c>
      <c r="C15" s="178" t="s">
        <v>1363</v>
      </c>
      <c r="D15" s="171" t="s">
        <v>446</v>
      </c>
      <c r="E15" s="172">
        <v>72.8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1.8000000000000001E-4</v>
      </c>
      <c r="O15" s="172">
        <f>ROUND(E15*N15,2)</f>
        <v>0.01</v>
      </c>
      <c r="P15" s="172">
        <v>0</v>
      </c>
      <c r="Q15" s="172">
        <f>ROUND(E15*P15,2)</f>
        <v>0</v>
      </c>
      <c r="R15" s="174" t="s">
        <v>740</v>
      </c>
      <c r="S15" s="174" t="s">
        <v>358</v>
      </c>
      <c r="T15" s="175" t="s">
        <v>409</v>
      </c>
      <c r="U15" s="160">
        <v>0.08</v>
      </c>
      <c r="V15" s="160">
        <f>ROUND(E15*U15,2)</f>
        <v>5.82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411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266" t="s">
        <v>1364</v>
      </c>
      <c r="D16" s="267"/>
      <c r="E16" s="267"/>
      <c r="F16" s="267"/>
      <c r="G16" s="267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413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184" t="s">
        <v>1484</v>
      </c>
      <c r="D17" s="182"/>
      <c r="E17" s="183">
        <v>62.4</v>
      </c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3" x14ac:dyDescent="0.25">
      <c r="A18" s="157"/>
      <c r="B18" s="158"/>
      <c r="C18" s="184" t="s">
        <v>1485</v>
      </c>
      <c r="D18" s="182"/>
      <c r="E18" s="183">
        <v>10.4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5">
      <c r="A19" s="169">
        <v>4</v>
      </c>
      <c r="B19" s="170" t="s">
        <v>1005</v>
      </c>
      <c r="C19" s="178" t="s">
        <v>1006</v>
      </c>
      <c r="D19" s="171" t="s">
        <v>407</v>
      </c>
      <c r="E19" s="172">
        <v>9.08324</v>
      </c>
      <c r="F19" s="173"/>
      <c r="G19" s="174">
        <f>ROUND(E19*F19,2)</f>
        <v>0</v>
      </c>
      <c r="H19" s="173"/>
      <c r="I19" s="174">
        <f>ROUND(E19*H19,2)</f>
        <v>0</v>
      </c>
      <c r="J19" s="173"/>
      <c r="K19" s="174">
        <f>ROUND(E19*J19,2)</f>
        <v>0</v>
      </c>
      <c r="L19" s="174">
        <v>21</v>
      </c>
      <c r="M19" s="174">
        <f>G19*(1+L19/100)</f>
        <v>0</v>
      </c>
      <c r="N19" s="172">
        <v>2.5249999999999999</v>
      </c>
      <c r="O19" s="172">
        <f>ROUND(E19*N19,2)</f>
        <v>22.94</v>
      </c>
      <c r="P19" s="172">
        <v>0</v>
      </c>
      <c r="Q19" s="172">
        <f>ROUND(E19*P19,2)</f>
        <v>0</v>
      </c>
      <c r="R19" s="174" t="s">
        <v>460</v>
      </c>
      <c r="S19" s="174" t="s">
        <v>358</v>
      </c>
      <c r="T19" s="175" t="s">
        <v>409</v>
      </c>
      <c r="U19" s="160">
        <v>0.48</v>
      </c>
      <c r="V19" s="160">
        <f>ROUND(E19*U19,2)</f>
        <v>4.3600000000000003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411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2" x14ac:dyDescent="0.25">
      <c r="A20" s="157"/>
      <c r="B20" s="158"/>
      <c r="C20" s="255" t="s">
        <v>1007</v>
      </c>
      <c r="D20" s="256"/>
      <c r="E20" s="256"/>
      <c r="F20" s="256"/>
      <c r="G20" s="256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363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2" x14ac:dyDescent="0.25">
      <c r="A21" s="157"/>
      <c r="B21" s="158"/>
      <c r="C21" s="184" t="s">
        <v>1486</v>
      </c>
      <c r="D21" s="182"/>
      <c r="E21" s="183">
        <v>9.08324</v>
      </c>
      <c r="F21" s="160"/>
      <c r="G21" s="160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415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5">
      <c r="A22" s="169">
        <v>5</v>
      </c>
      <c r="B22" s="170" t="s">
        <v>1010</v>
      </c>
      <c r="C22" s="178" t="s">
        <v>1011</v>
      </c>
      <c r="D22" s="171" t="s">
        <v>446</v>
      </c>
      <c r="E22" s="172">
        <v>20.903400000000001</v>
      </c>
      <c r="F22" s="173"/>
      <c r="G22" s="174">
        <f>ROUND(E22*F22,2)</f>
        <v>0</v>
      </c>
      <c r="H22" s="173"/>
      <c r="I22" s="174">
        <f>ROUND(E22*H22,2)</f>
        <v>0</v>
      </c>
      <c r="J22" s="173"/>
      <c r="K22" s="174">
        <f>ROUND(E22*J22,2)</f>
        <v>0</v>
      </c>
      <c r="L22" s="174">
        <v>21</v>
      </c>
      <c r="M22" s="174">
        <f>G22*(1+L22/100)</f>
        <v>0</v>
      </c>
      <c r="N22" s="172">
        <v>3.916E-2</v>
      </c>
      <c r="O22" s="172">
        <f>ROUND(E22*N22,2)</f>
        <v>0.82</v>
      </c>
      <c r="P22" s="172">
        <v>0</v>
      </c>
      <c r="Q22" s="172">
        <f>ROUND(E22*P22,2)</f>
        <v>0</v>
      </c>
      <c r="R22" s="174" t="s">
        <v>460</v>
      </c>
      <c r="S22" s="174" t="s">
        <v>358</v>
      </c>
      <c r="T22" s="175" t="s">
        <v>409</v>
      </c>
      <c r="U22" s="160">
        <v>1.05</v>
      </c>
      <c r="V22" s="160">
        <f>ROUND(E22*U22,2)</f>
        <v>21.95</v>
      </c>
      <c r="W22" s="160"/>
      <c r="X22" s="160" t="s">
        <v>410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411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1" outlineLevel="2" x14ac:dyDescent="0.25">
      <c r="A23" s="157"/>
      <c r="B23" s="158"/>
      <c r="C23" s="266" t="s">
        <v>1012</v>
      </c>
      <c r="D23" s="267"/>
      <c r="E23" s="267"/>
      <c r="F23" s="267"/>
      <c r="G23" s="267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413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76" t="str">
        <f>C23</f>
        <v>svislé nebo šikmé (odkloněné), půdorysně přímé nebo zalomené, stěn základových pasů ve volných nebo zapažených jámách, rýhách, šachtách, včetně případných vzpěr,</v>
      </c>
      <c r="BB23" s="150"/>
      <c r="BC23" s="150"/>
      <c r="BD23" s="150"/>
      <c r="BE23" s="150"/>
      <c r="BF23" s="150"/>
      <c r="BG23" s="150"/>
      <c r="BH23" s="150"/>
    </row>
    <row r="24" spans="1:60" outlineLevel="2" x14ac:dyDescent="0.25">
      <c r="A24" s="157"/>
      <c r="B24" s="158"/>
      <c r="C24" s="184" t="s">
        <v>1487</v>
      </c>
      <c r="D24" s="182"/>
      <c r="E24" s="183">
        <v>0.9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3" x14ac:dyDescent="0.25">
      <c r="A25" s="157"/>
      <c r="B25" s="158"/>
      <c r="C25" s="184" t="s">
        <v>1488</v>
      </c>
      <c r="D25" s="182"/>
      <c r="E25" s="183">
        <v>32.836300000000001</v>
      </c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3" x14ac:dyDescent="0.25">
      <c r="A26" s="157"/>
      <c r="B26" s="158"/>
      <c r="C26" s="198" t="s">
        <v>664</v>
      </c>
      <c r="D26" s="195"/>
      <c r="E26" s="196"/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3" x14ac:dyDescent="0.25">
      <c r="A27" s="157"/>
      <c r="B27" s="158"/>
      <c r="C27" s="199" t="s">
        <v>1489</v>
      </c>
      <c r="D27" s="195"/>
      <c r="E27" s="196">
        <v>-4.0065</v>
      </c>
      <c r="F27" s="160"/>
      <c r="G27" s="160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415</v>
      </c>
      <c r="AH27" s="150">
        <v>2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3" x14ac:dyDescent="0.25">
      <c r="A28" s="157"/>
      <c r="B28" s="158"/>
      <c r="C28" s="199" t="s">
        <v>1490</v>
      </c>
      <c r="D28" s="195"/>
      <c r="E28" s="196">
        <v>-8.8263999999999996</v>
      </c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2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3" x14ac:dyDescent="0.25">
      <c r="A29" s="157"/>
      <c r="B29" s="158"/>
      <c r="C29" s="198" t="s">
        <v>667</v>
      </c>
      <c r="D29" s="195"/>
      <c r="E29" s="196"/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3" x14ac:dyDescent="0.25">
      <c r="A30" s="157"/>
      <c r="B30" s="158"/>
      <c r="C30" s="184" t="s">
        <v>1491</v>
      </c>
      <c r="D30" s="182"/>
      <c r="E30" s="183">
        <v>-12.8329</v>
      </c>
      <c r="F30" s="160"/>
      <c r="G30" s="160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415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5">
      <c r="A31" s="169">
        <v>6</v>
      </c>
      <c r="B31" s="170" t="s">
        <v>1015</v>
      </c>
      <c r="C31" s="178" t="s">
        <v>1016</v>
      </c>
      <c r="D31" s="171" t="s">
        <v>446</v>
      </c>
      <c r="E31" s="172">
        <v>20.903400000000001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4" t="s">
        <v>460</v>
      </c>
      <c r="S31" s="174" t="s">
        <v>358</v>
      </c>
      <c r="T31" s="175" t="s">
        <v>409</v>
      </c>
      <c r="U31" s="160">
        <v>0.32</v>
      </c>
      <c r="V31" s="160">
        <f>ROUND(E31*U31,2)</f>
        <v>6.69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411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ht="21" outlineLevel="2" x14ac:dyDescent="0.25">
      <c r="A32" s="157"/>
      <c r="B32" s="158"/>
      <c r="C32" s="266" t="s">
        <v>1012</v>
      </c>
      <c r="D32" s="267"/>
      <c r="E32" s="267"/>
      <c r="F32" s="267"/>
      <c r="G32" s="267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413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76" t="str">
        <f>C32</f>
        <v>svislé nebo šikmé (odkloněné), půdorysně přímé nebo zalomené, stěn základových pasů ve volných nebo zapažených jámách, rýhách, šachtách, včetně případných vzpěr,</v>
      </c>
      <c r="BB32" s="150"/>
      <c r="BC32" s="150"/>
      <c r="BD32" s="150"/>
      <c r="BE32" s="150"/>
      <c r="BF32" s="150"/>
      <c r="BG32" s="150"/>
      <c r="BH32" s="150"/>
    </row>
    <row r="33" spans="1:60" outlineLevel="2" x14ac:dyDescent="0.25">
      <c r="A33" s="157"/>
      <c r="B33" s="158"/>
      <c r="C33" s="264" t="s">
        <v>1017</v>
      </c>
      <c r="D33" s="265"/>
      <c r="E33" s="265"/>
      <c r="F33" s="265"/>
      <c r="G33" s="265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363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5">
      <c r="A34" s="169">
        <v>7</v>
      </c>
      <c r="B34" s="170" t="s">
        <v>1018</v>
      </c>
      <c r="C34" s="178" t="s">
        <v>1019</v>
      </c>
      <c r="D34" s="171" t="s">
        <v>426</v>
      </c>
      <c r="E34" s="172">
        <v>0.35104000000000002</v>
      </c>
      <c r="F34" s="173"/>
      <c r="G34" s="174">
        <f>ROUND(E34*F34,2)</f>
        <v>0</v>
      </c>
      <c r="H34" s="173"/>
      <c r="I34" s="174">
        <f>ROUND(E34*H34,2)</f>
        <v>0</v>
      </c>
      <c r="J34" s="173"/>
      <c r="K34" s="174">
        <f>ROUND(E34*J34,2)</f>
        <v>0</v>
      </c>
      <c r="L34" s="174">
        <v>21</v>
      </c>
      <c r="M34" s="174">
        <f>G34*(1+L34/100)</f>
        <v>0</v>
      </c>
      <c r="N34" s="172">
        <v>1.0569299999999999</v>
      </c>
      <c r="O34" s="172">
        <f>ROUND(E34*N34,2)</f>
        <v>0.37</v>
      </c>
      <c r="P34" s="172">
        <v>0</v>
      </c>
      <c r="Q34" s="172">
        <f>ROUND(E34*P34,2)</f>
        <v>0</v>
      </c>
      <c r="R34" s="174" t="s">
        <v>460</v>
      </c>
      <c r="S34" s="174" t="s">
        <v>358</v>
      </c>
      <c r="T34" s="175" t="s">
        <v>409</v>
      </c>
      <c r="U34" s="160">
        <v>15.23</v>
      </c>
      <c r="V34" s="160">
        <f>ROUND(E34*U34,2)</f>
        <v>5.35</v>
      </c>
      <c r="W34" s="160"/>
      <c r="X34" s="160" t="s">
        <v>410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411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2" x14ac:dyDescent="0.25">
      <c r="A35" s="157"/>
      <c r="B35" s="158"/>
      <c r="C35" s="198" t="s">
        <v>664</v>
      </c>
      <c r="D35" s="195"/>
      <c r="E35" s="196"/>
      <c r="F35" s="160"/>
      <c r="G35" s="16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415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3" x14ac:dyDescent="0.25">
      <c r="A36" s="157"/>
      <c r="B36" s="158"/>
      <c r="C36" s="199" t="s">
        <v>1492</v>
      </c>
      <c r="D36" s="195"/>
      <c r="E36" s="196">
        <v>8.7760800000000003</v>
      </c>
      <c r="F36" s="160"/>
      <c r="G36" s="16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415</v>
      </c>
      <c r="AH36" s="150">
        <v>2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3" x14ac:dyDescent="0.25">
      <c r="A37" s="157"/>
      <c r="B37" s="158"/>
      <c r="C37" s="198" t="s">
        <v>667</v>
      </c>
      <c r="D37" s="195"/>
      <c r="E37" s="196"/>
      <c r="F37" s="160"/>
      <c r="G37" s="16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415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3" x14ac:dyDescent="0.25">
      <c r="A38" s="157"/>
      <c r="B38" s="158"/>
      <c r="C38" s="184" t="s">
        <v>1493</v>
      </c>
      <c r="D38" s="182"/>
      <c r="E38" s="183">
        <v>0.35104000000000002</v>
      </c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ht="20.399999999999999" outlineLevel="1" x14ac:dyDescent="0.25">
      <c r="A39" s="169">
        <v>8</v>
      </c>
      <c r="B39" s="170" t="s">
        <v>827</v>
      </c>
      <c r="C39" s="178" t="s">
        <v>1494</v>
      </c>
      <c r="D39" s="171" t="s">
        <v>422</v>
      </c>
      <c r="E39" s="172">
        <v>27.3</v>
      </c>
      <c r="F39" s="173"/>
      <c r="G39" s="174">
        <f>ROUND(E39*F39,2)</f>
        <v>0</v>
      </c>
      <c r="H39" s="173"/>
      <c r="I39" s="174">
        <f>ROUND(E39*H39,2)</f>
        <v>0</v>
      </c>
      <c r="J39" s="173"/>
      <c r="K39" s="174">
        <f>ROUND(E39*J39,2)</f>
        <v>0</v>
      </c>
      <c r="L39" s="174">
        <v>21</v>
      </c>
      <c r="M39" s="174">
        <f>G39*(1+L39/100)</f>
        <v>0</v>
      </c>
      <c r="N39" s="172">
        <v>4.8000000000000001E-4</v>
      </c>
      <c r="O39" s="172">
        <f>ROUND(E39*N39,2)</f>
        <v>0.01</v>
      </c>
      <c r="P39" s="172">
        <v>0</v>
      </c>
      <c r="Q39" s="172">
        <f>ROUND(E39*P39,2)</f>
        <v>0</v>
      </c>
      <c r="R39" s="174" t="s">
        <v>743</v>
      </c>
      <c r="S39" s="174" t="s">
        <v>358</v>
      </c>
      <c r="T39" s="175" t="s">
        <v>409</v>
      </c>
      <c r="U39" s="160">
        <v>0</v>
      </c>
      <c r="V39" s="160">
        <f>ROUND(E39*U39,2)</f>
        <v>0</v>
      </c>
      <c r="W39" s="160"/>
      <c r="X39" s="160" t="s">
        <v>744</v>
      </c>
      <c r="Y39" s="160" t="s">
        <v>361</v>
      </c>
      <c r="Z39" s="150"/>
      <c r="AA39" s="150"/>
      <c r="AB39" s="150"/>
      <c r="AC39" s="150"/>
      <c r="AD39" s="150"/>
      <c r="AE39" s="150"/>
      <c r="AF39" s="150"/>
      <c r="AG39" s="150" t="s">
        <v>745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2" x14ac:dyDescent="0.25">
      <c r="A40" s="157"/>
      <c r="B40" s="158"/>
      <c r="C40" s="184" t="s">
        <v>1495</v>
      </c>
      <c r="D40" s="182"/>
      <c r="E40" s="183">
        <v>27.3</v>
      </c>
      <c r="F40" s="160"/>
      <c r="G40" s="160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60"/>
      <c r="Z40" s="150"/>
      <c r="AA40" s="150"/>
      <c r="AB40" s="150"/>
      <c r="AC40" s="150"/>
      <c r="AD40" s="150"/>
      <c r="AE40" s="150"/>
      <c r="AF40" s="150"/>
      <c r="AG40" s="150" t="s">
        <v>415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20.399999999999999" outlineLevel="1" x14ac:dyDescent="0.25">
      <c r="A41" s="169">
        <v>9</v>
      </c>
      <c r="B41" s="170" t="s">
        <v>1496</v>
      </c>
      <c r="C41" s="178" t="s">
        <v>1497</v>
      </c>
      <c r="D41" s="171" t="s">
        <v>446</v>
      </c>
      <c r="E41" s="172">
        <v>80.08</v>
      </c>
      <c r="F41" s="173"/>
      <c r="G41" s="174">
        <f>ROUND(E41*F41,2)</f>
        <v>0</v>
      </c>
      <c r="H41" s="173"/>
      <c r="I41" s="174">
        <f>ROUND(E41*H41,2)</f>
        <v>0</v>
      </c>
      <c r="J41" s="173"/>
      <c r="K41" s="174">
        <f>ROUND(E41*J41,2)</f>
        <v>0</v>
      </c>
      <c r="L41" s="174">
        <v>21</v>
      </c>
      <c r="M41" s="174">
        <f>G41*(1+L41/100)</f>
        <v>0</v>
      </c>
      <c r="N41" s="172">
        <v>2.9999999999999997E-4</v>
      </c>
      <c r="O41" s="172">
        <f>ROUND(E41*N41,2)</f>
        <v>0.02</v>
      </c>
      <c r="P41" s="172">
        <v>0</v>
      </c>
      <c r="Q41" s="172">
        <f>ROUND(E41*P41,2)</f>
        <v>0</v>
      </c>
      <c r="R41" s="174" t="s">
        <v>743</v>
      </c>
      <c r="S41" s="174" t="s">
        <v>358</v>
      </c>
      <c r="T41" s="175" t="s">
        <v>409</v>
      </c>
      <c r="U41" s="160">
        <v>0</v>
      </c>
      <c r="V41" s="160">
        <f>ROUND(E41*U41,2)</f>
        <v>0</v>
      </c>
      <c r="W41" s="160"/>
      <c r="X41" s="160" t="s">
        <v>744</v>
      </c>
      <c r="Y41" s="160" t="s">
        <v>361</v>
      </c>
      <c r="Z41" s="150"/>
      <c r="AA41" s="150"/>
      <c r="AB41" s="150"/>
      <c r="AC41" s="150"/>
      <c r="AD41" s="150"/>
      <c r="AE41" s="150"/>
      <c r="AF41" s="150"/>
      <c r="AG41" s="150" t="s">
        <v>745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2" x14ac:dyDescent="0.25">
      <c r="A42" s="157"/>
      <c r="B42" s="158"/>
      <c r="C42" s="184" t="s">
        <v>1498</v>
      </c>
      <c r="D42" s="182"/>
      <c r="E42" s="183">
        <v>68.64</v>
      </c>
      <c r="F42" s="160"/>
      <c r="G42" s="16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415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3" x14ac:dyDescent="0.25">
      <c r="A43" s="157"/>
      <c r="B43" s="158"/>
      <c r="C43" s="184" t="s">
        <v>1499</v>
      </c>
      <c r="D43" s="182"/>
      <c r="E43" s="183">
        <v>11.44</v>
      </c>
      <c r="F43" s="160"/>
      <c r="G43" s="160"/>
      <c r="H43" s="160"/>
      <c r="I43" s="160"/>
      <c r="J43" s="160"/>
      <c r="K43" s="160"/>
      <c r="L43" s="160"/>
      <c r="M43" s="160"/>
      <c r="N43" s="159"/>
      <c r="O43" s="159"/>
      <c r="P43" s="159"/>
      <c r="Q43" s="159"/>
      <c r="R43" s="160"/>
      <c r="S43" s="160"/>
      <c r="T43" s="160"/>
      <c r="U43" s="160"/>
      <c r="V43" s="160"/>
      <c r="W43" s="160"/>
      <c r="X43" s="160"/>
      <c r="Y43" s="160"/>
      <c r="Z43" s="150"/>
      <c r="AA43" s="150"/>
      <c r="AB43" s="150"/>
      <c r="AC43" s="150"/>
      <c r="AD43" s="150"/>
      <c r="AE43" s="150"/>
      <c r="AF43" s="150"/>
      <c r="AG43" s="150" t="s">
        <v>415</v>
      </c>
      <c r="AH43" s="150">
        <v>0</v>
      </c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x14ac:dyDescent="0.25">
      <c r="A44" s="162" t="s">
        <v>353</v>
      </c>
      <c r="B44" s="163" t="s">
        <v>243</v>
      </c>
      <c r="C44" s="177" t="s">
        <v>244</v>
      </c>
      <c r="D44" s="164"/>
      <c r="E44" s="165"/>
      <c r="F44" s="166"/>
      <c r="G44" s="166">
        <f>SUMIF(AG45:AG47,"&lt;&gt;NOR",G45:G47)</f>
        <v>0</v>
      </c>
      <c r="H44" s="166"/>
      <c r="I44" s="166">
        <f>SUM(I45:I47)</f>
        <v>0</v>
      </c>
      <c r="J44" s="166"/>
      <c r="K44" s="166">
        <f>SUM(K45:K47)</f>
        <v>0</v>
      </c>
      <c r="L44" s="166"/>
      <c r="M44" s="166">
        <f>SUM(M45:M47)</f>
        <v>0</v>
      </c>
      <c r="N44" s="165"/>
      <c r="O44" s="165">
        <f>SUM(O45:O47)</f>
        <v>31.64</v>
      </c>
      <c r="P44" s="165"/>
      <c r="Q44" s="165">
        <f>SUM(Q45:Q47)</f>
        <v>0</v>
      </c>
      <c r="R44" s="166"/>
      <c r="S44" s="166"/>
      <c r="T44" s="167"/>
      <c r="U44" s="161"/>
      <c r="V44" s="161">
        <f>SUM(V45:V47)</f>
        <v>93.06</v>
      </c>
      <c r="W44" s="161"/>
      <c r="X44" s="161"/>
      <c r="Y44" s="161"/>
      <c r="AG44" t="s">
        <v>354</v>
      </c>
    </row>
    <row r="45" spans="1:60" outlineLevel="1" x14ac:dyDescent="0.25">
      <c r="A45" s="169">
        <v>10</v>
      </c>
      <c r="B45" s="170" t="s">
        <v>1021</v>
      </c>
      <c r="C45" s="178" t="s">
        <v>1022</v>
      </c>
      <c r="D45" s="171" t="s">
        <v>407</v>
      </c>
      <c r="E45" s="172">
        <v>11.70579</v>
      </c>
      <c r="F45" s="173"/>
      <c r="G45" s="174">
        <f>ROUND(E45*F45,2)</f>
        <v>0</v>
      </c>
      <c r="H45" s="173"/>
      <c r="I45" s="174">
        <f>ROUND(E45*H45,2)</f>
        <v>0</v>
      </c>
      <c r="J45" s="173"/>
      <c r="K45" s="174">
        <f>ROUND(E45*J45,2)</f>
        <v>0</v>
      </c>
      <c r="L45" s="174">
        <v>21</v>
      </c>
      <c r="M45" s="174">
        <f>G45*(1+L45/100)</f>
        <v>0</v>
      </c>
      <c r="N45" s="172">
        <v>2.7027000000000001</v>
      </c>
      <c r="O45" s="172">
        <f>ROUND(E45*N45,2)</f>
        <v>31.64</v>
      </c>
      <c r="P45" s="172">
        <v>0</v>
      </c>
      <c r="Q45" s="172">
        <f>ROUND(E45*P45,2)</f>
        <v>0</v>
      </c>
      <c r="R45" s="174" t="s">
        <v>1023</v>
      </c>
      <c r="S45" s="174" t="s">
        <v>358</v>
      </c>
      <c r="T45" s="175" t="s">
        <v>409</v>
      </c>
      <c r="U45" s="160">
        <v>7.95</v>
      </c>
      <c r="V45" s="160">
        <f>ROUND(E45*U45,2)</f>
        <v>93.06</v>
      </c>
      <c r="W45" s="160"/>
      <c r="X45" s="160" t="s">
        <v>410</v>
      </c>
      <c r="Y45" s="160" t="s">
        <v>361</v>
      </c>
      <c r="Z45" s="150"/>
      <c r="AA45" s="150"/>
      <c r="AB45" s="150"/>
      <c r="AC45" s="150"/>
      <c r="AD45" s="150"/>
      <c r="AE45" s="150"/>
      <c r="AF45" s="150"/>
      <c r="AG45" s="150" t="s">
        <v>411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2" x14ac:dyDescent="0.25">
      <c r="A46" s="157"/>
      <c r="B46" s="158"/>
      <c r="C46" s="266" t="s">
        <v>1024</v>
      </c>
      <c r="D46" s="267"/>
      <c r="E46" s="267"/>
      <c r="F46" s="267"/>
      <c r="G46" s="267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413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2" x14ac:dyDescent="0.25">
      <c r="A47" s="157"/>
      <c r="B47" s="158"/>
      <c r="C47" s="184" t="s">
        <v>1500</v>
      </c>
      <c r="D47" s="182"/>
      <c r="E47" s="183">
        <v>11.70579</v>
      </c>
      <c r="F47" s="160"/>
      <c r="G47" s="160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60"/>
      <c r="Z47" s="150"/>
      <c r="AA47" s="150"/>
      <c r="AB47" s="150"/>
      <c r="AC47" s="150"/>
      <c r="AD47" s="150"/>
      <c r="AE47" s="150"/>
      <c r="AF47" s="150"/>
      <c r="AG47" s="150" t="s">
        <v>415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x14ac:dyDescent="0.25">
      <c r="A48" s="162" t="s">
        <v>353</v>
      </c>
      <c r="B48" s="163" t="s">
        <v>251</v>
      </c>
      <c r="C48" s="177" t="s">
        <v>252</v>
      </c>
      <c r="D48" s="164"/>
      <c r="E48" s="165"/>
      <c r="F48" s="166"/>
      <c r="G48" s="166">
        <f>SUMIF(AG49:AG50,"&lt;&gt;NOR",G49:G50)</f>
        <v>0</v>
      </c>
      <c r="H48" s="166"/>
      <c r="I48" s="166">
        <f>SUM(I49:I50)</f>
        <v>0</v>
      </c>
      <c r="J48" s="166"/>
      <c r="K48" s="166">
        <f>SUM(K49:K50)</f>
        <v>0</v>
      </c>
      <c r="L48" s="166"/>
      <c r="M48" s="166">
        <f>SUM(M49:M50)</f>
        <v>0</v>
      </c>
      <c r="N48" s="165"/>
      <c r="O48" s="165">
        <f>SUM(O49:O50)</f>
        <v>1.04</v>
      </c>
      <c r="P48" s="165"/>
      <c r="Q48" s="165">
        <f>SUM(Q49:Q50)</f>
        <v>0</v>
      </c>
      <c r="R48" s="166"/>
      <c r="S48" s="166"/>
      <c r="T48" s="167"/>
      <c r="U48" s="161"/>
      <c r="V48" s="161">
        <f>SUM(V49:V50)</f>
        <v>58.53</v>
      </c>
      <c r="W48" s="161"/>
      <c r="X48" s="161"/>
      <c r="Y48" s="161"/>
      <c r="AG48" t="s">
        <v>354</v>
      </c>
    </row>
    <row r="49" spans="1:60" outlineLevel="1" x14ac:dyDescent="0.25">
      <c r="A49" s="169">
        <v>11</v>
      </c>
      <c r="B49" s="170" t="s">
        <v>990</v>
      </c>
      <c r="C49" s="178" t="s">
        <v>991</v>
      </c>
      <c r="D49" s="171" t="s">
        <v>446</v>
      </c>
      <c r="E49" s="172">
        <v>46.823149999999998</v>
      </c>
      <c r="F49" s="173"/>
      <c r="G49" s="174">
        <f>ROUND(E49*F49,2)</f>
        <v>0</v>
      </c>
      <c r="H49" s="173"/>
      <c r="I49" s="174">
        <f>ROUND(E49*H49,2)</f>
        <v>0</v>
      </c>
      <c r="J49" s="173"/>
      <c r="K49" s="174">
        <f>ROUND(E49*J49,2)</f>
        <v>0</v>
      </c>
      <c r="L49" s="174">
        <v>21</v>
      </c>
      <c r="M49" s="174">
        <f>G49*(1+L49/100)</f>
        <v>0</v>
      </c>
      <c r="N49" s="172">
        <v>2.214E-2</v>
      </c>
      <c r="O49" s="172">
        <f>ROUND(E49*N49,2)</f>
        <v>1.04</v>
      </c>
      <c r="P49" s="172">
        <v>0</v>
      </c>
      <c r="Q49" s="172">
        <f>ROUND(E49*P49,2)</f>
        <v>0</v>
      </c>
      <c r="R49" s="174" t="s">
        <v>460</v>
      </c>
      <c r="S49" s="174" t="s">
        <v>358</v>
      </c>
      <c r="T49" s="175" t="s">
        <v>409</v>
      </c>
      <c r="U49" s="160">
        <v>1.25</v>
      </c>
      <c r="V49" s="160">
        <f>ROUND(E49*U49,2)</f>
        <v>58.53</v>
      </c>
      <c r="W49" s="160"/>
      <c r="X49" s="160" t="s">
        <v>410</v>
      </c>
      <c r="Y49" s="160" t="s">
        <v>361</v>
      </c>
      <c r="Z49" s="150"/>
      <c r="AA49" s="150"/>
      <c r="AB49" s="150"/>
      <c r="AC49" s="150"/>
      <c r="AD49" s="150"/>
      <c r="AE49" s="150"/>
      <c r="AF49" s="150"/>
      <c r="AG49" s="150" t="s">
        <v>411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2" x14ac:dyDescent="0.25">
      <c r="A50" s="157"/>
      <c r="B50" s="158"/>
      <c r="C50" s="184" t="s">
        <v>1501</v>
      </c>
      <c r="D50" s="182"/>
      <c r="E50" s="183">
        <v>46.823149999999998</v>
      </c>
      <c r="F50" s="160"/>
      <c r="G50" s="160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60"/>
      <c r="Z50" s="150"/>
      <c r="AA50" s="150"/>
      <c r="AB50" s="150"/>
      <c r="AC50" s="150"/>
      <c r="AD50" s="150"/>
      <c r="AE50" s="150"/>
      <c r="AF50" s="150"/>
      <c r="AG50" s="150" t="s">
        <v>415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x14ac:dyDescent="0.25">
      <c r="A51" s="162" t="s">
        <v>353</v>
      </c>
      <c r="B51" s="163" t="s">
        <v>264</v>
      </c>
      <c r="C51" s="177" t="s">
        <v>265</v>
      </c>
      <c r="D51" s="164"/>
      <c r="E51" s="165"/>
      <c r="F51" s="166"/>
      <c r="G51" s="166">
        <f>SUMIF(AG52:AG54,"&lt;&gt;NOR",G52:G54)</f>
        <v>0</v>
      </c>
      <c r="H51" s="166"/>
      <c r="I51" s="166">
        <f>SUM(I52:I54)</f>
        <v>0</v>
      </c>
      <c r="J51" s="166"/>
      <c r="K51" s="166">
        <f>SUM(K52:K54)</f>
        <v>0</v>
      </c>
      <c r="L51" s="166"/>
      <c r="M51" s="166">
        <f>SUM(M52:M54)</f>
        <v>0</v>
      </c>
      <c r="N51" s="165"/>
      <c r="O51" s="165">
        <f>SUM(O52:O54)</f>
        <v>0</v>
      </c>
      <c r="P51" s="165"/>
      <c r="Q51" s="165">
        <f>SUM(Q52:Q54)</f>
        <v>0</v>
      </c>
      <c r="R51" s="166"/>
      <c r="S51" s="166"/>
      <c r="T51" s="167"/>
      <c r="U51" s="161"/>
      <c r="V51" s="161">
        <f>SUM(V52:V54)</f>
        <v>0.23</v>
      </c>
      <c r="W51" s="161"/>
      <c r="X51" s="161"/>
      <c r="Y51" s="161"/>
      <c r="AG51" t="s">
        <v>354</v>
      </c>
    </row>
    <row r="52" spans="1:60" outlineLevel="1" x14ac:dyDescent="0.25">
      <c r="A52" s="169">
        <v>12</v>
      </c>
      <c r="B52" s="170" t="s">
        <v>1502</v>
      </c>
      <c r="C52" s="178" t="s">
        <v>1503</v>
      </c>
      <c r="D52" s="171" t="s">
        <v>446</v>
      </c>
      <c r="E52" s="172">
        <v>1.1537500000000001</v>
      </c>
      <c r="F52" s="173"/>
      <c r="G52" s="174">
        <f>ROUND(E52*F52,2)</f>
        <v>0</v>
      </c>
      <c r="H52" s="173"/>
      <c r="I52" s="174">
        <f>ROUND(E52*H52,2)</f>
        <v>0</v>
      </c>
      <c r="J52" s="173"/>
      <c r="K52" s="174">
        <f>ROUND(E52*J52,2)</f>
        <v>0</v>
      </c>
      <c r="L52" s="174">
        <v>21</v>
      </c>
      <c r="M52" s="174">
        <f>G52*(1+L52/100)</f>
        <v>0</v>
      </c>
      <c r="N52" s="172">
        <v>6.3000000000000003E-4</v>
      </c>
      <c r="O52" s="172">
        <f>ROUND(E52*N52,2)</f>
        <v>0</v>
      </c>
      <c r="P52" s="172">
        <v>0</v>
      </c>
      <c r="Q52" s="172">
        <f>ROUND(E52*P52,2)</f>
        <v>0</v>
      </c>
      <c r="R52" s="174" t="s">
        <v>460</v>
      </c>
      <c r="S52" s="174" t="s">
        <v>358</v>
      </c>
      <c r="T52" s="175" t="s">
        <v>409</v>
      </c>
      <c r="U52" s="160">
        <v>0.2</v>
      </c>
      <c r="V52" s="160">
        <f>ROUND(E52*U52,2)</f>
        <v>0.23</v>
      </c>
      <c r="W52" s="160"/>
      <c r="X52" s="160" t="s">
        <v>410</v>
      </c>
      <c r="Y52" s="160" t="s">
        <v>361</v>
      </c>
      <c r="Z52" s="150"/>
      <c r="AA52" s="150"/>
      <c r="AB52" s="150"/>
      <c r="AC52" s="150"/>
      <c r="AD52" s="150"/>
      <c r="AE52" s="150"/>
      <c r="AF52" s="150"/>
      <c r="AG52" s="150" t="s">
        <v>411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2" x14ac:dyDescent="0.25">
      <c r="A53" s="157"/>
      <c r="B53" s="158"/>
      <c r="C53" s="266" t="s">
        <v>1504</v>
      </c>
      <c r="D53" s="267"/>
      <c r="E53" s="267"/>
      <c r="F53" s="267"/>
      <c r="G53" s="267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60"/>
      <c r="Z53" s="150"/>
      <c r="AA53" s="150"/>
      <c r="AB53" s="150"/>
      <c r="AC53" s="150"/>
      <c r="AD53" s="150"/>
      <c r="AE53" s="150"/>
      <c r="AF53" s="150"/>
      <c r="AG53" s="150" t="s">
        <v>413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76" t="str">
        <f>C53</f>
        <v>včetně dodání a osazení v jakémkoliv zdivu, včetně jednostranného zajištění polohy vložek proti sesmeknutí (např. přibitím, maltovými terči).</v>
      </c>
      <c r="BB53" s="150"/>
      <c r="BC53" s="150"/>
      <c r="BD53" s="150"/>
      <c r="BE53" s="150"/>
      <c r="BF53" s="150"/>
      <c r="BG53" s="150"/>
      <c r="BH53" s="150"/>
    </row>
    <row r="54" spans="1:60" outlineLevel="2" x14ac:dyDescent="0.25">
      <c r="A54" s="157"/>
      <c r="B54" s="158"/>
      <c r="C54" s="184" t="s">
        <v>1505</v>
      </c>
      <c r="D54" s="182"/>
      <c r="E54" s="183">
        <v>1.1537500000000001</v>
      </c>
      <c r="F54" s="160"/>
      <c r="G54" s="16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415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x14ac:dyDescent="0.25">
      <c r="A55" s="162" t="s">
        <v>353</v>
      </c>
      <c r="B55" s="163" t="s">
        <v>275</v>
      </c>
      <c r="C55" s="177" t="s">
        <v>276</v>
      </c>
      <c r="D55" s="164"/>
      <c r="E55" s="165"/>
      <c r="F55" s="166"/>
      <c r="G55" s="166">
        <f>SUMIF(AG56:AG60,"&lt;&gt;NOR",G56:G60)</f>
        <v>0</v>
      </c>
      <c r="H55" s="166"/>
      <c r="I55" s="166">
        <f>SUM(I56:I60)</f>
        <v>0</v>
      </c>
      <c r="J55" s="166"/>
      <c r="K55" s="166">
        <f>SUM(K56:K60)</f>
        <v>0</v>
      </c>
      <c r="L55" s="166"/>
      <c r="M55" s="166">
        <f>SUM(M56:M60)</f>
        <v>0</v>
      </c>
      <c r="N55" s="165"/>
      <c r="O55" s="165">
        <f>SUM(O56:O60)</f>
        <v>0</v>
      </c>
      <c r="P55" s="165"/>
      <c r="Q55" s="165">
        <f>SUM(Q56:Q60)</f>
        <v>0</v>
      </c>
      <c r="R55" s="166"/>
      <c r="S55" s="166"/>
      <c r="T55" s="167"/>
      <c r="U55" s="161"/>
      <c r="V55" s="161">
        <f>SUM(V56:V60)</f>
        <v>56.43</v>
      </c>
      <c r="W55" s="161"/>
      <c r="X55" s="161"/>
      <c r="Y55" s="161"/>
      <c r="AG55" t="s">
        <v>354</v>
      </c>
    </row>
    <row r="56" spans="1:60" outlineLevel="1" x14ac:dyDescent="0.25">
      <c r="A56" s="169">
        <v>13</v>
      </c>
      <c r="B56" s="170" t="s">
        <v>1027</v>
      </c>
      <c r="C56" s="178" t="s">
        <v>1028</v>
      </c>
      <c r="D56" s="171" t="s">
        <v>426</v>
      </c>
      <c r="E56" s="172">
        <v>88.451340000000002</v>
      </c>
      <c r="F56" s="173"/>
      <c r="G56" s="174">
        <f>ROUND(E56*F56,2)</f>
        <v>0</v>
      </c>
      <c r="H56" s="173"/>
      <c r="I56" s="174">
        <f>ROUND(E56*H56,2)</f>
        <v>0</v>
      </c>
      <c r="J56" s="173"/>
      <c r="K56" s="174">
        <f>ROUND(E56*J56,2)</f>
        <v>0</v>
      </c>
      <c r="L56" s="174">
        <v>21</v>
      </c>
      <c r="M56" s="174">
        <f>G56*(1+L56/100)</f>
        <v>0</v>
      </c>
      <c r="N56" s="172">
        <v>0</v>
      </c>
      <c r="O56" s="172">
        <f>ROUND(E56*N56,2)</f>
        <v>0</v>
      </c>
      <c r="P56" s="172">
        <v>0</v>
      </c>
      <c r="Q56" s="172">
        <f>ROUND(E56*P56,2)</f>
        <v>0</v>
      </c>
      <c r="R56" s="174" t="s">
        <v>1023</v>
      </c>
      <c r="S56" s="174" t="s">
        <v>358</v>
      </c>
      <c r="T56" s="175" t="s">
        <v>409</v>
      </c>
      <c r="U56" s="160">
        <v>0.63800000000000001</v>
      </c>
      <c r="V56" s="160">
        <f>ROUND(E56*U56,2)</f>
        <v>56.43</v>
      </c>
      <c r="W56" s="160"/>
      <c r="X56" s="160" t="s">
        <v>792</v>
      </c>
      <c r="Y56" s="160" t="s">
        <v>361</v>
      </c>
      <c r="Z56" s="150"/>
      <c r="AA56" s="150"/>
      <c r="AB56" s="150"/>
      <c r="AC56" s="150"/>
      <c r="AD56" s="150"/>
      <c r="AE56" s="150"/>
      <c r="AF56" s="150"/>
      <c r="AG56" s="150" t="s">
        <v>793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2" x14ac:dyDescent="0.25">
      <c r="A57" s="157"/>
      <c r="B57" s="158"/>
      <c r="C57" s="266" t="s">
        <v>1029</v>
      </c>
      <c r="D57" s="267"/>
      <c r="E57" s="267"/>
      <c r="F57" s="267"/>
      <c r="G57" s="267"/>
      <c r="H57" s="160"/>
      <c r="I57" s="160"/>
      <c r="J57" s="160"/>
      <c r="K57" s="160"/>
      <c r="L57" s="160"/>
      <c r="M57" s="160"/>
      <c r="N57" s="159"/>
      <c r="O57" s="159"/>
      <c r="P57" s="159"/>
      <c r="Q57" s="159"/>
      <c r="R57" s="160"/>
      <c r="S57" s="160"/>
      <c r="T57" s="160"/>
      <c r="U57" s="160"/>
      <c r="V57" s="160"/>
      <c r="W57" s="160"/>
      <c r="X57" s="160"/>
      <c r="Y57" s="160"/>
      <c r="Z57" s="150"/>
      <c r="AA57" s="150"/>
      <c r="AB57" s="150"/>
      <c r="AC57" s="150"/>
      <c r="AD57" s="150"/>
      <c r="AE57" s="150"/>
      <c r="AF57" s="150"/>
      <c r="AG57" s="150" t="s">
        <v>413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76" t="str">
        <f>C57</f>
        <v>se svislou nosnou konstrukcí zděnou z cihel, kamene, tvárnic, monolitickou betonovou tyčovou nebo plošnou ( KMCH 1, 2, 3, - JKSO šesté místo )</v>
      </c>
      <c r="BB57" s="150"/>
      <c r="BC57" s="150"/>
      <c r="BD57" s="150"/>
      <c r="BE57" s="150"/>
      <c r="BF57" s="150"/>
      <c r="BG57" s="150"/>
      <c r="BH57" s="150"/>
    </row>
    <row r="58" spans="1:60" outlineLevel="2" x14ac:dyDescent="0.25">
      <c r="A58" s="157"/>
      <c r="B58" s="158"/>
      <c r="C58" s="184" t="s">
        <v>795</v>
      </c>
      <c r="D58" s="182"/>
      <c r="E58" s="183"/>
      <c r="F58" s="160"/>
      <c r="G58" s="160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60"/>
      <c r="Z58" s="150"/>
      <c r="AA58" s="150"/>
      <c r="AB58" s="150"/>
      <c r="AC58" s="150"/>
      <c r="AD58" s="150"/>
      <c r="AE58" s="150"/>
      <c r="AF58" s="150"/>
      <c r="AG58" s="150" t="s">
        <v>415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3" x14ac:dyDescent="0.25">
      <c r="A59" s="157"/>
      <c r="B59" s="158"/>
      <c r="C59" s="184" t="s">
        <v>1506</v>
      </c>
      <c r="D59" s="182"/>
      <c r="E59" s="183"/>
      <c r="F59" s="160"/>
      <c r="G59" s="160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60"/>
      <c r="Z59" s="150"/>
      <c r="AA59" s="150"/>
      <c r="AB59" s="150"/>
      <c r="AC59" s="150"/>
      <c r="AD59" s="150"/>
      <c r="AE59" s="150"/>
      <c r="AF59" s="150"/>
      <c r="AG59" s="150" t="s">
        <v>415</v>
      </c>
      <c r="AH59" s="150">
        <v>0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3" x14ac:dyDescent="0.25">
      <c r="A60" s="157"/>
      <c r="B60" s="158"/>
      <c r="C60" s="184" t="s">
        <v>1507</v>
      </c>
      <c r="D60" s="182"/>
      <c r="E60" s="183">
        <v>88.451340000000002</v>
      </c>
      <c r="F60" s="160"/>
      <c r="G60" s="160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60"/>
      <c r="Z60" s="150"/>
      <c r="AA60" s="150"/>
      <c r="AB60" s="150"/>
      <c r="AC60" s="150"/>
      <c r="AD60" s="150"/>
      <c r="AE60" s="150"/>
      <c r="AF60" s="150"/>
      <c r="AG60" s="150" t="s">
        <v>415</v>
      </c>
      <c r="AH60" s="150">
        <v>0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x14ac:dyDescent="0.25">
      <c r="A61" s="162" t="s">
        <v>353</v>
      </c>
      <c r="B61" s="163" t="s">
        <v>289</v>
      </c>
      <c r="C61" s="177" t="s">
        <v>290</v>
      </c>
      <c r="D61" s="164"/>
      <c r="E61" s="165"/>
      <c r="F61" s="166"/>
      <c r="G61" s="166">
        <f>SUMIF(AG62:AG69,"&lt;&gt;NOR",G62:G69)</f>
        <v>0</v>
      </c>
      <c r="H61" s="166"/>
      <c r="I61" s="166">
        <f>SUM(I62:I69)</f>
        <v>0</v>
      </c>
      <c r="J61" s="166"/>
      <c r="K61" s="166">
        <f>SUM(K62:K69)</f>
        <v>0</v>
      </c>
      <c r="L61" s="166"/>
      <c r="M61" s="166">
        <f>SUM(M62:M69)</f>
        <v>0</v>
      </c>
      <c r="N61" s="165"/>
      <c r="O61" s="165">
        <f>SUM(O62:O69)</f>
        <v>0.02</v>
      </c>
      <c r="P61" s="165"/>
      <c r="Q61" s="165">
        <f>SUM(Q62:Q69)</f>
        <v>0</v>
      </c>
      <c r="R61" s="166"/>
      <c r="S61" s="166"/>
      <c r="T61" s="167"/>
      <c r="U61" s="161"/>
      <c r="V61" s="161">
        <f>SUM(V62:V69)</f>
        <v>9.9499999999999993</v>
      </c>
      <c r="W61" s="161"/>
      <c r="X61" s="161"/>
      <c r="Y61" s="161"/>
      <c r="AG61" t="s">
        <v>354</v>
      </c>
    </row>
    <row r="62" spans="1:60" ht="20.399999999999999" outlineLevel="1" x14ac:dyDescent="0.25">
      <c r="A62" s="169">
        <v>14</v>
      </c>
      <c r="B62" s="170" t="s">
        <v>1508</v>
      </c>
      <c r="C62" s="178" t="s">
        <v>1509</v>
      </c>
      <c r="D62" s="171" t="s">
        <v>446</v>
      </c>
      <c r="E62" s="172">
        <v>29.175599999999999</v>
      </c>
      <c r="F62" s="173"/>
      <c r="G62" s="174">
        <f>ROUND(E62*F62,2)</f>
        <v>0</v>
      </c>
      <c r="H62" s="173"/>
      <c r="I62" s="174">
        <f>ROUND(E62*H62,2)</f>
        <v>0</v>
      </c>
      <c r="J62" s="173"/>
      <c r="K62" s="174">
        <f>ROUND(E62*J62,2)</f>
        <v>0</v>
      </c>
      <c r="L62" s="174">
        <v>21</v>
      </c>
      <c r="M62" s="174">
        <f>G62*(1+L62/100)</f>
        <v>0</v>
      </c>
      <c r="N62" s="172">
        <v>5.5000000000000003E-4</v>
      </c>
      <c r="O62" s="172">
        <f>ROUND(E62*N62,2)</f>
        <v>0.02</v>
      </c>
      <c r="P62" s="172">
        <v>0</v>
      </c>
      <c r="Q62" s="172">
        <f>ROUND(E62*P62,2)</f>
        <v>0</v>
      </c>
      <c r="R62" s="174" t="s">
        <v>1510</v>
      </c>
      <c r="S62" s="174" t="s">
        <v>358</v>
      </c>
      <c r="T62" s="175" t="s">
        <v>409</v>
      </c>
      <c r="U62" s="160">
        <v>0.34</v>
      </c>
      <c r="V62" s="160">
        <f>ROUND(E62*U62,2)</f>
        <v>9.92</v>
      </c>
      <c r="W62" s="160"/>
      <c r="X62" s="160" t="s">
        <v>410</v>
      </c>
      <c r="Y62" s="160" t="s">
        <v>361</v>
      </c>
      <c r="Z62" s="150"/>
      <c r="AA62" s="150"/>
      <c r="AB62" s="150"/>
      <c r="AC62" s="150"/>
      <c r="AD62" s="150"/>
      <c r="AE62" s="150"/>
      <c r="AF62" s="150"/>
      <c r="AG62" s="150" t="s">
        <v>411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2" x14ac:dyDescent="0.25">
      <c r="A63" s="157"/>
      <c r="B63" s="158"/>
      <c r="C63" s="266" t="s">
        <v>1511</v>
      </c>
      <c r="D63" s="267"/>
      <c r="E63" s="267"/>
      <c r="F63" s="267"/>
      <c r="G63" s="267"/>
      <c r="H63" s="160"/>
      <c r="I63" s="160"/>
      <c r="J63" s="160"/>
      <c r="K63" s="160"/>
      <c r="L63" s="160"/>
      <c r="M63" s="160"/>
      <c r="N63" s="159"/>
      <c r="O63" s="159"/>
      <c r="P63" s="159"/>
      <c r="Q63" s="159"/>
      <c r="R63" s="160"/>
      <c r="S63" s="160"/>
      <c r="T63" s="160"/>
      <c r="U63" s="160"/>
      <c r="V63" s="160"/>
      <c r="W63" s="160"/>
      <c r="X63" s="160"/>
      <c r="Y63" s="160"/>
      <c r="Z63" s="150"/>
      <c r="AA63" s="150"/>
      <c r="AB63" s="150"/>
      <c r="AC63" s="150"/>
      <c r="AD63" s="150"/>
      <c r="AE63" s="150"/>
      <c r="AF63" s="150"/>
      <c r="AG63" s="150" t="s">
        <v>413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2" x14ac:dyDescent="0.25">
      <c r="A64" s="157"/>
      <c r="B64" s="158"/>
      <c r="C64" s="184" t="s">
        <v>1512</v>
      </c>
      <c r="D64" s="182"/>
      <c r="E64" s="183">
        <v>29.175599999999999</v>
      </c>
      <c r="F64" s="160"/>
      <c r="G64" s="160"/>
      <c r="H64" s="160"/>
      <c r="I64" s="160"/>
      <c r="J64" s="160"/>
      <c r="K64" s="160"/>
      <c r="L64" s="160"/>
      <c r="M64" s="160"/>
      <c r="N64" s="159"/>
      <c r="O64" s="159"/>
      <c r="P64" s="159"/>
      <c r="Q64" s="159"/>
      <c r="R64" s="160"/>
      <c r="S64" s="160"/>
      <c r="T64" s="160"/>
      <c r="U64" s="160"/>
      <c r="V64" s="160"/>
      <c r="W64" s="160"/>
      <c r="X64" s="160"/>
      <c r="Y64" s="160"/>
      <c r="Z64" s="150"/>
      <c r="AA64" s="150"/>
      <c r="AB64" s="150"/>
      <c r="AC64" s="150"/>
      <c r="AD64" s="150"/>
      <c r="AE64" s="150"/>
      <c r="AF64" s="150"/>
      <c r="AG64" s="150" t="s">
        <v>415</v>
      </c>
      <c r="AH64" s="150">
        <v>0</v>
      </c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5">
      <c r="A65" s="169">
        <v>15</v>
      </c>
      <c r="B65" s="170" t="s">
        <v>1513</v>
      </c>
      <c r="C65" s="178" t="s">
        <v>1514</v>
      </c>
      <c r="D65" s="171" t="s">
        <v>426</v>
      </c>
      <c r="E65" s="172">
        <v>1.6049999999999998E-2</v>
      </c>
      <c r="F65" s="173"/>
      <c r="G65" s="174">
        <f>ROUND(E65*F65,2)</f>
        <v>0</v>
      </c>
      <c r="H65" s="173"/>
      <c r="I65" s="174">
        <f>ROUND(E65*H65,2)</f>
        <v>0</v>
      </c>
      <c r="J65" s="173"/>
      <c r="K65" s="174">
        <f>ROUND(E65*J65,2)</f>
        <v>0</v>
      </c>
      <c r="L65" s="174">
        <v>21</v>
      </c>
      <c r="M65" s="174">
        <f>G65*(1+L65/100)</f>
        <v>0</v>
      </c>
      <c r="N65" s="172">
        <v>0</v>
      </c>
      <c r="O65" s="172">
        <f>ROUND(E65*N65,2)</f>
        <v>0</v>
      </c>
      <c r="P65" s="172">
        <v>0</v>
      </c>
      <c r="Q65" s="172">
        <f>ROUND(E65*P65,2)</f>
        <v>0</v>
      </c>
      <c r="R65" s="174" t="s">
        <v>1510</v>
      </c>
      <c r="S65" s="174" t="s">
        <v>358</v>
      </c>
      <c r="T65" s="175" t="s">
        <v>409</v>
      </c>
      <c r="U65" s="160">
        <v>1.5669999999999999</v>
      </c>
      <c r="V65" s="160">
        <f>ROUND(E65*U65,2)</f>
        <v>0.03</v>
      </c>
      <c r="W65" s="160"/>
      <c r="X65" s="160" t="s">
        <v>792</v>
      </c>
      <c r="Y65" s="160" t="s">
        <v>361</v>
      </c>
      <c r="Z65" s="150"/>
      <c r="AA65" s="150"/>
      <c r="AB65" s="150"/>
      <c r="AC65" s="150"/>
      <c r="AD65" s="150"/>
      <c r="AE65" s="150"/>
      <c r="AF65" s="150"/>
      <c r="AG65" s="150" t="s">
        <v>793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2" x14ac:dyDescent="0.25">
      <c r="A66" s="157"/>
      <c r="B66" s="158"/>
      <c r="C66" s="266" t="s">
        <v>1515</v>
      </c>
      <c r="D66" s="267"/>
      <c r="E66" s="267"/>
      <c r="F66" s="267"/>
      <c r="G66" s="267"/>
      <c r="H66" s="160"/>
      <c r="I66" s="160"/>
      <c r="J66" s="160"/>
      <c r="K66" s="160"/>
      <c r="L66" s="160"/>
      <c r="M66" s="160"/>
      <c r="N66" s="159"/>
      <c r="O66" s="159"/>
      <c r="P66" s="159"/>
      <c r="Q66" s="159"/>
      <c r="R66" s="160"/>
      <c r="S66" s="160"/>
      <c r="T66" s="160"/>
      <c r="U66" s="160"/>
      <c r="V66" s="160"/>
      <c r="W66" s="160"/>
      <c r="X66" s="160"/>
      <c r="Y66" s="160"/>
      <c r="Z66" s="150"/>
      <c r="AA66" s="150"/>
      <c r="AB66" s="150"/>
      <c r="AC66" s="150"/>
      <c r="AD66" s="150"/>
      <c r="AE66" s="150"/>
      <c r="AF66" s="150"/>
      <c r="AG66" s="150" t="s">
        <v>413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2" x14ac:dyDescent="0.25">
      <c r="A67" s="157"/>
      <c r="B67" s="158"/>
      <c r="C67" s="184" t="s">
        <v>795</v>
      </c>
      <c r="D67" s="182"/>
      <c r="E67" s="183"/>
      <c r="F67" s="160"/>
      <c r="G67" s="160"/>
      <c r="H67" s="160"/>
      <c r="I67" s="160"/>
      <c r="J67" s="160"/>
      <c r="K67" s="160"/>
      <c r="L67" s="160"/>
      <c r="M67" s="160"/>
      <c r="N67" s="159"/>
      <c r="O67" s="159"/>
      <c r="P67" s="159"/>
      <c r="Q67" s="159"/>
      <c r="R67" s="160"/>
      <c r="S67" s="160"/>
      <c r="T67" s="160"/>
      <c r="U67" s="160"/>
      <c r="V67" s="160"/>
      <c r="W67" s="160"/>
      <c r="X67" s="160"/>
      <c r="Y67" s="160"/>
      <c r="Z67" s="150"/>
      <c r="AA67" s="150"/>
      <c r="AB67" s="150"/>
      <c r="AC67" s="150"/>
      <c r="AD67" s="150"/>
      <c r="AE67" s="150"/>
      <c r="AF67" s="150"/>
      <c r="AG67" s="150" t="s">
        <v>415</v>
      </c>
      <c r="AH67" s="150">
        <v>0</v>
      </c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3" x14ac:dyDescent="0.25">
      <c r="A68" s="157"/>
      <c r="B68" s="158"/>
      <c r="C68" s="184" t="s">
        <v>1516</v>
      </c>
      <c r="D68" s="182"/>
      <c r="E68" s="183"/>
      <c r="F68" s="160"/>
      <c r="G68" s="160"/>
      <c r="H68" s="160"/>
      <c r="I68" s="160"/>
      <c r="J68" s="160"/>
      <c r="K68" s="160"/>
      <c r="L68" s="160"/>
      <c r="M68" s="160"/>
      <c r="N68" s="159"/>
      <c r="O68" s="159"/>
      <c r="P68" s="159"/>
      <c r="Q68" s="159"/>
      <c r="R68" s="160"/>
      <c r="S68" s="160"/>
      <c r="T68" s="160"/>
      <c r="U68" s="160"/>
      <c r="V68" s="160"/>
      <c r="W68" s="160"/>
      <c r="X68" s="160"/>
      <c r="Y68" s="160"/>
      <c r="Z68" s="150"/>
      <c r="AA68" s="150"/>
      <c r="AB68" s="150"/>
      <c r="AC68" s="150"/>
      <c r="AD68" s="150"/>
      <c r="AE68" s="150"/>
      <c r="AF68" s="150"/>
      <c r="AG68" s="150" t="s">
        <v>415</v>
      </c>
      <c r="AH68" s="150">
        <v>0</v>
      </c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3" x14ac:dyDescent="0.25">
      <c r="A69" s="157"/>
      <c r="B69" s="158"/>
      <c r="C69" s="184" t="s">
        <v>1517</v>
      </c>
      <c r="D69" s="182"/>
      <c r="E69" s="183">
        <v>1.6049999999999998E-2</v>
      </c>
      <c r="F69" s="160"/>
      <c r="G69" s="160"/>
      <c r="H69" s="160"/>
      <c r="I69" s="160"/>
      <c r="J69" s="160"/>
      <c r="K69" s="160"/>
      <c r="L69" s="160"/>
      <c r="M69" s="160"/>
      <c r="N69" s="159"/>
      <c r="O69" s="159"/>
      <c r="P69" s="159"/>
      <c r="Q69" s="159"/>
      <c r="R69" s="160"/>
      <c r="S69" s="160"/>
      <c r="T69" s="160"/>
      <c r="U69" s="160"/>
      <c r="V69" s="160"/>
      <c r="W69" s="160"/>
      <c r="X69" s="160"/>
      <c r="Y69" s="160"/>
      <c r="Z69" s="150"/>
      <c r="AA69" s="150"/>
      <c r="AB69" s="150"/>
      <c r="AC69" s="150"/>
      <c r="AD69" s="150"/>
      <c r="AE69" s="150"/>
      <c r="AF69" s="150"/>
      <c r="AG69" s="150" t="s">
        <v>415</v>
      </c>
      <c r="AH69" s="150">
        <v>0</v>
      </c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x14ac:dyDescent="0.25">
      <c r="A70" s="3"/>
      <c r="B70" s="4"/>
      <c r="C70" s="179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AE70">
        <v>15</v>
      </c>
      <c r="AF70">
        <v>21</v>
      </c>
      <c r="AG70" t="s">
        <v>339</v>
      </c>
    </row>
    <row r="71" spans="1:60" x14ac:dyDescent="0.25">
      <c r="A71" s="153"/>
      <c r="B71" s="154" t="s">
        <v>29</v>
      </c>
      <c r="C71" s="180"/>
      <c r="D71" s="155"/>
      <c r="E71" s="156"/>
      <c r="F71" s="156"/>
      <c r="G71" s="168">
        <f>G8+G44+G48+G51+G55+G61</f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AE71">
        <f>SUMIF(L7:L69,AE70,G7:G69)</f>
        <v>0</v>
      </c>
      <c r="AF71">
        <f>SUMIF(L7:L69,AF70,G7:G69)</f>
        <v>0</v>
      </c>
      <c r="AG71" t="s">
        <v>401</v>
      </c>
    </row>
    <row r="72" spans="1:60" x14ac:dyDescent="0.25">
      <c r="C72" s="181"/>
      <c r="D72" s="10"/>
      <c r="AG72" t="s">
        <v>403</v>
      </c>
    </row>
    <row r="73" spans="1:60" x14ac:dyDescent="0.25">
      <c r="D73" s="10"/>
    </row>
    <row r="74" spans="1:60" x14ac:dyDescent="0.25">
      <c r="D74" s="10"/>
    </row>
    <row r="75" spans="1:60" x14ac:dyDescent="0.25">
      <c r="D75" s="10"/>
    </row>
    <row r="76" spans="1:60" x14ac:dyDescent="0.25">
      <c r="D76" s="10"/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GLRWJ33TPuSqw5UU3pVhSfdIg1KqAyBPiNDxPOAm5z9aFNZ0N8xtXrOzFV/XXiOqt4FlZQrksId4XIVp5n38kw==" saltValue="4VXAOAmHqBztPQwrl1uLdw==" spinCount="100000" sheet="1" formatRows="0"/>
  <mergeCells count="15">
    <mergeCell ref="C16:G16"/>
    <mergeCell ref="A1:G1"/>
    <mergeCell ref="C2:G2"/>
    <mergeCell ref="C3:G3"/>
    <mergeCell ref="C4:G4"/>
    <mergeCell ref="C10:G10"/>
    <mergeCell ref="C57:G57"/>
    <mergeCell ref="C63:G63"/>
    <mergeCell ref="C66:G66"/>
    <mergeCell ref="C20:G20"/>
    <mergeCell ref="C23:G23"/>
    <mergeCell ref="C32:G32"/>
    <mergeCell ref="C33:G33"/>
    <mergeCell ref="C46:G46"/>
    <mergeCell ref="C53:G53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BC1DA-5FD9-4F99-9742-377E4D41CC6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116</v>
      </c>
      <c r="C4" s="261" t="s">
        <v>117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239</v>
      </c>
      <c r="C8" s="177" t="s">
        <v>240</v>
      </c>
      <c r="D8" s="164"/>
      <c r="E8" s="165"/>
      <c r="F8" s="166"/>
      <c r="G8" s="166">
        <f>SUMIF(AG9:AG23,"&lt;&gt;NOR",G9:G23)</f>
        <v>0</v>
      </c>
      <c r="H8" s="166"/>
      <c r="I8" s="166">
        <f>SUM(I9:I23)</f>
        <v>0</v>
      </c>
      <c r="J8" s="166"/>
      <c r="K8" s="166">
        <f>SUM(K9:K23)</f>
        <v>0</v>
      </c>
      <c r="L8" s="166"/>
      <c r="M8" s="166">
        <f>SUM(M9:M23)</f>
        <v>0</v>
      </c>
      <c r="N8" s="165"/>
      <c r="O8" s="165">
        <f>SUM(O9:O23)</f>
        <v>11.790000000000001</v>
      </c>
      <c r="P8" s="165"/>
      <c r="Q8" s="165">
        <f>SUM(Q9:Q23)</f>
        <v>0</v>
      </c>
      <c r="R8" s="166"/>
      <c r="S8" s="166"/>
      <c r="T8" s="167"/>
      <c r="U8" s="161"/>
      <c r="V8" s="161">
        <f>SUM(V9:V23)</f>
        <v>19.989999999999998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1005</v>
      </c>
      <c r="C9" s="178" t="s">
        <v>1006</v>
      </c>
      <c r="D9" s="171" t="s">
        <v>407</v>
      </c>
      <c r="E9" s="172">
        <v>4.4411800000000001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2.5249999999999999</v>
      </c>
      <c r="O9" s="172">
        <f>ROUND(E9*N9,2)</f>
        <v>11.21</v>
      </c>
      <c r="P9" s="172">
        <v>0</v>
      </c>
      <c r="Q9" s="172">
        <f>ROUND(E9*P9,2)</f>
        <v>0</v>
      </c>
      <c r="R9" s="174" t="s">
        <v>460</v>
      </c>
      <c r="S9" s="174" t="s">
        <v>358</v>
      </c>
      <c r="T9" s="175" t="s">
        <v>409</v>
      </c>
      <c r="U9" s="160">
        <v>0.48</v>
      </c>
      <c r="V9" s="160">
        <f>ROUND(E9*U9,2)</f>
        <v>2.13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55" t="s">
        <v>1007</v>
      </c>
      <c r="D10" s="256"/>
      <c r="E10" s="256"/>
      <c r="F10" s="256"/>
      <c r="G10" s="256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363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1518</v>
      </c>
      <c r="D11" s="182"/>
      <c r="E11" s="183">
        <v>4.4411899999999997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69">
        <v>2</v>
      </c>
      <c r="B12" s="170" t="s">
        <v>1010</v>
      </c>
      <c r="C12" s="178" t="s">
        <v>1011</v>
      </c>
      <c r="D12" s="171" t="s">
        <v>446</v>
      </c>
      <c r="E12" s="172">
        <v>9.59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3.916E-2</v>
      </c>
      <c r="O12" s="172">
        <f>ROUND(E12*N12,2)</f>
        <v>0.38</v>
      </c>
      <c r="P12" s="172">
        <v>0</v>
      </c>
      <c r="Q12" s="172">
        <f>ROUND(E12*P12,2)</f>
        <v>0</v>
      </c>
      <c r="R12" s="174" t="s">
        <v>460</v>
      </c>
      <c r="S12" s="174" t="s">
        <v>358</v>
      </c>
      <c r="T12" s="175" t="s">
        <v>409</v>
      </c>
      <c r="U12" s="160">
        <v>1.05</v>
      </c>
      <c r="V12" s="160">
        <f>ROUND(E12*U12,2)</f>
        <v>10.07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1" outlineLevel="2" x14ac:dyDescent="0.25">
      <c r="A13" s="157"/>
      <c r="B13" s="158"/>
      <c r="C13" s="266" t="s">
        <v>1012</v>
      </c>
      <c r="D13" s="267"/>
      <c r="E13" s="267"/>
      <c r="F13" s="267"/>
      <c r="G13" s="267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413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76" t="str">
        <f>C13</f>
        <v>svislé nebo šikmé (odkloněné), půdorysně přímé nebo zalomené, stěn základových pasů ve volných nebo zapažených jámách, rýhách, šachtách, včetně případných vzpěr,</v>
      </c>
      <c r="BB13" s="150"/>
      <c r="BC13" s="150"/>
      <c r="BD13" s="150"/>
      <c r="BE13" s="150"/>
      <c r="BF13" s="150"/>
      <c r="BG13" s="150"/>
      <c r="BH13" s="150"/>
    </row>
    <row r="14" spans="1:60" outlineLevel="2" x14ac:dyDescent="0.25">
      <c r="A14" s="157"/>
      <c r="B14" s="158"/>
      <c r="C14" s="184" t="s">
        <v>1519</v>
      </c>
      <c r="D14" s="182"/>
      <c r="E14" s="183">
        <v>9.59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5">
      <c r="A15" s="169">
        <v>3</v>
      </c>
      <c r="B15" s="170" t="s">
        <v>1015</v>
      </c>
      <c r="C15" s="178" t="s">
        <v>1016</v>
      </c>
      <c r="D15" s="171" t="s">
        <v>446</v>
      </c>
      <c r="E15" s="172">
        <v>9.59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 t="s">
        <v>460</v>
      </c>
      <c r="S15" s="174" t="s">
        <v>358</v>
      </c>
      <c r="T15" s="175" t="s">
        <v>409</v>
      </c>
      <c r="U15" s="160">
        <v>0.32</v>
      </c>
      <c r="V15" s="160">
        <f>ROUND(E15*U15,2)</f>
        <v>3.07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411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1" outlineLevel="2" x14ac:dyDescent="0.25">
      <c r="A16" s="157"/>
      <c r="B16" s="158"/>
      <c r="C16" s="266" t="s">
        <v>1012</v>
      </c>
      <c r="D16" s="267"/>
      <c r="E16" s="267"/>
      <c r="F16" s="267"/>
      <c r="G16" s="267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413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76" t="str">
        <f>C16</f>
        <v>svislé nebo šikmé (odkloněné), půdorysně přímé nebo zalomené, stěn základových pasů ve volných nebo zapažených jámách, rýhách, šachtách, včetně případných vzpěr,</v>
      </c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264" t="s">
        <v>1017</v>
      </c>
      <c r="D17" s="265"/>
      <c r="E17" s="265"/>
      <c r="F17" s="265"/>
      <c r="G17" s="265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363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5">
      <c r="A18" s="169">
        <v>4</v>
      </c>
      <c r="B18" s="170" t="s">
        <v>1018</v>
      </c>
      <c r="C18" s="178" t="s">
        <v>1019</v>
      </c>
      <c r="D18" s="171" t="s">
        <v>426</v>
      </c>
      <c r="E18" s="172">
        <v>0.17163999999999999</v>
      </c>
      <c r="F18" s="173"/>
      <c r="G18" s="174">
        <f>ROUND(E18*F18,2)</f>
        <v>0</v>
      </c>
      <c r="H18" s="173"/>
      <c r="I18" s="174">
        <f>ROUND(E18*H18,2)</f>
        <v>0</v>
      </c>
      <c r="J18" s="173"/>
      <c r="K18" s="174">
        <f>ROUND(E18*J18,2)</f>
        <v>0</v>
      </c>
      <c r="L18" s="174">
        <v>21</v>
      </c>
      <c r="M18" s="174">
        <f>G18*(1+L18/100)</f>
        <v>0</v>
      </c>
      <c r="N18" s="172">
        <v>1.0569299999999999</v>
      </c>
      <c r="O18" s="172">
        <f>ROUND(E18*N18,2)</f>
        <v>0.18</v>
      </c>
      <c r="P18" s="172">
        <v>0</v>
      </c>
      <c r="Q18" s="172">
        <f>ROUND(E18*P18,2)</f>
        <v>0</v>
      </c>
      <c r="R18" s="174" t="s">
        <v>460</v>
      </c>
      <c r="S18" s="174" t="s">
        <v>358</v>
      </c>
      <c r="T18" s="175" t="s">
        <v>409</v>
      </c>
      <c r="U18" s="160">
        <v>15.23</v>
      </c>
      <c r="V18" s="160">
        <f>ROUND(E18*U18,2)</f>
        <v>2.61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411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2" x14ac:dyDescent="0.25">
      <c r="A19" s="157"/>
      <c r="B19" s="158"/>
      <c r="C19" s="184" t="s">
        <v>1520</v>
      </c>
      <c r="D19" s="182"/>
      <c r="E19" s="183">
        <v>0.17163999999999999</v>
      </c>
      <c r="F19" s="160"/>
      <c r="G19" s="160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415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5">
      <c r="A20" s="169">
        <v>5</v>
      </c>
      <c r="B20" s="170" t="s">
        <v>738</v>
      </c>
      <c r="C20" s="178" t="s">
        <v>739</v>
      </c>
      <c r="D20" s="171" t="s">
        <v>446</v>
      </c>
      <c r="E20" s="172">
        <v>52.8</v>
      </c>
      <c r="F20" s="173"/>
      <c r="G20" s="174">
        <f>ROUND(E20*F20,2)</f>
        <v>0</v>
      </c>
      <c r="H20" s="173"/>
      <c r="I20" s="174">
        <f>ROUND(E20*H20,2)</f>
        <v>0</v>
      </c>
      <c r="J20" s="173"/>
      <c r="K20" s="174">
        <f>ROUND(E20*J20,2)</f>
        <v>0</v>
      </c>
      <c r="L20" s="174">
        <v>21</v>
      </c>
      <c r="M20" s="174">
        <f>G20*(1+L20/100)</f>
        <v>0</v>
      </c>
      <c r="N20" s="172">
        <v>3.0000000000000001E-5</v>
      </c>
      <c r="O20" s="172">
        <f>ROUND(E20*N20,2)</f>
        <v>0</v>
      </c>
      <c r="P20" s="172">
        <v>0</v>
      </c>
      <c r="Q20" s="172">
        <f>ROUND(E20*P20,2)</f>
        <v>0</v>
      </c>
      <c r="R20" s="174" t="s">
        <v>740</v>
      </c>
      <c r="S20" s="174" t="s">
        <v>358</v>
      </c>
      <c r="T20" s="175" t="s">
        <v>409</v>
      </c>
      <c r="U20" s="160">
        <v>0.04</v>
      </c>
      <c r="V20" s="160">
        <f>ROUND(E20*U20,2)</f>
        <v>2.11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411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2" x14ac:dyDescent="0.25">
      <c r="A21" s="157"/>
      <c r="B21" s="158"/>
      <c r="C21" s="184" t="s">
        <v>1521</v>
      </c>
      <c r="D21" s="182"/>
      <c r="E21" s="183">
        <v>52.8</v>
      </c>
      <c r="F21" s="160"/>
      <c r="G21" s="160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415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20.399999999999999" outlineLevel="1" x14ac:dyDescent="0.25">
      <c r="A22" s="169">
        <v>6</v>
      </c>
      <c r="B22" s="170" t="s">
        <v>1496</v>
      </c>
      <c r="C22" s="178" t="s">
        <v>1497</v>
      </c>
      <c r="D22" s="171" t="s">
        <v>446</v>
      </c>
      <c r="E22" s="172">
        <v>58.08</v>
      </c>
      <c r="F22" s="173"/>
      <c r="G22" s="174">
        <f>ROUND(E22*F22,2)</f>
        <v>0</v>
      </c>
      <c r="H22" s="173"/>
      <c r="I22" s="174">
        <f>ROUND(E22*H22,2)</f>
        <v>0</v>
      </c>
      <c r="J22" s="173"/>
      <c r="K22" s="174">
        <f>ROUND(E22*J22,2)</f>
        <v>0</v>
      </c>
      <c r="L22" s="174">
        <v>21</v>
      </c>
      <c r="M22" s="174">
        <f>G22*(1+L22/100)</f>
        <v>0</v>
      </c>
      <c r="N22" s="172">
        <v>2.9999999999999997E-4</v>
      </c>
      <c r="O22" s="172">
        <f>ROUND(E22*N22,2)</f>
        <v>0.02</v>
      </c>
      <c r="P22" s="172">
        <v>0</v>
      </c>
      <c r="Q22" s="172">
        <f>ROUND(E22*P22,2)</f>
        <v>0</v>
      </c>
      <c r="R22" s="174" t="s">
        <v>743</v>
      </c>
      <c r="S22" s="174" t="s">
        <v>358</v>
      </c>
      <c r="T22" s="175" t="s">
        <v>409</v>
      </c>
      <c r="U22" s="160">
        <v>0</v>
      </c>
      <c r="V22" s="160">
        <f>ROUND(E22*U22,2)</f>
        <v>0</v>
      </c>
      <c r="W22" s="160"/>
      <c r="X22" s="160" t="s">
        <v>744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745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2" x14ac:dyDescent="0.25">
      <c r="A23" s="157"/>
      <c r="B23" s="158"/>
      <c r="C23" s="184" t="s">
        <v>1522</v>
      </c>
      <c r="D23" s="182"/>
      <c r="E23" s="183">
        <v>58.08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x14ac:dyDescent="0.25">
      <c r="A24" s="162" t="s">
        <v>353</v>
      </c>
      <c r="B24" s="163" t="s">
        <v>243</v>
      </c>
      <c r="C24" s="177" t="s">
        <v>244</v>
      </c>
      <c r="D24" s="164"/>
      <c r="E24" s="165"/>
      <c r="F24" s="166"/>
      <c r="G24" s="166">
        <f>SUMIF(AG25:AG27,"&lt;&gt;NOR",G25:G27)</f>
        <v>0</v>
      </c>
      <c r="H24" s="166"/>
      <c r="I24" s="166">
        <f>SUM(I25:I27)</f>
        <v>0</v>
      </c>
      <c r="J24" s="166"/>
      <c r="K24" s="166">
        <f>SUM(K25:K27)</f>
        <v>0</v>
      </c>
      <c r="L24" s="166"/>
      <c r="M24" s="166">
        <f>SUM(M25:M27)</f>
        <v>0</v>
      </c>
      <c r="N24" s="165"/>
      <c r="O24" s="165">
        <f>SUM(O25:O27)</f>
        <v>10.29</v>
      </c>
      <c r="P24" s="165"/>
      <c r="Q24" s="165">
        <f>SUM(Q25:Q27)</f>
        <v>0</v>
      </c>
      <c r="R24" s="166"/>
      <c r="S24" s="166"/>
      <c r="T24" s="167"/>
      <c r="U24" s="161"/>
      <c r="V24" s="161">
        <f>SUM(V25:V27)</f>
        <v>30.27</v>
      </c>
      <c r="W24" s="161"/>
      <c r="X24" s="161"/>
      <c r="Y24" s="161"/>
      <c r="AG24" t="s">
        <v>354</v>
      </c>
    </row>
    <row r="25" spans="1:60" outlineLevel="1" x14ac:dyDescent="0.25">
      <c r="A25" s="169">
        <v>7</v>
      </c>
      <c r="B25" s="170" t="s">
        <v>1021</v>
      </c>
      <c r="C25" s="178" t="s">
        <v>1022</v>
      </c>
      <c r="D25" s="171" t="s">
        <v>407</v>
      </c>
      <c r="E25" s="172">
        <v>3.8079999999999998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2.7027000000000001</v>
      </c>
      <c r="O25" s="172">
        <f>ROUND(E25*N25,2)</f>
        <v>10.29</v>
      </c>
      <c r="P25" s="172">
        <v>0</v>
      </c>
      <c r="Q25" s="172">
        <f>ROUND(E25*P25,2)</f>
        <v>0</v>
      </c>
      <c r="R25" s="174" t="s">
        <v>1023</v>
      </c>
      <c r="S25" s="174" t="s">
        <v>358</v>
      </c>
      <c r="T25" s="175" t="s">
        <v>409</v>
      </c>
      <c r="U25" s="160">
        <v>7.95</v>
      </c>
      <c r="V25" s="160">
        <f>ROUND(E25*U25,2)</f>
        <v>30.27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411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2" x14ac:dyDescent="0.25">
      <c r="A26" s="157"/>
      <c r="B26" s="158"/>
      <c r="C26" s="266" t="s">
        <v>1024</v>
      </c>
      <c r="D26" s="267"/>
      <c r="E26" s="267"/>
      <c r="F26" s="267"/>
      <c r="G26" s="267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413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2" x14ac:dyDescent="0.25">
      <c r="A27" s="157"/>
      <c r="B27" s="158"/>
      <c r="C27" s="184" t="s">
        <v>1523</v>
      </c>
      <c r="D27" s="182"/>
      <c r="E27" s="183">
        <v>3.8079999999999998</v>
      </c>
      <c r="F27" s="160"/>
      <c r="G27" s="160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415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x14ac:dyDescent="0.25">
      <c r="A28" s="162" t="s">
        <v>353</v>
      </c>
      <c r="B28" s="163" t="s">
        <v>249</v>
      </c>
      <c r="C28" s="177" t="s">
        <v>250</v>
      </c>
      <c r="D28" s="164"/>
      <c r="E28" s="165"/>
      <c r="F28" s="166"/>
      <c r="G28" s="166">
        <f>SUMIF(AG29:AG44,"&lt;&gt;NOR",G29:G44)</f>
        <v>0</v>
      </c>
      <c r="H28" s="166"/>
      <c r="I28" s="166">
        <f>SUM(I29:I44)</f>
        <v>0</v>
      </c>
      <c r="J28" s="166"/>
      <c r="K28" s="166">
        <f>SUM(K29:K44)</f>
        <v>0</v>
      </c>
      <c r="L28" s="166"/>
      <c r="M28" s="166">
        <f>SUM(M29:M44)</f>
        <v>0</v>
      </c>
      <c r="N28" s="165"/>
      <c r="O28" s="165">
        <f>SUM(O29:O44)</f>
        <v>15.779999999999998</v>
      </c>
      <c r="P28" s="165"/>
      <c r="Q28" s="165">
        <f>SUM(Q29:Q44)</f>
        <v>0</v>
      </c>
      <c r="R28" s="166"/>
      <c r="S28" s="166"/>
      <c r="T28" s="167"/>
      <c r="U28" s="161"/>
      <c r="V28" s="161">
        <f>SUM(V29:V44)</f>
        <v>19.170000000000002</v>
      </c>
      <c r="W28" s="161"/>
      <c r="X28" s="161"/>
      <c r="Y28" s="161"/>
      <c r="AG28" t="s">
        <v>354</v>
      </c>
    </row>
    <row r="29" spans="1:60" outlineLevel="1" x14ac:dyDescent="0.25">
      <c r="A29" s="169">
        <v>8</v>
      </c>
      <c r="B29" s="170" t="s">
        <v>1524</v>
      </c>
      <c r="C29" s="178" t="s">
        <v>1525</v>
      </c>
      <c r="D29" s="171" t="s">
        <v>446</v>
      </c>
      <c r="E29" s="172">
        <v>24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0.53186</v>
      </c>
      <c r="O29" s="172">
        <f>ROUND(E29*N29,2)</f>
        <v>12.76</v>
      </c>
      <c r="P29" s="172">
        <v>0</v>
      </c>
      <c r="Q29" s="172">
        <f>ROUND(E29*P29,2)</f>
        <v>0</v>
      </c>
      <c r="R29" s="174" t="s">
        <v>447</v>
      </c>
      <c r="S29" s="174" t="s">
        <v>358</v>
      </c>
      <c r="T29" s="175" t="s">
        <v>409</v>
      </c>
      <c r="U29" s="160">
        <v>5.7000000000000002E-2</v>
      </c>
      <c r="V29" s="160">
        <f>ROUND(E29*U29,2)</f>
        <v>1.37</v>
      </c>
      <c r="W29" s="160"/>
      <c r="X29" s="160" t="s">
        <v>410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411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2" x14ac:dyDescent="0.25">
      <c r="A30" s="157"/>
      <c r="B30" s="158"/>
      <c r="C30" s="266" t="s">
        <v>1397</v>
      </c>
      <c r="D30" s="267"/>
      <c r="E30" s="267"/>
      <c r="F30" s="267"/>
      <c r="G30" s="267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413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76" t="str">
        <f>C30</f>
        <v>kamenivo hrubé drcené vel. 32 - 63 mm s výplňovým kamenivem (vibrovaný štěrk), s rozprostřením, vlhčením a zhutněním</v>
      </c>
      <c r="BB30" s="150"/>
      <c r="BC30" s="150"/>
      <c r="BD30" s="150"/>
      <c r="BE30" s="150"/>
      <c r="BF30" s="150"/>
      <c r="BG30" s="150"/>
      <c r="BH30" s="150"/>
    </row>
    <row r="31" spans="1:60" outlineLevel="2" x14ac:dyDescent="0.25">
      <c r="A31" s="157"/>
      <c r="B31" s="158"/>
      <c r="C31" s="184" t="s">
        <v>1526</v>
      </c>
      <c r="D31" s="182"/>
      <c r="E31" s="183">
        <v>24</v>
      </c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5">
      <c r="A32" s="169">
        <v>9</v>
      </c>
      <c r="B32" s="170" t="s">
        <v>1527</v>
      </c>
      <c r="C32" s="178" t="s">
        <v>1528</v>
      </c>
      <c r="D32" s="171" t="s">
        <v>446</v>
      </c>
      <c r="E32" s="172">
        <v>24</v>
      </c>
      <c r="F32" s="173"/>
      <c r="G32" s="174">
        <f>ROUND(E32*F32,2)</f>
        <v>0</v>
      </c>
      <c r="H32" s="173"/>
      <c r="I32" s="174">
        <f>ROUND(E32*H32,2)</f>
        <v>0</v>
      </c>
      <c r="J32" s="173"/>
      <c r="K32" s="174">
        <f>ROUND(E32*J32,2)</f>
        <v>0</v>
      </c>
      <c r="L32" s="174">
        <v>21</v>
      </c>
      <c r="M32" s="174">
        <f>G32*(1+L32/100)</f>
        <v>0</v>
      </c>
      <c r="N32" s="172">
        <v>3.15E-2</v>
      </c>
      <c r="O32" s="172">
        <f>ROUND(E32*N32,2)</f>
        <v>0.76</v>
      </c>
      <c r="P32" s="172">
        <v>0</v>
      </c>
      <c r="Q32" s="172">
        <f>ROUND(E32*P32,2)</f>
        <v>0</v>
      </c>
      <c r="R32" s="174" t="s">
        <v>447</v>
      </c>
      <c r="S32" s="174" t="s">
        <v>358</v>
      </c>
      <c r="T32" s="175" t="s">
        <v>409</v>
      </c>
      <c r="U32" s="160">
        <v>0.62</v>
      </c>
      <c r="V32" s="160">
        <f>ROUND(E32*U32,2)</f>
        <v>14.88</v>
      </c>
      <c r="W32" s="160"/>
      <c r="X32" s="160" t="s">
        <v>410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411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2" x14ac:dyDescent="0.25">
      <c r="A33" s="157"/>
      <c r="B33" s="158"/>
      <c r="C33" s="266" t="s">
        <v>1529</v>
      </c>
      <c r="D33" s="267"/>
      <c r="E33" s="267"/>
      <c r="F33" s="267"/>
      <c r="G33" s="267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413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2" x14ac:dyDescent="0.25">
      <c r="A34" s="157"/>
      <c r="B34" s="158"/>
      <c r="C34" s="184" t="s">
        <v>1526</v>
      </c>
      <c r="D34" s="182"/>
      <c r="E34" s="183">
        <v>24</v>
      </c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69">
        <v>10</v>
      </c>
      <c r="B35" s="170" t="s">
        <v>1530</v>
      </c>
      <c r="C35" s="178" t="s">
        <v>1531</v>
      </c>
      <c r="D35" s="171" t="s">
        <v>407</v>
      </c>
      <c r="E35" s="172">
        <v>0.72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4" t="s">
        <v>447</v>
      </c>
      <c r="S35" s="174" t="s">
        <v>358</v>
      </c>
      <c r="T35" s="175" t="s">
        <v>409</v>
      </c>
      <c r="U35" s="160">
        <v>3</v>
      </c>
      <c r="V35" s="160">
        <f>ROUND(E35*U35,2)</f>
        <v>2.16</v>
      </c>
      <c r="W35" s="160"/>
      <c r="X35" s="160" t="s">
        <v>410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411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2" x14ac:dyDescent="0.25">
      <c r="A36" s="157"/>
      <c r="B36" s="158"/>
      <c r="C36" s="266" t="s">
        <v>1532</v>
      </c>
      <c r="D36" s="267"/>
      <c r="E36" s="267"/>
      <c r="F36" s="267"/>
      <c r="G36" s="267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413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2" x14ac:dyDescent="0.25">
      <c r="A37" s="157"/>
      <c r="B37" s="158"/>
      <c r="C37" s="184" t="s">
        <v>1533</v>
      </c>
      <c r="D37" s="182"/>
      <c r="E37" s="183">
        <v>0.72</v>
      </c>
      <c r="F37" s="160"/>
      <c r="G37" s="16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415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5">
      <c r="A38" s="169">
        <v>11</v>
      </c>
      <c r="B38" s="170" t="s">
        <v>1534</v>
      </c>
      <c r="C38" s="178" t="s">
        <v>1535</v>
      </c>
      <c r="D38" s="171" t="s">
        <v>407</v>
      </c>
      <c r="E38" s="172">
        <v>0.48</v>
      </c>
      <c r="F38" s="173"/>
      <c r="G38" s="174">
        <f>ROUND(E38*F38,2)</f>
        <v>0</v>
      </c>
      <c r="H38" s="173"/>
      <c r="I38" s="174">
        <f>ROUND(E38*H38,2)</f>
        <v>0</v>
      </c>
      <c r="J38" s="173"/>
      <c r="K38" s="174">
        <f>ROUND(E38*J38,2)</f>
        <v>0</v>
      </c>
      <c r="L38" s="174">
        <v>21</v>
      </c>
      <c r="M38" s="174">
        <f>G38*(1+L38/100)</f>
        <v>0</v>
      </c>
      <c r="N38" s="172">
        <v>1.63</v>
      </c>
      <c r="O38" s="172">
        <f>ROUND(E38*N38,2)</f>
        <v>0.78</v>
      </c>
      <c r="P38" s="172">
        <v>0</v>
      </c>
      <c r="Q38" s="172">
        <f>ROUND(E38*P38,2)</f>
        <v>0</v>
      </c>
      <c r="R38" s="174"/>
      <c r="S38" s="174" t="s">
        <v>443</v>
      </c>
      <c r="T38" s="175" t="s">
        <v>359</v>
      </c>
      <c r="U38" s="160">
        <v>1.58</v>
      </c>
      <c r="V38" s="160">
        <f>ROUND(E38*U38,2)</f>
        <v>0.76</v>
      </c>
      <c r="W38" s="160"/>
      <c r="X38" s="160" t="s">
        <v>410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411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2" x14ac:dyDescent="0.25">
      <c r="A39" s="157"/>
      <c r="B39" s="158"/>
      <c r="C39" s="255" t="s">
        <v>811</v>
      </c>
      <c r="D39" s="256"/>
      <c r="E39" s="256"/>
      <c r="F39" s="256"/>
      <c r="G39" s="256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363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2" x14ac:dyDescent="0.25">
      <c r="A40" s="157"/>
      <c r="B40" s="158"/>
      <c r="C40" s="184" t="s">
        <v>1536</v>
      </c>
      <c r="D40" s="182"/>
      <c r="E40" s="183">
        <v>0.48</v>
      </c>
      <c r="F40" s="160"/>
      <c r="G40" s="160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60"/>
      <c r="Z40" s="150"/>
      <c r="AA40" s="150"/>
      <c r="AB40" s="150"/>
      <c r="AC40" s="150"/>
      <c r="AD40" s="150"/>
      <c r="AE40" s="150"/>
      <c r="AF40" s="150"/>
      <c r="AG40" s="150" t="s">
        <v>415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20.399999999999999" outlineLevel="1" x14ac:dyDescent="0.25">
      <c r="A41" s="169">
        <v>12</v>
      </c>
      <c r="B41" s="170" t="s">
        <v>1537</v>
      </c>
      <c r="C41" s="178" t="s">
        <v>1538</v>
      </c>
      <c r="D41" s="171" t="s">
        <v>446</v>
      </c>
      <c r="E41" s="172">
        <v>25.2</v>
      </c>
      <c r="F41" s="173"/>
      <c r="G41" s="174">
        <f>ROUND(E41*F41,2)</f>
        <v>0</v>
      </c>
      <c r="H41" s="173"/>
      <c r="I41" s="174">
        <f>ROUND(E41*H41,2)</f>
        <v>0</v>
      </c>
      <c r="J41" s="173"/>
      <c r="K41" s="174">
        <f>ROUND(E41*J41,2)</f>
        <v>0</v>
      </c>
      <c r="L41" s="174">
        <v>21</v>
      </c>
      <c r="M41" s="174">
        <f>G41*(1+L41/100)</f>
        <v>0</v>
      </c>
      <c r="N41" s="172">
        <v>4.4000000000000003E-3</v>
      </c>
      <c r="O41" s="172">
        <f>ROUND(E41*N41,2)</f>
        <v>0.11</v>
      </c>
      <c r="P41" s="172">
        <v>0</v>
      </c>
      <c r="Q41" s="172">
        <f>ROUND(E41*P41,2)</f>
        <v>0</v>
      </c>
      <c r="R41" s="174" t="s">
        <v>743</v>
      </c>
      <c r="S41" s="174" t="s">
        <v>358</v>
      </c>
      <c r="T41" s="175" t="s">
        <v>409</v>
      </c>
      <c r="U41" s="160">
        <v>0</v>
      </c>
      <c r="V41" s="160">
        <f>ROUND(E41*U41,2)</f>
        <v>0</v>
      </c>
      <c r="W41" s="160"/>
      <c r="X41" s="160" t="s">
        <v>744</v>
      </c>
      <c r="Y41" s="160" t="s">
        <v>361</v>
      </c>
      <c r="Z41" s="150"/>
      <c r="AA41" s="150"/>
      <c r="AB41" s="150"/>
      <c r="AC41" s="150"/>
      <c r="AD41" s="150"/>
      <c r="AE41" s="150"/>
      <c r="AF41" s="150"/>
      <c r="AG41" s="150" t="s">
        <v>745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2" x14ac:dyDescent="0.25">
      <c r="A42" s="157"/>
      <c r="B42" s="158"/>
      <c r="C42" s="184" t="s">
        <v>1539</v>
      </c>
      <c r="D42" s="182"/>
      <c r="E42" s="183">
        <v>25.2</v>
      </c>
      <c r="F42" s="160"/>
      <c r="G42" s="16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415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5">
      <c r="A43" s="169">
        <v>13</v>
      </c>
      <c r="B43" s="170" t="s">
        <v>1540</v>
      </c>
      <c r="C43" s="178" t="s">
        <v>1541</v>
      </c>
      <c r="D43" s="171" t="s">
        <v>426</v>
      </c>
      <c r="E43" s="172">
        <v>1.3680000000000001</v>
      </c>
      <c r="F43" s="173"/>
      <c r="G43" s="174">
        <f>ROUND(E43*F43,2)</f>
        <v>0</v>
      </c>
      <c r="H43" s="173"/>
      <c r="I43" s="174">
        <f>ROUND(E43*H43,2)</f>
        <v>0</v>
      </c>
      <c r="J43" s="173"/>
      <c r="K43" s="174">
        <f>ROUND(E43*J43,2)</f>
        <v>0</v>
      </c>
      <c r="L43" s="174">
        <v>21</v>
      </c>
      <c r="M43" s="174">
        <f>G43*(1+L43/100)</f>
        <v>0</v>
      </c>
      <c r="N43" s="172">
        <v>1</v>
      </c>
      <c r="O43" s="172">
        <f>ROUND(E43*N43,2)</f>
        <v>1.37</v>
      </c>
      <c r="P43" s="172">
        <v>0</v>
      </c>
      <c r="Q43" s="172">
        <f>ROUND(E43*P43,2)</f>
        <v>0</v>
      </c>
      <c r="R43" s="174"/>
      <c r="S43" s="174" t="s">
        <v>443</v>
      </c>
      <c r="T43" s="175" t="s">
        <v>1542</v>
      </c>
      <c r="U43" s="160">
        <v>0</v>
      </c>
      <c r="V43" s="160">
        <f>ROUND(E43*U43,2)</f>
        <v>0</v>
      </c>
      <c r="W43" s="160"/>
      <c r="X43" s="160" t="s">
        <v>744</v>
      </c>
      <c r="Y43" s="160" t="s">
        <v>361</v>
      </c>
      <c r="Z43" s="150"/>
      <c r="AA43" s="150"/>
      <c r="AB43" s="150"/>
      <c r="AC43" s="150"/>
      <c r="AD43" s="150"/>
      <c r="AE43" s="150"/>
      <c r="AF43" s="150"/>
      <c r="AG43" s="150" t="s">
        <v>745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2" x14ac:dyDescent="0.25">
      <c r="A44" s="157"/>
      <c r="B44" s="158"/>
      <c r="C44" s="184" t="s">
        <v>1543</v>
      </c>
      <c r="D44" s="182"/>
      <c r="E44" s="183">
        <v>1.3680000000000001</v>
      </c>
      <c r="F44" s="160"/>
      <c r="G44" s="160"/>
      <c r="H44" s="160"/>
      <c r="I44" s="160"/>
      <c r="J44" s="160"/>
      <c r="K44" s="160"/>
      <c r="L44" s="160"/>
      <c r="M44" s="160"/>
      <c r="N44" s="159"/>
      <c r="O44" s="159"/>
      <c r="P44" s="159"/>
      <c r="Q44" s="159"/>
      <c r="R44" s="160"/>
      <c r="S44" s="160"/>
      <c r="T44" s="160"/>
      <c r="U44" s="160"/>
      <c r="V44" s="160"/>
      <c r="W44" s="160"/>
      <c r="X44" s="160"/>
      <c r="Y44" s="160"/>
      <c r="Z44" s="150"/>
      <c r="AA44" s="150"/>
      <c r="AB44" s="150"/>
      <c r="AC44" s="150"/>
      <c r="AD44" s="150"/>
      <c r="AE44" s="150"/>
      <c r="AF44" s="150"/>
      <c r="AG44" s="150" t="s">
        <v>415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x14ac:dyDescent="0.25">
      <c r="A45" s="162" t="s">
        <v>353</v>
      </c>
      <c r="B45" s="163" t="s">
        <v>251</v>
      </c>
      <c r="C45" s="177" t="s">
        <v>252</v>
      </c>
      <c r="D45" s="164"/>
      <c r="E45" s="165"/>
      <c r="F45" s="166"/>
      <c r="G45" s="166">
        <f>SUMIF(AG46:AG47,"&lt;&gt;NOR",G46:G47)</f>
        <v>0</v>
      </c>
      <c r="H45" s="166"/>
      <c r="I45" s="166">
        <f>SUM(I46:I47)</f>
        <v>0</v>
      </c>
      <c r="J45" s="166"/>
      <c r="K45" s="166">
        <f>SUM(K46:K47)</f>
        <v>0</v>
      </c>
      <c r="L45" s="166"/>
      <c r="M45" s="166">
        <f>SUM(M46:M47)</f>
        <v>0</v>
      </c>
      <c r="N45" s="165"/>
      <c r="O45" s="165">
        <f>SUM(O46:O47)</f>
        <v>0.43</v>
      </c>
      <c r="P45" s="165"/>
      <c r="Q45" s="165">
        <f>SUM(Q46:Q47)</f>
        <v>0</v>
      </c>
      <c r="R45" s="166"/>
      <c r="S45" s="166"/>
      <c r="T45" s="167"/>
      <c r="U45" s="161"/>
      <c r="V45" s="161">
        <f>SUM(V46:V47)</f>
        <v>24.15</v>
      </c>
      <c r="W45" s="161"/>
      <c r="X45" s="161"/>
      <c r="Y45" s="161"/>
      <c r="AG45" t="s">
        <v>354</v>
      </c>
    </row>
    <row r="46" spans="1:60" outlineLevel="1" x14ac:dyDescent="0.25">
      <c r="A46" s="169">
        <v>14</v>
      </c>
      <c r="B46" s="170" t="s">
        <v>990</v>
      </c>
      <c r="C46" s="178" t="s">
        <v>991</v>
      </c>
      <c r="D46" s="171" t="s">
        <v>446</v>
      </c>
      <c r="E46" s="172">
        <v>19.32</v>
      </c>
      <c r="F46" s="173"/>
      <c r="G46" s="174">
        <f>ROUND(E46*F46,2)</f>
        <v>0</v>
      </c>
      <c r="H46" s="173"/>
      <c r="I46" s="174">
        <f>ROUND(E46*H46,2)</f>
        <v>0</v>
      </c>
      <c r="J46" s="173"/>
      <c r="K46" s="174">
        <f>ROUND(E46*J46,2)</f>
        <v>0</v>
      </c>
      <c r="L46" s="174">
        <v>21</v>
      </c>
      <c r="M46" s="174">
        <f>G46*(1+L46/100)</f>
        <v>0</v>
      </c>
      <c r="N46" s="172">
        <v>2.214E-2</v>
      </c>
      <c r="O46" s="172">
        <f>ROUND(E46*N46,2)</f>
        <v>0.43</v>
      </c>
      <c r="P46" s="172">
        <v>0</v>
      </c>
      <c r="Q46" s="172">
        <f>ROUND(E46*P46,2)</f>
        <v>0</v>
      </c>
      <c r="R46" s="174" t="s">
        <v>460</v>
      </c>
      <c r="S46" s="174" t="s">
        <v>358</v>
      </c>
      <c r="T46" s="175" t="s">
        <v>409</v>
      </c>
      <c r="U46" s="160">
        <v>1.25</v>
      </c>
      <c r="V46" s="160">
        <f>ROUND(E46*U46,2)</f>
        <v>24.15</v>
      </c>
      <c r="W46" s="160"/>
      <c r="X46" s="160" t="s">
        <v>410</v>
      </c>
      <c r="Y46" s="160" t="s">
        <v>361</v>
      </c>
      <c r="Z46" s="150"/>
      <c r="AA46" s="150"/>
      <c r="AB46" s="150"/>
      <c r="AC46" s="150"/>
      <c r="AD46" s="150"/>
      <c r="AE46" s="150"/>
      <c r="AF46" s="150"/>
      <c r="AG46" s="150" t="s">
        <v>411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2" x14ac:dyDescent="0.25">
      <c r="A47" s="157"/>
      <c r="B47" s="158"/>
      <c r="C47" s="184" t="s">
        <v>1544</v>
      </c>
      <c r="D47" s="182"/>
      <c r="E47" s="183">
        <v>19.32</v>
      </c>
      <c r="F47" s="160"/>
      <c r="G47" s="160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60"/>
      <c r="Z47" s="150"/>
      <c r="AA47" s="150"/>
      <c r="AB47" s="150"/>
      <c r="AC47" s="150"/>
      <c r="AD47" s="150"/>
      <c r="AE47" s="150"/>
      <c r="AF47" s="150"/>
      <c r="AG47" s="150" t="s">
        <v>415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x14ac:dyDescent="0.25">
      <c r="A48" s="162" t="s">
        <v>353</v>
      </c>
      <c r="B48" s="163" t="s">
        <v>264</v>
      </c>
      <c r="C48" s="177" t="s">
        <v>265</v>
      </c>
      <c r="D48" s="164"/>
      <c r="E48" s="165"/>
      <c r="F48" s="166"/>
      <c r="G48" s="166">
        <f>SUMIF(AG49:AG51,"&lt;&gt;NOR",G49:G51)</f>
        <v>0</v>
      </c>
      <c r="H48" s="166"/>
      <c r="I48" s="166">
        <f>SUM(I49:I51)</f>
        <v>0</v>
      </c>
      <c r="J48" s="166"/>
      <c r="K48" s="166">
        <f>SUM(K49:K51)</f>
        <v>0</v>
      </c>
      <c r="L48" s="166"/>
      <c r="M48" s="166">
        <f>SUM(M49:M51)</f>
        <v>0</v>
      </c>
      <c r="N48" s="165"/>
      <c r="O48" s="165">
        <f>SUM(O49:O51)</f>
        <v>0</v>
      </c>
      <c r="P48" s="165"/>
      <c r="Q48" s="165">
        <f>SUM(Q49:Q51)</f>
        <v>0</v>
      </c>
      <c r="R48" s="166"/>
      <c r="S48" s="166"/>
      <c r="T48" s="167"/>
      <c r="U48" s="161"/>
      <c r="V48" s="161">
        <f>SUM(V49:V51)</f>
        <v>7.0000000000000007E-2</v>
      </c>
      <c r="W48" s="161"/>
      <c r="X48" s="161"/>
      <c r="Y48" s="161"/>
      <c r="AG48" t="s">
        <v>354</v>
      </c>
    </row>
    <row r="49" spans="1:60" outlineLevel="1" x14ac:dyDescent="0.25">
      <c r="A49" s="169">
        <v>15</v>
      </c>
      <c r="B49" s="170" t="s">
        <v>1545</v>
      </c>
      <c r="C49" s="178" t="s">
        <v>1546</v>
      </c>
      <c r="D49" s="171" t="s">
        <v>446</v>
      </c>
      <c r="E49" s="172">
        <v>1.8</v>
      </c>
      <c r="F49" s="173"/>
      <c r="G49" s="174">
        <f>ROUND(E49*F49,2)</f>
        <v>0</v>
      </c>
      <c r="H49" s="173"/>
      <c r="I49" s="174">
        <f>ROUND(E49*H49,2)</f>
        <v>0</v>
      </c>
      <c r="J49" s="173"/>
      <c r="K49" s="174">
        <f>ROUND(E49*J49,2)</f>
        <v>0</v>
      </c>
      <c r="L49" s="174">
        <v>21</v>
      </c>
      <c r="M49" s="174">
        <f>G49*(1+L49/100)</f>
        <v>0</v>
      </c>
      <c r="N49" s="172">
        <v>2.0799999999999998E-3</v>
      </c>
      <c r="O49" s="172">
        <f>ROUND(E49*N49,2)</f>
        <v>0</v>
      </c>
      <c r="P49" s="172">
        <v>0</v>
      </c>
      <c r="Q49" s="172">
        <f>ROUND(E49*P49,2)</f>
        <v>0</v>
      </c>
      <c r="R49" s="174" t="s">
        <v>460</v>
      </c>
      <c r="S49" s="174" t="s">
        <v>358</v>
      </c>
      <c r="T49" s="175" t="s">
        <v>409</v>
      </c>
      <c r="U49" s="160">
        <v>0.04</v>
      </c>
      <c r="V49" s="160">
        <f>ROUND(E49*U49,2)</f>
        <v>7.0000000000000007E-2</v>
      </c>
      <c r="W49" s="160"/>
      <c r="X49" s="160" t="s">
        <v>410</v>
      </c>
      <c r="Y49" s="160" t="s">
        <v>361</v>
      </c>
      <c r="Z49" s="150"/>
      <c r="AA49" s="150"/>
      <c r="AB49" s="150"/>
      <c r="AC49" s="150"/>
      <c r="AD49" s="150"/>
      <c r="AE49" s="150"/>
      <c r="AF49" s="150"/>
      <c r="AG49" s="150" t="s">
        <v>411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2" x14ac:dyDescent="0.25">
      <c r="A50" s="157"/>
      <c r="B50" s="158"/>
      <c r="C50" s="266" t="s">
        <v>1547</v>
      </c>
      <c r="D50" s="267"/>
      <c r="E50" s="267"/>
      <c r="F50" s="267"/>
      <c r="G50" s="267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60"/>
      <c r="Z50" s="150"/>
      <c r="AA50" s="150"/>
      <c r="AB50" s="150"/>
      <c r="AC50" s="150"/>
      <c r="AD50" s="150"/>
      <c r="AE50" s="150"/>
      <c r="AF50" s="150"/>
      <c r="AG50" s="150" t="s">
        <v>413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76" t="str">
        <f>C50</f>
        <v>včetně dodání a osazení, v jakémkoliv zdivu, včetně jednostranného zajištění polohy vložek proti sesmeknutí (např. přibitím, maltovými terči).</v>
      </c>
      <c r="BB50" s="150"/>
      <c r="BC50" s="150"/>
      <c r="BD50" s="150"/>
      <c r="BE50" s="150"/>
      <c r="BF50" s="150"/>
      <c r="BG50" s="150"/>
      <c r="BH50" s="150"/>
    </row>
    <row r="51" spans="1:60" outlineLevel="2" x14ac:dyDescent="0.25">
      <c r="A51" s="157"/>
      <c r="B51" s="158"/>
      <c r="C51" s="184" t="s">
        <v>1548</v>
      </c>
      <c r="D51" s="182"/>
      <c r="E51" s="183">
        <v>1.8</v>
      </c>
      <c r="F51" s="160"/>
      <c r="G51" s="160"/>
      <c r="H51" s="160"/>
      <c r="I51" s="160"/>
      <c r="J51" s="160"/>
      <c r="K51" s="160"/>
      <c r="L51" s="160"/>
      <c r="M51" s="160"/>
      <c r="N51" s="159"/>
      <c r="O51" s="159"/>
      <c r="P51" s="159"/>
      <c r="Q51" s="159"/>
      <c r="R51" s="160"/>
      <c r="S51" s="160"/>
      <c r="T51" s="160"/>
      <c r="U51" s="160"/>
      <c r="V51" s="160"/>
      <c r="W51" s="160"/>
      <c r="X51" s="160"/>
      <c r="Y51" s="160"/>
      <c r="Z51" s="150"/>
      <c r="AA51" s="150"/>
      <c r="AB51" s="150"/>
      <c r="AC51" s="150"/>
      <c r="AD51" s="150"/>
      <c r="AE51" s="150"/>
      <c r="AF51" s="150"/>
      <c r="AG51" s="150" t="s">
        <v>415</v>
      </c>
      <c r="AH51" s="150">
        <v>0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x14ac:dyDescent="0.25">
      <c r="A52" s="162" t="s">
        <v>353</v>
      </c>
      <c r="B52" s="163" t="s">
        <v>269</v>
      </c>
      <c r="C52" s="177" t="s">
        <v>270</v>
      </c>
      <c r="D52" s="164"/>
      <c r="E52" s="165"/>
      <c r="F52" s="166"/>
      <c r="G52" s="166">
        <f>SUMIF(AG53:AG57,"&lt;&gt;NOR",G53:G57)</f>
        <v>0</v>
      </c>
      <c r="H52" s="166"/>
      <c r="I52" s="166">
        <f>SUM(I53:I57)</f>
        <v>0</v>
      </c>
      <c r="J52" s="166"/>
      <c r="K52" s="166">
        <f>SUM(K53:K57)</f>
        <v>0</v>
      </c>
      <c r="L52" s="166"/>
      <c r="M52" s="166">
        <f>SUM(M53:M57)</f>
        <v>0</v>
      </c>
      <c r="N52" s="165"/>
      <c r="O52" s="165">
        <f>SUM(O53:O57)</f>
        <v>0.01</v>
      </c>
      <c r="P52" s="165"/>
      <c r="Q52" s="165">
        <f>SUM(Q53:Q57)</f>
        <v>0</v>
      </c>
      <c r="R52" s="166"/>
      <c r="S52" s="166"/>
      <c r="T52" s="167"/>
      <c r="U52" s="161"/>
      <c r="V52" s="161">
        <f>SUM(V53:V57)</f>
        <v>0.8</v>
      </c>
      <c r="W52" s="161"/>
      <c r="X52" s="161"/>
      <c r="Y52" s="161"/>
      <c r="AG52" t="s">
        <v>354</v>
      </c>
    </row>
    <row r="53" spans="1:60" ht="20.399999999999999" outlineLevel="1" x14ac:dyDescent="0.25">
      <c r="A53" s="169">
        <v>16</v>
      </c>
      <c r="B53" s="170" t="s">
        <v>1549</v>
      </c>
      <c r="C53" s="178" t="s">
        <v>1550</v>
      </c>
      <c r="D53" s="171" t="s">
        <v>768</v>
      </c>
      <c r="E53" s="172">
        <v>2</v>
      </c>
      <c r="F53" s="173"/>
      <c r="G53" s="174">
        <f>ROUND(E53*F53,2)</f>
        <v>0</v>
      </c>
      <c r="H53" s="173"/>
      <c r="I53" s="174">
        <f>ROUND(E53*H53,2)</f>
        <v>0</v>
      </c>
      <c r="J53" s="173"/>
      <c r="K53" s="174">
        <f>ROUND(E53*J53,2)</f>
        <v>0</v>
      </c>
      <c r="L53" s="174">
        <v>21</v>
      </c>
      <c r="M53" s="174">
        <f>G53*(1+L53/100)</f>
        <v>0</v>
      </c>
      <c r="N53" s="172">
        <v>1.4999999999999999E-4</v>
      </c>
      <c r="O53" s="172">
        <f>ROUND(E53*N53,2)</f>
        <v>0</v>
      </c>
      <c r="P53" s="172">
        <v>0</v>
      </c>
      <c r="Q53" s="172">
        <f>ROUND(E53*P53,2)</f>
        <v>0</v>
      </c>
      <c r="R53" s="174" t="s">
        <v>460</v>
      </c>
      <c r="S53" s="174" t="s">
        <v>358</v>
      </c>
      <c r="T53" s="175" t="s">
        <v>409</v>
      </c>
      <c r="U53" s="160">
        <v>0.4</v>
      </c>
      <c r="V53" s="160">
        <f>ROUND(E53*U53,2)</f>
        <v>0.8</v>
      </c>
      <c r="W53" s="160"/>
      <c r="X53" s="160" t="s">
        <v>410</v>
      </c>
      <c r="Y53" s="160" t="s">
        <v>361</v>
      </c>
      <c r="Z53" s="150"/>
      <c r="AA53" s="150"/>
      <c r="AB53" s="150"/>
      <c r="AC53" s="150"/>
      <c r="AD53" s="150"/>
      <c r="AE53" s="150"/>
      <c r="AF53" s="150"/>
      <c r="AG53" s="150" t="s">
        <v>411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2" x14ac:dyDescent="0.25">
      <c r="A54" s="157"/>
      <c r="B54" s="158"/>
      <c r="C54" s="266" t="s">
        <v>1085</v>
      </c>
      <c r="D54" s="267"/>
      <c r="E54" s="267"/>
      <c r="F54" s="267"/>
      <c r="G54" s="267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413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2" x14ac:dyDescent="0.25">
      <c r="A55" s="157"/>
      <c r="B55" s="158"/>
      <c r="C55" s="184" t="s">
        <v>1551</v>
      </c>
      <c r="D55" s="182"/>
      <c r="E55" s="183">
        <v>2</v>
      </c>
      <c r="F55" s="160"/>
      <c r="G55" s="160"/>
      <c r="H55" s="160"/>
      <c r="I55" s="160"/>
      <c r="J55" s="160"/>
      <c r="K55" s="160"/>
      <c r="L55" s="160"/>
      <c r="M55" s="160"/>
      <c r="N55" s="159"/>
      <c r="O55" s="159"/>
      <c r="P55" s="159"/>
      <c r="Q55" s="159"/>
      <c r="R55" s="160"/>
      <c r="S55" s="160"/>
      <c r="T55" s="160"/>
      <c r="U55" s="160"/>
      <c r="V55" s="160"/>
      <c r="W55" s="160"/>
      <c r="X55" s="160"/>
      <c r="Y55" s="160"/>
      <c r="Z55" s="150"/>
      <c r="AA55" s="150"/>
      <c r="AB55" s="150"/>
      <c r="AC55" s="150"/>
      <c r="AD55" s="150"/>
      <c r="AE55" s="150"/>
      <c r="AF55" s="150"/>
      <c r="AG55" s="150" t="s">
        <v>415</v>
      </c>
      <c r="AH55" s="150">
        <v>0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ht="20.399999999999999" outlineLevel="1" x14ac:dyDescent="0.25">
      <c r="A56" s="169">
        <v>17</v>
      </c>
      <c r="B56" s="170" t="s">
        <v>1552</v>
      </c>
      <c r="C56" s="178" t="s">
        <v>1553</v>
      </c>
      <c r="D56" s="171" t="s">
        <v>422</v>
      </c>
      <c r="E56" s="172">
        <v>0.8</v>
      </c>
      <c r="F56" s="173"/>
      <c r="G56" s="174">
        <f>ROUND(E56*F56,2)</f>
        <v>0</v>
      </c>
      <c r="H56" s="173"/>
      <c r="I56" s="174">
        <f>ROUND(E56*H56,2)</f>
        <v>0</v>
      </c>
      <c r="J56" s="173"/>
      <c r="K56" s="174">
        <f>ROUND(E56*J56,2)</f>
        <v>0</v>
      </c>
      <c r="L56" s="174">
        <v>21</v>
      </c>
      <c r="M56" s="174">
        <f>G56*(1+L56/100)</f>
        <v>0</v>
      </c>
      <c r="N56" s="172">
        <v>1.46E-2</v>
      </c>
      <c r="O56" s="172">
        <f>ROUND(E56*N56,2)</f>
        <v>0.01</v>
      </c>
      <c r="P56" s="172">
        <v>0</v>
      </c>
      <c r="Q56" s="172">
        <f>ROUND(E56*P56,2)</f>
        <v>0</v>
      </c>
      <c r="R56" s="174" t="s">
        <v>743</v>
      </c>
      <c r="S56" s="174" t="s">
        <v>358</v>
      </c>
      <c r="T56" s="175" t="s">
        <v>409</v>
      </c>
      <c r="U56" s="160">
        <v>0</v>
      </c>
      <c r="V56" s="160">
        <f>ROUND(E56*U56,2)</f>
        <v>0</v>
      </c>
      <c r="W56" s="160"/>
      <c r="X56" s="160" t="s">
        <v>744</v>
      </c>
      <c r="Y56" s="160" t="s">
        <v>361</v>
      </c>
      <c r="Z56" s="150"/>
      <c r="AA56" s="150"/>
      <c r="AB56" s="150"/>
      <c r="AC56" s="150"/>
      <c r="AD56" s="150"/>
      <c r="AE56" s="150"/>
      <c r="AF56" s="150"/>
      <c r="AG56" s="150" t="s">
        <v>745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2" x14ac:dyDescent="0.25">
      <c r="A57" s="157"/>
      <c r="B57" s="158"/>
      <c r="C57" s="184" t="s">
        <v>1554</v>
      </c>
      <c r="D57" s="182"/>
      <c r="E57" s="183">
        <v>0.8</v>
      </c>
      <c r="F57" s="160"/>
      <c r="G57" s="160"/>
      <c r="H57" s="160"/>
      <c r="I57" s="160"/>
      <c r="J57" s="160"/>
      <c r="K57" s="160"/>
      <c r="L57" s="160"/>
      <c r="M57" s="160"/>
      <c r="N57" s="159"/>
      <c r="O57" s="159"/>
      <c r="P57" s="159"/>
      <c r="Q57" s="159"/>
      <c r="R57" s="160"/>
      <c r="S57" s="160"/>
      <c r="T57" s="160"/>
      <c r="U57" s="160"/>
      <c r="V57" s="160"/>
      <c r="W57" s="160"/>
      <c r="X57" s="160"/>
      <c r="Y57" s="160"/>
      <c r="Z57" s="150"/>
      <c r="AA57" s="150"/>
      <c r="AB57" s="150"/>
      <c r="AC57" s="150"/>
      <c r="AD57" s="150"/>
      <c r="AE57" s="150"/>
      <c r="AF57" s="150"/>
      <c r="AG57" s="150" t="s">
        <v>415</v>
      </c>
      <c r="AH57" s="150">
        <v>0</v>
      </c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x14ac:dyDescent="0.25">
      <c r="A58" s="162" t="s">
        <v>353</v>
      </c>
      <c r="B58" s="163" t="s">
        <v>275</v>
      </c>
      <c r="C58" s="177" t="s">
        <v>276</v>
      </c>
      <c r="D58" s="164"/>
      <c r="E58" s="165"/>
      <c r="F58" s="166"/>
      <c r="G58" s="166">
        <f>SUMIF(AG59:AG63,"&lt;&gt;NOR",G59:G63)</f>
        <v>0</v>
      </c>
      <c r="H58" s="166"/>
      <c r="I58" s="166">
        <f>SUM(I59:I63)</f>
        <v>0</v>
      </c>
      <c r="J58" s="166"/>
      <c r="K58" s="166">
        <f>SUM(K59:K63)</f>
        <v>0</v>
      </c>
      <c r="L58" s="166"/>
      <c r="M58" s="166">
        <f>SUM(M59:M63)</f>
        <v>0</v>
      </c>
      <c r="N58" s="165"/>
      <c r="O58" s="165">
        <f>SUM(O59:O63)</f>
        <v>0</v>
      </c>
      <c r="P58" s="165"/>
      <c r="Q58" s="165">
        <f>SUM(Q59:Q63)</f>
        <v>0</v>
      </c>
      <c r="R58" s="166"/>
      <c r="S58" s="166"/>
      <c r="T58" s="167"/>
      <c r="U58" s="161"/>
      <c r="V58" s="161">
        <f>SUM(V59:V63)</f>
        <v>24.44</v>
      </c>
      <c r="W58" s="161"/>
      <c r="X58" s="161"/>
      <c r="Y58" s="161"/>
      <c r="AG58" t="s">
        <v>354</v>
      </c>
    </row>
    <row r="59" spans="1:60" outlineLevel="1" x14ac:dyDescent="0.25">
      <c r="A59" s="169">
        <v>18</v>
      </c>
      <c r="B59" s="170" t="s">
        <v>1027</v>
      </c>
      <c r="C59" s="178" t="s">
        <v>1028</v>
      </c>
      <c r="D59" s="171" t="s">
        <v>426</v>
      </c>
      <c r="E59" s="172">
        <v>38.307209999999998</v>
      </c>
      <c r="F59" s="173"/>
      <c r="G59" s="174">
        <f>ROUND(E59*F59,2)</f>
        <v>0</v>
      </c>
      <c r="H59" s="173"/>
      <c r="I59" s="174">
        <f>ROUND(E59*H59,2)</f>
        <v>0</v>
      </c>
      <c r="J59" s="173"/>
      <c r="K59" s="174">
        <f>ROUND(E59*J59,2)</f>
        <v>0</v>
      </c>
      <c r="L59" s="174">
        <v>21</v>
      </c>
      <c r="M59" s="174">
        <f>G59*(1+L59/100)</f>
        <v>0</v>
      </c>
      <c r="N59" s="172">
        <v>0</v>
      </c>
      <c r="O59" s="172">
        <f>ROUND(E59*N59,2)</f>
        <v>0</v>
      </c>
      <c r="P59" s="172">
        <v>0</v>
      </c>
      <c r="Q59" s="172">
        <f>ROUND(E59*P59,2)</f>
        <v>0</v>
      </c>
      <c r="R59" s="174" t="s">
        <v>1023</v>
      </c>
      <c r="S59" s="174" t="s">
        <v>358</v>
      </c>
      <c r="T59" s="175" t="s">
        <v>409</v>
      </c>
      <c r="U59" s="160">
        <v>0.63800000000000001</v>
      </c>
      <c r="V59" s="160">
        <f>ROUND(E59*U59,2)</f>
        <v>24.44</v>
      </c>
      <c r="W59" s="160"/>
      <c r="X59" s="160" t="s">
        <v>792</v>
      </c>
      <c r="Y59" s="160" t="s">
        <v>361</v>
      </c>
      <c r="Z59" s="150"/>
      <c r="AA59" s="150"/>
      <c r="AB59" s="150"/>
      <c r="AC59" s="150"/>
      <c r="AD59" s="150"/>
      <c r="AE59" s="150"/>
      <c r="AF59" s="150"/>
      <c r="AG59" s="150" t="s">
        <v>793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2" x14ac:dyDescent="0.25">
      <c r="A60" s="157"/>
      <c r="B60" s="158"/>
      <c r="C60" s="266" t="s">
        <v>1029</v>
      </c>
      <c r="D60" s="267"/>
      <c r="E60" s="267"/>
      <c r="F60" s="267"/>
      <c r="G60" s="267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60"/>
      <c r="Z60" s="150"/>
      <c r="AA60" s="150"/>
      <c r="AB60" s="150"/>
      <c r="AC60" s="150"/>
      <c r="AD60" s="150"/>
      <c r="AE60" s="150"/>
      <c r="AF60" s="150"/>
      <c r="AG60" s="150" t="s">
        <v>413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76" t="str">
        <f>C60</f>
        <v>se svislou nosnou konstrukcí zděnou z cihel, kamene, tvárnic, monolitickou betonovou tyčovou nebo plošnou ( KMCH 1, 2, 3, - JKSO šesté místo )</v>
      </c>
      <c r="BB60" s="150"/>
      <c r="BC60" s="150"/>
      <c r="BD60" s="150"/>
      <c r="BE60" s="150"/>
      <c r="BF60" s="150"/>
      <c r="BG60" s="150"/>
      <c r="BH60" s="150"/>
    </row>
    <row r="61" spans="1:60" outlineLevel="2" x14ac:dyDescent="0.25">
      <c r="A61" s="157"/>
      <c r="B61" s="158"/>
      <c r="C61" s="184" t="s">
        <v>795</v>
      </c>
      <c r="D61" s="182"/>
      <c r="E61" s="183"/>
      <c r="F61" s="160"/>
      <c r="G61" s="160"/>
      <c r="H61" s="160"/>
      <c r="I61" s="160"/>
      <c r="J61" s="160"/>
      <c r="K61" s="160"/>
      <c r="L61" s="160"/>
      <c r="M61" s="160"/>
      <c r="N61" s="159"/>
      <c r="O61" s="159"/>
      <c r="P61" s="159"/>
      <c r="Q61" s="159"/>
      <c r="R61" s="160"/>
      <c r="S61" s="160"/>
      <c r="T61" s="160"/>
      <c r="U61" s="160"/>
      <c r="V61" s="160"/>
      <c r="W61" s="160"/>
      <c r="X61" s="160"/>
      <c r="Y61" s="160"/>
      <c r="Z61" s="150"/>
      <c r="AA61" s="150"/>
      <c r="AB61" s="150"/>
      <c r="AC61" s="150"/>
      <c r="AD61" s="150"/>
      <c r="AE61" s="150"/>
      <c r="AF61" s="150"/>
      <c r="AG61" s="150" t="s">
        <v>415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3" x14ac:dyDescent="0.25">
      <c r="A62" s="157"/>
      <c r="B62" s="158"/>
      <c r="C62" s="184" t="s">
        <v>1555</v>
      </c>
      <c r="D62" s="182"/>
      <c r="E62" s="183"/>
      <c r="F62" s="160"/>
      <c r="G62" s="160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60"/>
      <c r="Z62" s="150"/>
      <c r="AA62" s="150"/>
      <c r="AB62" s="150"/>
      <c r="AC62" s="150"/>
      <c r="AD62" s="150"/>
      <c r="AE62" s="150"/>
      <c r="AF62" s="150"/>
      <c r="AG62" s="150" t="s">
        <v>415</v>
      </c>
      <c r="AH62" s="150">
        <v>0</v>
      </c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3" x14ac:dyDescent="0.25">
      <c r="A63" s="157"/>
      <c r="B63" s="158"/>
      <c r="C63" s="184" t="s">
        <v>1556</v>
      </c>
      <c r="D63" s="182"/>
      <c r="E63" s="183">
        <v>38.307209999999998</v>
      </c>
      <c r="F63" s="160"/>
      <c r="G63" s="160"/>
      <c r="H63" s="160"/>
      <c r="I63" s="160"/>
      <c r="J63" s="160"/>
      <c r="K63" s="160"/>
      <c r="L63" s="160"/>
      <c r="M63" s="160"/>
      <c r="N63" s="159"/>
      <c r="O63" s="159"/>
      <c r="P63" s="159"/>
      <c r="Q63" s="159"/>
      <c r="R63" s="160"/>
      <c r="S63" s="160"/>
      <c r="T63" s="160"/>
      <c r="U63" s="160"/>
      <c r="V63" s="160"/>
      <c r="W63" s="160"/>
      <c r="X63" s="160"/>
      <c r="Y63" s="160"/>
      <c r="Z63" s="150"/>
      <c r="AA63" s="150"/>
      <c r="AB63" s="150"/>
      <c r="AC63" s="150"/>
      <c r="AD63" s="150"/>
      <c r="AE63" s="150"/>
      <c r="AF63" s="150"/>
      <c r="AG63" s="150" t="s">
        <v>415</v>
      </c>
      <c r="AH63" s="150">
        <v>0</v>
      </c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x14ac:dyDescent="0.25">
      <c r="A64" s="162" t="s">
        <v>353</v>
      </c>
      <c r="B64" s="163" t="s">
        <v>289</v>
      </c>
      <c r="C64" s="177" t="s">
        <v>290</v>
      </c>
      <c r="D64" s="164"/>
      <c r="E64" s="165"/>
      <c r="F64" s="166"/>
      <c r="G64" s="166">
        <f>SUMIF(AG65:AG73,"&lt;&gt;NOR",G65:G73)</f>
        <v>0</v>
      </c>
      <c r="H64" s="166"/>
      <c r="I64" s="166">
        <f>SUM(I65:I73)</f>
        <v>0</v>
      </c>
      <c r="J64" s="166"/>
      <c r="K64" s="166">
        <f>SUM(K65:K73)</f>
        <v>0</v>
      </c>
      <c r="L64" s="166"/>
      <c r="M64" s="166">
        <f>SUM(M65:M73)</f>
        <v>0</v>
      </c>
      <c r="N64" s="165"/>
      <c r="O64" s="165">
        <f>SUM(O65:O73)</f>
        <v>0.02</v>
      </c>
      <c r="P64" s="165"/>
      <c r="Q64" s="165">
        <f>SUM(Q65:Q73)</f>
        <v>0</v>
      </c>
      <c r="R64" s="166"/>
      <c r="S64" s="166"/>
      <c r="T64" s="167"/>
      <c r="U64" s="161"/>
      <c r="V64" s="161">
        <f>SUM(V65:V73)</f>
        <v>12.27</v>
      </c>
      <c r="W64" s="161"/>
      <c r="X64" s="161"/>
      <c r="Y64" s="161"/>
      <c r="AG64" t="s">
        <v>354</v>
      </c>
    </row>
    <row r="65" spans="1:60" ht="20.399999999999999" outlineLevel="1" x14ac:dyDescent="0.25">
      <c r="A65" s="169">
        <v>19</v>
      </c>
      <c r="B65" s="170" t="s">
        <v>1508</v>
      </c>
      <c r="C65" s="178" t="s">
        <v>1509</v>
      </c>
      <c r="D65" s="171" t="s">
        <v>446</v>
      </c>
      <c r="E65" s="172">
        <v>35.996000000000002</v>
      </c>
      <c r="F65" s="173"/>
      <c r="G65" s="174">
        <f>ROUND(E65*F65,2)</f>
        <v>0</v>
      </c>
      <c r="H65" s="173"/>
      <c r="I65" s="174">
        <f>ROUND(E65*H65,2)</f>
        <v>0</v>
      </c>
      <c r="J65" s="173"/>
      <c r="K65" s="174">
        <f>ROUND(E65*J65,2)</f>
        <v>0</v>
      </c>
      <c r="L65" s="174">
        <v>21</v>
      </c>
      <c r="M65" s="174">
        <f>G65*(1+L65/100)</f>
        <v>0</v>
      </c>
      <c r="N65" s="172">
        <v>5.5000000000000003E-4</v>
      </c>
      <c r="O65" s="172">
        <f>ROUND(E65*N65,2)</f>
        <v>0.02</v>
      </c>
      <c r="P65" s="172">
        <v>0</v>
      </c>
      <c r="Q65" s="172">
        <f>ROUND(E65*P65,2)</f>
        <v>0</v>
      </c>
      <c r="R65" s="174" t="s">
        <v>1510</v>
      </c>
      <c r="S65" s="174" t="s">
        <v>358</v>
      </c>
      <c r="T65" s="175" t="s">
        <v>409</v>
      </c>
      <c r="U65" s="160">
        <v>0.34</v>
      </c>
      <c r="V65" s="160">
        <f>ROUND(E65*U65,2)</f>
        <v>12.24</v>
      </c>
      <c r="W65" s="160"/>
      <c r="X65" s="160" t="s">
        <v>410</v>
      </c>
      <c r="Y65" s="160" t="s">
        <v>361</v>
      </c>
      <c r="Z65" s="150"/>
      <c r="AA65" s="150"/>
      <c r="AB65" s="150"/>
      <c r="AC65" s="150"/>
      <c r="AD65" s="150"/>
      <c r="AE65" s="150"/>
      <c r="AF65" s="150"/>
      <c r="AG65" s="150" t="s">
        <v>411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2" x14ac:dyDescent="0.25">
      <c r="A66" s="157"/>
      <c r="B66" s="158"/>
      <c r="C66" s="266" t="s">
        <v>1511</v>
      </c>
      <c r="D66" s="267"/>
      <c r="E66" s="267"/>
      <c r="F66" s="267"/>
      <c r="G66" s="267"/>
      <c r="H66" s="160"/>
      <c r="I66" s="160"/>
      <c r="J66" s="160"/>
      <c r="K66" s="160"/>
      <c r="L66" s="160"/>
      <c r="M66" s="160"/>
      <c r="N66" s="159"/>
      <c r="O66" s="159"/>
      <c r="P66" s="159"/>
      <c r="Q66" s="159"/>
      <c r="R66" s="160"/>
      <c r="S66" s="160"/>
      <c r="T66" s="160"/>
      <c r="U66" s="160"/>
      <c r="V66" s="160"/>
      <c r="W66" s="160"/>
      <c r="X66" s="160"/>
      <c r="Y66" s="160"/>
      <c r="Z66" s="150"/>
      <c r="AA66" s="150"/>
      <c r="AB66" s="150"/>
      <c r="AC66" s="150"/>
      <c r="AD66" s="150"/>
      <c r="AE66" s="150"/>
      <c r="AF66" s="150"/>
      <c r="AG66" s="150" t="s">
        <v>413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2" x14ac:dyDescent="0.25">
      <c r="A67" s="157"/>
      <c r="B67" s="158"/>
      <c r="C67" s="184" t="s">
        <v>1557</v>
      </c>
      <c r="D67" s="182"/>
      <c r="E67" s="183">
        <v>14.7</v>
      </c>
      <c r="F67" s="160"/>
      <c r="G67" s="160"/>
      <c r="H67" s="160"/>
      <c r="I67" s="160"/>
      <c r="J67" s="160"/>
      <c r="K67" s="160"/>
      <c r="L67" s="160"/>
      <c r="M67" s="160"/>
      <c r="N67" s="159"/>
      <c r="O67" s="159"/>
      <c r="P67" s="159"/>
      <c r="Q67" s="159"/>
      <c r="R67" s="160"/>
      <c r="S67" s="160"/>
      <c r="T67" s="160"/>
      <c r="U67" s="160"/>
      <c r="V67" s="160"/>
      <c r="W67" s="160"/>
      <c r="X67" s="160"/>
      <c r="Y67" s="160"/>
      <c r="Z67" s="150"/>
      <c r="AA67" s="150"/>
      <c r="AB67" s="150"/>
      <c r="AC67" s="150"/>
      <c r="AD67" s="150"/>
      <c r="AE67" s="150"/>
      <c r="AF67" s="150"/>
      <c r="AG67" s="150" t="s">
        <v>415</v>
      </c>
      <c r="AH67" s="150">
        <v>0</v>
      </c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3" x14ac:dyDescent="0.25">
      <c r="A68" s="157"/>
      <c r="B68" s="158"/>
      <c r="C68" s="184" t="s">
        <v>1558</v>
      </c>
      <c r="D68" s="182"/>
      <c r="E68" s="183">
        <v>21.295999999999999</v>
      </c>
      <c r="F68" s="160"/>
      <c r="G68" s="160"/>
      <c r="H68" s="160"/>
      <c r="I68" s="160"/>
      <c r="J68" s="160"/>
      <c r="K68" s="160"/>
      <c r="L68" s="160"/>
      <c r="M68" s="160"/>
      <c r="N68" s="159"/>
      <c r="O68" s="159"/>
      <c r="P68" s="159"/>
      <c r="Q68" s="159"/>
      <c r="R68" s="160"/>
      <c r="S68" s="160"/>
      <c r="T68" s="160"/>
      <c r="U68" s="160"/>
      <c r="V68" s="160"/>
      <c r="W68" s="160"/>
      <c r="X68" s="160"/>
      <c r="Y68" s="160"/>
      <c r="Z68" s="150"/>
      <c r="AA68" s="150"/>
      <c r="AB68" s="150"/>
      <c r="AC68" s="150"/>
      <c r="AD68" s="150"/>
      <c r="AE68" s="150"/>
      <c r="AF68" s="150"/>
      <c r="AG68" s="150" t="s">
        <v>415</v>
      </c>
      <c r="AH68" s="150">
        <v>0</v>
      </c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5">
      <c r="A69" s="169">
        <v>20</v>
      </c>
      <c r="B69" s="170" t="s">
        <v>1513</v>
      </c>
      <c r="C69" s="178" t="s">
        <v>1514</v>
      </c>
      <c r="D69" s="171" t="s">
        <v>426</v>
      </c>
      <c r="E69" s="172">
        <v>1.9800000000000002E-2</v>
      </c>
      <c r="F69" s="173"/>
      <c r="G69" s="174">
        <f>ROUND(E69*F69,2)</f>
        <v>0</v>
      </c>
      <c r="H69" s="173"/>
      <c r="I69" s="174">
        <f>ROUND(E69*H69,2)</f>
        <v>0</v>
      </c>
      <c r="J69" s="173"/>
      <c r="K69" s="174">
        <f>ROUND(E69*J69,2)</f>
        <v>0</v>
      </c>
      <c r="L69" s="174">
        <v>21</v>
      </c>
      <c r="M69" s="174">
        <f>G69*(1+L69/100)</f>
        <v>0</v>
      </c>
      <c r="N69" s="172">
        <v>0</v>
      </c>
      <c r="O69" s="172">
        <f>ROUND(E69*N69,2)</f>
        <v>0</v>
      </c>
      <c r="P69" s="172">
        <v>0</v>
      </c>
      <c r="Q69" s="172">
        <f>ROUND(E69*P69,2)</f>
        <v>0</v>
      </c>
      <c r="R69" s="174" t="s">
        <v>1510</v>
      </c>
      <c r="S69" s="174" t="s">
        <v>358</v>
      </c>
      <c r="T69" s="175" t="s">
        <v>409</v>
      </c>
      <c r="U69" s="160">
        <v>1.5669999999999999</v>
      </c>
      <c r="V69" s="160">
        <f>ROUND(E69*U69,2)</f>
        <v>0.03</v>
      </c>
      <c r="W69" s="160"/>
      <c r="X69" s="160" t="s">
        <v>792</v>
      </c>
      <c r="Y69" s="160" t="s">
        <v>361</v>
      </c>
      <c r="Z69" s="150"/>
      <c r="AA69" s="150"/>
      <c r="AB69" s="150"/>
      <c r="AC69" s="150"/>
      <c r="AD69" s="150"/>
      <c r="AE69" s="150"/>
      <c r="AF69" s="150"/>
      <c r="AG69" s="150" t="s">
        <v>793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2" x14ac:dyDescent="0.25">
      <c r="A70" s="157"/>
      <c r="B70" s="158"/>
      <c r="C70" s="266" t="s">
        <v>1515</v>
      </c>
      <c r="D70" s="267"/>
      <c r="E70" s="267"/>
      <c r="F70" s="267"/>
      <c r="G70" s="267"/>
      <c r="H70" s="160"/>
      <c r="I70" s="160"/>
      <c r="J70" s="160"/>
      <c r="K70" s="160"/>
      <c r="L70" s="160"/>
      <c r="M70" s="160"/>
      <c r="N70" s="159"/>
      <c r="O70" s="159"/>
      <c r="P70" s="159"/>
      <c r="Q70" s="159"/>
      <c r="R70" s="160"/>
      <c r="S70" s="160"/>
      <c r="T70" s="160"/>
      <c r="U70" s="160"/>
      <c r="V70" s="160"/>
      <c r="W70" s="160"/>
      <c r="X70" s="160"/>
      <c r="Y70" s="160"/>
      <c r="Z70" s="150"/>
      <c r="AA70" s="150"/>
      <c r="AB70" s="150"/>
      <c r="AC70" s="150"/>
      <c r="AD70" s="150"/>
      <c r="AE70" s="150"/>
      <c r="AF70" s="150"/>
      <c r="AG70" s="150" t="s">
        <v>413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2" x14ac:dyDescent="0.25">
      <c r="A71" s="157"/>
      <c r="B71" s="158"/>
      <c r="C71" s="184" t="s">
        <v>795</v>
      </c>
      <c r="D71" s="182"/>
      <c r="E71" s="183"/>
      <c r="F71" s="160"/>
      <c r="G71" s="160"/>
      <c r="H71" s="160"/>
      <c r="I71" s="160"/>
      <c r="J71" s="160"/>
      <c r="K71" s="160"/>
      <c r="L71" s="160"/>
      <c r="M71" s="160"/>
      <c r="N71" s="159"/>
      <c r="O71" s="159"/>
      <c r="P71" s="159"/>
      <c r="Q71" s="159"/>
      <c r="R71" s="160"/>
      <c r="S71" s="160"/>
      <c r="T71" s="160"/>
      <c r="U71" s="160"/>
      <c r="V71" s="160"/>
      <c r="W71" s="160"/>
      <c r="X71" s="160"/>
      <c r="Y71" s="160"/>
      <c r="Z71" s="150"/>
      <c r="AA71" s="150"/>
      <c r="AB71" s="150"/>
      <c r="AC71" s="150"/>
      <c r="AD71" s="150"/>
      <c r="AE71" s="150"/>
      <c r="AF71" s="150"/>
      <c r="AG71" s="150" t="s">
        <v>415</v>
      </c>
      <c r="AH71" s="150">
        <v>0</v>
      </c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3" x14ac:dyDescent="0.25">
      <c r="A72" s="157"/>
      <c r="B72" s="158"/>
      <c r="C72" s="184" t="s">
        <v>1559</v>
      </c>
      <c r="D72" s="182"/>
      <c r="E72" s="183"/>
      <c r="F72" s="160"/>
      <c r="G72" s="160"/>
      <c r="H72" s="160"/>
      <c r="I72" s="160"/>
      <c r="J72" s="160"/>
      <c r="K72" s="160"/>
      <c r="L72" s="160"/>
      <c r="M72" s="160"/>
      <c r="N72" s="159"/>
      <c r="O72" s="159"/>
      <c r="P72" s="159"/>
      <c r="Q72" s="159"/>
      <c r="R72" s="160"/>
      <c r="S72" s="160"/>
      <c r="T72" s="160"/>
      <c r="U72" s="160"/>
      <c r="V72" s="160"/>
      <c r="W72" s="160"/>
      <c r="X72" s="160"/>
      <c r="Y72" s="160"/>
      <c r="Z72" s="150"/>
      <c r="AA72" s="150"/>
      <c r="AB72" s="150"/>
      <c r="AC72" s="150"/>
      <c r="AD72" s="150"/>
      <c r="AE72" s="150"/>
      <c r="AF72" s="150"/>
      <c r="AG72" s="150" t="s">
        <v>415</v>
      </c>
      <c r="AH72" s="150">
        <v>0</v>
      </c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3" x14ac:dyDescent="0.25">
      <c r="A73" s="157"/>
      <c r="B73" s="158"/>
      <c r="C73" s="184" t="s">
        <v>1560</v>
      </c>
      <c r="D73" s="182"/>
      <c r="E73" s="183">
        <v>1.9800000000000002E-2</v>
      </c>
      <c r="F73" s="160"/>
      <c r="G73" s="160"/>
      <c r="H73" s="160"/>
      <c r="I73" s="160"/>
      <c r="J73" s="160"/>
      <c r="K73" s="160"/>
      <c r="L73" s="160"/>
      <c r="M73" s="160"/>
      <c r="N73" s="159"/>
      <c r="O73" s="159"/>
      <c r="P73" s="159"/>
      <c r="Q73" s="159"/>
      <c r="R73" s="160"/>
      <c r="S73" s="160"/>
      <c r="T73" s="160"/>
      <c r="U73" s="160"/>
      <c r="V73" s="160"/>
      <c r="W73" s="160"/>
      <c r="X73" s="160"/>
      <c r="Y73" s="160"/>
      <c r="Z73" s="150"/>
      <c r="AA73" s="150"/>
      <c r="AB73" s="150"/>
      <c r="AC73" s="150"/>
      <c r="AD73" s="150"/>
      <c r="AE73" s="150"/>
      <c r="AF73" s="150"/>
      <c r="AG73" s="150" t="s">
        <v>415</v>
      </c>
      <c r="AH73" s="150">
        <v>0</v>
      </c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x14ac:dyDescent="0.25">
      <c r="A74" s="3"/>
      <c r="B74" s="4"/>
      <c r="C74" s="179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AE74">
        <v>15</v>
      </c>
      <c r="AF74">
        <v>21</v>
      </c>
      <c r="AG74" t="s">
        <v>339</v>
      </c>
    </row>
    <row r="75" spans="1:60" x14ac:dyDescent="0.25">
      <c r="A75" s="153"/>
      <c r="B75" s="154" t="s">
        <v>29</v>
      </c>
      <c r="C75" s="180"/>
      <c r="D75" s="155"/>
      <c r="E75" s="156"/>
      <c r="F75" s="156"/>
      <c r="G75" s="168">
        <f>G8+G24+G28+G45+G48+G52+G58+G64</f>
        <v>0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AE75">
        <f>SUMIF(L7:L73,AE74,G7:G73)</f>
        <v>0</v>
      </c>
      <c r="AF75">
        <f>SUMIF(L7:L73,AF74,G7:G73)</f>
        <v>0</v>
      </c>
      <c r="AG75" t="s">
        <v>401</v>
      </c>
    </row>
    <row r="76" spans="1:60" x14ac:dyDescent="0.25">
      <c r="C76" s="181"/>
      <c r="D76" s="10"/>
      <c r="AG76" t="s">
        <v>403</v>
      </c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omWwsjXzxacHwUKxUFcdsS1eGHPXteWiJ5wca3fOgOxULGLf3jrY2/0ot3nIBIR7Zs+59p09dGVssIkdm8U6sw==" saltValue="5N9UUVIwU9mOjWVbv/JMNg==" spinCount="100000" sheet="1" formatRows="0"/>
  <mergeCells count="18">
    <mergeCell ref="C13:G13"/>
    <mergeCell ref="A1:G1"/>
    <mergeCell ref="C2:G2"/>
    <mergeCell ref="C3:G3"/>
    <mergeCell ref="C4:G4"/>
    <mergeCell ref="C10:G10"/>
    <mergeCell ref="C70:G70"/>
    <mergeCell ref="C16:G16"/>
    <mergeCell ref="C17:G17"/>
    <mergeCell ref="C26:G26"/>
    <mergeCell ref="C30:G30"/>
    <mergeCell ref="C33:G33"/>
    <mergeCell ref="C36:G36"/>
    <mergeCell ref="C39:G39"/>
    <mergeCell ref="C50:G50"/>
    <mergeCell ref="C54:G54"/>
    <mergeCell ref="C60:G60"/>
    <mergeCell ref="C66:G66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251" t="s">
        <v>6</v>
      </c>
      <c r="B1" s="251"/>
      <c r="C1" s="252"/>
      <c r="D1" s="251"/>
      <c r="E1" s="251"/>
      <c r="F1" s="251"/>
      <c r="G1" s="251"/>
    </row>
    <row r="2" spans="1:7" ht="24.9" customHeight="1" x14ac:dyDescent="0.25">
      <c r="A2" s="49" t="s">
        <v>7</v>
      </c>
      <c r="B2" s="48"/>
      <c r="C2" s="253"/>
      <c r="D2" s="253"/>
      <c r="E2" s="253"/>
      <c r="F2" s="253"/>
      <c r="G2" s="254"/>
    </row>
    <row r="3" spans="1:7" ht="24.9" customHeight="1" x14ac:dyDescent="0.25">
      <c r="A3" s="49" t="s">
        <v>8</v>
      </c>
      <c r="B3" s="48"/>
      <c r="C3" s="253"/>
      <c r="D3" s="253"/>
      <c r="E3" s="253"/>
      <c r="F3" s="253"/>
      <c r="G3" s="254"/>
    </row>
    <row r="4" spans="1:7" ht="24.9" customHeight="1" x14ac:dyDescent="0.25">
      <c r="A4" s="49" t="s">
        <v>9</v>
      </c>
      <c r="B4" s="48"/>
      <c r="C4" s="253"/>
      <c r="D4" s="253"/>
      <c r="E4" s="253"/>
      <c r="F4" s="253"/>
      <c r="G4" s="254"/>
    </row>
    <row r="5" spans="1:7" x14ac:dyDescent="0.25">
      <c r="B5" s="4"/>
      <c r="C5" s="5"/>
      <c r="D5" s="6"/>
    </row>
  </sheetData>
  <sheetProtection algorithmName="SHA-512" hashValue="t1GXT0PuWhu8zJmknt/dUnxkq3LHl3jXZuRGlM6QkSOU9O7drqLmM9y8PYaE8jfJuIPygqQO0p5aX2zm98ZXVw==" saltValue="s2FB61GNNyhismiCPgnRgQ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C0364-130D-4F13-BD7E-5022B502844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90</v>
      </c>
      <c r="C3" s="258" t="s">
        <v>91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118</v>
      </c>
      <c r="C4" s="261" t="s">
        <v>119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SUMIF(AG9:AG18,"&lt;&gt;NOR",G9:G18)</f>
        <v>0</v>
      </c>
      <c r="H8" s="166"/>
      <c r="I8" s="166">
        <f>SUM(I9:I18)</f>
        <v>0</v>
      </c>
      <c r="J8" s="166"/>
      <c r="K8" s="166">
        <f>SUM(K9:K18)</f>
        <v>0</v>
      </c>
      <c r="L8" s="166"/>
      <c r="M8" s="166">
        <f>SUM(M9:M18)</f>
        <v>0</v>
      </c>
      <c r="N8" s="165"/>
      <c r="O8" s="165">
        <f>SUM(O9:O18)</f>
        <v>0</v>
      </c>
      <c r="P8" s="165"/>
      <c r="Q8" s="165">
        <f>SUM(Q9:Q18)</f>
        <v>0</v>
      </c>
      <c r="R8" s="166"/>
      <c r="S8" s="166"/>
      <c r="T8" s="167"/>
      <c r="U8" s="161"/>
      <c r="V8" s="161">
        <f>SUM(V9:V18)</f>
        <v>673.55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483</v>
      </c>
      <c r="C9" s="178" t="s">
        <v>1032</v>
      </c>
      <c r="D9" s="171" t="s">
        <v>407</v>
      </c>
      <c r="E9" s="172">
        <v>100.36413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0.66800000000000004</v>
      </c>
      <c r="V9" s="160">
        <f>ROUND(E9*U9,2)</f>
        <v>67.040000000000006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485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0.399999999999999" outlineLevel="1" x14ac:dyDescent="0.25">
      <c r="A11" s="169">
        <v>2</v>
      </c>
      <c r="B11" s="170" t="s">
        <v>486</v>
      </c>
      <c r="C11" s="178" t="s">
        <v>1033</v>
      </c>
      <c r="D11" s="171" t="s">
        <v>407</v>
      </c>
      <c r="E11" s="172">
        <v>501.82065</v>
      </c>
      <c r="F11" s="173"/>
      <c r="G11" s="174">
        <f>ROUND(E11*F11,2)</f>
        <v>0</v>
      </c>
      <c r="H11" s="173"/>
      <c r="I11" s="174">
        <f>ROUND(E11*H11,2)</f>
        <v>0</v>
      </c>
      <c r="J11" s="173"/>
      <c r="K11" s="174">
        <f>ROUND(E11*J11,2)</f>
        <v>0</v>
      </c>
      <c r="L11" s="174">
        <v>21</v>
      </c>
      <c r="M11" s="174">
        <f>G11*(1+L11/100)</f>
        <v>0</v>
      </c>
      <c r="N11" s="172">
        <v>0</v>
      </c>
      <c r="O11" s="172">
        <f>ROUND(E11*N11,2)</f>
        <v>0</v>
      </c>
      <c r="P11" s="172">
        <v>0</v>
      </c>
      <c r="Q11" s="172">
        <f>ROUND(E11*P11,2)</f>
        <v>0</v>
      </c>
      <c r="R11" s="174" t="s">
        <v>452</v>
      </c>
      <c r="S11" s="174" t="s">
        <v>358</v>
      </c>
      <c r="T11" s="175" t="s">
        <v>409</v>
      </c>
      <c r="U11" s="160">
        <v>0.59099999999999997</v>
      </c>
      <c r="V11" s="160">
        <f>ROUND(E11*U11,2)</f>
        <v>296.58</v>
      </c>
      <c r="W11" s="160"/>
      <c r="X11" s="160" t="s">
        <v>410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411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2" x14ac:dyDescent="0.25">
      <c r="A12" s="157"/>
      <c r="B12" s="158"/>
      <c r="C12" s="266" t="s">
        <v>485</v>
      </c>
      <c r="D12" s="267"/>
      <c r="E12" s="267"/>
      <c r="F12" s="267"/>
      <c r="G12" s="267"/>
      <c r="H12" s="160"/>
      <c r="I12" s="160"/>
      <c r="J12" s="160"/>
      <c r="K12" s="160"/>
      <c r="L12" s="160"/>
      <c r="M12" s="160"/>
      <c r="N12" s="159"/>
      <c r="O12" s="159"/>
      <c r="P12" s="159"/>
      <c r="Q12" s="159"/>
      <c r="R12" s="160"/>
      <c r="S12" s="160"/>
      <c r="T12" s="160"/>
      <c r="U12" s="160"/>
      <c r="V12" s="160"/>
      <c r="W12" s="160"/>
      <c r="X12" s="160"/>
      <c r="Y12" s="160"/>
      <c r="Z12" s="150"/>
      <c r="AA12" s="150"/>
      <c r="AB12" s="150"/>
      <c r="AC12" s="150"/>
      <c r="AD12" s="150"/>
      <c r="AE12" s="150"/>
      <c r="AF12" s="150"/>
      <c r="AG12" s="150" t="s">
        <v>413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184" t="s">
        <v>1561</v>
      </c>
      <c r="D13" s="182"/>
      <c r="E13" s="183">
        <v>501.82065</v>
      </c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415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0.399999999999999" outlineLevel="1" x14ac:dyDescent="0.25">
      <c r="A14" s="185">
        <v>3</v>
      </c>
      <c r="B14" s="186" t="s">
        <v>671</v>
      </c>
      <c r="C14" s="192" t="s">
        <v>672</v>
      </c>
      <c r="D14" s="187" t="s">
        <v>407</v>
      </c>
      <c r="E14" s="188">
        <v>100.36413</v>
      </c>
      <c r="F14" s="189"/>
      <c r="G14" s="190">
        <f>ROUND(E14*F14,2)</f>
        <v>0</v>
      </c>
      <c r="H14" s="189"/>
      <c r="I14" s="190">
        <f>ROUND(E14*H14,2)</f>
        <v>0</v>
      </c>
      <c r="J14" s="189"/>
      <c r="K14" s="190">
        <f>ROUND(E14*J14,2)</f>
        <v>0</v>
      </c>
      <c r="L14" s="190">
        <v>21</v>
      </c>
      <c r="M14" s="190">
        <f>G14*(1+L14/100)</f>
        <v>0</v>
      </c>
      <c r="N14" s="188">
        <v>0</v>
      </c>
      <c r="O14" s="188">
        <f>ROUND(E14*N14,2)</f>
        <v>0</v>
      </c>
      <c r="P14" s="188">
        <v>0</v>
      </c>
      <c r="Q14" s="188">
        <f>ROUND(E14*P14,2)</f>
        <v>0</v>
      </c>
      <c r="R14" s="190" t="s">
        <v>452</v>
      </c>
      <c r="S14" s="190" t="s">
        <v>358</v>
      </c>
      <c r="T14" s="191" t="s">
        <v>409</v>
      </c>
      <c r="U14" s="160">
        <v>1.9379999999999999</v>
      </c>
      <c r="V14" s="160">
        <f>ROUND(E14*U14,2)</f>
        <v>194.51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411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0.399999999999999" outlineLevel="1" x14ac:dyDescent="0.25">
      <c r="A15" s="169">
        <v>4</v>
      </c>
      <c r="B15" s="170" t="s">
        <v>450</v>
      </c>
      <c r="C15" s="178" t="s">
        <v>451</v>
      </c>
      <c r="D15" s="171" t="s">
        <v>407</v>
      </c>
      <c r="E15" s="172">
        <v>100.36413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 t="s">
        <v>452</v>
      </c>
      <c r="S15" s="174" t="s">
        <v>358</v>
      </c>
      <c r="T15" s="175" t="s">
        <v>409</v>
      </c>
      <c r="U15" s="160">
        <v>1.1499999999999999</v>
      </c>
      <c r="V15" s="160">
        <f>ROUND(E15*U15,2)</f>
        <v>115.42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411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266" t="s">
        <v>453</v>
      </c>
      <c r="D16" s="267"/>
      <c r="E16" s="267"/>
      <c r="F16" s="267"/>
      <c r="G16" s="267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413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184" t="s">
        <v>1562</v>
      </c>
      <c r="D17" s="182"/>
      <c r="E17" s="183">
        <v>72.126000000000005</v>
      </c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3" x14ac:dyDescent="0.25">
      <c r="A18" s="157"/>
      <c r="B18" s="158"/>
      <c r="C18" s="184" t="s">
        <v>1563</v>
      </c>
      <c r="D18" s="182"/>
      <c r="E18" s="183">
        <v>28.238130000000002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x14ac:dyDescent="0.25">
      <c r="A19" s="162" t="s">
        <v>353</v>
      </c>
      <c r="B19" s="163" t="s">
        <v>239</v>
      </c>
      <c r="C19" s="177" t="s">
        <v>240</v>
      </c>
      <c r="D19" s="164"/>
      <c r="E19" s="165"/>
      <c r="F19" s="166"/>
      <c r="G19" s="166">
        <f>SUMIF(AG20:AG33,"&lt;&gt;NOR",G20:G33)</f>
        <v>0</v>
      </c>
      <c r="H19" s="166"/>
      <c r="I19" s="166">
        <f>SUM(I20:I33)</f>
        <v>0</v>
      </c>
      <c r="J19" s="166"/>
      <c r="K19" s="166">
        <f>SUM(K20:K33)</f>
        <v>0</v>
      </c>
      <c r="L19" s="166"/>
      <c r="M19" s="166">
        <f>SUM(M20:M33)</f>
        <v>0</v>
      </c>
      <c r="N19" s="165"/>
      <c r="O19" s="165">
        <f>SUM(O20:O33)</f>
        <v>85.83</v>
      </c>
      <c r="P19" s="165"/>
      <c r="Q19" s="165">
        <f>SUM(Q20:Q33)</f>
        <v>0</v>
      </c>
      <c r="R19" s="166"/>
      <c r="S19" s="166"/>
      <c r="T19" s="167"/>
      <c r="U19" s="161"/>
      <c r="V19" s="161">
        <f>SUM(V20:V33)</f>
        <v>305.19000000000005</v>
      </c>
      <c r="W19" s="161"/>
      <c r="X19" s="161"/>
      <c r="Y19" s="161"/>
      <c r="AG19" t="s">
        <v>354</v>
      </c>
    </row>
    <row r="20" spans="1:60" outlineLevel="1" x14ac:dyDescent="0.25">
      <c r="A20" s="169">
        <v>5</v>
      </c>
      <c r="B20" s="170" t="s">
        <v>1010</v>
      </c>
      <c r="C20" s="178" t="s">
        <v>1011</v>
      </c>
      <c r="D20" s="171" t="s">
        <v>446</v>
      </c>
      <c r="E20" s="172">
        <v>198.05340000000001</v>
      </c>
      <c r="F20" s="173"/>
      <c r="G20" s="174">
        <f>ROUND(E20*F20,2)</f>
        <v>0</v>
      </c>
      <c r="H20" s="173"/>
      <c r="I20" s="174">
        <f>ROUND(E20*H20,2)</f>
        <v>0</v>
      </c>
      <c r="J20" s="173"/>
      <c r="K20" s="174">
        <f>ROUND(E20*J20,2)</f>
        <v>0</v>
      </c>
      <c r="L20" s="174">
        <v>21</v>
      </c>
      <c r="M20" s="174">
        <f>G20*(1+L20/100)</f>
        <v>0</v>
      </c>
      <c r="N20" s="172">
        <v>3.916E-2</v>
      </c>
      <c r="O20" s="172">
        <f>ROUND(E20*N20,2)</f>
        <v>7.76</v>
      </c>
      <c r="P20" s="172">
        <v>0</v>
      </c>
      <c r="Q20" s="172">
        <f>ROUND(E20*P20,2)</f>
        <v>0</v>
      </c>
      <c r="R20" s="174" t="s">
        <v>460</v>
      </c>
      <c r="S20" s="174" t="s">
        <v>358</v>
      </c>
      <c r="T20" s="175" t="s">
        <v>409</v>
      </c>
      <c r="U20" s="160">
        <v>1.05</v>
      </c>
      <c r="V20" s="160">
        <f>ROUND(E20*U20,2)</f>
        <v>207.96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411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21" outlineLevel="2" x14ac:dyDescent="0.25">
      <c r="A21" s="157"/>
      <c r="B21" s="158"/>
      <c r="C21" s="266" t="s">
        <v>1012</v>
      </c>
      <c r="D21" s="267"/>
      <c r="E21" s="267"/>
      <c r="F21" s="267"/>
      <c r="G21" s="267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413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76" t="str">
        <f>C21</f>
        <v>svislé nebo šikmé (odkloněné), půdorysně přímé nebo zalomené, stěn základových pasů ve volných nebo zapažených jámách, rýhách, šachtách, včetně případných vzpěr,</v>
      </c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184" t="s">
        <v>1564</v>
      </c>
      <c r="D22" s="182"/>
      <c r="E22" s="183">
        <v>50.174999999999997</v>
      </c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3" x14ac:dyDescent="0.25">
      <c r="A23" s="157"/>
      <c r="B23" s="158"/>
      <c r="C23" s="184" t="s">
        <v>1565</v>
      </c>
      <c r="D23" s="182"/>
      <c r="E23" s="183">
        <v>139.05840000000001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3" x14ac:dyDescent="0.25">
      <c r="A24" s="157"/>
      <c r="B24" s="158"/>
      <c r="C24" s="184" t="s">
        <v>1566</v>
      </c>
      <c r="D24" s="182"/>
      <c r="E24" s="183">
        <v>8.82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5">
      <c r="A25" s="169">
        <v>6</v>
      </c>
      <c r="B25" s="170" t="s">
        <v>1015</v>
      </c>
      <c r="C25" s="178" t="s">
        <v>1016</v>
      </c>
      <c r="D25" s="171" t="s">
        <v>446</v>
      </c>
      <c r="E25" s="172">
        <v>198.05340000000001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4" t="s">
        <v>460</v>
      </c>
      <c r="S25" s="174" t="s">
        <v>358</v>
      </c>
      <c r="T25" s="175" t="s">
        <v>409</v>
      </c>
      <c r="U25" s="160">
        <v>0.32</v>
      </c>
      <c r="V25" s="160">
        <f>ROUND(E25*U25,2)</f>
        <v>63.38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411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1" outlineLevel="2" x14ac:dyDescent="0.25">
      <c r="A26" s="157"/>
      <c r="B26" s="158"/>
      <c r="C26" s="266" t="s">
        <v>1012</v>
      </c>
      <c r="D26" s="267"/>
      <c r="E26" s="267"/>
      <c r="F26" s="267"/>
      <c r="G26" s="267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413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76" t="str">
        <f>C26</f>
        <v>svislé nebo šikmé (odkloněné), půdorysně přímé nebo zalomené, stěn základových pasů ve volných nebo zapažených jámách, rýhách, šachtách, včetně případných vzpěr,</v>
      </c>
      <c r="BB26" s="150"/>
      <c r="BC26" s="150"/>
      <c r="BD26" s="150"/>
      <c r="BE26" s="150"/>
      <c r="BF26" s="150"/>
      <c r="BG26" s="150"/>
      <c r="BH26" s="150"/>
    </row>
    <row r="27" spans="1:60" outlineLevel="2" x14ac:dyDescent="0.25">
      <c r="A27" s="157"/>
      <c r="B27" s="158"/>
      <c r="C27" s="264" t="s">
        <v>1017</v>
      </c>
      <c r="D27" s="265"/>
      <c r="E27" s="265"/>
      <c r="F27" s="265"/>
      <c r="G27" s="265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363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5">
      <c r="A28" s="169">
        <v>7</v>
      </c>
      <c r="B28" s="170" t="s">
        <v>1018</v>
      </c>
      <c r="C28" s="178" t="s">
        <v>1019</v>
      </c>
      <c r="D28" s="171" t="s">
        <v>426</v>
      </c>
      <c r="E28" s="172">
        <v>1.18832</v>
      </c>
      <c r="F28" s="173"/>
      <c r="G28" s="174">
        <f>ROUND(E28*F28,2)</f>
        <v>0</v>
      </c>
      <c r="H28" s="173"/>
      <c r="I28" s="174">
        <f>ROUND(E28*H28,2)</f>
        <v>0</v>
      </c>
      <c r="J28" s="173"/>
      <c r="K28" s="174">
        <f>ROUND(E28*J28,2)</f>
        <v>0</v>
      </c>
      <c r="L28" s="174">
        <v>21</v>
      </c>
      <c r="M28" s="174">
        <f>G28*(1+L28/100)</f>
        <v>0</v>
      </c>
      <c r="N28" s="172">
        <v>1.0569299999999999</v>
      </c>
      <c r="O28" s="172">
        <f>ROUND(E28*N28,2)</f>
        <v>1.26</v>
      </c>
      <c r="P28" s="172">
        <v>0</v>
      </c>
      <c r="Q28" s="172">
        <f>ROUND(E28*P28,2)</f>
        <v>0</v>
      </c>
      <c r="R28" s="174" t="s">
        <v>460</v>
      </c>
      <c r="S28" s="174" t="s">
        <v>358</v>
      </c>
      <c r="T28" s="175" t="s">
        <v>409</v>
      </c>
      <c r="U28" s="160">
        <v>15.23</v>
      </c>
      <c r="V28" s="160">
        <f>ROUND(E28*U28,2)</f>
        <v>18.100000000000001</v>
      </c>
      <c r="W28" s="160"/>
      <c r="X28" s="160" t="s">
        <v>410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411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2" x14ac:dyDescent="0.25">
      <c r="A29" s="157"/>
      <c r="B29" s="158"/>
      <c r="C29" s="184" t="s">
        <v>1567</v>
      </c>
      <c r="D29" s="182"/>
      <c r="E29" s="183">
        <v>1.18832</v>
      </c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5">
      <c r="A30" s="169">
        <v>8</v>
      </c>
      <c r="B30" s="170" t="s">
        <v>1568</v>
      </c>
      <c r="C30" s="178" t="s">
        <v>1569</v>
      </c>
      <c r="D30" s="171" t="s">
        <v>407</v>
      </c>
      <c r="E30" s="172">
        <v>29.708010000000002</v>
      </c>
      <c r="F30" s="173"/>
      <c r="G30" s="174">
        <f>ROUND(E30*F30,2)</f>
        <v>0</v>
      </c>
      <c r="H30" s="173"/>
      <c r="I30" s="174">
        <f>ROUND(E30*H30,2)</f>
        <v>0</v>
      </c>
      <c r="J30" s="173"/>
      <c r="K30" s="174">
        <f>ROUND(E30*J30,2)</f>
        <v>0</v>
      </c>
      <c r="L30" s="174">
        <v>21</v>
      </c>
      <c r="M30" s="174">
        <f>G30*(1+L30/100)</f>
        <v>0</v>
      </c>
      <c r="N30" s="172">
        <v>2.5855999999999999</v>
      </c>
      <c r="O30" s="172">
        <f>ROUND(E30*N30,2)</f>
        <v>76.81</v>
      </c>
      <c r="P30" s="172">
        <v>0</v>
      </c>
      <c r="Q30" s="172">
        <f>ROUND(E30*P30,2)</f>
        <v>0</v>
      </c>
      <c r="R30" s="174"/>
      <c r="S30" s="174" t="s">
        <v>443</v>
      </c>
      <c r="T30" s="175" t="s">
        <v>359</v>
      </c>
      <c r="U30" s="160">
        <v>0.53</v>
      </c>
      <c r="V30" s="160">
        <f>ROUND(E30*U30,2)</f>
        <v>15.75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411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2" x14ac:dyDescent="0.25">
      <c r="A31" s="157"/>
      <c r="B31" s="158"/>
      <c r="C31" s="184" t="s">
        <v>1570</v>
      </c>
      <c r="D31" s="182"/>
      <c r="E31" s="183">
        <v>7.5262500000000001</v>
      </c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3" x14ac:dyDescent="0.25">
      <c r="A32" s="157"/>
      <c r="B32" s="158"/>
      <c r="C32" s="184" t="s">
        <v>1571</v>
      </c>
      <c r="D32" s="182"/>
      <c r="E32" s="183">
        <v>20.85876</v>
      </c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415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3" x14ac:dyDescent="0.25">
      <c r="A33" s="157"/>
      <c r="B33" s="158"/>
      <c r="C33" s="184" t="s">
        <v>1572</v>
      </c>
      <c r="D33" s="182"/>
      <c r="E33" s="183">
        <v>1.323</v>
      </c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x14ac:dyDescent="0.25">
      <c r="A34" s="162" t="s">
        <v>353</v>
      </c>
      <c r="B34" s="163" t="s">
        <v>269</v>
      </c>
      <c r="C34" s="177" t="s">
        <v>270</v>
      </c>
      <c r="D34" s="164"/>
      <c r="E34" s="165"/>
      <c r="F34" s="166"/>
      <c r="G34" s="166">
        <f>SUMIF(AG35:AG39,"&lt;&gt;NOR",G35:G39)</f>
        <v>0</v>
      </c>
      <c r="H34" s="166"/>
      <c r="I34" s="166">
        <f>SUM(I35:I39)</f>
        <v>0</v>
      </c>
      <c r="J34" s="166"/>
      <c r="K34" s="166">
        <f>SUM(K35:K39)</f>
        <v>0</v>
      </c>
      <c r="L34" s="166"/>
      <c r="M34" s="166">
        <f>SUM(M35:M39)</f>
        <v>0</v>
      </c>
      <c r="N34" s="165"/>
      <c r="O34" s="165">
        <f>SUM(O35:O39)</f>
        <v>0.17</v>
      </c>
      <c r="P34" s="165"/>
      <c r="Q34" s="165">
        <f>SUM(Q35:Q39)</f>
        <v>0</v>
      </c>
      <c r="R34" s="166"/>
      <c r="S34" s="166"/>
      <c r="T34" s="167"/>
      <c r="U34" s="161"/>
      <c r="V34" s="161">
        <f>SUM(V35:V39)</f>
        <v>2.5</v>
      </c>
      <c r="W34" s="161"/>
      <c r="X34" s="161"/>
      <c r="Y34" s="161"/>
      <c r="AG34" t="s">
        <v>354</v>
      </c>
    </row>
    <row r="35" spans="1:60" ht="20.399999999999999" outlineLevel="1" x14ac:dyDescent="0.25">
      <c r="A35" s="169">
        <v>9</v>
      </c>
      <c r="B35" s="170" t="s">
        <v>1083</v>
      </c>
      <c r="C35" s="178" t="s">
        <v>1084</v>
      </c>
      <c r="D35" s="171" t="s">
        <v>768</v>
      </c>
      <c r="E35" s="172">
        <v>2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6.8000000000000005E-4</v>
      </c>
      <c r="O35" s="172">
        <f>ROUND(E35*N35,2)</f>
        <v>0</v>
      </c>
      <c r="P35" s="172">
        <v>0</v>
      </c>
      <c r="Q35" s="172">
        <f>ROUND(E35*P35,2)</f>
        <v>0</v>
      </c>
      <c r="R35" s="174" t="s">
        <v>460</v>
      </c>
      <c r="S35" s="174" t="s">
        <v>358</v>
      </c>
      <c r="T35" s="175" t="s">
        <v>409</v>
      </c>
      <c r="U35" s="160">
        <v>1.25</v>
      </c>
      <c r="V35" s="160">
        <f>ROUND(E35*U35,2)</f>
        <v>2.5</v>
      </c>
      <c r="W35" s="160"/>
      <c r="X35" s="160" t="s">
        <v>410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411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2" x14ac:dyDescent="0.25">
      <c r="A36" s="157"/>
      <c r="B36" s="158"/>
      <c r="C36" s="266" t="s">
        <v>1085</v>
      </c>
      <c r="D36" s="267"/>
      <c r="E36" s="267"/>
      <c r="F36" s="267"/>
      <c r="G36" s="267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413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2" x14ac:dyDescent="0.25">
      <c r="A37" s="157"/>
      <c r="B37" s="158"/>
      <c r="C37" s="184" t="s">
        <v>1551</v>
      </c>
      <c r="D37" s="182"/>
      <c r="E37" s="183">
        <v>2</v>
      </c>
      <c r="F37" s="160"/>
      <c r="G37" s="16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415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0.399999999999999" outlineLevel="1" x14ac:dyDescent="0.25">
      <c r="A38" s="169">
        <v>10</v>
      </c>
      <c r="B38" s="170" t="s">
        <v>1552</v>
      </c>
      <c r="C38" s="178" t="s">
        <v>1553</v>
      </c>
      <c r="D38" s="171" t="s">
        <v>422</v>
      </c>
      <c r="E38" s="172">
        <v>11.4</v>
      </c>
      <c r="F38" s="173"/>
      <c r="G38" s="174">
        <f>ROUND(E38*F38,2)</f>
        <v>0</v>
      </c>
      <c r="H38" s="173"/>
      <c r="I38" s="174">
        <f>ROUND(E38*H38,2)</f>
        <v>0</v>
      </c>
      <c r="J38" s="173"/>
      <c r="K38" s="174">
        <f>ROUND(E38*J38,2)</f>
        <v>0</v>
      </c>
      <c r="L38" s="174">
        <v>21</v>
      </c>
      <c r="M38" s="174">
        <f>G38*(1+L38/100)</f>
        <v>0</v>
      </c>
      <c r="N38" s="172">
        <v>1.46E-2</v>
      </c>
      <c r="O38" s="172">
        <f>ROUND(E38*N38,2)</f>
        <v>0.17</v>
      </c>
      <c r="P38" s="172">
        <v>0</v>
      </c>
      <c r="Q38" s="172">
        <f>ROUND(E38*P38,2)</f>
        <v>0</v>
      </c>
      <c r="R38" s="174" t="s">
        <v>743</v>
      </c>
      <c r="S38" s="174" t="s">
        <v>358</v>
      </c>
      <c r="T38" s="175" t="s">
        <v>409</v>
      </c>
      <c r="U38" s="160">
        <v>0</v>
      </c>
      <c r="V38" s="160">
        <f>ROUND(E38*U38,2)</f>
        <v>0</v>
      </c>
      <c r="W38" s="160"/>
      <c r="X38" s="160" t="s">
        <v>744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745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2" x14ac:dyDescent="0.25">
      <c r="A39" s="157"/>
      <c r="B39" s="158"/>
      <c r="C39" s="184" t="s">
        <v>1573</v>
      </c>
      <c r="D39" s="182"/>
      <c r="E39" s="183">
        <v>11.4</v>
      </c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x14ac:dyDescent="0.25">
      <c r="A40" s="162" t="s">
        <v>353</v>
      </c>
      <c r="B40" s="163" t="s">
        <v>275</v>
      </c>
      <c r="C40" s="177" t="s">
        <v>276</v>
      </c>
      <c r="D40" s="164"/>
      <c r="E40" s="165"/>
      <c r="F40" s="166"/>
      <c r="G40" s="166">
        <f>SUMIF(AG41:AG45,"&lt;&gt;NOR",G41:G45)</f>
        <v>0</v>
      </c>
      <c r="H40" s="166"/>
      <c r="I40" s="166">
        <f>SUM(I41:I45)</f>
        <v>0</v>
      </c>
      <c r="J40" s="166"/>
      <c r="K40" s="166">
        <f>SUM(K41:K45)</f>
        <v>0</v>
      </c>
      <c r="L40" s="166"/>
      <c r="M40" s="166">
        <f>SUM(M41:M45)</f>
        <v>0</v>
      </c>
      <c r="N40" s="165"/>
      <c r="O40" s="165">
        <f>SUM(O41:O45)</f>
        <v>0</v>
      </c>
      <c r="P40" s="165"/>
      <c r="Q40" s="165">
        <f>SUM(Q41:Q45)</f>
        <v>0</v>
      </c>
      <c r="R40" s="166"/>
      <c r="S40" s="166"/>
      <c r="T40" s="167"/>
      <c r="U40" s="161"/>
      <c r="V40" s="161">
        <f>SUM(V41:V45)</f>
        <v>33.54</v>
      </c>
      <c r="W40" s="161"/>
      <c r="X40" s="161"/>
      <c r="Y40" s="161"/>
      <c r="AG40" t="s">
        <v>354</v>
      </c>
    </row>
    <row r="41" spans="1:60" outlineLevel="1" x14ac:dyDescent="0.25">
      <c r="A41" s="169">
        <v>11</v>
      </c>
      <c r="B41" s="170" t="s">
        <v>790</v>
      </c>
      <c r="C41" s="178" t="s">
        <v>791</v>
      </c>
      <c r="D41" s="171" t="s">
        <v>426</v>
      </c>
      <c r="E41" s="172">
        <v>85.992570000000001</v>
      </c>
      <c r="F41" s="173"/>
      <c r="G41" s="174">
        <f>ROUND(E41*F41,2)</f>
        <v>0</v>
      </c>
      <c r="H41" s="173"/>
      <c r="I41" s="174">
        <f>ROUND(E41*H41,2)</f>
        <v>0</v>
      </c>
      <c r="J41" s="173"/>
      <c r="K41" s="174">
        <f>ROUND(E41*J41,2)</f>
        <v>0</v>
      </c>
      <c r="L41" s="174">
        <v>21</v>
      </c>
      <c r="M41" s="174">
        <f>G41*(1+L41/100)</f>
        <v>0</v>
      </c>
      <c r="N41" s="172">
        <v>0</v>
      </c>
      <c r="O41" s="172">
        <f>ROUND(E41*N41,2)</f>
        <v>0</v>
      </c>
      <c r="P41" s="172">
        <v>0</v>
      </c>
      <c r="Q41" s="172">
        <f>ROUND(E41*P41,2)</f>
        <v>0</v>
      </c>
      <c r="R41" s="174" t="s">
        <v>447</v>
      </c>
      <c r="S41" s="174" t="s">
        <v>358</v>
      </c>
      <c r="T41" s="175" t="s">
        <v>409</v>
      </c>
      <c r="U41" s="160">
        <v>0.39</v>
      </c>
      <c r="V41" s="160">
        <f>ROUND(E41*U41,2)</f>
        <v>33.54</v>
      </c>
      <c r="W41" s="160"/>
      <c r="X41" s="160" t="s">
        <v>792</v>
      </c>
      <c r="Y41" s="160" t="s">
        <v>361</v>
      </c>
      <c r="Z41" s="150"/>
      <c r="AA41" s="150"/>
      <c r="AB41" s="150"/>
      <c r="AC41" s="150"/>
      <c r="AD41" s="150"/>
      <c r="AE41" s="150"/>
      <c r="AF41" s="150"/>
      <c r="AG41" s="150" t="s">
        <v>793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2" x14ac:dyDescent="0.25">
      <c r="A42" s="157"/>
      <c r="B42" s="158"/>
      <c r="C42" s="266" t="s">
        <v>794</v>
      </c>
      <c r="D42" s="267"/>
      <c r="E42" s="267"/>
      <c r="F42" s="267"/>
      <c r="G42" s="267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413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2" x14ac:dyDescent="0.25">
      <c r="A43" s="157"/>
      <c r="B43" s="158"/>
      <c r="C43" s="184" t="s">
        <v>795</v>
      </c>
      <c r="D43" s="182"/>
      <c r="E43" s="183"/>
      <c r="F43" s="160"/>
      <c r="G43" s="160"/>
      <c r="H43" s="160"/>
      <c r="I43" s="160"/>
      <c r="J43" s="160"/>
      <c r="K43" s="160"/>
      <c r="L43" s="160"/>
      <c r="M43" s="160"/>
      <c r="N43" s="159"/>
      <c r="O43" s="159"/>
      <c r="P43" s="159"/>
      <c r="Q43" s="159"/>
      <c r="R43" s="160"/>
      <c r="S43" s="160"/>
      <c r="T43" s="160"/>
      <c r="U43" s="160"/>
      <c r="V43" s="160"/>
      <c r="W43" s="160"/>
      <c r="X43" s="160"/>
      <c r="Y43" s="160"/>
      <c r="Z43" s="150"/>
      <c r="AA43" s="150"/>
      <c r="AB43" s="150"/>
      <c r="AC43" s="150"/>
      <c r="AD43" s="150"/>
      <c r="AE43" s="150"/>
      <c r="AF43" s="150"/>
      <c r="AG43" s="150" t="s">
        <v>415</v>
      </c>
      <c r="AH43" s="150">
        <v>0</v>
      </c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3" x14ac:dyDescent="0.25">
      <c r="A44" s="157"/>
      <c r="B44" s="158"/>
      <c r="C44" s="184" t="s">
        <v>1574</v>
      </c>
      <c r="D44" s="182"/>
      <c r="E44" s="183"/>
      <c r="F44" s="160"/>
      <c r="G44" s="160"/>
      <c r="H44" s="160"/>
      <c r="I44" s="160"/>
      <c r="J44" s="160"/>
      <c r="K44" s="160"/>
      <c r="L44" s="160"/>
      <c r="M44" s="160"/>
      <c r="N44" s="159"/>
      <c r="O44" s="159"/>
      <c r="P44" s="159"/>
      <c r="Q44" s="159"/>
      <c r="R44" s="160"/>
      <c r="S44" s="160"/>
      <c r="T44" s="160"/>
      <c r="U44" s="160"/>
      <c r="V44" s="160"/>
      <c r="W44" s="160"/>
      <c r="X44" s="160"/>
      <c r="Y44" s="160"/>
      <c r="Z44" s="150"/>
      <c r="AA44" s="150"/>
      <c r="AB44" s="150"/>
      <c r="AC44" s="150"/>
      <c r="AD44" s="150"/>
      <c r="AE44" s="150"/>
      <c r="AF44" s="150"/>
      <c r="AG44" s="150" t="s">
        <v>415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3" x14ac:dyDescent="0.25">
      <c r="A45" s="157"/>
      <c r="B45" s="158"/>
      <c r="C45" s="184" t="s">
        <v>1575</v>
      </c>
      <c r="D45" s="182"/>
      <c r="E45" s="183">
        <v>85.992570000000001</v>
      </c>
      <c r="F45" s="160"/>
      <c r="G45" s="160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60"/>
      <c r="Z45" s="150"/>
      <c r="AA45" s="150"/>
      <c r="AB45" s="150"/>
      <c r="AC45" s="150"/>
      <c r="AD45" s="150"/>
      <c r="AE45" s="150"/>
      <c r="AF45" s="150"/>
      <c r="AG45" s="150" t="s">
        <v>415</v>
      </c>
      <c r="AH45" s="150">
        <v>0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x14ac:dyDescent="0.25">
      <c r="A46" s="3"/>
      <c r="B46" s="4"/>
      <c r="C46" s="179"/>
      <c r="D46" s="6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AE46">
        <v>15</v>
      </c>
      <c r="AF46">
        <v>21</v>
      </c>
      <c r="AG46" t="s">
        <v>339</v>
      </c>
    </row>
    <row r="47" spans="1:60" x14ac:dyDescent="0.25">
      <c r="A47" s="153"/>
      <c r="B47" s="154" t="s">
        <v>29</v>
      </c>
      <c r="C47" s="180"/>
      <c r="D47" s="155"/>
      <c r="E47" s="156"/>
      <c r="F47" s="156"/>
      <c r="G47" s="168">
        <f>G8+G19+G34+G40</f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AE47">
        <f>SUMIF(L7:L45,AE46,G7:G45)</f>
        <v>0</v>
      </c>
      <c r="AF47">
        <f>SUMIF(L7:L45,AF46,G7:G45)</f>
        <v>0</v>
      </c>
      <c r="AG47" t="s">
        <v>401</v>
      </c>
    </row>
    <row r="48" spans="1:60" x14ac:dyDescent="0.25">
      <c r="C48" s="181"/>
      <c r="D48" s="10"/>
      <c r="AG48" t="s">
        <v>403</v>
      </c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2E0dRANVM4bZOJ5AjnMKQ4YN5yx3xFGjSw6xCPRGeWm/abA3ShRwZnh8UA2ZPa06SA1JLlNmjFVb70Y1aQmKlQ==" saltValue="LAYzFg0yXpaUshtaABUjrg==" spinCount="100000" sheet="1" formatRows="0"/>
  <mergeCells count="12">
    <mergeCell ref="C42:G42"/>
    <mergeCell ref="A1:G1"/>
    <mergeCell ref="C2:G2"/>
    <mergeCell ref="C3:G3"/>
    <mergeCell ref="C4:G4"/>
    <mergeCell ref="C10:G10"/>
    <mergeCell ref="C12:G12"/>
    <mergeCell ref="C16:G16"/>
    <mergeCell ref="C21:G21"/>
    <mergeCell ref="C26:G26"/>
    <mergeCell ref="C27:G27"/>
    <mergeCell ref="C36:G36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3DBC8-340D-40C2-AD2F-59C92BDC9D7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120</v>
      </c>
      <c r="C3" s="258" t="s">
        <v>121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122</v>
      </c>
      <c r="C4" s="261" t="s">
        <v>121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217</v>
      </c>
      <c r="C8" s="177" t="s">
        <v>218</v>
      </c>
      <c r="D8" s="164"/>
      <c r="E8" s="165"/>
      <c r="F8" s="166"/>
      <c r="G8" s="166">
        <f>SUMIF(AG9:AG29,"&lt;&gt;NOR",G9:G29)</f>
        <v>0</v>
      </c>
      <c r="H8" s="166"/>
      <c r="I8" s="166">
        <f>SUM(I9:I29)</f>
        <v>0</v>
      </c>
      <c r="J8" s="166"/>
      <c r="K8" s="166">
        <f>SUM(K9:K29)</f>
        <v>0</v>
      </c>
      <c r="L8" s="166"/>
      <c r="M8" s="166">
        <f>SUM(M9:M29)</f>
        <v>0</v>
      </c>
      <c r="N8" s="165"/>
      <c r="O8" s="165">
        <f>SUM(O9:O29)</f>
        <v>0.18</v>
      </c>
      <c r="P8" s="165"/>
      <c r="Q8" s="165">
        <f>SUM(Q9:Q29)</f>
        <v>0</v>
      </c>
      <c r="R8" s="166"/>
      <c r="S8" s="166"/>
      <c r="T8" s="167"/>
      <c r="U8" s="161"/>
      <c r="V8" s="161">
        <f>SUM(V9:V29)</f>
        <v>0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1576</v>
      </c>
      <c r="C9" s="178" t="s">
        <v>1577</v>
      </c>
      <c r="D9" s="171" t="s">
        <v>1167</v>
      </c>
      <c r="E9" s="172">
        <v>240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443</v>
      </c>
      <c r="T9" s="175" t="s">
        <v>359</v>
      </c>
      <c r="U9" s="160">
        <v>0</v>
      </c>
      <c r="V9" s="160">
        <f>ROUND(E9*U9,2)</f>
        <v>0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1578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184" t="s">
        <v>1579</v>
      </c>
      <c r="D10" s="182"/>
      <c r="E10" s="183"/>
      <c r="F10" s="160"/>
      <c r="G10" s="160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415</v>
      </c>
      <c r="AH10" s="150">
        <v>0</v>
      </c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3" x14ac:dyDescent="0.25">
      <c r="A11" s="157"/>
      <c r="B11" s="158"/>
      <c r="C11" s="184" t="s">
        <v>1580</v>
      </c>
      <c r="D11" s="182"/>
      <c r="E11" s="183">
        <v>240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69">
        <v>2</v>
      </c>
      <c r="B12" s="170" t="s">
        <v>1581</v>
      </c>
      <c r="C12" s="178" t="s">
        <v>1582</v>
      </c>
      <c r="D12" s="171" t="s">
        <v>1167</v>
      </c>
      <c r="E12" s="172">
        <v>48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4.0000000000000003E-5</v>
      </c>
      <c r="O12" s="172">
        <f>ROUND(E12*N12,2)</f>
        <v>0</v>
      </c>
      <c r="P12" s="172">
        <v>0</v>
      </c>
      <c r="Q12" s="172">
        <f>ROUND(E12*P12,2)</f>
        <v>0</v>
      </c>
      <c r="R12" s="174"/>
      <c r="S12" s="174" t="s">
        <v>443</v>
      </c>
      <c r="T12" s="175" t="s">
        <v>359</v>
      </c>
      <c r="U12" s="160">
        <v>0</v>
      </c>
      <c r="V12" s="160">
        <f>ROUND(E12*U12,2)</f>
        <v>0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1578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184" t="s">
        <v>1583</v>
      </c>
      <c r="D13" s="182"/>
      <c r="E13" s="183"/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415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3" x14ac:dyDescent="0.25">
      <c r="A14" s="157"/>
      <c r="B14" s="158"/>
      <c r="C14" s="184" t="s">
        <v>1584</v>
      </c>
      <c r="D14" s="182"/>
      <c r="E14" s="183">
        <v>48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5">
      <c r="A15" s="169">
        <v>3</v>
      </c>
      <c r="B15" s="170" t="s">
        <v>1585</v>
      </c>
      <c r="C15" s="178" t="s">
        <v>1586</v>
      </c>
      <c r="D15" s="171" t="s">
        <v>1587</v>
      </c>
      <c r="E15" s="172">
        <v>10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/>
      <c r="S15" s="174" t="s">
        <v>443</v>
      </c>
      <c r="T15" s="175" t="s">
        <v>359</v>
      </c>
      <c r="U15" s="160">
        <v>0</v>
      </c>
      <c r="V15" s="160">
        <f>ROUND(E15*U15,2)</f>
        <v>0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1578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184" t="s">
        <v>1588</v>
      </c>
      <c r="D16" s="182"/>
      <c r="E16" s="183"/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3" x14ac:dyDescent="0.25">
      <c r="A17" s="157"/>
      <c r="B17" s="158"/>
      <c r="C17" s="184" t="s">
        <v>1589</v>
      </c>
      <c r="D17" s="182"/>
      <c r="E17" s="183">
        <v>10</v>
      </c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5">
      <c r="A18" s="169">
        <v>4</v>
      </c>
      <c r="B18" s="170" t="s">
        <v>1590</v>
      </c>
      <c r="C18" s="178" t="s">
        <v>1591</v>
      </c>
      <c r="D18" s="171" t="s">
        <v>1587</v>
      </c>
      <c r="E18" s="172">
        <v>2</v>
      </c>
      <c r="F18" s="173"/>
      <c r="G18" s="174">
        <f>ROUND(E18*F18,2)</f>
        <v>0</v>
      </c>
      <c r="H18" s="173"/>
      <c r="I18" s="174">
        <f>ROUND(E18*H18,2)</f>
        <v>0</v>
      </c>
      <c r="J18" s="173"/>
      <c r="K18" s="174">
        <f>ROUND(E18*J18,2)</f>
        <v>0</v>
      </c>
      <c r="L18" s="174">
        <v>21</v>
      </c>
      <c r="M18" s="174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4"/>
      <c r="S18" s="174" t="s">
        <v>443</v>
      </c>
      <c r="T18" s="175" t="s">
        <v>359</v>
      </c>
      <c r="U18" s="160">
        <v>0</v>
      </c>
      <c r="V18" s="160">
        <f>ROUND(E18*U18,2)</f>
        <v>0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1578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2" x14ac:dyDescent="0.25">
      <c r="A19" s="157"/>
      <c r="B19" s="158"/>
      <c r="C19" s="184" t="s">
        <v>1592</v>
      </c>
      <c r="D19" s="182"/>
      <c r="E19" s="183"/>
      <c r="F19" s="160"/>
      <c r="G19" s="160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415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3" x14ac:dyDescent="0.25">
      <c r="A20" s="157"/>
      <c r="B20" s="158"/>
      <c r="C20" s="184" t="s">
        <v>239</v>
      </c>
      <c r="D20" s="182"/>
      <c r="E20" s="183">
        <v>2</v>
      </c>
      <c r="F20" s="160"/>
      <c r="G20" s="160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415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5">
      <c r="A21" s="169">
        <v>5</v>
      </c>
      <c r="B21" s="170" t="s">
        <v>1593</v>
      </c>
      <c r="C21" s="178" t="s">
        <v>1594</v>
      </c>
      <c r="D21" s="171" t="s">
        <v>422</v>
      </c>
      <c r="E21" s="172">
        <v>3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8.6899999999999998E-3</v>
      </c>
      <c r="O21" s="172">
        <f>ROUND(E21*N21,2)</f>
        <v>0.03</v>
      </c>
      <c r="P21" s="172">
        <v>0</v>
      </c>
      <c r="Q21" s="172">
        <f>ROUND(E21*P21,2)</f>
        <v>0</v>
      </c>
      <c r="R21" s="174"/>
      <c r="S21" s="174" t="s">
        <v>443</v>
      </c>
      <c r="T21" s="175" t="s">
        <v>359</v>
      </c>
      <c r="U21" s="160">
        <v>0</v>
      </c>
      <c r="V21" s="160">
        <f>ROUND(E21*U21,2)</f>
        <v>0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1578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184" t="s">
        <v>1595</v>
      </c>
      <c r="D22" s="182"/>
      <c r="E22" s="183"/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3" x14ac:dyDescent="0.25">
      <c r="A23" s="157"/>
      <c r="B23" s="158"/>
      <c r="C23" s="184" t="s">
        <v>243</v>
      </c>
      <c r="D23" s="182"/>
      <c r="E23" s="183">
        <v>3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5">
      <c r="A24" s="169">
        <v>6</v>
      </c>
      <c r="B24" s="170" t="s">
        <v>1596</v>
      </c>
      <c r="C24" s="178" t="s">
        <v>1597</v>
      </c>
      <c r="D24" s="171" t="s">
        <v>422</v>
      </c>
      <c r="E24" s="172">
        <v>3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1.2710000000000001E-2</v>
      </c>
      <c r="O24" s="172">
        <f>ROUND(E24*N24,2)</f>
        <v>0.04</v>
      </c>
      <c r="P24" s="172">
        <v>0</v>
      </c>
      <c r="Q24" s="172">
        <f>ROUND(E24*P24,2)</f>
        <v>0</v>
      </c>
      <c r="R24" s="174"/>
      <c r="S24" s="174" t="s">
        <v>443</v>
      </c>
      <c r="T24" s="175" t="s">
        <v>359</v>
      </c>
      <c r="U24" s="160">
        <v>0</v>
      </c>
      <c r="V24" s="160">
        <f>ROUND(E24*U24,2)</f>
        <v>0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1578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2" x14ac:dyDescent="0.25">
      <c r="A25" s="157"/>
      <c r="B25" s="158"/>
      <c r="C25" s="184" t="s">
        <v>1595</v>
      </c>
      <c r="D25" s="182"/>
      <c r="E25" s="183"/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3" x14ac:dyDescent="0.25">
      <c r="A26" s="157"/>
      <c r="B26" s="158"/>
      <c r="C26" s="184" t="s">
        <v>243</v>
      </c>
      <c r="D26" s="182"/>
      <c r="E26" s="183">
        <v>3</v>
      </c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69">
        <v>7</v>
      </c>
      <c r="B27" s="170" t="s">
        <v>1598</v>
      </c>
      <c r="C27" s="178" t="s">
        <v>1599</v>
      </c>
      <c r="D27" s="171" t="s">
        <v>422</v>
      </c>
      <c r="E27" s="172">
        <v>4.5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2.478E-2</v>
      </c>
      <c r="O27" s="172">
        <f>ROUND(E27*N27,2)</f>
        <v>0.11</v>
      </c>
      <c r="P27" s="172">
        <v>0</v>
      </c>
      <c r="Q27" s="172">
        <f>ROUND(E27*P27,2)</f>
        <v>0</v>
      </c>
      <c r="R27" s="174"/>
      <c r="S27" s="174" t="s">
        <v>443</v>
      </c>
      <c r="T27" s="175" t="s">
        <v>359</v>
      </c>
      <c r="U27" s="160">
        <v>0</v>
      </c>
      <c r="V27" s="160">
        <f>ROUND(E27*U27,2)</f>
        <v>0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1578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184" t="s">
        <v>1600</v>
      </c>
      <c r="D28" s="182"/>
      <c r="E28" s="183"/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3" x14ac:dyDescent="0.25">
      <c r="A29" s="157"/>
      <c r="B29" s="158"/>
      <c r="C29" s="184" t="s">
        <v>1601</v>
      </c>
      <c r="D29" s="182"/>
      <c r="E29" s="183">
        <v>4.5</v>
      </c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5">
      <c r="A30" s="162" t="s">
        <v>353</v>
      </c>
      <c r="B30" s="163" t="s">
        <v>221</v>
      </c>
      <c r="C30" s="177" t="s">
        <v>222</v>
      </c>
      <c r="D30" s="164"/>
      <c r="E30" s="165"/>
      <c r="F30" s="166"/>
      <c r="G30" s="166">
        <f>SUMIF(AG31:AG36,"&lt;&gt;NOR",G31:G36)</f>
        <v>0</v>
      </c>
      <c r="H30" s="166"/>
      <c r="I30" s="166">
        <f>SUM(I31:I36)</f>
        <v>0</v>
      </c>
      <c r="J30" s="166"/>
      <c r="K30" s="166">
        <f>SUM(K31:K36)</f>
        <v>0</v>
      </c>
      <c r="L30" s="166"/>
      <c r="M30" s="166">
        <f>SUM(M31:M36)</f>
        <v>0</v>
      </c>
      <c r="N30" s="165"/>
      <c r="O30" s="165">
        <f>SUM(O31:O36)</f>
        <v>0</v>
      </c>
      <c r="P30" s="165"/>
      <c r="Q30" s="165">
        <f>SUM(Q31:Q36)</f>
        <v>0</v>
      </c>
      <c r="R30" s="166"/>
      <c r="S30" s="166"/>
      <c r="T30" s="167"/>
      <c r="U30" s="161"/>
      <c r="V30" s="161">
        <f>SUM(V31:V36)</f>
        <v>0</v>
      </c>
      <c r="W30" s="161"/>
      <c r="X30" s="161"/>
      <c r="Y30" s="161"/>
      <c r="AG30" t="s">
        <v>354</v>
      </c>
    </row>
    <row r="31" spans="1:60" outlineLevel="1" x14ac:dyDescent="0.25">
      <c r="A31" s="169">
        <v>8</v>
      </c>
      <c r="B31" s="170" t="s">
        <v>1602</v>
      </c>
      <c r="C31" s="178" t="s">
        <v>1603</v>
      </c>
      <c r="D31" s="171" t="s">
        <v>407</v>
      </c>
      <c r="E31" s="172">
        <v>88.566999999999993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4"/>
      <c r="S31" s="174" t="s">
        <v>443</v>
      </c>
      <c r="T31" s="175" t="s">
        <v>359</v>
      </c>
      <c r="U31" s="160">
        <v>0</v>
      </c>
      <c r="V31" s="160">
        <f>ROUND(E31*U31,2)</f>
        <v>0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1578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2" x14ac:dyDescent="0.25">
      <c r="A32" s="157"/>
      <c r="B32" s="158"/>
      <c r="C32" s="184" t="s">
        <v>1604</v>
      </c>
      <c r="D32" s="182"/>
      <c r="E32" s="183"/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415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3" x14ac:dyDescent="0.25">
      <c r="A33" s="157"/>
      <c r="B33" s="158"/>
      <c r="C33" s="184" t="s">
        <v>1604</v>
      </c>
      <c r="D33" s="182"/>
      <c r="E33" s="183"/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3" x14ac:dyDescent="0.25">
      <c r="A34" s="157"/>
      <c r="B34" s="158"/>
      <c r="C34" s="184" t="s">
        <v>1605</v>
      </c>
      <c r="D34" s="182"/>
      <c r="E34" s="183"/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3" x14ac:dyDescent="0.25">
      <c r="A35" s="157"/>
      <c r="B35" s="158"/>
      <c r="C35" s="184" t="s">
        <v>1606</v>
      </c>
      <c r="D35" s="182"/>
      <c r="E35" s="183"/>
      <c r="F35" s="160"/>
      <c r="G35" s="16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415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3" x14ac:dyDescent="0.25">
      <c r="A36" s="157"/>
      <c r="B36" s="158"/>
      <c r="C36" s="184" t="s">
        <v>1607</v>
      </c>
      <c r="D36" s="182"/>
      <c r="E36" s="183">
        <v>88.566999999999993</v>
      </c>
      <c r="F36" s="160"/>
      <c r="G36" s="16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415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x14ac:dyDescent="0.25">
      <c r="A37" s="162" t="s">
        <v>353</v>
      </c>
      <c r="B37" s="163" t="s">
        <v>225</v>
      </c>
      <c r="C37" s="177" t="s">
        <v>226</v>
      </c>
      <c r="D37" s="164"/>
      <c r="E37" s="165"/>
      <c r="F37" s="166"/>
      <c r="G37" s="166">
        <f>SUMIF(AG38:AG59,"&lt;&gt;NOR",G38:G59)</f>
        <v>0</v>
      </c>
      <c r="H37" s="166"/>
      <c r="I37" s="166">
        <f>SUM(I38:I59)</f>
        <v>0</v>
      </c>
      <c r="J37" s="166"/>
      <c r="K37" s="166">
        <f>SUM(K38:K59)</f>
        <v>0</v>
      </c>
      <c r="L37" s="166"/>
      <c r="M37" s="166">
        <f>SUM(M38:M59)</f>
        <v>0</v>
      </c>
      <c r="N37" s="165"/>
      <c r="O37" s="165">
        <f>SUM(O38:O59)</f>
        <v>0</v>
      </c>
      <c r="P37" s="165"/>
      <c r="Q37" s="165">
        <f>SUM(Q38:Q59)</f>
        <v>0</v>
      </c>
      <c r="R37" s="166"/>
      <c r="S37" s="166"/>
      <c r="T37" s="167"/>
      <c r="U37" s="161"/>
      <c r="V37" s="161">
        <f>SUM(V38:V59)</f>
        <v>0</v>
      </c>
      <c r="W37" s="161"/>
      <c r="X37" s="161"/>
      <c r="Y37" s="161"/>
      <c r="AG37" t="s">
        <v>354</v>
      </c>
    </row>
    <row r="38" spans="1:60" outlineLevel="1" x14ac:dyDescent="0.25">
      <c r="A38" s="169">
        <v>9</v>
      </c>
      <c r="B38" s="170" t="s">
        <v>1608</v>
      </c>
      <c r="C38" s="178" t="s">
        <v>1609</v>
      </c>
      <c r="D38" s="171" t="s">
        <v>407</v>
      </c>
      <c r="E38" s="172">
        <v>250.333</v>
      </c>
      <c r="F38" s="173"/>
      <c r="G38" s="174">
        <f>ROUND(E38*F38,2)</f>
        <v>0</v>
      </c>
      <c r="H38" s="173"/>
      <c r="I38" s="174">
        <f>ROUND(E38*H38,2)</f>
        <v>0</v>
      </c>
      <c r="J38" s="173"/>
      <c r="K38" s="174">
        <f>ROUND(E38*J38,2)</f>
        <v>0</v>
      </c>
      <c r="L38" s="174">
        <v>21</v>
      </c>
      <c r="M38" s="174">
        <f>G38*(1+L38/100)</f>
        <v>0</v>
      </c>
      <c r="N38" s="172">
        <v>0</v>
      </c>
      <c r="O38" s="172">
        <f>ROUND(E38*N38,2)</f>
        <v>0</v>
      </c>
      <c r="P38" s="172">
        <v>0</v>
      </c>
      <c r="Q38" s="172">
        <f>ROUND(E38*P38,2)</f>
        <v>0</v>
      </c>
      <c r="R38" s="174"/>
      <c r="S38" s="174" t="s">
        <v>443</v>
      </c>
      <c r="T38" s="175" t="s">
        <v>359</v>
      </c>
      <c r="U38" s="160">
        <v>0</v>
      </c>
      <c r="V38" s="160">
        <f>ROUND(E38*U38,2)</f>
        <v>0</v>
      </c>
      <c r="W38" s="160"/>
      <c r="X38" s="160" t="s">
        <v>410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1578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2" x14ac:dyDescent="0.25">
      <c r="A39" s="157"/>
      <c r="B39" s="158"/>
      <c r="C39" s="184" t="s">
        <v>1610</v>
      </c>
      <c r="D39" s="182"/>
      <c r="E39" s="183"/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3" x14ac:dyDescent="0.25">
      <c r="A40" s="157"/>
      <c r="B40" s="158"/>
      <c r="C40" s="184" t="s">
        <v>1611</v>
      </c>
      <c r="D40" s="182"/>
      <c r="E40" s="183"/>
      <c r="F40" s="160"/>
      <c r="G40" s="160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60"/>
      <c r="Z40" s="150"/>
      <c r="AA40" s="150"/>
      <c r="AB40" s="150"/>
      <c r="AC40" s="150"/>
      <c r="AD40" s="150"/>
      <c r="AE40" s="150"/>
      <c r="AF40" s="150"/>
      <c r="AG40" s="150" t="s">
        <v>415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3" x14ac:dyDescent="0.25">
      <c r="A41" s="157"/>
      <c r="B41" s="158"/>
      <c r="C41" s="184" t="s">
        <v>1612</v>
      </c>
      <c r="D41" s="182"/>
      <c r="E41" s="183">
        <v>250.333</v>
      </c>
      <c r="F41" s="160"/>
      <c r="G41" s="160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60"/>
      <c r="Z41" s="150"/>
      <c r="AA41" s="150"/>
      <c r="AB41" s="150"/>
      <c r="AC41" s="150"/>
      <c r="AD41" s="150"/>
      <c r="AE41" s="150"/>
      <c r="AF41" s="150"/>
      <c r="AG41" s="150" t="s">
        <v>415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5">
      <c r="A42" s="169">
        <v>10</v>
      </c>
      <c r="B42" s="170" t="s">
        <v>1613</v>
      </c>
      <c r="C42" s="178" t="s">
        <v>1614</v>
      </c>
      <c r="D42" s="171" t="s">
        <v>407</v>
      </c>
      <c r="E42" s="172">
        <v>169.45</v>
      </c>
      <c r="F42" s="173"/>
      <c r="G42" s="174">
        <f>ROUND(E42*F42,2)</f>
        <v>0</v>
      </c>
      <c r="H42" s="173"/>
      <c r="I42" s="174">
        <f>ROUND(E42*H42,2)</f>
        <v>0</v>
      </c>
      <c r="J42" s="173"/>
      <c r="K42" s="174">
        <f>ROUND(E42*J42,2)</f>
        <v>0</v>
      </c>
      <c r="L42" s="174">
        <v>21</v>
      </c>
      <c r="M42" s="174">
        <f>G42*(1+L42/100)</f>
        <v>0</v>
      </c>
      <c r="N42" s="172">
        <v>0</v>
      </c>
      <c r="O42" s="172">
        <f>ROUND(E42*N42,2)</f>
        <v>0</v>
      </c>
      <c r="P42" s="172">
        <v>0</v>
      </c>
      <c r="Q42" s="172">
        <f>ROUND(E42*P42,2)</f>
        <v>0</v>
      </c>
      <c r="R42" s="174"/>
      <c r="S42" s="174" t="s">
        <v>443</v>
      </c>
      <c r="T42" s="175" t="s">
        <v>359</v>
      </c>
      <c r="U42" s="160">
        <v>0</v>
      </c>
      <c r="V42" s="160">
        <f>ROUND(E42*U42,2)</f>
        <v>0</v>
      </c>
      <c r="W42" s="160"/>
      <c r="X42" s="160" t="s">
        <v>410</v>
      </c>
      <c r="Y42" s="160" t="s">
        <v>361</v>
      </c>
      <c r="Z42" s="150"/>
      <c r="AA42" s="150"/>
      <c r="AB42" s="150"/>
      <c r="AC42" s="150"/>
      <c r="AD42" s="150"/>
      <c r="AE42" s="150"/>
      <c r="AF42" s="150"/>
      <c r="AG42" s="150" t="s">
        <v>1578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2" x14ac:dyDescent="0.25">
      <c r="A43" s="157"/>
      <c r="B43" s="158"/>
      <c r="C43" s="184" t="s">
        <v>1615</v>
      </c>
      <c r="D43" s="182"/>
      <c r="E43" s="183"/>
      <c r="F43" s="160"/>
      <c r="G43" s="160"/>
      <c r="H43" s="160"/>
      <c r="I43" s="160"/>
      <c r="J43" s="160"/>
      <c r="K43" s="160"/>
      <c r="L43" s="160"/>
      <c r="M43" s="160"/>
      <c r="N43" s="159"/>
      <c r="O43" s="159"/>
      <c r="P43" s="159"/>
      <c r="Q43" s="159"/>
      <c r="R43" s="160"/>
      <c r="S43" s="160"/>
      <c r="T43" s="160"/>
      <c r="U43" s="160"/>
      <c r="V43" s="160"/>
      <c r="W43" s="160"/>
      <c r="X43" s="160"/>
      <c r="Y43" s="160"/>
      <c r="Z43" s="150"/>
      <c r="AA43" s="150"/>
      <c r="AB43" s="150"/>
      <c r="AC43" s="150"/>
      <c r="AD43" s="150"/>
      <c r="AE43" s="150"/>
      <c r="AF43" s="150"/>
      <c r="AG43" s="150" t="s">
        <v>415</v>
      </c>
      <c r="AH43" s="150">
        <v>0</v>
      </c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3" x14ac:dyDescent="0.25">
      <c r="A44" s="157"/>
      <c r="B44" s="158"/>
      <c r="C44" s="184" t="s">
        <v>1616</v>
      </c>
      <c r="D44" s="182"/>
      <c r="E44" s="183">
        <v>169.45</v>
      </c>
      <c r="F44" s="160"/>
      <c r="G44" s="160"/>
      <c r="H44" s="160"/>
      <c r="I44" s="160"/>
      <c r="J44" s="160"/>
      <c r="K44" s="160"/>
      <c r="L44" s="160"/>
      <c r="M44" s="160"/>
      <c r="N44" s="159"/>
      <c r="O44" s="159"/>
      <c r="P44" s="159"/>
      <c r="Q44" s="159"/>
      <c r="R44" s="160"/>
      <c r="S44" s="160"/>
      <c r="T44" s="160"/>
      <c r="U44" s="160"/>
      <c r="V44" s="160"/>
      <c r="W44" s="160"/>
      <c r="X44" s="160"/>
      <c r="Y44" s="160"/>
      <c r="Z44" s="150"/>
      <c r="AA44" s="150"/>
      <c r="AB44" s="150"/>
      <c r="AC44" s="150"/>
      <c r="AD44" s="150"/>
      <c r="AE44" s="150"/>
      <c r="AF44" s="150"/>
      <c r="AG44" s="150" t="s">
        <v>415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5">
      <c r="A45" s="169">
        <v>11</v>
      </c>
      <c r="B45" s="170" t="s">
        <v>1617</v>
      </c>
      <c r="C45" s="178" t="s">
        <v>1618</v>
      </c>
      <c r="D45" s="171" t="s">
        <v>407</v>
      </c>
      <c r="E45" s="172">
        <v>47.8</v>
      </c>
      <c r="F45" s="173"/>
      <c r="G45" s="174">
        <f>ROUND(E45*F45,2)</f>
        <v>0</v>
      </c>
      <c r="H45" s="173"/>
      <c r="I45" s="174">
        <f>ROUND(E45*H45,2)</f>
        <v>0</v>
      </c>
      <c r="J45" s="173"/>
      <c r="K45" s="174">
        <f>ROUND(E45*J45,2)</f>
        <v>0</v>
      </c>
      <c r="L45" s="174">
        <v>21</v>
      </c>
      <c r="M45" s="174">
        <f>G45*(1+L45/100)</f>
        <v>0</v>
      </c>
      <c r="N45" s="172">
        <v>0</v>
      </c>
      <c r="O45" s="172">
        <f>ROUND(E45*N45,2)</f>
        <v>0</v>
      </c>
      <c r="P45" s="172">
        <v>0</v>
      </c>
      <c r="Q45" s="172">
        <f>ROUND(E45*P45,2)</f>
        <v>0</v>
      </c>
      <c r="R45" s="174"/>
      <c r="S45" s="174" t="s">
        <v>443</v>
      </c>
      <c r="T45" s="175" t="s">
        <v>359</v>
      </c>
      <c r="U45" s="160">
        <v>0</v>
      </c>
      <c r="V45" s="160">
        <f>ROUND(E45*U45,2)</f>
        <v>0</v>
      </c>
      <c r="W45" s="160"/>
      <c r="X45" s="160" t="s">
        <v>410</v>
      </c>
      <c r="Y45" s="160" t="s">
        <v>361</v>
      </c>
      <c r="Z45" s="150"/>
      <c r="AA45" s="150"/>
      <c r="AB45" s="150"/>
      <c r="AC45" s="150"/>
      <c r="AD45" s="150"/>
      <c r="AE45" s="150"/>
      <c r="AF45" s="150"/>
      <c r="AG45" s="150" t="s">
        <v>1578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2" x14ac:dyDescent="0.25">
      <c r="A46" s="157"/>
      <c r="B46" s="158"/>
      <c r="C46" s="184" t="s">
        <v>1619</v>
      </c>
      <c r="D46" s="182"/>
      <c r="E46" s="183"/>
      <c r="F46" s="160"/>
      <c r="G46" s="16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415</v>
      </c>
      <c r="AH46" s="150">
        <v>0</v>
      </c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3" x14ac:dyDescent="0.25">
      <c r="A47" s="157"/>
      <c r="B47" s="158"/>
      <c r="C47" s="184" t="s">
        <v>1620</v>
      </c>
      <c r="D47" s="182"/>
      <c r="E47" s="183">
        <v>47.8</v>
      </c>
      <c r="F47" s="160"/>
      <c r="G47" s="160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60"/>
      <c r="Z47" s="150"/>
      <c r="AA47" s="150"/>
      <c r="AB47" s="150"/>
      <c r="AC47" s="150"/>
      <c r="AD47" s="150"/>
      <c r="AE47" s="150"/>
      <c r="AF47" s="150"/>
      <c r="AG47" s="150" t="s">
        <v>415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5">
      <c r="A48" s="169">
        <v>12</v>
      </c>
      <c r="B48" s="170" t="s">
        <v>1621</v>
      </c>
      <c r="C48" s="178" t="s">
        <v>1622</v>
      </c>
      <c r="D48" s="171" t="s">
        <v>407</v>
      </c>
      <c r="E48" s="172">
        <v>47.8</v>
      </c>
      <c r="F48" s="173"/>
      <c r="G48" s="174">
        <f>ROUND(E48*F48,2)</f>
        <v>0</v>
      </c>
      <c r="H48" s="173"/>
      <c r="I48" s="174">
        <f>ROUND(E48*H48,2)</f>
        <v>0</v>
      </c>
      <c r="J48" s="173"/>
      <c r="K48" s="174">
        <f>ROUND(E48*J48,2)</f>
        <v>0</v>
      </c>
      <c r="L48" s="174">
        <v>21</v>
      </c>
      <c r="M48" s="174">
        <f>G48*(1+L48/100)</f>
        <v>0</v>
      </c>
      <c r="N48" s="172">
        <v>0</v>
      </c>
      <c r="O48" s="172">
        <f>ROUND(E48*N48,2)</f>
        <v>0</v>
      </c>
      <c r="P48" s="172">
        <v>0</v>
      </c>
      <c r="Q48" s="172">
        <f>ROUND(E48*P48,2)</f>
        <v>0</v>
      </c>
      <c r="R48" s="174"/>
      <c r="S48" s="174" t="s">
        <v>443</v>
      </c>
      <c r="T48" s="175" t="s">
        <v>359</v>
      </c>
      <c r="U48" s="160">
        <v>0</v>
      </c>
      <c r="V48" s="160">
        <f>ROUND(E48*U48,2)</f>
        <v>0</v>
      </c>
      <c r="W48" s="160"/>
      <c r="X48" s="160" t="s">
        <v>410</v>
      </c>
      <c r="Y48" s="160" t="s">
        <v>361</v>
      </c>
      <c r="Z48" s="150"/>
      <c r="AA48" s="150"/>
      <c r="AB48" s="150"/>
      <c r="AC48" s="150"/>
      <c r="AD48" s="150"/>
      <c r="AE48" s="150"/>
      <c r="AF48" s="150"/>
      <c r="AG48" s="150" t="s">
        <v>1578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2" x14ac:dyDescent="0.25">
      <c r="A49" s="157"/>
      <c r="B49" s="158"/>
      <c r="C49" s="184" t="s">
        <v>1619</v>
      </c>
      <c r="D49" s="182"/>
      <c r="E49" s="183"/>
      <c r="F49" s="160"/>
      <c r="G49" s="160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415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3" x14ac:dyDescent="0.25">
      <c r="A50" s="157"/>
      <c r="B50" s="158"/>
      <c r="C50" s="184" t="s">
        <v>1620</v>
      </c>
      <c r="D50" s="182"/>
      <c r="E50" s="183">
        <v>47.8</v>
      </c>
      <c r="F50" s="160"/>
      <c r="G50" s="160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60"/>
      <c r="Z50" s="150"/>
      <c r="AA50" s="150"/>
      <c r="AB50" s="150"/>
      <c r="AC50" s="150"/>
      <c r="AD50" s="150"/>
      <c r="AE50" s="150"/>
      <c r="AF50" s="150"/>
      <c r="AG50" s="150" t="s">
        <v>415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5">
      <c r="A51" s="169">
        <v>13</v>
      </c>
      <c r="B51" s="170" t="s">
        <v>1623</v>
      </c>
      <c r="C51" s="178" t="s">
        <v>1624</v>
      </c>
      <c r="D51" s="171" t="s">
        <v>407</v>
      </c>
      <c r="E51" s="172">
        <v>12</v>
      </c>
      <c r="F51" s="173"/>
      <c r="G51" s="174">
        <f>ROUND(E51*F51,2)</f>
        <v>0</v>
      </c>
      <c r="H51" s="173"/>
      <c r="I51" s="174">
        <f>ROUND(E51*H51,2)</f>
        <v>0</v>
      </c>
      <c r="J51" s="173"/>
      <c r="K51" s="174">
        <f>ROUND(E51*J51,2)</f>
        <v>0</v>
      </c>
      <c r="L51" s="174">
        <v>21</v>
      </c>
      <c r="M51" s="174">
        <f>G51*(1+L51/100)</f>
        <v>0</v>
      </c>
      <c r="N51" s="172">
        <v>0</v>
      </c>
      <c r="O51" s="172">
        <f>ROUND(E51*N51,2)</f>
        <v>0</v>
      </c>
      <c r="P51" s="172">
        <v>0</v>
      </c>
      <c r="Q51" s="172">
        <f>ROUND(E51*P51,2)</f>
        <v>0</v>
      </c>
      <c r="R51" s="174"/>
      <c r="S51" s="174" t="s">
        <v>443</v>
      </c>
      <c r="T51" s="175" t="s">
        <v>359</v>
      </c>
      <c r="U51" s="160">
        <v>0</v>
      </c>
      <c r="V51" s="160">
        <f>ROUND(E51*U51,2)</f>
        <v>0</v>
      </c>
      <c r="W51" s="160"/>
      <c r="X51" s="160" t="s">
        <v>410</v>
      </c>
      <c r="Y51" s="160" t="s">
        <v>361</v>
      </c>
      <c r="Z51" s="150"/>
      <c r="AA51" s="150"/>
      <c r="AB51" s="150"/>
      <c r="AC51" s="150"/>
      <c r="AD51" s="150"/>
      <c r="AE51" s="150"/>
      <c r="AF51" s="150"/>
      <c r="AG51" s="150" t="s">
        <v>1578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2" x14ac:dyDescent="0.25">
      <c r="A52" s="157"/>
      <c r="B52" s="158"/>
      <c r="C52" s="184" t="s">
        <v>1625</v>
      </c>
      <c r="D52" s="182"/>
      <c r="E52" s="183"/>
      <c r="F52" s="160"/>
      <c r="G52" s="160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60"/>
      <c r="Z52" s="150"/>
      <c r="AA52" s="150"/>
      <c r="AB52" s="150"/>
      <c r="AC52" s="150"/>
      <c r="AD52" s="150"/>
      <c r="AE52" s="150"/>
      <c r="AF52" s="150"/>
      <c r="AG52" s="150" t="s">
        <v>415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3" x14ac:dyDescent="0.25">
      <c r="A53" s="157"/>
      <c r="B53" s="158"/>
      <c r="C53" s="184" t="s">
        <v>221</v>
      </c>
      <c r="D53" s="182"/>
      <c r="E53" s="183">
        <v>12</v>
      </c>
      <c r="F53" s="160"/>
      <c r="G53" s="160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60"/>
      <c r="Z53" s="150"/>
      <c r="AA53" s="150"/>
      <c r="AB53" s="150"/>
      <c r="AC53" s="150"/>
      <c r="AD53" s="150"/>
      <c r="AE53" s="150"/>
      <c r="AF53" s="150"/>
      <c r="AG53" s="150" t="s">
        <v>415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5">
      <c r="A54" s="169">
        <v>14</v>
      </c>
      <c r="B54" s="170" t="s">
        <v>1626</v>
      </c>
      <c r="C54" s="178" t="s">
        <v>1627</v>
      </c>
      <c r="D54" s="171" t="s">
        <v>407</v>
      </c>
      <c r="E54" s="172">
        <v>0.65798999999999996</v>
      </c>
      <c r="F54" s="173"/>
      <c r="G54" s="174">
        <f>ROUND(E54*F54,2)</f>
        <v>0</v>
      </c>
      <c r="H54" s="173"/>
      <c r="I54" s="174">
        <f>ROUND(E54*H54,2)</f>
        <v>0</v>
      </c>
      <c r="J54" s="173"/>
      <c r="K54" s="174">
        <f>ROUND(E54*J54,2)</f>
        <v>0</v>
      </c>
      <c r="L54" s="174">
        <v>21</v>
      </c>
      <c r="M54" s="174">
        <f>G54*(1+L54/100)</f>
        <v>0</v>
      </c>
      <c r="N54" s="172">
        <v>0</v>
      </c>
      <c r="O54" s="172">
        <f>ROUND(E54*N54,2)</f>
        <v>0</v>
      </c>
      <c r="P54" s="172">
        <v>0</v>
      </c>
      <c r="Q54" s="172">
        <f>ROUND(E54*P54,2)</f>
        <v>0</v>
      </c>
      <c r="R54" s="174"/>
      <c r="S54" s="174" t="s">
        <v>443</v>
      </c>
      <c r="T54" s="175" t="s">
        <v>359</v>
      </c>
      <c r="U54" s="160">
        <v>0</v>
      </c>
      <c r="V54" s="160">
        <f>ROUND(E54*U54,2)</f>
        <v>0</v>
      </c>
      <c r="W54" s="160"/>
      <c r="X54" s="160" t="s">
        <v>823</v>
      </c>
      <c r="Y54" s="160" t="s">
        <v>361</v>
      </c>
      <c r="Z54" s="150"/>
      <c r="AA54" s="150"/>
      <c r="AB54" s="150"/>
      <c r="AC54" s="150"/>
      <c r="AD54" s="150"/>
      <c r="AE54" s="150"/>
      <c r="AF54" s="150"/>
      <c r="AG54" s="150" t="s">
        <v>1628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2" x14ac:dyDescent="0.25">
      <c r="A55" s="157"/>
      <c r="B55" s="158"/>
      <c r="C55" s="184" t="s">
        <v>1629</v>
      </c>
      <c r="D55" s="182"/>
      <c r="E55" s="183"/>
      <c r="F55" s="160"/>
      <c r="G55" s="160"/>
      <c r="H55" s="160"/>
      <c r="I55" s="160"/>
      <c r="J55" s="160"/>
      <c r="K55" s="160"/>
      <c r="L55" s="160"/>
      <c r="M55" s="160"/>
      <c r="N55" s="159"/>
      <c r="O55" s="159"/>
      <c r="P55" s="159"/>
      <c r="Q55" s="159"/>
      <c r="R55" s="160"/>
      <c r="S55" s="160"/>
      <c r="T55" s="160"/>
      <c r="U55" s="160"/>
      <c r="V55" s="160"/>
      <c r="W55" s="160"/>
      <c r="X55" s="160"/>
      <c r="Y55" s="160"/>
      <c r="Z55" s="150"/>
      <c r="AA55" s="150"/>
      <c r="AB55" s="150"/>
      <c r="AC55" s="150"/>
      <c r="AD55" s="150"/>
      <c r="AE55" s="150"/>
      <c r="AF55" s="150"/>
      <c r="AG55" s="150" t="s">
        <v>415</v>
      </c>
      <c r="AH55" s="150">
        <v>0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3" x14ac:dyDescent="0.25">
      <c r="A56" s="157"/>
      <c r="B56" s="158"/>
      <c r="C56" s="184" t="s">
        <v>1630</v>
      </c>
      <c r="D56" s="182"/>
      <c r="E56" s="183">
        <v>0.65798999999999996</v>
      </c>
      <c r="F56" s="160"/>
      <c r="G56" s="160"/>
      <c r="H56" s="160"/>
      <c r="I56" s="160"/>
      <c r="J56" s="160"/>
      <c r="K56" s="160"/>
      <c r="L56" s="160"/>
      <c r="M56" s="160"/>
      <c r="N56" s="159"/>
      <c r="O56" s="159"/>
      <c r="P56" s="159"/>
      <c r="Q56" s="159"/>
      <c r="R56" s="160"/>
      <c r="S56" s="160"/>
      <c r="T56" s="160"/>
      <c r="U56" s="160"/>
      <c r="V56" s="160"/>
      <c r="W56" s="160"/>
      <c r="X56" s="160"/>
      <c r="Y56" s="160"/>
      <c r="Z56" s="150"/>
      <c r="AA56" s="150"/>
      <c r="AB56" s="150"/>
      <c r="AC56" s="150"/>
      <c r="AD56" s="150"/>
      <c r="AE56" s="150"/>
      <c r="AF56" s="150"/>
      <c r="AG56" s="150" t="s">
        <v>415</v>
      </c>
      <c r="AH56" s="150">
        <v>0</v>
      </c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5">
      <c r="A57" s="169">
        <v>15</v>
      </c>
      <c r="B57" s="170" t="s">
        <v>1631</v>
      </c>
      <c r="C57" s="178" t="s">
        <v>1632</v>
      </c>
      <c r="D57" s="171" t="s">
        <v>407</v>
      </c>
      <c r="E57" s="172">
        <v>88.566999999999993</v>
      </c>
      <c r="F57" s="173"/>
      <c r="G57" s="174">
        <f>ROUND(E57*F57,2)</f>
        <v>0</v>
      </c>
      <c r="H57" s="173"/>
      <c r="I57" s="174">
        <f>ROUND(E57*H57,2)</f>
        <v>0</v>
      </c>
      <c r="J57" s="173"/>
      <c r="K57" s="174">
        <f>ROUND(E57*J57,2)</f>
        <v>0</v>
      </c>
      <c r="L57" s="174">
        <v>21</v>
      </c>
      <c r="M57" s="174">
        <f>G57*(1+L57/100)</f>
        <v>0</v>
      </c>
      <c r="N57" s="172">
        <v>0</v>
      </c>
      <c r="O57" s="172">
        <f>ROUND(E57*N57,2)</f>
        <v>0</v>
      </c>
      <c r="P57" s="172">
        <v>0</v>
      </c>
      <c r="Q57" s="172">
        <f>ROUND(E57*P57,2)</f>
        <v>0</v>
      </c>
      <c r="R57" s="174"/>
      <c r="S57" s="174" t="s">
        <v>443</v>
      </c>
      <c r="T57" s="175" t="s">
        <v>359</v>
      </c>
      <c r="U57" s="160">
        <v>0</v>
      </c>
      <c r="V57" s="160">
        <f>ROUND(E57*U57,2)</f>
        <v>0</v>
      </c>
      <c r="W57" s="160"/>
      <c r="X57" s="160" t="s">
        <v>823</v>
      </c>
      <c r="Y57" s="160" t="s">
        <v>361</v>
      </c>
      <c r="Z57" s="150"/>
      <c r="AA57" s="150"/>
      <c r="AB57" s="150"/>
      <c r="AC57" s="150"/>
      <c r="AD57" s="150"/>
      <c r="AE57" s="150"/>
      <c r="AF57" s="150"/>
      <c r="AG57" s="150" t="s">
        <v>1628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2" x14ac:dyDescent="0.25">
      <c r="A58" s="157"/>
      <c r="B58" s="158"/>
      <c r="C58" s="184" t="s">
        <v>1633</v>
      </c>
      <c r="D58" s="182"/>
      <c r="E58" s="183"/>
      <c r="F58" s="160"/>
      <c r="G58" s="160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60"/>
      <c r="Z58" s="150"/>
      <c r="AA58" s="150"/>
      <c r="AB58" s="150"/>
      <c r="AC58" s="150"/>
      <c r="AD58" s="150"/>
      <c r="AE58" s="150"/>
      <c r="AF58" s="150"/>
      <c r="AG58" s="150" t="s">
        <v>415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3" x14ac:dyDescent="0.25">
      <c r="A59" s="157"/>
      <c r="B59" s="158"/>
      <c r="C59" s="184" t="s">
        <v>1607</v>
      </c>
      <c r="D59" s="182"/>
      <c r="E59" s="183">
        <v>88.566999999999993</v>
      </c>
      <c r="F59" s="160"/>
      <c r="G59" s="160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60"/>
      <c r="Z59" s="150"/>
      <c r="AA59" s="150"/>
      <c r="AB59" s="150"/>
      <c r="AC59" s="150"/>
      <c r="AD59" s="150"/>
      <c r="AE59" s="150"/>
      <c r="AF59" s="150"/>
      <c r="AG59" s="150" t="s">
        <v>415</v>
      </c>
      <c r="AH59" s="150">
        <v>0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x14ac:dyDescent="0.25">
      <c r="A60" s="162" t="s">
        <v>353</v>
      </c>
      <c r="B60" s="163" t="s">
        <v>229</v>
      </c>
      <c r="C60" s="177" t="s">
        <v>230</v>
      </c>
      <c r="D60" s="164"/>
      <c r="E60" s="165"/>
      <c r="F60" s="166"/>
      <c r="G60" s="166">
        <f>SUMIF(AG61:AG66,"&lt;&gt;NOR",G61:G66)</f>
        <v>0</v>
      </c>
      <c r="H60" s="166"/>
      <c r="I60" s="166">
        <f>SUM(I61:I66)</f>
        <v>0</v>
      </c>
      <c r="J60" s="166"/>
      <c r="K60" s="166">
        <f>SUM(K61:K66)</f>
        <v>0</v>
      </c>
      <c r="L60" s="166"/>
      <c r="M60" s="166">
        <f>SUM(M61:M66)</f>
        <v>0</v>
      </c>
      <c r="N60" s="165"/>
      <c r="O60" s="165">
        <f>SUM(O61:O66)</f>
        <v>0.3</v>
      </c>
      <c r="P60" s="165"/>
      <c r="Q60" s="165">
        <f>SUM(Q61:Q66)</f>
        <v>0</v>
      </c>
      <c r="R60" s="166"/>
      <c r="S60" s="166"/>
      <c r="T60" s="167"/>
      <c r="U60" s="161"/>
      <c r="V60" s="161">
        <f>SUM(V61:V66)</f>
        <v>0</v>
      </c>
      <c r="W60" s="161"/>
      <c r="X60" s="161"/>
      <c r="Y60" s="161"/>
      <c r="AG60" t="s">
        <v>354</v>
      </c>
    </row>
    <row r="61" spans="1:60" outlineLevel="1" x14ac:dyDescent="0.25">
      <c r="A61" s="169">
        <v>16</v>
      </c>
      <c r="B61" s="170" t="s">
        <v>1634</v>
      </c>
      <c r="C61" s="178" t="s">
        <v>1635</v>
      </c>
      <c r="D61" s="171" t="s">
        <v>446</v>
      </c>
      <c r="E61" s="172">
        <v>304.89999999999998</v>
      </c>
      <c r="F61" s="173"/>
      <c r="G61" s="174">
        <f>ROUND(E61*F61,2)</f>
        <v>0</v>
      </c>
      <c r="H61" s="173"/>
      <c r="I61" s="174">
        <f>ROUND(E61*H61,2)</f>
        <v>0</v>
      </c>
      <c r="J61" s="173"/>
      <c r="K61" s="174">
        <f>ROUND(E61*J61,2)</f>
        <v>0</v>
      </c>
      <c r="L61" s="174">
        <v>21</v>
      </c>
      <c r="M61" s="174">
        <f>G61*(1+L61/100)</f>
        <v>0</v>
      </c>
      <c r="N61" s="172">
        <v>9.8999999999999999E-4</v>
      </c>
      <c r="O61" s="172">
        <f>ROUND(E61*N61,2)</f>
        <v>0.3</v>
      </c>
      <c r="P61" s="172">
        <v>0</v>
      </c>
      <c r="Q61" s="172">
        <f>ROUND(E61*P61,2)</f>
        <v>0</v>
      </c>
      <c r="R61" s="174"/>
      <c r="S61" s="174" t="s">
        <v>443</v>
      </c>
      <c r="T61" s="175" t="s">
        <v>359</v>
      </c>
      <c r="U61" s="160">
        <v>0</v>
      </c>
      <c r="V61" s="160">
        <f>ROUND(E61*U61,2)</f>
        <v>0</v>
      </c>
      <c r="W61" s="160"/>
      <c r="X61" s="160" t="s">
        <v>410</v>
      </c>
      <c r="Y61" s="160" t="s">
        <v>361</v>
      </c>
      <c r="Z61" s="150"/>
      <c r="AA61" s="150"/>
      <c r="AB61" s="150"/>
      <c r="AC61" s="150"/>
      <c r="AD61" s="150"/>
      <c r="AE61" s="150"/>
      <c r="AF61" s="150"/>
      <c r="AG61" s="150" t="s">
        <v>1578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2" x14ac:dyDescent="0.25">
      <c r="A62" s="157"/>
      <c r="B62" s="158"/>
      <c r="C62" s="184" t="s">
        <v>1636</v>
      </c>
      <c r="D62" s="182"/>
      <c r="E62" s="183"/>
      <c r="F62" s="160"/>
      <c r="G62" s="160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60"/>
      <c r="Z62" s="150"/>
      <c r="AA62" s="150"/>
      <c r="AB62" s="150"/>
      <c r="AC62" s="150"/>
      <c r="AD62" s="150"/>
      <c r="AE62" s="150"/>
      <c r="AF62" s="150"/>
      <c r="AG62" s="150" t="s">
        <v>415</v>
      </c>
      <c r="AH62" s="150">
        <v>0</v>
      </c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3" x14ac:dyDescent="0.25">
      <c r="A63" s="157"/>
      <c r="B63" s="158"/>
      <c r="C63" s="184" t="s">
        <v>1637</v>
      </c>
      <c r="D63" s="182"/>
      <c r="E63" s="183">
        <v>304.89999999999998</v>
      </c>
      <c r="F63" s="160"/>
      <c r="G63" s="160"/>
      <c r="H63" s="160"/>
      <c r="I63" s="160"/>
      <c r="J63" s="160"/>
      <c r="K63" s="160"/>
      <c r="L63" s="160"/>
      <c r="M63" s="160"/>
      <c r="N63" s="159"/>
      <c r="O63" s="159"/>
      <c r="P63" s="159"/>
      <c r="Q63" s="159"/>
      <c r="R63" s="160"/>
      <c r="S63" s="160"/>
      <c r="T63" s="160"/>
      <c r="U63" s="160"/>
      <c r="V63" s="160"/>
      <c r="W63" s="160"/>
      <c r="X63" s="160"/>
      <c r="Y63" s="160"/>
      <c r="Z63" s="150"/>
      <c r="AA63" s="150"/>
      <c r="AB63" s="150"/>
      <c r="AC63" s="150"/>
      <c r="AD63" s="150"/>
      <c r="AE63" s="150"/>
      <c r="AF63" s="150"/>
      <c r="AG63" s="150" t="s">
        <v>415</v>
      </c>
      <c r="AH63" s="150">
        <v>0</v>
      </c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5">
      <c r="A64" s="169">
        <v>17</v>
      </c>
      <c r="B64" s="170" t="s">
        <v>1638</v>
      </c>
      <c r="C64" s="178" t="s">
        <v>1639</v>
      </c>
      <c r="D64" s="171" t="s">
        <v>446</v>
      </c>
      <c r="E64" s="172">
        <v>304.89999999999998</v>
      </c>
      <c r="F64" s="173"/>
      <c r="G64" s="174">
        <f>ROUND(E64*F64,2)</f>
        <v>0</v>
      </c>
      <c r="H64" s="173"/>
      <c r="I64" s="174">
        <f>ROUND(E64*H64,2)</f>
        <v>0</v>
      </c>
      <c r="J64" s="173"/>
      <c r="K64" s="174">
        <f>ROUND(E64*J64,2)</f>
        <v>0</v>
      </c>
      <c r="L64" s="174">
        <v>21</v>
      </c>
      <c r="M64" s="174">
        <f>G64*(1+L64/100)</f>
        <v>0</v>
      </c>
      <c r="N64" s="172">
        <v>0</v>
      </c>
      <c r="O64" s="172">
        <f>ROUND(E64*N64,2)</f>
        <v>0</v>
      </c>
      <c r="P64" s="172">
        <v>0</v>
      </c>
      <c r="Q64" s="172">
        <f>ROUND(E64*P64,2)</f>
        <v>0</v>
      </c>
      <c r="R64" s="174"/>
      <c r="S64" s="174" t="s">
        <v>443</v>
      </c>
      <c r="T64" s="175" t="s">
        <v>359</v>
      </c>
      <c r="U64" s="160">
        <v>0</v>
      </c>
      <c r="V64" s="160">
        <f>ROUND(E64*U64,2)</f>
        <v>0</v>
      </c>
      <c r="W64" s="160"/>
      <c r="X64" s="160" t="s">
        <v>410</v>
      </c>
      <c r="Y64" s="160" t="s">
        <v>361</v>
      </c>
      <c r="Z64" s="150"/>
      <c r="AA64" s="150"/>
      <c r="AB64" s="150"/>
      <c r="AC64" s="150"/>
      <c r="AD64" s="150"/>
      <c r="AE64" s="150"/>
      <c r="AF64" s="150"/>
      <c r="AG64" s="150" t="s">
        <v>1578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2" x14ac:dyDescent="0.25">
      <c r="A65" s="157"/>
      <c r="B65" s="158"/>
      <c r="C65" s="184" t="s">
        <v>1636</v>
      </c>
      <c r="D65" s="182"/>
      <c r="E65" s="183"/>
      <c r="F65" s="160"/>
      <c r="G65" s="160"/>
      <c r="H65" s="160"/>
      <c r="I65" s="160"/>
      <c r="J65" s="160"/>
      <c r="K65" s="160"/>
      <c r="L65" s="160"/>
      <c r="M65" s="160"/>
      <c r="N65" s="159"/>
      <c r="O65" s="159"/>
      <c r="P65" s="159"/>
      <c r="Q65" s="159"/>
      <c r="R65" s="160"/>
      <c r="S65" s="160"/>
      <c r="T65" s="160"/>
      <c r="U65" s="160"/>
      <c r="V65" s="160"/>
      <c r="W65" s="160"/>
      <c r="X65" s="160"/>
      <c r="Y65" s="160"/>
      <c r="Z65" s="150"/>
      <c r="AA65" s="150"/>
      <c r="AB65" s="150"/>
      <c r="AC65" s="150"/>
      <c r="AD65" s="150"/>
      <c r="AE65" s="150"/>
      <c r="AF65" s="150"/>
      <c r="AG65" s="150" t="s">
        <v>415</v>
      </c>
      <c r="AH65" s="150">
        <v>0</v>
      </c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3" x14ac:dyDescent="0.25">
      <c r="A66" s="157"/>
      <c r="B66" s="158"/>
      <c r="C66" s="184" t="s">
        <v>1637</v>
      </c>
      <c r="D66" s="182"/>
      <c r="E66" s="183">
        <v>304.89999999999998</v>
      </c>
      <c r="F66" s="160"/>
      <c r="G66" s="160"/>
      <c r="H66" s="160"/>
      <c r="I66" s="160"/>
      <c r="J66" s="160"/>
      <c r="K66" s="160"/>
      <c r="L66" s="160"/>
      <c r="M66" s="160"/>
      <c r="N66" s="159"/>
      <c r="O66" s="159"/>
      <c r="P66" s="159"/>
      <c r="Q66" s="159"/>
      <c r="R66" s="160"/>
      <c r="S66" s="160"/>
      <c r="T66" s="160"/>
      <c r="U66" s="160"/>
      <c r="V66" s="160"/>
      <c r="W66" s="160"/>
      <c r="X66" s="160"/>
      <c r="Y66" s="160"/>
      <c r="Z66" s="150"/>
      <c r="AA66" s="150"/>
      <c r="AB66" s="150"/>
      <c r="AC66" s="150"/>
      <c r="AD66" s="150"/>
      <c r="AE66" s="150"/>
      <c r="AF66" s="150"/>
      <c r="AG66" s="150" t="s">
        <v>415</v>
      </c>
      <c r="AH66" s="150">
        <v>0</v>
      </c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x14ac:dyDescent="0.25">
      <c r="A67" s="162" t="s">
        <v>353</v>
      </c>
      <c r="B67" s="163" t="s">
        <v>231</v>
      </c>
      <c r="C67" s="177" t="s">
        <v>232</v>
      </c>
      <c r="D67" s="164"/>
      <c r="E67" s="165"/>
      <c r="F67" s="166"/>
      <c r="G67" s="166">
        <f>SUMIF(AG68:AG89,"&lt;&gt;NOR",G68:G89)</f>
        <v>0</v>
      </c>
      <c r="H67" s="166"/>
      <c r="I67" s="166">
        <f>SUM(I68:I89)</f>
        <v>0</v>
      </c>
      <c r="J67" s="166"/>
      <c r="K67" s="166">
        <f>SUM(K68:K89)</f>
        <v>0</v>
      </c>
      <c r="L67" s="166"/>
      <c r="M67" s="166">
        <f>SUM(M68:M89)</f>
        <v>0</v>
      </c>
      <c r="N67" s="165"/>
      <c r="O67" s="165">
        <f>SUM(O68:O89)</f>
        <v>0</v>
      </c>
      <c r="P67" s="165"/>
      <c r="Q67" s="165">
        <f>SUM(Q68:Q89)</f>
        <v>0</v>
      </c>
      <c r="R67" s="166"/>
      <c r="S67" s="166"/>
      <c r="T67" s="167"/>
      <c r="U67" s="161"/>
      <c r="V67" s="161">
        <f>SUM(V68:V89)</f>
        <v>0</v>
      </c>
      <c r="W67" s="161"/>
      <c r="X67" s="161"/>
      <c r="Y67" s="161"/>
      <c r="AG67" t="s">
        <v>354</v>
      </c>
    </row>
    <row r="68" spans="1:60" outlineLevel="1" x14ac:dyDescent="0.25">
      <c r="A68" s="169">
        <v>18</v>
      </c>
      <c r="B68" s="170" t="s">
        <v>1640</v>
      </c>
      <c r="C68" s="178" t="s">
        <v>1641</v>
      </c>
      <c r="D68" s="171" t="s">
        <v>407</v>
      </c>
      <c r="E68" s="172">
        <v>386.7</v>
      </c>
      <c r="F68" s="173"/>
      <c r="G68" s="174">
        <f>ROUND(E68*F68,2)</f>
        <v>0</v>
      </c>
      <c r="H68" s="173"/>
      <c r="I68" s="174">
        <f>ROUND(E68*H68,2)</f>
        <v>0</v>
      </c>
      <c r="J68" s="173"/>
      <c r="K68" s="174">
        <f>ROUND(E68*J68,2)</f>
        <v>0</v>
      </c>
      <c r="L68" s="174">
        <v>21</v>
      </c>
      <c r="M68" s="174">
        <f>G68*(1+L68/100)</f>
        <v>0</v>
      </c>
      <c r="N68" s="172">
        <v>0</v>
      </c>
      <c r="O68" s="172">
        <f>ROUND(E68*N68,2)</f>
        <v>0</v>
      </c>
      <c r="P68" s="172">
        <v>0</v>
      </c>
      <c r="Q68" s="172">
        <f>ROUND(E68*P68,2)</f>
        <v>0</v>
      </c>
      <c r="R68" s="174"/>
      <c r="S68" s="174" t="s">
        <v>443</v>
      </c>
      <c r="T68" s="175" t="s">
        <v>359</v>
      </c>
      <c r="U68" s="160">
        <v>0</v>
      </c>
      <c r="V68" s="160">
        <f>ROUND(E68*U68,2)</f>
        <v>0</v>
      </c>
      <c r="W68" s="160"/>
      <c r="X68" s="160" t="s">
        <v>410</v>
      </c>
      <c r="Y68" s="160" t="s">
        <v>361</v>
      </c>
      <c r="Z68" s="150"/>
      <c r="AA68" s="150"/>
      <c r="AB68" s="150"/>
      <c r="AC68" s="150"/>
      <c r="AD68" s="150"/>
      <c r="AE68" s="150"/>
      <c r="AF68" s="150"/>
      <c r="AG68" s="150" t="s">
        <v>1578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2" x14ac:dyDescent="0.25">
      <c r="A69" s="157"/>
      <c r="B69" s="158"/>
      <c r="C69" s="184" t="s">
        <v>1642</v>
      </c>
      <c r="D69" s="182"/>
      <c r="E69" s="183"/>
      <c r="F69" s="160"/>
      <c r="G69" s="160"/>
      <c r="H69" s="160"/>
      <c r="I69" s="160"/>
      <c r="J69" s="160"/>
      <c r="K69" s="160"/>
      <c r="L69" s="160"/>
      <c r="M69" s="160"/>
      <c r="N69" s="159"/>
      <c r="O69" s="159"/>
      <c r="P69" s="159"/>
      <c r="Q69" s="159"/>
      <c r="R69" s="160"/>
      <c r="S69" s="160"/>
      <c r="T69" s="160"/>
      <c r="U69" s="160"/>
      <c r="V69" s="160"/>
      <c r="W69" s="160"/>
      <c r="X69" s="160"/>
      <c r="Y69" s="160"/>
      <c r="Z69" s="150"/>
      <c r="AA69" s="150"/>
      <c r="AB69" s="150"/>
      <c r="AC69" s="150"/>
      <c r="AD69" s="150"/>
      <c r="AE69" s="150"/>
      <c r="AF69" s="150"/>
      <c r="AG69" s="150" t="s">
        <v>415</v>
      </c>
      <c r="AH69" s="150">
        <v>0</v>
      </c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3" x14ac:dyDescent="0.25">
      <c r="A70" s="157"/>
      <c r="B70" s="158"/>
      <c r="C70" s="184" t="s">
        <v>1643</v>
      </c>
      <c r="D70" s="182"/>
      <c r="E70" s="183">
        <v>386.7</v>
      </c>
      <c r="F70" s="160"/>
      <c r="G70" s="160"/>
      <c r="H70" s="160"/>
      <c r="I70" s="160"/>
      <c r="J70" s="160"/>
      <c r="K70" s="160"/>
      <c r="L70" s="160"/>
      <c r="M70" s="160"/>
      <c r="N70" s="159"/>
      <c r="O70" s="159"/>
      <c r="P70" s="159"/>
      <c r="Q70" s="159"/>
      <c r="R70" s="160"/>
      <c r="S70" s="160"/>
      <c r="T70" s="160"/>
      <c r="U70" s="160"/>
      <c r="V70" s="160"/>
      <c r="W70" s="160"/>
      <c r="X70" s="160"/>
      <c r="Y70" s="160"/>
      <c r="Z70" s="150"/>
      <c r="AA70" s="150"/>
      <c r="AB70" s="150"/>
      <c r="AC70" s="150"/>
      <c r="AD70" s="150"/>
      <c r="AE70" s="150"/>
      <c r="AF70" s="150"/>
      <c r="AG70" s="150" t="s">
        <v>415</v>
      </c>
      <c r="AH70" s="150">
        <v>0</v>
      </c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5">
      <c r="A71" s="169">
        <v>19</v>
      </c>
      <c r="B71" s="170" t="s">
        <v>1644</v>
      </c>
      <c r="C71" s="178" t="s">
        <v>1645</v>
      </c>
      <c r="D71" s="171" t="s">
        <v>407</v>
      </c>
      <c r="E71" s="172">
        <v>12</v>
      </c>
      <c r="F71" s="173"/>
      <c r="G71" s="174">
        <f>ROUND(E71*F71,2)</f>
        <v>0</v>
      </c>
      <c r="H71" s="173"/>
      <c r="I71" s="174">
        <f>ROUND(E71*H71,2)</f>
        <v>0</v>
      </c>
      <c r="J71" s="173"/>
      <c r="K71" s="174">
        <f>ROUND(E71*J71,2)</f>
        <v>0</v>
      </c>
      <c r="L71" s="174">
        <v>21</v>
      </c>
      <c r="M71" s="174">
        <f>G71*(1+L71/100)</f>
        <v>0</v>
      </c>
      <c r="N71" s="172">
        <v>0</v>
      </c>
      <c r="O71" s="172">
        <f>ROUND(E71*N71,2)</f>
        <v>0</v>
      </c>
      <c r="P71" s="172">
        <v>0</v>
      </c>
      <c r="Q71" s="172">
        <f>ROUND(E71*P71,2)</f>
        <v>0</v>
      </c>
      <c r="R71" s="174"/>
      <c r="S71" s="174" t="s">
        <v>443</v>
      </c>
      <c r="T71" s="175" t="s">
        <v>359</v>
      </c>
      <c r="U71" s="160">
        <v>0</v>
      </c>
      <c r="V71" s="160">
        <f>ROUND(E71*U71,2)</f>
        <v>0</v>
      </c>
      <c r="W71" s="160"/>
      <c r="X71" s="160" t="s">
        <v>410</v>
      </c>
      <c r="Y71" s="160" t="s">
        <v>361</v>
      </c>
      <c r="Z71" s="150"/>
      <c r="AA71" s="150"/>
      <c r="AB71" s="150"/>
      <c r="AC71" s="150"/>
      <c r="AD71" s="150"/>
      <c r="AE71" s="150"/>
      <c r="AF71" s="150"/>
      <c r="AG71" s="150" t="s">
        <v>1578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2" x14ac:dyDescent="0.25">
      <c r="A72" s="157"/>
      <c r="B72" s="158"/>
      <c r="C72" s="184" t="s">
        <v>1625</v>
      </c>
      <c r="D72" s="182"/>
      <c r="E72" s="183"/>
      <c r="F72" s="160"/>
      <c r="G72" s="160"/>
      <c r="H72" s="160"/>
      <c r="I72" s="160"/>
      <c r="J72" s="160"/>
      <c r="K72" s="160"/>
      <c r="L72" s="160"/>
      <c r="M72" s="160"/>
      <c r="N72" s="159"/>
      <c r="O72" s="159"/>
      <c r="P72" s="159"/>
      <c r="Q72" s="159"/>
      <c r="R72" s="160"/>
      <c r="S72" s="160"/>
      <c r="T72" s="160"/>
      <c r="U72" s="160"/>
      <c r="V72" s="160"/>
      <c r="W72" s="160"/>
      <c r="X72" s="160"/>
      <c r="Y72" s="160"/>
      <c r="Z72" s="150"/>
      <c r="AA72" s="150"/>
      <c r="AB72" s="150"/>
      <c r="AC72" s="150"/>
      <c r="AD72" s="150"/>
      <c r="AE72" s="150"/>
      <c r="AF72" s="150"/>
      <c r="AG72" s="150" t="s">
        <v>415</v>
      </c>
      <c r="AH72" s="150">
        <v>0</v>
      </c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3" x14ac:dyDescent="0.25">
      <c r="A73" s="157"/>
      <c r="B73" s="158"/>
      <c r="C73" s="184" t="s">
        <v>221</v>
      </c>
      <c r="D73" s="182"/>
      <c r="E73" s="183">
        <v>12</v>
      </c>
      <c r="F73" s="160"/>
      <c r="G73" s="160"/>
      <c r="H73" s="160"/>
      <c r="I73" s="160"/>
      <c r="J73" s="160"/>
      <c r="K73" s="160"/>
      <c r="L73" s="160"/>
      <c r="M73" s="160"/>
      <c r="N73" s="159"/>
      <c r="O73" s="159"/>
      <c r="P73" s="159"/>
      <c r="Q73" s="159"/>
      <c r="R73" s="160"/>
      <c r="S73" s="160"/>
      <c r="T73" s="160"/>
      <c r="U73" s="160"/>
      <c r="V73" s="160"/>
      <c r="W73" s="160"/>
      <c r="X73" s="160"/>
      <c r="Y73" s="160"/>
      <c r="Z73" s="150"/>
      <c r="AA73" s="150"/>
      <c r="AB73" s="150"/>
      <c r="AC73" s="150"/>
      <c r="AD73" s="150"/>
      <c r="AE73" s="150"/>
      <c r="AF73" s="150"/>
      <c r="AG73" s="150" t="s">
        <v>415</v>
      </c>
      <c r="AH73" s="150">
        <v>0</v>
      </c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5">
      <c r="A74" s="169">
        <v>20</v>
      </c>
      <c r="B74" s="170" t="s">
        <v>477</v>
      </c>
      <c r="C74" s="178" t="s">
        <v>1646</v>
      </c>
      <c r="D74" s="171" t="s">
        <v>407</v>
      </c>
      <c r="E74" s="172">
        <v>386.7</v>
      </c>
      <c r="F74" s="173"/>
      <c r="G74" s="174">
        <f>ROUND(E74*F74,2)</f>
        <v>0</v>
      </c>
      <c r="H74" s="173"/>
      <c r="I74" s="174">
        <f>ROUND(E74*H74,2)</f>
        <v>0</v>
      </c>
      <c r="J74" s="173"/>
      <c r="K74" s="174">
        <f>ROUND(E74*J74,2)</f>
        <v>0</v>
      </c>
      <c r="L74" s="174">
        <v>21</v>
      </c>
      <c r="M74" s="174">
        <f>G74*(1+L74/100)</f>
        <v>0</v>
      </c>
      <c r="N74" s="172">
        <v>0</v>
      </c>
      <c r="O74" s="172">
        <f>ROUND(E74*N74,2)</f>
        <v>0</v>
      </c>
      <c r="P74" s="172">
        <v>0</v>
      </c>
      <c r="Q74" s="172">
        <f>ROUND(E74*P74,2)</f>
        <v>0</v>
      </c>
      <c r="R74" s="174"/>
      <c r="S74" s="174" t="s">
        <v>443</v>
      </c>
      <c r="T74" s="175" t="s">
        <v>359</v>
      </c>
      <c r="U74" s="160">
        <v>0</v>
      </c>
      <c r="V74" s="160">
        <f>ROUND(E74*U74,2)</f>
        <v>0</v>
      </c>
      <c r="W74" s="160"/>
      <c r="X74" s="160" t="s">
        <v>410</v>
      </c>
      <c r="Y74" s="160" t="s">
        <v>361</v>
      </c>
      <c r="Z74" s="150"/>
      <c r="AA74" s="150"/>
      <c r="AB74" s="150"/>
      <c r="AC74" s="150"/>
      <c r="AD74" s="150"/>
      <c r="AE74" s="150"/>
      <c r="AF74" s="150"/>
      <c r="AG74" s="150" t="s">
        <v>1578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2" x14ac:dyDescent="0.25">
      <c r="A75" s="157"/>
      <c r="B75" s="158"/>
      <c r="C75" s="184" t="s">
        <v>1642</v>
      </c>
      <c r="D75" s="182"/>
      <c r="E75" s="183"/>
      <c r="F75" s="160"/>
      <c r="G75" s="160"/>
      <c r="H75" s="160"/>
      <c r="I75" s="160"/>
      <c r="J75" s="160"/>
      <c r="K75" s="160"/>
      <c r="L75" s="160"/>
      <c r="M75" s="160"/>
      <c r="N75" s="159"/>
      <c r="O75" s="159"/>
      <c r="P75" s="159"/>
      <c r="Q75" s="159"/>
      <c r="R75" s="160"/>
      <c r="S75" s="160"/>
      <c r="T75" s="160"/>
      <c r="U75" s="160"/>
      <c r="V75" s="160"/>
      <c r="W75" s="160"/>
      <c r="X75" s="160"/>
      <c r="Y75" s="160"/>
      <c r="Z75" s="150"/>
      <c r="AA75" s="150"/>
      <c r="AB75" s="150"/>
      <c r="AC75" s="150"/>
      <c r="AD75" s="150"/>
      <c r="AE75" s="150"/>
      <c r="AF75" s="150"/>
      <c r="AG75" s="150" t="s">
        <v>415</v>
      </c>
      <c r="AH75" s="150">
        <v>0</v>
      </c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3" x14ac:dyDescent="0.25">
      <c r="A76" s="157"/>
      <c r="B76" s="158"/>
      <c r="C76" s="184" t="s">
        <v>1643</v>
      </c>
      <c r="D76" s="182"/>
      <c r="E76" s="183">
        <v>386.7</v>
      </c>
      <c r="F76" s="160"/>
      <c r="G76" s="160"/>
      <c r="H76" s="160"/>
      <c r="I76" s="160"/>
      <c r="J76" s="160"/>
      <c r="K76" s="160"/>
      <c r="L76" s="160"/>
      <c r="M76" s="160"/>
      <c r="N76" s="159"/>
      <c r="O76" s="159"/>
      <c r="P76" s="159"/>
      <c r="Q76" s="159"/>
      <c r="R76" s="160"/>
      <c r="S76" s="160"/>
      <c r="T76" s="160"/>
      <c r="U76" s="160"/>
      <c r="V76" s="160"/>
      <c r="W76" s="160"/>
      <c r="X76" s="160"/>
      <c r="Y76" s="160"/>
      <c r="Z76" s="150"/>
      <c r="AA76" s="150"/>
      <c r="AB76" s="150"/>
      <c r="AC76" s="150"/>
      <c r="AD76" s="150"/>
      <c r="AE76" s="150"/>
      <c r="AF76" s="150"/>
      <c r="AG76" s="150" t="s">
        <v>415</v>
      </c>
      <c r="AH76" s="150">
        <v>0</v>
      </c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5">
      <c r="A77" s="169">
        <v>21</v>
      </c>
      <c r="B77" s="170" t="s">
        <v>480</v>
      </c>
      <c r="C77" s="178" t="s">
        <v>1647</v>
      </c>
      <c r="D77" s="171" t="s">
        <v>407</v>
      </c>
      <c r="E77" s="172">
        <v>1933.5</v>
      </c>
      <c r="F77" s="173"/>
      <c r="G77" s="174">
        <f>ROUND(E77*F77,2)</f>
        <v>0</v>
      </c>
      <c r="H77" s="173"/>
      <c r="I77" s="174">
        <f>ROUND(E77*H77,2)</f>
        <v>0</v>
      </c>
      <c r="J77" s="173"/>
      <c r="K77" s="174">
        <f>ROUND(E77*J77,2)</f>
        <v>0</v>
      </c>
      <c r="L77" s="174">
        <v>21</v>
      </c>
      <c r="M77" s="174">
        <f>G77*(1+L77/100)</f>
        <v>0</v>
      </c>
      <c r="N77" s="172">
        <v>0</v>
      </c>
      <c r="O77" s="172">
        <f>ROUND(E77*N77,2)</f>
        <v>0</v>
      </c>
      <c r="P77" s="172">
        <v>0</v>
      </c>
      <c r="Q77" s="172">
        <f>ROUND(E77*P77,2)</f>
        <v>0</v>
      </c>
      <c r="R77" s="174"/>
      <c r="S77" s="174" t="s">
        <v>443</v>
      </c>
      <c r="T77" s="175" t="s">
        <v>359</v>
      </c>
      <c r="U77" s="160">
        <v>0</v>
      </c>
      <c r="V77" s="160">
        <f>ROUND(E77*U77,2)</f>
        <v>0</v>
      </c>
      <c r="W77" s="160"/>
      <c r="X77" s="160" t="s">
        <v>410</v>
      </c>
      <c r="Y77" s="160" t="s">
        <v>361</v>
      </c>
      <c r="Z77" s="150"/>
      <c r="AA77" s="150"/>
      <c r="AB77" s="150"/>
      <c r="AC77" s="150"/>
      <c r="AD77" s="150"/>
      <c r="AE77" s="150"/>
      <c r="AF77" s="150"/>
      <c r="AG77" s="150" t="s">
        <v>1578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2" x14ac:dyDescent="0.25">
      <c r="A78" s="157"/>
      <c r="B78" s="158"/>
      <c r="C78" s="184" t="s">
        <v>1648</v>
      </c>
      <c r="D78" s="182"/>
      <c r="E78" s="183"/>
      <c r="F78" s="160"/>
      <c r="G78" s="160"/>
      <c r="H78" s="160"/>
      <c r="I78" s="160"/>
      <c r="J78" s="160"/>
      <c r="K78" s="160"/>
      <c r="L78" s="160"/>
      <c r="M78" s="160"/>
      <c r="N78" s="159"/>
      <c r="O78" s="159"/>
      <c r="P78" s="159"/>
      <c r="Q78" s="159"/>
      <c r="R78" s="160"/>
      <c r="S78" s="160"/>
      <c r="T78" s="160"/>
      <c r="U78" s="160"/>
      <c r="V78" s="160"/>
      <c r="W78" s="160"/>
      <c r="X78" s="160"/>
      <c r="Y78" s="160"/>
      <c r="Z78" s="150"/>
      <c r="AA78" s="150"/>
      <c r="AB78" s="150"/>
      <c r="AC78" s="150"/>
      <c r="AD78" s="150"/>
      <c r="AE78" s="150"/>
      <c r="AF78" s="150"/>
      <c r="AG78" s="150" t="s">
        <v>415</v>
      </c>
      <c r="AH78" s="150">
        <v>0</v>
      </c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3" x14ac:dyDescent="0.25">
      <c r="A79" s="157"/>
      <c r="B79" s="158"/>
      <c r="C79" s="184" t="s">
        <v>1649</v>
      </c>
      <c r="D79" s="182"/>
      <c r="E79" s="183">
        <v>1933.5</v>
      </c>
      <c r="F79" s="160"/>
      <c r="G79" s="160"/>
      <c r="H79" s="160"/>
      <c r="I79" s="160"/>
      <c r="J79" s="160"/>
      <c r="K79" s="160"/>
      <c r="L79" s="160"/>
      <c r="M79" s="160"/>
      <c r="N79" s="159"/>
      <c r="O79" s="159"/>
      <c r="P79" s="159"/>
      <c r="Q79" s="159"/>
      <c r="R79" s="160"/>
      <c r="S79" s="160"/>
      <c r="T79" s="160"/>
      <c r="U79" s="160"/>
      <c r="V79" s="160"/>
      <c r="W79" s="160"/>
      <c r="X79" s="160"/>
      <c r="Y79" s="160"/>
      <c r="Z79" s="150"/>
      <c r="AA79" s="150"/>
      <c r="AB79" s="150"/>
      <c r="AC79" s="150"/>
      <c r="AD79" s="150"/>
      <c r="AE79" s="150"/>
      <c r="AF79" s="150"/>
      <c r="AG79" s="150" t="s">
        <v>415</v>
      </c>
      <c r="AH79" s="150">
        <v>0</v>
      </c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5">
      <c r="A80" s="169">
        <v>22</v>
      </c>
      <c r="B80" s="170" t="s">
        <v>1650</v>
      </c>
      <c r="C80" s="178" t="s">
        <v>1651</v>
      </c>
      <c r="D80" s="171" t="s">
        <v>407</v>
      </c>
      <c r="E80" s="172">
        <v>12</v>
      </c>
      <c r="F80" s="173"/>
      <c r="G80" s="174">
        <f>ROUND(E80*F80,2)</f>
        <v>0</v>
      </c>
      <c r="H80" s="173"/>
      <c r="I80" s="174">
        <f>ROUND(E80*H80,2)</f>
        <v>0</v>
      </c>
      <c r="J80" s="173"/>
      <c r="K80" s="174">
        <f>ROUND(E80*J80,2)</f>
        <v>0</v>
      </c>
      <c r="L80" s="174">
        <v>21</v>
      </c>
      <c r="M80" s="174">
        <f>G80*(1+L80/100)</f>
        <v>0</v>
      </c>
      <c r="N80" s="172">
        <v>0</v>
      </c>
      <c r="O80" s="172">
        <f>ROUND(E80*N80,2)</f>
        <v>0</v>
      </c>
      <c r="P80" s="172">
        <v>0</v>
      </c>
      <c r="Q80" s="172">
        <f>ROUND(E80*P80,2)</f>
        <v>0</v>
      </c>
      <c r="R80" s="174"/>
      <c r="S80" s="174" t="s">
        <v>443</v>
      </c>
      <c r="T80" s="175" t="s">
        <v>359</v>
      </c>
      <c r="U80" s="160">
        <v>0</v>
      </c>
      <c r="V80" s="160">
        <f>ROUND(E80*U80,2)</f>
        <v>0</v>
      </c>
      <c r="W80" s="160"/>
      <c r="X80" s="160" t="s">
        <v>410</v>
      </c>
      <c r="Y80" s="160" t="s">
        <v>361</v>
      </c>
      <c r="Z80" s="150"/>
      <c r="AA80" s="150"/>
      <c r="AB80" s="150"/>
      <c r="AC80" s="150"/>
      <c r="AD80" s="150"/>
      <c r="AE80" s="150"/>
      <c r="AF80" s="150"/>
      <c r="AG80" s="150" t="s">
        <v>1578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2" x14ac:dyDescent="0.25">
      <c r="A81" s="157"/>
      <c r="B81" s="158"/>
      <c r="C81" s="184" t="s">
        <v>1625</v>
      </c>
      <c r="D81" s="182"/>
      <c r="E81" s="183"/>
      <c r="F81" s="160"/>
      <c r="G81" s="160"/>
      <c r="H81" s="160"/>
      <c r="I81" s="160"/>
      <c r="J81" s="160"/>
      <c r="K81" s="160"/>
      <c r="L81" s="160"/>
      <c r="M81" s="160"/>
      <c r="N81" s="159"/>
      <c r="O81" s="159"/>
      <c r="P81" s="159"/>
      <c r="Q81" s="159"/>
      <c r="R81" s="160"/>
      <c r="S81" s="160"/>
      <c r="T81" s="160"/>
      <c r="U81" s="160"/>
      <c r="V81" s="160"/>
      <c r="W81" s="160"/>
      <c r="X81" s="160"/>
      <c r="Y81" s="160"/>
      <c r="Z81" s="150"/>
      <c r="AA81" s="150"/>
      <c r="AB81" s="150"/>
      <c r="AC81" s="150"/>
      <c r="AD81" s="150"/>
      <c r="AE81" s="150"/>
      <c r="AF81" s="150"/>
      <c r="AG81" s="150" t="s">
        <v>415</v>
      </c>
      <c r="AH81" s="150">
        <v>0</v>
      </c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3" x14ac:dyDescent="0.25">
      <c r="A82" s="157"/>
      <c r="B82" s="158"/>
      <c r="C82" s="184" t="s">
        <v>221</v>
      </c>
      <c r="D82" s="182"/>
      <c r="E82" s="183">
        <v>12</v>
      </c>
      <c r="F82" s="160"/>
      <c r="G82" s="160"/>
      <c r="H82" s="160"/>
      <c r="I82" s="160"/>
      <c r="J82" s="160"/>
      <c r="K82" s="160"/>
      <c r="L82" s="160"/>
      <c r="M82" s="160"/>
      <c r="N82" s="159"/>
      <c r="O82" s="159"/>
      <c r="P82" s="159"/>
      <c r="Q82" s="159"/>
      <c r="R82" s="160"/>
      <c r="S82" s="160"/>
      <c r="T82" s="160"/>
      <c r="U82" s="160"/>
      <c r="V82" s="160"/>
      <c r="W82" s="160"/>
      <c r="X82" s="160"/>
      <c r="Y82" s="160"/>
      <c r="Z82" s="150"/>
      <c r="AA82" s="150"/>
      <c r="AB82" s="150"/>
      <c r="AC82" s="150"/>
      <c r="AD82" s="150"/>
      <c r="AE82" s="150"/>
      <c r="AF82" s="150"/>
      <c r="AG82" s="150" t="s">
        <v>415</v>
      </c>
      <c r="AH82" s="150">
        <v>0</v>
      </c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5">
      <c r="A83" s="169">
        <v>23</v>
      </c>
      <c r="B83" s="170" t="s">
        <v>1652</v>
      </c>
      <c r="C83" s="178" t="s">
        <v>1653</v>
      </c>
      <c r="D83" s="171" t="s">
        <v>407</v>
      </c>
      <c r="E83" s="172">
        <v>60</v>
      </c>
      <c r="F83" s="173"/>
      <c r="G83" s="174">
        <f>ROUND(E83*F83,2)</f>
        <v>0</v>
      </c>
      <c r="H83" s="173"/>
      <c r="I83" s="174">
        <f>ROUND(E83*H83,2)</f>
        <v>0</v>
      </c>
      <c r="J83" s="173"/>
      <c r="K83" s="174">
        <f>ROUND(E83*J83,2)</f>
        <v>0</v>
      </c>
      <c r="L83" s="174">
        <v>21</v>
      </c>
      <c r="M83" s="174">
        <f>G83*(1+L83/100)</f>
        <v>0</v>
      </c>
      <c r="N83" s="172">
        <v>0</v>
      </c>
      <c r="O83" s="172">
        <f>ROUND(E83*N83,2)</f>
        <v>0</v>
      </c>
      <c r="P83" s="172">
        <v>0</v>
      </c>
      <c r="Q83" s="172">
        <f>ROUND(E83*P83,2)</f>
        <v>0</v>
      </c>
      <c r="R83" s="174"/>
      <c r="S83" s="174" t="s">
        <v>443</v>
      </c>
      <c r="T83" s="175" t="s">
        <v>359</v>
      </c>
      <c r="U83" s="160">
        <v>0</v>
      </c>
      <c r="V83" s="160">
        <f>ROUND(E83*U83,2)</f>
        <v>0</v>
      </c>
      <c r="W83" s="160"/>
      <c r="X83" s="160" t="s">
        <v>410</v>
      </c>
      <c r="Y83" s="160" t="s">
        <v>361</v>
      </c>
      <c r="Z83" s="150"/>
      <c r="AA83" s="150"/>
      <c r="AB83" s="150"/>
      <c r="AC83" s="150"/>
      <c r="AD83" s="150"/>
      <c r="AE83" s="150"/>
      <c r="AF83" s="150"/>
      <c r="AG83" s="150" t="s">
        <v>1578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2" x14ac:dyDescent="0.25">
      <c r="A84" s="157"/>
      <c r="B84" s="158"/>
      <c r="C84" s="184" t="s">
        <v>1654</v>
      </c>
      <c r="D84" s="182"/>
      <c r="E84" s="183"/>
      <c r="F84" s="160"/>
      <c r="G84" s="160"/>
      <c r="H84" s="160"/>
      <c r="I84" s="160"/>
      <c r="J84" s="160"/>
      <c r="K84" s="160"/>
      <c r="L84" s="160"/>
      <c r="M84" s="160"/>
      <c r="N84" s="159"/>
      <c r="O84" s="159"/>
      <c r="P84" s="159"/>
      <c r="Q84" s="159"/>
      <c r="R84" s="160"/>
      <c r="S84" s="160"/>
      <c r="T84" s="160"/>
      <c r="U84" s="160"/>
      <c r="V84" s="160"/>
      <c r="W84" s="160"/>
      <c r="X84" s="160"/>
      <c r="Y84" s="160"/>
      <c r="Z84" s="150"/>
      <c r="AA84" s="150"/>
      <c r="AB84" s="150"/>
      <c r="AC84" s="150"/>
      <c r="AD84" s="150"/>
      <c r="AE84" s="150"/>
      <c r="AF84" s="150"/>
      <c r="AG84" s="150" t="s">
        <v>415</v>
      </c>
      <c r="AH84" s="150">
        <v>0</v>
      </c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3" x14ac:dyDescent="0.25">
      <c r="A85" s="157"/>
      <c r="B85" s="158"/>
      <c r="C85" s="184" t="s">
        <v>1655</v>
      </c>
      <c r="D85" s="182"/>
      <c r="E85" s="183">
        <v>60</v>
      </c>
      <c r="F85" s="160"/>
      <c r="G85" s="160"/>
      <c r="H85" s="160"/>
      <c r="I85" s="160"/>
      <c r="J85" s="160"/>
      <c r="K85" s="160"/>
      <c r="L85" s="160"/>
      <c r="M85" s="160"/>
      <c r="N85" s="159"/>
      <c r="O85" s="159"/>
      <c r="P85" s="159"/>
      <c r="Q85" s="159"/>
      <c r="R85" s="160"/>
      <c r="S85" s="160"/>
      <c r="T85" s="160"/>
      <c r="U85" s="160"/>
      <c r="V85" s="160"/>
      <c r="W85" s="160"/>
      <c r="X85" s="160"/>
      <c r="Y85" s="160"/>
      <c r="Z85" s="150"/>
      <c r="AA85" s="150"/>
      <c r="AB85" s="150"/>
      <c r="AC85" s="150"/>
      <c r="AD85" s="150"/>
      <c r="AE85" s="150"/>
      <c r="AF85" s="150"/>
      <c r="AG85" s="150" t="s">
        <v>415</v>
      </c>
      <c r="AH85" s="150">
        <v>0</v>
      </c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5">
      <c r="A86" s="169">
        <v>24</v>
      </c>
      <c r="B86" s="170" t="s">
        <v>669</v>
      </c>
      <c r="C86" s="178" t="s">
        <v>1656</v>
      </c>
      <c r="D86" s="171" t="s">
        <v>407</v>
      </c>
      <c r="E86" s="172">
        <v>386.7</v>
      </c>
      <c r="F86" s="173"/>
      <c r="G86" s="174">
        <f>ROUND(E86*F86,2)</f>
        <v>0</v>
      </c>
      <c r="H86" s="173"/>
      <c r="I86" s="174">
        <f>ROUND(E86*H86,2)</f>
        <v>0</v>
      </c>
      <c r="J86" s="173"/>
      <c r="K86" s="174">
        <f>ROUND(E86*J86,2)</f>
        <v>0</v>
      </c>
      <c r="L86" s="174">
        <v>21</v>
      </c>
      <c r="M86" s="174">
        <f>G86*(1+L86/100)</f>
        <v>0</v>
      </c>
      <c r="N86" s="172">
        <v>0</v>
      </c>
      <c r="O86" s="172">
        <f>ROUND(E86*N86,2)</f>
        <v>0</v>
      </c>
      <c r="P86" s="172">
        <v>0</v>
      </c>
      <c r="Q86" s="172">
        <f>ROUND(E86*P86,2)</f>
        <v>0</v>
      </c>
      <c r="R86" s="174"/>
      <c r="S86" s="174" t="s">
        <v>443</v>
      </c>
      <c r="T86" s="175" t="s">
        <v>359</v>
      </c>
      <c r="U86" s="160">
        <v>0</v>
      </c>
      <c r="V86" s="160">
        <f>ROUND(E86*U86,2)</f>
        <v>0</v>
      </c>
      <c r="W86" s="160"/>
      <c r="X86" s="160" t="s">
        <v>410</v>
      </c>
      <c r="Y86" s="160" t="s">
        <v>361</v>
      </c>
      <c r="Z86" s="150"/>
      <c r="AA86" s="150"/>
      <c r="AB86" s="150"/>
      <c r="AC86" s="150"/>
      <c r="AD86" s="150"/>
      <c r="AE86" s="150"/>
      <c r="AF86" s="150"/>
      <c r="AG86" s="150" t="s">
        <v>1578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2" x14ac:dyDescent="0.25">
      <c r="A87" s="157"/>
      <c r="B87" s="158"/>
      <c r="C87" s="184" t="s">
        <v>1642</v>
      </c>
      <c r="D87" s="182"/>
      <c r="E87" s="183"/>
      <c r="F87" s="160"/>
      <c r="G87" s="160"/>
      <c r="H87" s="160"/>
      <c r="I87" s="160"/>
      <c r="J87" s="160"/>
      <c r="K87" s="160"/>
      <c r="L87" s="160"/>
      <c r="M87" s="160"/>
      <c r="N87" s="159"/>
      <c r="O87" s="159"/>
      <c r="P87" s="159"/>
      <c r="Q87" s="159"/>
      <c r="R87" s="160"/>
      <c r="S87" s="160"/>
      <c r="T87" s="160"/>
      <c r="U87" s="160"/>
      <c r="V87" s="160"/>
      <c r="W87" s="160"/>
      <c r="X87" s="160"/>
      <c r="Y87" s="160"/>
      <c r="Z87" s="150"/>
      <c r="AA87" s="150"/>
      <c r="AB87" s="150"/>
      <c r="AC87" s="150"/>
      <c r="AD87" s="150"/>
      <c r="AE87" s="150"/>
      <c r="AF87" s="150"/>
      <c r="AG87" s="150" t="s">
        <v>415</v>
      </c>
      <c r="AH87" s="150">
        <v>0</v>
      </c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3" x14ac:dyDescent="0.25">
      <c r="A88" s="157"/>
      <c r="B88" s="158"/>
      <c r="C88" s="184" t="s">
        <v>1643</v>
      </c>
      <c r="D88" s="182"/>
      <c r="E88" s="183">
        <v>386.7</v>
      </c>
      <c r="F88" s="160"/>
      <c r="G88" s="160"/>
      <c r="H88" s="160"/>
      <c r="I88" s="160"/>
      <c r="J88" s="160"/>
      <c r="K88" s="160"/>
      <c r="L88" s="160"/>
      <c r="M88" s="160"/>
      <c r="N88" s="159"/>
      <c r="O88" s="159"/>
      <c r="P88" s="159"/>
      <c r="Q88" s="159"/>
      <c r="R88" s="160"/>
      <c r="S88" s="160"/>
      <c r="T88" s="160"/>
      <c r="U88" s="160"/>
      <c r="V88" s="160"/>
      <c r="W88" s="160"/>
      <c r="X88" s="160"/>
      <c r="Y88" s="160"/>
      <c r="Z88" s="150"/>
      <c r="AA88" s="150"/>
      <c r="AB88" s="150"/>
      <c r="AC88" s="150"/>
      <c r="AD88" s="150"/>
      <c r="AE88" s="150"/>
      <c r="AF88" s="150"/>
      <c r="AG88" s="150" t="s">
        <v>415</v>
      </c>
      <c r="AH88" s="150">
        <v>0</v>
      </c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5">
      <c r="A89" s="185">
        <v>25</v>
      </c>
      <c r="B89" s="186" t="s">
        <v>1657</v>
      </c>
      <c r="C89" s="192" t="s">
        <v>1658</v>
      </c>
      <c r="D89" s="187" t="s">
        <v>407</v>
      </c>
      <c r="E89" s="188">
        <v>12</v>
      </c>
      <c r="F89" s="189"/>
      <c r="G89" s="190">
        <f>ROUND(E89*F89,2)</f>
        <v>0</v>
      </c>
      <c r="H89" s="189"/>
      <c r="I89" s="190">
        <f>ROUND(E89*H89,2)</f>
        <v>0</v>
      </c>
      <c r="J89" s="189"/>
      <c r="K89" s="190">
        <f>ROUND(E89*J89,2)</f>
        <v>0</v>
      </c>
      <c r="L89" s="190">
        <v>21</v>
      </c>
      <c r="M89" s="190">
        <f>G89*(1+L89/100)</f>
        <v>0</v>
      </c>
      <c r="N89" s="188">
        <v>0</v>
      </c>
      <c r="O89" s="188">
        <f>ROUND(E89*N89,2)</f>
        <v>0</v>
      </c>
      <c r="P89" s="188">
        <v>0</v>
      </c>
      <c r="Q89" s="188">
        <f>ROUND(E89*P89,2)</f>
        <v>0</v>
      </c>
      <c r="R89" s="190"/>
      <c r="S89" s="190" t="s">
        <v>443</v>
      </c>
      <c r="T89" s="191" t="s">
        <v>359</v>
      </c>
      <c r="U89" s="160">
        <v>0</v>
      </c>
      <c r="V89" s="160">
        <f>ROUND(E89*U89,2)</f>
        <v>0</v>
      </c>
      <c r="W89" s="160"/>
      <c r="X89" s="160" t="s">
        <v>410</v>
      </c>
      <c r="Y89" s="160" t="s">
        <v>361</v>
      </c>
      <c r="Z89" s="150"/>
      <c r="AA89" s="150"/>
      <c r="AB89" s="150"/>
      <c r="AC89" s="150"/>
      <c r="AD89" s="150"/>
      <c r="AE89" s="150"/>
      <c r="AF89" s="150"/>
      <c r="AG89" s="150" t="s">
        <v>1578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x14ac:dyDescent="0.25">
      <c r="A90" s="162" t="s">
        <v>353</v>
      </c>
      <c r="B90" s="163" t="s">
        <v>233</v>
      </c>
      <c r="C90" s="177" t="s">
        <v>234</v>
      </c>
      <c r="D90" s="164"/>
      <c r="E90" s="165"/>
      <c r="F90" s="166"/>
      <c r="G90" s="166">
        <f>SUMIF(AG91:AG96,"&lt;&gt;NOR",G91:G96)</f>
        <v>0</v>
      </c>
      <c r="H90" s="166"/>
      <c r="I90" s="166">
        <f>SUM(I91:I96)</f>
        <v>0</v>
      </c>
      <c r="J90" s="166"/>
      <c r="K90" s="166">
        <f>SUM(K91:K96)</f>
        <v>0</v>
      </c>
      <c r="L90" s="166"/>
      <c r="M90" s="166">
        <f>SUM(M91:M96)</f>
        <v>0</v>
      </c>
      <c r="N90" s="165"/>
      <c r="O90" s="165">
        <f>SUM(O91:O96)</f>
        <v>0</v>
      </c>
      <c r="P90" s="165"/>
      <c r="Q90" s="165">
        <f>SUM(Q91:Q96)</f>
        <v>0</v>
      </c>
      <c r="R90" s="166"/>
      <c r="S90" s="166"/>
      <c r="T90" s="167"/>
      <c r="U90" s="161"/>
      <c r="V90" s="161">
        <f>SUM(V91:V96)</f>
        <v>0</v>
      </c>
      <c r="W90" s="161"/>
      <c r="X90" s="161"/>
      <c r="Y90" s="161"/>
      <c r="AG90" t="s">
        <v>354</v>
      </c>
    </row>
    <row r="91" spans="1:60" outlineLevel="1" x14ac:dyDescent="0.25">
      <c r="A91" s="169">
        <v>26</v>
      </c>
      <c r="B91" s="170" t="s">
        <v>1659</v>
      </c>
      <c r="C91" s="178" t="s">
        <v>1660</v>
      </c>
      <c r="D91" s="171" t="s">
        <v>407</v>
      </c>
      <c r="E91" s="172">
        <v>230.7</v>
      </c>
      <c r="F91" s="173"/>
      <c r="G91" s="174">
        <f>ROUND(E91*F91,2)</f>
        <v>0</v>
      </c>
      <c r="H91" s="173"/>
      <c r="I91" s="174">
        <f>ROUND(E91*H91,2)</f>
        <v>0</v>
      </c>
      <c r="J91" s="173"/>
      <c r="K91" s="174">
        <f>ROUND(E91*J91,2)</f>
        <v>0</v>
      </c>
      <c r="L91" s="174">
        <v>21</v>
      </c>
      <c r="M91" s="174">
        <f>G91*(1+L91/100)</f>
        <v>0</v>
      </c>
      <c r="N91" s="172">
        <v>0</v>
      </c>
      <c r="O91" s="172">
        <f>ROUND(E91*N91,2)</f>
        <v>0</v>
      </c>
      <c r="P91" s="172">
        <v>0</v>
      </c>
      <c r="Q91" s="172">
        <f>ROUND(E91*P91,2)</f>
        <v>0</v>
      </c>
      <c r="R91" s="174"/>
      <c r="S91" s="174" t="s">
        <v>443</v>
      </c>
      <c r="T91" s="175" t="s">
        <v>359</v>
      </c>
      <c r="U91" s="160">
        <v>0</v>
      </c>
      <c r="V91" s="160">
        <f>ROUND(E91*U91,2)</f>
        <v>0</v>
      </c>
      <c r="W91" s="160"/>
      <c r="X91" s="160" t="s">
        <v>410</v>
      </c>
      <c r="Y91" s="160" t="s">
        <v>361</v>
      </c>
      <c r="Z91" s="150"/>
      <c r="AA91" s="150"/>
      <c r="AB91" s="150"/>
      <c r="AC91" s="150"/>
      <c r="AD91" s="150"/>
      <c r="AE91" s="150"/>
      <c r="AF91" s="150"/>
      <c r="AG91" s="150" t="s">
        <v>1578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2" x14ac:dyDescent="0.25">
      <c r="A92" s="157"/>
      <c r="B92" s="158"/>
      <c r="C92" s="184" t="s">
        <v>1661</v>
      </c>
      <c r="D92" s="182"/>
      <c r="E92" s="183"/>
      <c r="F92" s="160"/>
      <c r="G92" s="160"/>
      <c r="H92" s="160"/>
      <c r="I92" s="160"/>
      <c r="J92" s="160"/>
      <c r="K92" s="160"/>
      <c r="L92" s="160"/>
      <c r="M92" s="160"/>
      <c r="N92" s="159"/>
      <c r="O92" s="159"/>
      <c r="P92" s="159"/>
      <c r="Q92" s="159"/>
      <c r="R92" s="160"/>
      <c r="S92" s="160"/>
      <c r="T92" s="160"/>
      <c r="U92" s="160"/>
      <c r="V92" s="160"/>
      <c r="W92" s="160"/>
      <c r="X92" s="160"/>
      <c r="Y92" s="160"/>
      <c r="Z92" s="150"/>
      <c r="AA92" s="150"/>
      <c r="AB92" s="150"/>
      <c r="AC92" s="150"/>
      <c r="AD92" s="150"/>
      <c r="AE92" s="150"/>
      <c r="AF92" s="150"/>
      <c r="AG92" s="150" t="s">
        <v>415</v>
      </c>
      <c r="AH92" s="150">
        <v>0</v>
      </c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3" x14ac:dyDescent="0.25">
      <c r="A93" s="157"/>
      <c r="B93" s="158"/>
      <c r="C93" s="184" t="s">
        <v>1662</v>
      </c>
      <c r="D93" s="182"/>
      <c r="E93" s="183">
        <v>230.7</v>
      </c>
      <c r="F93" s="160"/>
      <c r="G93" s="160"/>
      <c r="H93" s="160"/>
      <c r="I93" s="160"/>
      <c r="J93" s="160"/>
      <c r="K93" s="160"/>
      <c r="L93" s="160"/>
      <c r="M93" s="160"/>
      <c r="N93" s="159"/>
      <c r="O93" s="159"/>
      <c r="P93" s="159"/>
      <c r="Q93" s="159"/>
      <c r="R93" s="160"/>
      <c r="S93" s="160"/>
      <c r="T93" s="160"/>
      <c r="U93" s="160"/>
      <c r="V93" s="160"/>
      <c r="W93" s="160"/>
      <c r="X93" s="160"/>
      <c r="Y93" s="160"/>
      <c r="Z93" s="150"/>
      <c r="AA93" s="150"/>
      <c r="AB93" s="150"/>
      <c r="AC93" s="150"/>
      <c r="AD93" s="150"/>
      <c r="AE93" s="150"/>
      <c r="AF93" s="150"/>
      <c r="AG93" s="150" t="s">
        <v>415</v>
      </c>
      <c r="AH93" s="150">
        <v>0</v>
      </c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5">
      <c r="A94" s="169">
        <v>27</v>
      </c>
      <c r="B94" s="170" t="s">
        <v>1663</v>
      </c>
      <c r="C94" s="178" t="s">
        <v>1664</v>
      </c>
      <c r="D94" s="171" t="s">
        <v>407</v>
      </c>
      <c r="E94" s="172">
        <v>131.1</v>
      </c>
      <c r="F94" s="173"/>
      <c r="G94" s="174">
        <f>ROUND(E94*F94,2)</f>
        <v>0</v>
      </c>
      <c r="H94" s="173"/>
      <c r="I94" s="174">
        <f>ROUND(E94*H94,2)</f>
        <v>0</v>
      </c>
      <c r="J94" s="173"/>
      <c r="K94" s="174">
        <f>ROUND(E94*J94,2)</f>
        <v>0</v>
      </c>
      <c r="L94" s="174">
        <v>21</v>
      </c>
      <c r="M94" s="174">
        <f>G94*(1+L94/100)</f>
        <v>0</v>
      </c>
      <c r="N94" s="172">
        <v>0</v>
      </c>
      <c r="O94" s="172">
        <f>ROUND(E94*N94,2)</f>
        <v>0</v>
      </c>
      <c r="P94" s="172">
        <v>0</v>
      </c>
      <c r="Q94" s="172">
        <f>ROUND(E94*P94,2)</f>
        <v>0</v>
      </c>
      <c r="R94" s="174"/>
      <c r="S94" s="174" t="s">
        <v>443</v>
      </c>
      <c r="T94" s="175" t="s">
        <v>359</v>
      </c>
      <c r="U94" s="160">
        <v>0</v>
      </c>
      <c r="V94" s="160">
        <f>ROUND(E94*U94,2)</f>
        <v>0</v>
      </c>
      <c r="W94" s="160"/>
      <c r="X94" s="160" t="s">
        <v>410</v>
      </c>
      <c r="Y94" s="160" t="s">
        <v>361</v>
      </c>
      <c r="Z94" s="150"/>
      <c r="AA94" s="150"/>
      <c r="AB94" s="150"/>
      <c r="AC94" s="150"/>
      <c r="AD94" s="150"/>
      <c r="AE94" s="150"/>
      <c r="AF94" s="150"/>
      <c r="AG94" s="150" t="s">
        <v>1578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2" x14ac:dyDescent="0.25">
      <c r="A95" s="157"/>
      <c r="B95" s="158"/>
      <c r="C95" s="184" t="s">
        <v>1665</v>
      </c>
      <c r="D95" s="182"/>
      <c r="E95" s="183"/>
      <c r="F95" s="160"/>
      <c r="G95" s="160"/>
      <c r="H95" s="160"/>
      <c r="I95" s="160"/>
      <c r="J95" s="160"/>
      <c r="K95" s="160"/>
      <c r="L95" s="160"/>
      <c r="M95" s="160"/>
      <c r="N95" s="159"/>
      <c r="O95" s="159"/>
      <c r="P95" s="159"/>
      <c r="Q95" s="159"/>
      <c r="R95" s="160"/>
      <c r="S95" s="160"/>
      <c r="T95" s="160"/>
      <c r="U95" s="160"/>
      <c r="V95" s="160"/>
      <c r="W95" s="160"/>
      <c r="X95" s="160"/>
      <c r="Y95" s="160"/>
      <c r="Z95" s="150"/>
      <c r="AA95" s="150"/>
      <c r="AB95" s="150"/>
      <c r="AC95" s="150"/>
      <c r="AD95" s="150"/>
      <c r="AE95" s="150"/>
      <c r="AF95" s="150"/>
      <c r="AG95" s="150" t="s">
        <v>415</v>
      </c>
      <c r="AH95" s="150">
        <v>0</v>
      </c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3" x14ac:dyDescent="0.25">
      <c r="A96" s="157"/>
      <c r="B96" s="158"/>
      <c r="C96" s="184" t="s">
        <v>1666</v>
      </c>
      <c r="D96" s="182"/>
      <c r="E96" s="183">
        <v>131.1</v>
      </c>
      <c r="F96" s="160"/>
      <c r="G96" s="160"/>
      <c r="H96" s="160"/>
      <c r="I96" s="160"/>
      <c r="J96" s="160"/>
      <c r="K96" s="160"/>
      <c r="L96" s="160"/>
      <c r="M96" s="160"/>
      <c r="N96" s="159"/>
      <c r="O96" s="159"/>
      <c r="P96" s="159"/>
      <c r="Q96" s="159"/>
      <c r="R96" s="160"/>
      <c r="S96" s="160"/>
      <c r="T96" s="160"/>
      <c r="U96" s="160"/>
      <c r="V96" s="160"/>
      <c r="W96" s="160"/>
      <c r="X96" s="160"/>
      <c r="Y96" s="160"/>
      <c r="Z96" s="150"/>
      <c r="AA96" s="150"/>
      <c r="AB96" s="150"/>
      <c r="AC96" s="150"/>
      <c r="AD96" s="150"/>
      <c r="AE96" s="150"/>
      <c r="AF96" s="150"/>
      <c r="AG96" s="150" t="s">
        <v>415</v>
      </c>
      <c r="AH96" s="150">
        <v>0</v>
      </c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x14ac:dyDescent="0.25">
      <c r="A97" s="162" t="s">
        <v>353</v>
      </c>
      <c r="B97" s="163" t="s">
        <v>237</v>
      </c>
      <c r="C97" s="177" t="s">
        <v>238</v>
      </c>
      <c r="D97" s="164"/>
      <c r="E97" s="165"/>
      <c r="F97" s="166"/>
      <c r="G97" s="166">
        <f>SUMIF(AG98:AG103,"&lt;&gt;NOR",G98:G103)</f>
        <v>0</v>
      </c>
      <c r="H97" s="166"/>
      <c r="I97" s="166">
        <f>SUM(I98:I103)</f>
        <v>0</v>
      </c>
      <c r="J97" s="166"/>
      <c r="K97" s="166">
        <f>SUM(K98:K103)</f>
        <v>0</v>
      </c>
      <c r="L97" s="166"/>
      <c r="M97" s="166">
        <f>SUM(M98:M103)</f>
        <v>0</v>
      </c>
      <c r="N97" s="165"/>
      <c r="O97" s="165">
        <f>SUM(O98:O103)</f>
        <v>0</v>
      </c>
      <c r="P97" s="165"/>
      <c r="Q97" s="165">
        <f>SUM(Q98:Q103)</f>
        <v>0</v>
      </c>
      <c r="R97" s="166"/>
      <c r="S97" s="166"/>
      <c r="T97" s="167"/>
      <c r="U97" s="161"/>
      <c r="V97" s="161">
        <f>SUM(V98:V103)</f>
        <v>0</v>
      </c>
      <c r="W97" s="161"/>
      <c r="X97" s="161"/>
      <c r="Y97" s="161"/>
      <c r="AG97" t="s">
        <v>354</v>
      </c>
    </row>
    <row r="98" spans="1:60" outlineLevel="1" x14ac:dyDescent="0.25">
      <c r="A98" s="169">
        <v>28</v>
      </c>
      <c r="B98" s="170" t="s">
        <v>1440</v>
      </c>
      <c r="C98" s="178" t="s">
        <v>1667</v>
      </c>
      <c r="D98" s="171" t="s">
        <v>407</v>
      </c>
      <c r="E98" s="172">
        <v>386.7</v>
      </c>
      <c r="F98" s="173"/>
      <c r="G98" s="174">
        <f>ROUND(E98*F98,2)</f>
        <v>0</v>
      </c>
      <c r="H98" s="173"/>
      <c r="I98" s="174">
        <f>ROUND(E98*H98,2)</f>
        <v>0</v>
      </c>
      <c r="J98" s="173"/>
      <c r="K98" s="174">
        <f>ROUND(E98*J98,2)</f>
        <v>0</v>
      </c>
      <c r="L98" s="174">
        <v>21</v>
      </c>
      <c r="M98" s="174">
        <f>G98*(1+L98/100)</f>
        <v>0</v>
      </c>
      <c r="N98" s="172">
        <v>0</v>
      </c>
      <c r="O98" s="172">
        <f>ROUND(E98*N98,2)</f>
        <v>0</v>
      </c>
      <c r="P98" s="172">
        <v>0</v>
      </c>
      <c r="Q98" s="172">
        <f>ROUND(E98*P98,2)</f>
        <v>0</v>
      </c>
      <c r="R98" s="174"/>
      <c r="S98" s="174" t="s">
        <v>443</v>
      </c>
      <c r="T98" s="175" t="s">
        <v>359</v>
      </c>
      <c r="U98" s="160">
        <v>0</v>
      </c>
      <c r="V98" s="160">
        <f>ROUND(E98*U98,2)</f>
        <v>0</v>
      </c>
      <c r="W98" s="160"/>
      <c r="X98" s="160" t="s">
        <v>410</v>
      </c>
      <c r="Y98" s="160" t="s">
        <v>361</v>
      </c>
      <c r="Z98" s="150"/>
      <c r="AA98" s="150"/>
      <c r="AB98" s="150"/>
      <c r="AC98" s="150"/>
      <c r="AD98" s="150"/>
      <c r="AE98" s="150"/>
      <c r="AF98" s="150"/>
      <c r="AG98" s="150" t="s">
        <v>1578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2" x14ac:dyDescent="0.25">
      <c r="A99" s="157"/>
      <c r="B99" s="158"/>
      <c r="C99" s="184" t="s">
        <v>1642</v>
      </c>
      <c r="D99" s="182"/>
      <c r="E99" s="183"/>
      <c r="F99" s="160"/>
      <c r="G99" s="160"/>
      <c r="H99" s="160"/>
      <c r="I99" s="160"/>
      <c r="J99" s="160"/>
      <c r="K99" s="160"/>
      <c r="L99" s="160"/>
      <c r="M99" s="160"/>
      <c r="N99" s="159"/>
      <c r="O99" s="159"/>
      <c r="P99" s="159"/>
      <c r="Q99" s="159"/>
      <c r="R99" s="160"/>
      <c r="S99" s="160"/>
      <c r="T99" s="160"/>
      <c r="U99" s="160"/>
      <c r="V99" s="160"/>
      <c r="W99" s="160"/>
      <c r="X99" s="160"/>
      <c r="Y99" s="160"/>
      <c r="Z99" s="150"/>
      <c r="AA99" s="150"/>
      <c r="AB99" s="150"/>
      <c r="AC99" s="150"/>
      <c r="AD99" s="150"/>
      <c r="AE99" s="150"/>
      <c r="AF99" s="150"/>
      <c r="AG99" s="150" t="s">
        <v>415</v>
      </c>
      <c r="AH99" s="150">
        <v>0</v>
      </c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3" x14ac:dyDescent="0.25">
      <c r="A100" s="157"/>
      <c r="B100" s="158"/>
      <c r="C100" s="184" t="s">
        <v>1643</v>
      </c>
      <c r="D100" s="182"/>
      <c r="E100" s="183">
        <v>386.7</v>
      </c>
      <c r="F100" s="160"/>
      <c r="G100" s="160"/>
      <c r="H100" s="160"/>
      <c r="I100" s="160"/>
      <c r="J100" s="160"/>
      <c r="K100" s="160"/>
      <c r="L100" s="160"/>
      <c r="M100" s="160"/>
      <c r="N100" s="159"/>
      <c r="O100" s="159"/>
      <c r="P100" s="159"/>
      <c r="Q100" s="159"/>
      <c r="R100" s="160"/>
      <c r="S100" s="160"/>
      <c r="T100" s="160"/>
      <c r="U100" s="160"/>
      <c r="V100" s="160"/>
      <c r="W100" s="160"/>
      <c r="X100" s="160"/>
      <c r="Y100" s="160"/>
      <c r="Z100" s="150"/>
      <c r="AA100" s="150"/>
      <c r="AB100" s="150"/>
      <c r="AC100" s="150"/>
      <c r="AD100" s="150"/>
      <c r="AE100" s="150"/>
      <c r="AF100" s="150"/>
      <c r="AG100" s="150" t="s">
        <v>415</v>
      </c>
      <c r="AH100" s="150">
        <v>0</v>
      </c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5">
      <c r="A101" s="169">
        <v>29</v>
      </c>
      <c r="B101" s="170" t="s">
        <v>1668</v>
      </c>
      <c r="C101" s="178" t="s">
        <v>1669</v>
      </c>
      <c r="D101" s="171" t="s">
        <v>407</v>
      </c>
      <c r="E101" s="172">
        <v>12</v>
      </c>
      <c r="F101" s="173"/>
      <c r="G101" s="174">
        <f>ROUND(E101*F101,2)</f>
        <v>0</v>
      </c>
      <c r="H101" s="173"/>
      <c r="I101" s="174">
        <f>ROUND(E101*H101,2)</f>
        <v>0</v>
      </c>
      <c r="J101" s="173"/>
      <c r="K101" s="174">
        <f>ROUND(E101*J101,2)</f>
        <v>0</v>
      </c>
      <c r="L101" s="174">
        <v>21</v>
      </c>
      <c r="M101" s="174">
        <f>G101*(1+L101/100)</f>
        <v>0</v>
      </c>
      <c r="N101" s="172">
        <v>0</v>
      </c>
      <c r="O101" s="172">
        <f>ROUND(E101*N101,2)</f>
        <v>0</v>
      </c>
      <c r="P101" s="172">
        <v>0</v>
      </c>
      <c r="Q101" s="172">
        <f>ROUND(E101*P101,2)</f>
        <v>0</v>
      </c>
      <c r="R101" s="174"/>
      <c r="S101" s="174" t="s">
        <v>443</v>
      </c>
      <c r="T101" s="175" t="s">
        <v>359</v>
      </c>
      <c r="U101" s="160">
        <v>0</v>
      </c>
      <c r="V101" s="160">
        <f>ROUND(E101*U101,2)</f>
        <v>0</v>
      </c>
      <c r="W101" s="160"/>
      <c r="X101" s="160" t="s">
        <v>410</v>
      </c>
      <c r="Y101" s="160" t="s">
        <v>361</v>
      </c>
      <c r="Z101" s="150"/>
      <c r="AA101" s="150"/>
      <c r="AB101" s="150"/>
      <c r="AC101" s="150"/>
      <c r="AD101" s="150"/>
      <c r="AE101" s="150"/>
      <c r="AF101" s="150"/>
      <c r="AG101" s="150" t="s">
        <v>1578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2" x14ac:dyDescent="0.25">
      <c r="A102" s="157"/>
      <c r="B102" s="158"/>
      <c r="C102" s="184" t="s">
        <v>1625</v>
      </c>
      <c r="D102" s="182"/>
      <c r="E102" s="183"/>
      <c r="F102" s="160"/>
      <c r="G102" s="160"/>
      <c r="H102" s="160"/>
      <c r="I102" s="160"/>
      <c r="J102" s="160"/>
      <c r="K102" s="160"/>
      <c r="L102" s="160"/>
      <c r="M102" s="160"/>
      <c r="N102" s="159"/>
      <c r="O102" s="159"/>
      <c r="P102" s="159"/>
      <c r="Q102" s="159"/>
      <c r="R102" s="160"/>
      <c r="S102" s="160"/>
      <c r="T102" s="160"/>
      <c r="U102" s="160"/>
      <c r="V102" s="160"/>
      <c r="W102" s="160"/>
      <c r="X102" s="160"/>
      <c r="Y102" s="160"/>
      <c r="Z102" s="150"/>
      <c r="AA102" s="150"/>
      <c r="AB102" s="150"/>
      <c r="AC102" s="150"/>
      <c r="AD102" s="150"/>
      <c r="AE102" s="150"/>
      <c r="AF102" s="150"/>
      <c r="AG102" s="150" t="s">
        <v>415</v>
      </c>
      <c r="AH102" s="150">
        <v>0</v>
      </c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3" x14ac:dyDescent="0.25">
      <c r="A103" s="157"/>
      <c r="B103" s="158"/>
      <c r="C103" s="184" t="s">
        <v>221</v>
      </c>
      <c r="D103" s="182"/>
      <c r="E103" s="183">
        <v>12</v>
      </c>
      <c r="F103" s="160"/>
      <c r="G103" s="160"/>
      <c r="H103" s="160"/>
      <c r="I103" s="160"/>
      <c r="J103" s="160"/>
      <c r="K103" s="160"/>
      <c r="L103" s="160"/>
      <c r="M103" s="160"/>
      <c r="N103" s="159"/>
      <c r="O103" s="159"/>
      <c r="P103" s="159"/>
      <c r="Q103" s="159"/>
      <c r="R103" s="160"/>
      <c r="S103" s="160"/>
      <c r="T103" s="160"/>
      <c r="U103" s="160"/>
      <c r="V103" s="160"/>
      <c r="W103" s="160"/>
      <c r="X103" s="160"/>
      <c r="Y103" s="160"/>
      <c r="Z103" s="150"/>
      <c r="AA103" s="150"/>
      <c r="AB103" s="150"/>
      <c r="AC103" s="150"/>
      <c r="AD103" s="150"/>
      <c r="AE103" s="150"/>
      <c r="AF103" s="150"/>
      <c r="AG103" s="150" t="s">
        <v>415</v>
      </c>
      <c r="AH103" s="150">
        <v>0</v>
      </c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ht="26.4" x14ac:dyDescent="0.25">
      <c r="A104" s="162" t="s">
        <v>353</v>
      </c>
      <c r="B104" s="163" t="s">
        <v>247</v>
      </c>
      <c r="C104" s="177" t="s">
        <v>248</v>
      </c>
      <c r="D104" s="164"/>
      <c r="E104" s="165"/>
      <c r="F104" s="166"/>
      <c r="G104" s="166">
        <f>SUMIF(AG105:AG111,"&lt;&gt;NOR",G105:G111)</f>
        <v>0</v>
      </c>
      <c r="H104" s="166"/>
      <c r="I104" s="166">
        <f>SUM(I105:I111)</f>
        <v>0</v>
      </c>
      <c r="J104" s="166"/>
      <c r="K104" s="166">
        <f>SUM(K105:K111)</f>
        <v>0</v>
      </c>
      <c r="L104" s="166"/>
      <c r="M104" s="166">
        <f>SUM(M105:M111)</f>
        <v>0</v>
      </c>
      <c r="N104" s="165"/>
      <c r="O104" s="165">
        <f>SUM(O105:O111)</f>
        <v>54.839999999999996</v>
      </c>
      <c r="P104" s="165"/>
      <c r="Q104" s="165">
        <f>SUM(Q105:Q111)</f>
        <v>0</v>
      </c>
      <c r="R104" s="166"/>
      <c r="S104" s="166"/>
      <c r="T104" s="167"/>
      <c r="U104" s="161"/>
      <c r="V104" s="161">
        <f>SUM(V105:V111)</f>
        <v>0</v>
      </c>
      <c r="W104" s="161"/>
      <c r="X104" s="161"/>
      <c r="Y104" s="161"/>
      <c r="AG104" t="s">
        <v>354</v>
      </c>
    </row>
    <row r="105" spans="1:60" outlineLevel="1" x14ac:dyDescent="0.25">
      <c r="A105" s="169">
        <v>30</v>
      </c>
      <c r="B105" s="170" t="s">
        <v>1670</v>
      </c>
      <c r="C105" s="178" t="s">
        <v>1671</v>
      </c>
      <c r="D105" s="171" t="s">
        <v>407</v>
      </c>
      <c r="E105" s="172">
        <v>29</v>
      </c>
      <c r="F105" s="173"/>
      <c r="G105" s="174">
        <f>ROUND(E105*F105,2)</f>
        <v>0</v>
      </c>
      <c r="H105" s="173"/>
      <c r="I105" s="174">
        <f>ROUND(E105*H105,2)</f>
        <v>0</v>
      </c>
      <c r="J105" s="173"/>
      <c r="K105" s="174">
        <f>ROUND(E105*J105,2)</f>
        <v>0</v>
      </c>
      <c r="L105" s="174">
        <v>21</v>
      </c>
      <c r="M105" s="174">
        <f>G105*(1+L105/100)</f>
        <v>0</v>
      </c>
      <c r="N105" s="172">
        <v>1.8907700000000001</v>
      </c>
      <c r="O105" s="172">
        <f>ROUND(E105*N105,2)</f>
        <v>54.83</v>
      </c>
      <c r="P105" s="172">
        <v>0</v>
      </c>
      <c r="Q105" s="172">
        <f>ROUND(E105*P105,2)</f>
        <v>0</v>
      </c>
      <c r="R105" s="174"/>
      <c r="S105" s="174" t="s">
        <v>443</v>
      </c>
      <c r="T105" s="175" t="s">
        <v>359</v>
      </c>
      <c r="U105" s="160">
        <v>0</v>
      </c>
      <c r="V105" s="160">
        <f>ROUND(E105*U105,2)</f>
        <v>0</v>
      </c>
      <c r="W105" s="160"/>
      <c r="X105" s="160" t="s">
        <v>410</v>
      </c>
      <c r="Y105" s="160" t="s">
        <v>361</v>
      </c>
      <c r="Z105" s="150"/>
      <c r="AA105" s="150"/>
      <c r="AB105" s="150"/>
      <c r="AC105" s="150"/>
      <c r="AD105" s="150"/>
      <c r="AE105" s="150"/>
      <c r="AF105" s="150"/>
      <c r="AG105" s="150" t="s">
        <v>1578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2" x14ac:dyDescent="0.25">
      <c r="A106" s="157"/>
      <c r="B106" s="158"/>
      <c r="C106" s="184" t="s">
        <v>1672</v>
      </c>
      <c r="D106" s="182"/>
      <c r="E106" s="183"/>
      <c r="F106" s="160"/>
      <c r="G106" s="160"/>
      <c r="H106" s="160"/>
      <c r="I106" s="160"/>
      <c r="J106" s="160"/>
      <c r="K106" s="160"/>
      <c r="L106" s="160"/>
      <c r="M106" s="160"/>
      <c r="N106" s="159"/>
      <c r="O106" s="159"/>
      <c r="P106" s="159"/>
      <c r="Q106" s="159"/>
      <c r="R106" s="160"/>
      <c r="S106" s="160"/>
      <c r="T106" s="160"/>
      <c r="U106" s="160"/>
      <c r="V106" s="160"/>
      <c r="W106" s="160"/>
      <c r="X106" s="160"/>
      <c r="Y106" s="160"/>
      <c r="Z106" s="150"/>
      <c r="AA106" s="150"/>
      <c r="AB106" s="150"/>
      <c r="AC106" s="150"/>
      <c r="AD106" s="150"/>
      <c r="AE106" s="150"/>
      <c r="AF106" s="150"/>
      <c r="AG106" s="150" t="s">
        <v>415</v>
      </c>
      <c r="AH106" s="150">
        <v>0</v>
      </c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3" x14ac:dyDescent="0.25">
      <c r="A107" s="157"/>
      <c r="B107" s="158"/>
      <c r="C107" s="184" t="s">
        <v>1673</v>
      </c>
      <c r="D107" s="182"/>
      <c r="E107" s="183">
        <v>29</v>
      </c>
      <c r="F107" s="160"/>
      <c r="G107" s="160"/>
      <c r="H107" s="160"/>
      <c r="I107" s="160"/>
      <c r="J107" s="160"/>
      <c r="K107" s="160"/>
      <c r="L107" s="160"/>
      <c r="M107" s="160"/>
      <c r="N107" s="159"/>
      <c r="O107" s="159"/>
      <c r="P107" s="159"/>
      <c r="Q107" s="159"/>
      <c r="R107" s="160"/>
      <c r="S107" s="160"/>
      <c r="T107" s="160"/>
      <c r="U107" s="160"/>
      <c r="V107" s="160"/>
      <c r="W107" s="160"/>
      <c r="X107" s="160"/>
      <c r="Y107" s="160"/>
      <c r="Z107" s="150"/>
      <c r="AA107" s="150"/>
      <c r="AB107" s="150"/>
      <c r="AC107" s="150"/>
      <c r="AD107" s="150"/>
      <c r="AE107" s="150"/>
      <c r="AF107" s="150"/>
      <c r="AG107" s="150" t="s">
        <v>415</v>
      </c>
      <c r="AH107" s="150">
        <v>0</v>
      </c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5">
      <c r="A108" s="169">
        <v>31</v>
      </c>
      <c r="B108" s="170" t="s">
        <v>1674</v>
      </c>
      <c r="C108" s="178" t="s">
        <v>1675</v>
      </c>
      <c r="D108" s="171" t="s">
        <v>446</v>
      </c>
      <c r="E108" s="172">
        <v>2.8</v>
      </c>
      <c r="F108" s="173"/>
      <c r="G108" s="174">
        <f>ROUND(E108*F108,2)</f>
        <v>0</v>
      </c>
      <c r="H108" s="173"/>
      <c r="I108" s="174">
        <f>ROUND(E108*H108,2)</f>
        <v>0</v>
      </c>
      <c r="J108" s="173"/>
      <c r="K108" s="174">
        <f>ROUND(E108*J108,2)</f>
        <v>0</v>
      </c>
      <c r="L108" s="174">
        <v>21</v>
      </c>
      <c r="M108" s="174">
        <f>G108*(1+L108/100)</f>
        <v>0</v>
      </c>
      <c r="N108" s="172">
        <v>4.4099999999999999E-3</v>
      </c>
      <c r="O108" s="172">
        <f>ROUND(E108*N108,2)</f>
        <v>0.01</v>
      </c>
      <c r="P108" s="172">
        <v>0</v>
      </c>
      <c r="Q108" s="172">
        <f>ROUND(E108*P108,2)</f>
        <v>0</v>
      </c>
      <c r="R108" s="174"/>
      <c r="S108" s="174" t="s">
        <v>443</v>
      </c>
      <c r="T108" s="175" t="s">
        <v>359</v>
      </c>
      <c r="U108" s="160">
        <v>0</v>
      </c>
      <c r="V108" s="160">
        <f>ROUND(E108*U108,2)</f>
        <v>0</v>
      </c>
      <c r="W108" s="160"/>
      <c r="X108" s="160" t="s">
        <v>410</v>
      </c>
      <c r="Y108" s="160" t="s">
        <v>361</v>
      </c>
      <c r="Z108" s="150"/>
      <c r="AA108" s="150"/>
      <c r="AB108" s="150"/>
      <c r="AC108" s="150"/>
      <c r="AD108" s="150"/>
      <c r="AE108" s="150"/>
      <c r="AF108" s="150"/>
      <c r="AG108" s="150" t="s">
        <v>1578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2" x14ac:dyDescent="0.25">
      <c r="A109" s="157"/>
      <c r="B109" s="158"/>
      <c r="C109" s="184" t="s">
        <v>1676</v>
      </c>
      <c r="D109" s="182"/>
      <c r="E109" s="183"/>
      <c r="F109" s="160"/>
      <c r="G109" s="160"/>
      <c r="H109" s="160"/>
      <c r="I109" s="160"/>
      <c r="J109" s="160"/>
      <c r="K109" s="160"/>
      <c r="L109" s="160"/>
      <c r="M109" s="160"/>
      <c r="N109" s="159"/>
      <c r="O109" s="159"/>
      <c r="P109" s="159"/>
      <c r="Q109" s="159"/>
      <c r="R109" s="160"/>
      <c r="S109" s="160"/>
      <c r="T109" s="160"/>
      <c r="U109" s="160"/>
      <c r="V109" s="160"/>
      <c r="W109" s="160"/>
      <c r="X109" s="160"/>
      <c r="Y109" s="160"/>
      <c r="Z109" s="150"/>
      <c r="AA109" s="150"/>
      <c r="AB109" s="150"/>
      <c r="AC109" s="150"/>
      <c r="AD109" s="150"/>
      <c r="AE109" s="150"/>
      <c r="AF109" s="150"/>
      <c r="AG109" s="150" t="s">
        <v>415</v>
      </c>
      <c r="AH109" s="150">
        <v>0</v>
      </c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3" x14ac:dyDescent="0.25">
      <c r="A110" s="157"/>
      <c r="B110" s="158"/>
      <c r="C110" s="184" t="s">
        <v>1677</v>
      </c>
      <c r="D110" s="182"/>
      <c r="E110" s="183"/>
      <c r="F110" s="160"/>
      <c r="G110" s="160"/>
      <c r="H110" s="160"/>
      <c r="I110" s="160"/>
      <c r="J110" s="160"/>
      <c r="K110" s="160"/>
      <c r="L110" s="160"/>
      <c r="M110" s="160"/>
      <c r="N110" s="159"/>
      <c r="O110" s="159"/>
      <c r="P110" s="159"/>
      <c r="Q110" s="159"/>
      <c r="R110" s="160"/>
      <c r="S110" s="160"/>
      <c r="T110" s="160"/>
      <c r="U110" s="160"/>
      <c r="V110" s="160"/>
      <c r="W110" s="160"/>
      <c r="X110" s="160"/>
      <c r="Y110" s="160"/>
      <c r="Z110" s="150"/>
      <c r="AA110" s="150"/>
      <c r="AB110" s="150"/>
      <c r="AC110" s="150"/>
      <c r="AD110" s="150"/>
      <c r="AE110" s="150"/>
      <c r="AF110" s="150"/>
      <c r="AG110" s="150" t="s">
        <v>415</v>
      </c>
      <c r="AH110" s="150">
        <v>0</v>
      </c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3" x14ac:dyDescent="0.25">
      <c r="A111" s="157"/>
      <c r="B111" s="158"/>
      <c r="C111" s="184" t="s">
        <v>1678</v>
      </c>
      <c r="D111" s="182"/>
      <c r="E111" s="183">
        <v>2.8</v>
      </c>
      <c r="F111" s="160"/>
      <c r="G111" s="160"/>
      <c r="H111" s="160"/>
      <c r="I111" s="160"/>
      <c r="J111" s="160"/>
      <c r="K111" s="160"/>
      <c r="L111" s="160"/>
      <c r="M111" s="160"/>
      <c r="N111" s="159"/>
      <c r="O111" s="159"/>
      <c r="P111" s="159"/>
      <c r="Q111" s="159"/>
      <c r="R111" s="160"/>
      <c r="S111" s="160"/>
      <c r="T111" s="160"/>
      <c r="U111" s="160"/>
      <c r="V111" s="160"/>
      <c r="W111" s="160"/>
      <c r="X111" s="160"/>
      <c r="Y111" s="160"/>
      <c r="Z111" s="150"/>
      <c r="AA111" s="150"/>
      <c r="AB111" s="150"/>
      <c r="AC111" s="150"/>
      <c r="AD111" s="150"/>
      <c r="AE111" s="150"/>
      <c r="AF111" s="150"/>
      <c r="AG111" s="150" t="s">
        <v>415</v>
      </c>
      <c r="AH111" s="150">
        <v>0</v>
      </c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x14ac:dyDescent="0.25">
      <c r="A112" s="162" t="s">
        <v>353</v>
      </c>
      <c r="B112" s="163" t="s">
        <v>257</v>
      </c>
      <c r="C112" s="177" t="s">
        <v>258</v>
      </c>
      <c r="D112" s="164"/>
      <c r="E112" s="165"/>
      <c r="F112" s="166"/>
      <c r="G112" s="166">
        <f>SUMIF(AG113:AG143,"&lt;&gt;NOR",G113:G143)</f>
        <v>0</v>
      </c>
      <c r="H112" s="166"/>
      <c r="I112" s="166">
        <f>SUM(I113:I143)</f>
        <v>0</v>
      </c>
      <c r="J112" s="166"/>
      <c r="K112" s="166">
        <f>SUM(K113:K143)</f>
        <v>0</v>
      </c>
      <c r="L112" s="166"/>
      <c r="M112" s="166">
        <f>SUM(M113:M143)</f>
        <v>0</v>
      </c>
      <c r="N112" s="165"/>
      <c r="O112" s="165">
        <f>SUM(O113:O143)</f>
        <v>0</v>
      </c>
      <c r="P112" s="165"/>
      <c r="Q112" s="165">
        <f>SUM(Q113:Q143)</f>
        <v>0</v>
      </c>
      <c r="R112" s="166"/>
      <c r="S112" s="166"/>
      <c r="T112" s="167"/>
      <c r="U112" s="161"/>
      <c r="V112" s="161">
        <f>SUM(V113:V143)</f>
        <v>0</v>
      </c>
      <c r="W112" s="161"/>
      <c r="X112" s="161"/>
      <c r="Y112" s="161"/>
      <c r="AG112" t="s">
        <v>354</v>
      </c>
    </row>
    <row r="113" spans="1:60" outlineLevel="1" x14ac:dyDescent="0.25">
      <c r="A113" s="169">
        <v>32</v>
      </c>
      <c r="B113" s="170" t="s">
        <v>1679</v>
      </c>
      <c r="C113" s="178" t="s">
        <v>1680</v>
      </c>
      <c r="D113" s="171" t="s">
        <v>422</v>
      </c>
      <c r="E113" s="172">
        <v>70.3</v>
      </c>
      <c r="F113" s="173"/>
      <c r="G113" s="174">
        <f>ROUND(E113*F113,2)</f>
        <v>0</v>
      </c>
      <c r="H113" s="173"/>
      <c r="I113" s="174">
        <f>ROUND(E113*H113,2)</f>
        <v>0</v>
      </c>
      <c r="J113" s="173"/>
      <c r="K113" s="174">
        <f>ROUND(E113*J113,2)</f>
        <v>0</v>
      </c>
      <c r="L113" s="174">
        <v>21</v>
      </c>
      <c r="M113" s="174">
        <f>G113*(1+L113/100)</f>
        <v>0</v>
      </c>
      <c r="N113" s="172">
        <v>0</v>
      </c>
      <c r="O113" s="172">
        <f>ROUND(E113*N113,2)</f>
        <v>0</v>
      </c>
      <c r="P113" s="172">
        <v>0</v>
      </c>
      <c r="Q113" s="172">
        <f>ROUND(E113*P113,2)</f>
        <v>0</v>
      </c>
      <c r="R113" s="174"/>
      <c r="S113" s="174" t="s">
        <v>443</v>
      </c>
      <c r="T113" s="175" t="s">
        <v>359</v>
      </c>
      <c r="U113" s="160">
        <v>0</v>
      </c>
      <c r="V113" s="160">
        <f>ROUND(E113*U113,2)</f>
        <v>0</v>
      </c>
      <c r="W113" s="160"/>
      <c r="X113" s="160" t="s">
        <v>410</v>
      </c>
      <c r="Y113" s="160" t="s">
        <v>361</v>
      </c>
      <c r="Z113" s="150"/>
      <c r="AA113" s="150"/>
      <c r="AB113" s="150"/>
      <c r="AC113" s="150"/>
      <c r="AD113" s="150"/>
      <c r="AE113" s="150"/>
      <c r="AF113" s="150"/>
      <c r="AG113" s="150" t="s">
        <v>1578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2" x14ac:dyDescent="0.25">
      <c r="A114" s="157"/>
      <c r="B114" s="158"/>
      <c r="C114" s="184" t="s">
        <v>1681</v>
      </c>
      <c r="D114" s="182"/>
      <c r="E114" s="183"/>
      <c r="F114" s="160"/>
      <c r="G114" s="160"/>
      <c r="H114" s="160"/>
      <c r="I114" s="160"/>
      <c r="J114" s="160"/>
      <c r="K114" s="160"/>
      <c r="L114" s="160"/>
      <c r="M114" s="160"/>
      <c r="N114" s="159"/>
      <c r="O114" s="159"/>
      <c r="P114" s="159"/>
      <c r="Q114" s="159"/>
      <c r="R114" s="160"/>
      <c r="S114" s="160"/>
      <c r="T114" s="160"/>
      <c r="U114" s="160"/>
      <c r="V114" s="160"/>
      <c r="W114" s="160"/>
      <c r="X114" s="160"/>
      <c r="Y114" s="160"/>
      <c r="Z114" s="150"/>
      <c r="AA114" s="150"/>
      <c r="AB114" s="150"/>
      <c r="AC114" s="150"/>
      <c r="AD114" s="150"/>
      <c r="AE114" s="150"/>
      <c r="AF114" s="150"/>
      <c r="AG114" s="150" t="s">
        <v>415</v>
      </c>
      <c r="AH114" s="150">
        <v>0</v>
      </c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3" x14ac:dyDescent="0.25">
      <c r="A115" s="157"/>
      <c r="B115" s="158"/>
      <c r="C115" s="184" t="s">
        <v>1682</v>
      </c>
      <c r="D115" s="182"/>
      <c r="E115" s="183">
        <v>70.3</v>
      </c>
      <c r="F115" s="160"/>
      <c r="G115" s="160"/>
      <c r="H115" s="160"/>
      <c r="I115" s="160"/>
      <c r="J115" s="160"/>
      <c r="K115" s="160"/>
      <c r="L115" s="160"/>
      <c r="M115" s="160"/>
      <c r="N115" s="159"/>
      <c r="O115" s="159"/>
      <c r="P115" s="159"/>
      <c r="Q115" s="159"/>
      <c r="R115" s="160"/>
      <c r="S115" s="160"/>
      <c r="T115" s="160"/>
      <c r="U115" s="160"/>
      <c r="V115" s="160"/>
      <c r="W115" s="160"/>
      <c r="X115" s="160"/>
      <c r="Y115" s="160"/>
      <c r="Z115" s="150"/>
      <c r="AA115" s="150"/>
      <c r="AB115" s="150"/>
      <c r="AC115" s="150"/>
      <c r="AD115" s="150"/>
      <c r="AE115" s="150"/>
      <c r="AF115" s="150"/>
      <c r="AG115" s="150" t="s">
        <v>415</v>
      </c>
      <c r="AH115" s="150">
        <v>0</v>
      </c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5">
      <c r="A116" s="169">
        <v>33</v>
      </c>
      <c r="B116" s="170" t="s">
        <v>1683</v>
      </c>
      <c r="C116" s="178" t="s">
        <v>1684</v>
      </c>
      <c r="D116" s="171" t="s">
        <v>422</v>
      </c>
      <c r="E116" s="172">
        <v>32.9</v>
      </c>
      <c r="F116" s="173"/>
      <c r="G116" s="174">
        <f>ROUND(E116*F116,2)</f>
        <v>0</v>
      </c>
      <c r="H116" s="173"/>
      <c r="I116" s="174">
        <f>ROUND(E116*H116,2)</f>
        <v>0</v>
      </c>
      <c r="J116" s="173"/>
      <c r="K116" s="174">
        <f>ROUND(E116*J116,2)</f>
        <v>0</v>
      </c>
      <c r="L116" s="174">
        <v>21</v>
      </c>
      <c r="M116" s="174">
        <f>G116*(1+L116/100)</f>
        <v>0</v>
      </c>
      <c r="N116" s="172">
        <v>0</v>
      </c>
      <c r="O116" s="172">
        <f>ROUND(E116*N116,2)</f>
        <v>0</v>
      </c>
      <c r="P116" s="172">
        <v>0</v>
      </c>
      <c r="Q116" s="172">
        <f>ROUND(E116*P116,2)</f>
        <v>0</v>
      </c>
      <c r="R116" s="174"/>
      <c r="S116" s="174" t="s">
        <v>443</v>
      </c>
      <c r="T116" s="175" t="s">
        <v>359</v>
      </c>
      <c r="U116" s="160">
        <v>0</v>
      </c>
      <c r="V116" s="160">
        <f>ROUND(E116*U116,2)</f>
        <v>0</v>
      </c>
      <c r="W116" s="160"/>
      <c r="X116" s="160" t="s">
        <v>410</v>
      </c>
      <c r="Y116" s="160" t="s">
        <v>361</v>
      </c>
      <c r="Z116" s="150"/>
      <c r="AA116" s="150"/>
      <c r="AB116" s="150"/>
      <c r="AC116" s="150"/>
      <c r="AD116" s="150"/>
      <c r="AE116" s="150"/>
      <c r="AF116" s="150"/>
      <c r="AG116" s="150" t="s">
        <v>1578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2" x14ac:dyDescent="0.25">
      <c r="A117" s="157"/>
      <c r="B117" s="158"/>
      <c r="C117" s="184" t="s">
        <v>1685</v>
      </c>
      <c r="D117" s="182"/>
      <c r="E117" s="183"/>
      <c r="F117" s="160"/>
      <c r="G117" s="160"/>
      <c r="H117" s="160"/>
      <c r="I117" s="160"/>
      <c r="J117" s="160"/>
      <c r="K117" s="160"/>
      <c r="L117" s="160"/>
      <c r="M117" s="160"/>
      <c r="N117" s="159"/>
      <c r="O117" s="159"/>
      <c r="P117" s="159"/>
      <c r="Q117" s="159"/>
      <c r="R117" s="160"/>
      <c r="S117" s="160"/>
      <c r="T117" s="160"/>
      <c r="U117" s="160"/>
      <c r="V117" s="160"/>
      <c r="W117" s="160"/>
      <c r="X117" s="160"/>
      <c r="Y117" s="160"/>
      <c r="Z117" s="150"/>
      <c r="AA117" s="150"/>
      <c r="AB117" s="150"/>
      <c r="AC117" s="150"/>
      <c r="AD117" s="150"/>
      <c r="AE117" s="150"/>
      <c r="AF117" s="150"/>
      <c r="AG117" s="150" t="s">
        <v>415</v>
      </c>
      <c r="AH117" s="150">
        <v>0</v>
      </c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3" x14ac:dyDescent="0.25">
      <c r="A118" s="157"/>
      <c r="B118" s="158"/>
      <c r="C118" s="184" t="s">
        <v>1686</v>
      </c>
      <c r="D118" s="182"/>
      <c r="E118" s="183">
        <v>32.9</v>
      </c>
      <c r="F118" s="160"/>
      <c r="G118" s="160"/>
      <c r="H118" s="160"/>
      <c r="I118" s="160"/>
      <c r="J118" s="160"/>
      <c r="K118" s="160"/>
      <c r="L118" s="160"/>
      <c r="M118" s="160"/>
      <c r="N118" s="159"/>
      <c r="O118" s="159"/>
      <c r="P118" s="159"/>
      <c r="Q118" s="159"/>
      <c r="R118" s="160"/>
      <c r="S118" s="160"/>
      <c r="T118" s="160"/>
      <c r="U118" s="160"/>
      <c r="V118" s="160"/>
      <c r="W118" s="160"/>
      <c r="X118" s="160"/>
      <c r="Y118" s="160"/>
      <c r="Z118" s="150"/>
      <c r="AA118" s="150"/>
      <c r="AB118" s="150"/>
      <c r="AC118" s="150"/>
      <c r="AD118" s="150"/>
      <c r="AE118" s="150"/>
      <c r="AF118" s="150"/>
      <c r="AG118" s="150" t="s">
        <v>415</v>
      </c>
      <c r="AH118" s="150">
        <v>0</v>
      </c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1" x14ac:dyDescent="0.25">
      <c r="A119" s="169">
        <v>34</v>
      </c>
      <c r="B119" s="170" t="s">
        <v>1687</v>
      </c>
      <c r="C119" s="178" t="s">
        <v>1688</v>
      </c>
      <c r="D119" s="171" t="s">
        <v>422</v>
      </c>
      <c r="E119" s="172">
        <v>78.900000000000006</v>
      </c>
      <c r="F119" s="173"/>
      <c r="G119" s="174">
        <f>ROUND(E119*F119,2)</f>
        <v>0</v>
      </c>
      <c r="H119" s="173"/>
      <c r="I119" s="174">
        <f>ROUND(E119*H119,2)</f>
        <v>0</v>
      </c>
      <c r="J119" s="173"/>
      <c r="K119" s="174">
        <f>ROUND(E119*J119,2)</f>
        <v>0</v>
      </c>
      <c r="L119" s="174">
        <v>21</v>
      </c>
      <c r="M119" s="174">
        <f>G119*(1+L119/100)</f>
        <v>0</v>
      </c>
      <c r="N119" s="172">
        <v>0</v>
      </c>
      <c r="O119" s="172">
        <f>ROUND(E119*N119,2)</f>
        <v>0</v>
      </c>
      <c r="P119" s="172">
        <v>0</v>
      </c>
      <c r="Q119" s="172">
        <f>ROUND(E119*P119,2)</f>
        <v>0</v>
      </c>
      <c r="R119" s="174"/>
      <c r="S119" s="174" t="s">
        <v>443</v>
      </c>
      <c r="T119" s="175" t="s">
        <v>359</v>
      </c>
      <c r="U119" s="160">
        <v>0</v>
      </c>
      <c r="V119" s="160">
        <f>ROUND(E119*U119,2)</f>
        <v>0</v>
      </c>
      <c r="W119" s="160"/>
      <c r="X119" s="160" t="s">
        <v>410</v>
      </c>
      <c r="Y119" s="160" t="s">
        <v>361</v>
      </c>
      <c r="Z119" s="150"/>
      <c r="AA119" s="150"/>
      <c r="AB119" s="150"/>
      <c r="AC119" s="150"/>
      <c r="AD119" s="150"/>
      <c r="AE119" s="150"/>
      <c r="AF119" s="150"/>
      <c r="AG119" s="150" t="s">
        <v>1578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2" x14ac:dyDescent="0.25">
      <c r="A120" s="157"/>
      <c r="B120" s="158"/>
      <c r="C120" s="184" t="s">
        <v>1689</v>
      </c>
      <c r="D120" s="182"/>
      <c r="E120" s="183"/>
      <c r="F120" s="160"/>
      <c r="G120" s="160"/>
      <c r="H120" s="160"/>
      <c r="I120" s="160"/>
      <c r="J120" s="160"/>
      <c r="K120" s="160"/>
      <c r="L120" s="160"/>
      <c r="M120" s="160"/>
      <c r="N120" s="159"/>
      <c r="O120" s="159"/>
      <c r="P120" s="159"/>
      <c r="Q120" s="159"/>
      <c r="R120" s="160"/>
      <c r="S120" s="160"/>
      <c r="T120" s="160"/>
      <c r="U120" s="160"/>
      <c r="V120" s="160"/>
      <c r="W120" s="160"/>
      <c r="X120" s="160"/>
      <c r="Y120" s="160"/>
      <c r="Z120" s="150"/>
      <c r="AA120" s="150"/>
      <c r="AB120" s="150"/>
      <c r="AC120" s="150"/>
      <c r="AD120" s="150"/>
      <c r="AE120" s="150"/>
      <c r="AF120" s="150"/>
      <c r="AG120" s="150" t="s">
        <v>415</v>
      </c>
      <c r="AH120" s="150">
        <v>0</v>
      </c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3" x14ac:dyDescent="0.25">
      <c r="A121" s="157"/>
      <c r="B121" s="158"/>
      <c r="C121" s="184" t="s">
        <v>1690</v>
      </c>
      <c r="D121" s="182"/>
      <c r="E121" s="183">
        <v>78.900000000000006</v>
      </c>
      <c r="F121" s="160"/>
      <c r="G121" s="160"/>
      <c r="H121" s="160"/>
      <c r="I121" s="160"/>
      <c r="J121" s="160"/>
      <c r="K121" s="160"/>
      <c r="L121" s="160"/>
      <c r="M121" s="160"/>
      <c r="N121" s="159"/>
      <c r="O121" s="159"/>
      <c r="P121" s="159"/>
      <c r="Q121" s="159"/>
      <c r="R121" s="160"/>
      <c r="S121" s="160"/>
      <c r="T121" s="160"/>
      <c r="U121" s="160"/>
      <c r="V121" s="160"/>
      <c r="W121" s="160"/>
      <c r="X121" s="160"/>
      <c r="Y121" s="160"/>
      <c r="Z121" s="150"/>
      <c r="AA121" s="150"/>
      <c r="AB121" s="150"/>
      <c r="AC121" s="150"/>
      <c r="AD121" s="150"/>
      <c r="AE121" s="150"/>
      <c r="AF121" s="150"/>
      <c r="AG121" s="150" t="s">
        <v>415</v>
      </c>
      <c r="AH121" s="150">
        <v>0</v>
      </c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5">
      <c r="A122" s="169">
        <v>35</v>
      </c>
      <c r="B122" s="170" t="s">
        <v>1691</v>
      </c>
      <c r="C122" s="178" t="s">
        <v>1692</v>
      </c>
      <c r="D122" s="171" t="s">
        <v>422</v>
      </c>
      <c r="E122" s="172">
        <v>14.9</v>
      </c>
      <c r="F122" s="173"/>
      <c r="G122" s="174">
        <f>ROUND(E122*F122,2)</f>
        <v>0</v>
      </c>
      <c r="H122" s="173"/>
      <c r="I122" s="174">
        <f>ROUND(E122*H122,2)</f>
        <v>0</v>
      </c>
      <c r="J122" s="173"/>
      <c r="K122" s="174">
        <f>ROUND(E122*J122,2)</f>
        <v>0</v>
      </c>
      <c r="L122" s="174">
        <v>21</v>
      </c>
      <c r="M122" s="174">
        <f>G122*(1+L122/100)</f>
        <v>0</v>
      </c>
      <c r="N122" s="172">
        <v>0</v>
      </c>
      <c r="O122" s="172">
        <f>ROUND(E122*N122,2)</f>
        <v>0</v>
      </c>
      <c r="P122" s="172">
        <v>0</v>
      </c>
      <c r="Q122" s="172">
        <f>ROUND(E122*P122,2)</f>
        <v>0</v>
      </c>
      <c r="R122" s="174"/>
      <c r="S122" s="174" t="s">
        <v>443</v>
      </c>
      <c r="T122" s="175" t="s">
        <v>359</v>
      </c>
      <c r="U122" s="160">
        <v>0</v>
      </c>
      <c r="V122" s="160">
        <f>ROUND(E122*U122,2)</f>
        <v>0</v>
      </c>
      <c r="W122" s="160"/>
      <c r="X122" s="160" t="s">
        <v>410</v>
      </c>
      <c r="Y122" s="160" t="s">
        <v>361</v>
      </c>
      <c r="Z122" s="150"/>
      <c r="AA122" s="150"/>
      <c r="AB122" s="150"/>
      <c r="AC122" s="150"/>
      <c r="AD122" s="150"/>
      <c r="AE122" s="150"/>
      <c r="AF122" s="150"/>
      <c r="AG122" s="150" t="s">
        <v>1578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2" x14ac:dyDescent="0.25">
      <c r="A123" s="157"/>
      <c r="B123" s="158"/>
      <c r="C123" s="184" t="s">
        <v>1693</v>
      </c>
      <c r="D123" s="182"/>
      <c r="E123" s="183"/>
      <c r="F123" s="160"/>
      <c r="G123" s="160"/>
      <c r="H123" s="160"/>
      <c r="I123" s="160"/>
      <c r="J123" s="160"/>
      <c r="K123" s="160"/>
      <c r="L123" s="160"/>
      <c r="M123" s="160"/>
      <c r="N123" s="159"/>
      <c r="O123" s="159"/>
      <c r="P123" s="159"/>
      <c r="Q123" s="159"/>
      <c r="R123" s="160"/>
      <c r="S123" s="160"/>
      <c r="T123" s="160"/>
      <c r="U123" s="160"/>
      <c r="V123" s="160"/>
      <c r="W123" s="160"/>
      <c r="X123" s="160"/>
      <c r="Y123" s="160"/>
      <c r="Z123" s="150"/>
      <c r="AA123" s="150"/>
      <c r="AB123" s="150"/>
      <c r="AC123" s="150"/>
      <c r="AD123" s="150"/>
      <c r="AE123" s="150"/>
      <c r="AF123" s="150"/>
      <c r="AG123" s="150" t="s">
        <v>415</v>
      </c>
      <c r="AH123" s="150">
        <v>0</v>
      </c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3" x14ac:dyDescent="0.25">
      <c r="A124" s="157"/>
      <c r="B124" s="158"/>
      <c r="C124" s="184" t="s">
        <v>1694</v>
      </c>
      <c r="D124" s="182"/>
      <c r="E124" s="183">
        <v>14.9</v>
      </c>
      <c r="F124" s="160"/>
      <c r="G124" s="160"/>
      <c r="H124" s="160"/>
      <c r="I124" s="160"/>
      <c r="J124" s="160"/>
      <c r="K124" s="160"/>
      <c r="L124" s="160"/>
      <c r="M124" s="160"/>
      <c r="N124" s="159"/>
      <c r="O124" s="159"/>
      <c r="P124" s="159"/>
      <c r="Q124" s="159"/>
      <c r="R124" s="160"/>
      <c r="S124" s="160"/>
      <c r="T124" s="160"/>
      <c r="U124" s="160"/>
      <c r="V124" s="160"/>
      <c r="W124" s="160"/>
      <c r="X124" s="160"/>
      <c r="Y124" s="160"/>
      <c r="Z124" s="150"/>
      <c r="AA124" s="150"/>
      <c r="AB124" s="150"/>
      <c r="AC124" s="150"/>
      <c r="AD124" s="150"/>
      <c r="AE124" s="150"/>
      <c r="AF124" s="150"/>
      <c r="AG124" s="150" t="s">
        <v>415</v>
      </c>
      <c r="AH124" s="150">
        <v>0</v>
      </c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1" x14ac:dyDescent="0.25">
      <c r="A125" s="169">
        <v>36</v>
      </c>
      <c r="B125" s="170" t="s">
        <v>1695</v>
      </c>
      <c r="C125" s="178" t="s">
        <v>1696</v>
      </c>
      <c r="D125" s="171" t="s">
        <v>422</v>
      </c>
      <c r="E125" s="172">
        <v>89.8</v>
      </c>
      <c r="F125" s="173"/>
      <c r="G125" s="174">
        <f>ROUND(E125*F125,2)</f>
        <v>0</v>
      </c>
      <c r="H125" s="173"/>
      <c r="I125" s="174">
        <f>ROUND(E125*H125,2)</f>
        <v>0</v>
      </c>
      <c r="J125" s="173"/>
      <c r="K125" s="174">
        <f>ROUND(E125*J125,2)</f>
        <v>0</v>
      </c>
      <c r="L125" s="174">
        <v>21</v>
      </c>
      <c r="M125" s="174">
        <f>G125*(1+L125/100)</f>
        <v>0</v>
      </c>
      <c r="N125" s="172">
        <v>1.0000000000000001E-5</v>
      </c>
      <c r="O125" s="172">
        <f>ROUND(E125*N125,2)</f>
        <v>0</v>
      </c>
      <c r="P125" s="172">
        <v>0</v>
      </c>
      <c r="Q125" s="172">
        <f>ROUND(E125*P125,2)</f>
        <v>0</v>
      </c>
      <c r="R125" s="174"/>
      <c r="S125" s="174" t="s">
        <v>443</v>
      </c>
      <c r="T125" s="175" t="s">
        <v>359</v>
      </c>
      <c r="U125" s="160">
        <v>0</v>
      </c>
      <c r="V125" s="160">
        <f>ROUND(E125*U125,2)</f>
        <v>0</v>
      </c>
      <c r="W125" s="160"/>
      <c r="X125" s="160" t="s">
        <v>410</v>
      </c>
      <c r="Y125" s="160" t="s">
        <v>361</v>
      </c>
      <c r="Z125" s="150"/>
      <c r="AA125" s="150"/>
      <c r="AB125" s="150"/>
      <c r="AC125" s="150"/>
      <c r="AD125" s="150"/>
      <c r="AE125" s="150"/>
      <c r="AF125" s="150"/>
      <c r="AG125" s="150" t="s">
        <v>1578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2" x14ac:dyDescent="0.25">
      <c r="A126" s="157"/>
      <c r="B126" s="158"/>
      <c r="C126" s="184" t="s">
        <v>1697</v>
      </c>
      <c r="D126" s="182"/>
      <c r="E126" s="183"/>
      <c r="F126" s="160"/>
      <c r="G126" s="160"/>
      <c r="H126" s="160"/>
      <c r="I126" s="160"/>
      <c r="J126" s="160"/>
      <c r="K126" s="160"/>
      <c r="L126" s="160"/>
      <c r="M126" s="160"/>
      <c r="N126" s="159"/>
      <c r="O126" s="159"/>
      <c r="P126" s="159"/>
      <c r="Q126" s="159"/>
      <c r="R126" s="160"/>
      <c r="S126" s="160"/>
      <c r="T126" s="160"/>
      <c r="U126" s="160"/>
      <c r="V126" s="160"/>
      <c r="W126" s="160"/>
      <c r="X126" s="160"/>
      <c r="Y126" s="160"/>
      <c r="Z126" s="150"/>
      <c r="AA126" s="150"/>
      <c r="AB126" s="150"/>
      <c r="AC126" s="150"/>
      <c r="AD126" s="150"/>
      <c r="AE126" s="150"/>
      <c r="AF126" s="150"/>
      <c r="AG126" s="150" t="s">
        <v>415</v>
      </c>
      <c r="AH126" s="150">
        <v>0</v>
      </c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3" x14ac:dyDescent="0.25">
      <c r="A127" s="157"/>
      <c r="B127" s="158"/>
      <c r="C127" s="184" t="s">
        <v>1698</v>
      </c>
      <c r="D127" s="182"/>
      <c r="E127" s="183">
        <v>89.8</v>
      </c>
      <c r="F127" s="160"/>
      <c r="G127" s="160"/>
      <c r="H127" s="160"/>
      <c r="I127" s="160"/>
      <c r="J127" s="160"/>
      <c r="K127" s="160"/>
      <c r="L127" s="160"/>
      <c r="M127" s="160"/>
      <c r="N127" s="159"/>
      <c r="O127" s="159"/>
      <c r="P127" s="159"/>
      <c r="Q127" s="159"/>
      <c r="R127" s="160"/>
      <c r="S127" s="160"/>
      <c r="T127" s="160"/>
      <c r="U127" s="160"/>
      <c r="V127" s="160"/>
      <c r="W127" s="160"/>
      <c r="X127" s="160"/>
      <c r="Y127" s="160"/>
      <c r="Z127" s="150"/>
      <c r="AA127" s="150"/>
      <c r="AB127" s="150"/>
      <c r="AC127" s="150"/>
      <c r="AD127" s="150"/>
      <c r="AE127" s="150"/>
      <c r="AF127" s="150"/>
      <c r="AG127" s="150" t="s">
        <v>415</v>
      </c>
      <c r="AH127" s="150">
        <v>0</v>
      </c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5">
      <c r="A128" s="169">
        <v>37</v>
      </c>
      <c r="B128" s="170" t="s">
        <v>1699</v>
      </c>
      <c r="C128" s="178" t="s">
        <v>1700</v>
      </c>
      <c r="D128" s="171" t="s">
        <v>768</v>
      </c>
      <c r="E128" s="172">
        <v>41</v>
      </c>
      <c r="F128" s="173"/>
      <c r="G128" s="174">
        <f>ROUND(E128*F128,2)</f>
        <v>0</v>
      </c>
      <c r="H128" s="173"/>
      <c r="I128" s="174">
        <f>ROUND(E128*H128,2)</f>
        <v>0</v>
      </c>
      <c r="J128" s="173"/>
      <c r="K128" s="174">
        <f>ROUND(E128*J128,2)</f>
        <v>0</v>
      </c>
      <c r="L128" s="174">
        <v>21</v>
      </c>
      <c r="M128" s="174">
        <f>G128*(1+L128/100)</f>
        <v>0</v>
      </c>
      <c r="N128" s="172">
        <v>0</v>
      </c>
      <c r="O128" s="172">
        <f>ROUND(E128*N128,2)</f>
        <v>0</v>
      </c>
      <c r="P128" s="172">
        <v>0</v>
      </c>
      <c r="Q128" s="172">
        <f>ROUND(E128*P128,2)</f>
        <v>0</v>
      </c>
      <c r="R128" s="174"/>
      <c r="S128" s="174" t="s">
        <v>443</v>
      </c>
      <c r="T128" s="175" t="s">
        <v>359</v>
      </c>
      <c r="U128" s="160">
        <v>0</v>
      </c>
      <c r="V128" s="160">
        <f>ROUND(E128*U128,2)</f>
        <v>0</v>
      </c>
      <c r="W128" s="160"/>
      <c r="X128" s="160" t="s">
        <v>410</v>
      </c>
      <c r="Y128" s="160" t="s">
        <v>361</v>
      </c>
      <c r="Z128" s="150"/>
      <c r="AA128" s="150"/>
      <c r="AB128" s="150"/>
      <c r="AC128" s="150"/>
      <c r="AD128" s="150"/>
      <c r="AE128" s="150"/>
      <c r="AF128" s="150"/>
      <c r="AG128" s="150" t="s">
        <v>1578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2" x14ac:dyDescent="0.25">
      <c r="A129" s="157"/>
      <c r="B129" s="158"/>
      <c r="C129" s="184" t="s">
        <v>1701</v>
      </c>
      <c r="D129" s="182"/>
      <c r="E129" s="183"/>
      <c r="F129" s="160"/>
      <c r="G129" s="160"/>
      <c r="H129" s="160"/>
      <c r="I129" s="160"/>
      <c r="J129" s="160"/>
      <c r="K129" s="160"/>
      <c r="L129" s="160"/>
      <c r="M129" s="160"/>
      <c r="N129" s="159"/>
      <c r="O129" s="159"/>
      <c r="P129" s="159"/>
      <c r="Q129" s="159"/>
      <c r="R129" s="160"/>
      <c r="S129" s="160"/>
      <c r="T129" s="160"/>
      <c r="U129" s="160"/>
      <c r="V129" s="160"/>
      <c r="W129" s="160"/>
      <c r="X129" s="160"/>
      <c r="Y129" s="160"/>
      <c r="Z129" s="150"/>
      <c r="AA129" s="150"/>
      <c r="AB129" s="150"/>
      <c r="AC129" s="150"/>
      <c r="AD129" s="150"/>
      <c r="AE129" s="150"/>
      <c r="AF129" s="150"/>
      <c r="AG129" s="150" t="s">
        <v>415</v>
      </c>
      <c r="AH129" s="150">
        <v>0</v>
      </c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3" x14ac:dyDescent="0.25">
      <c r="A130" s="157"/>
      <c r="B130" s="158"/>
      <c r="C130" s="184" t="s">
        <v>1702</v>
      </c>
      <c r="D130" s="182"/>
      <c r="E130" s="183">
        <v>41</v>
      </c>
      <c r="F130" s="160"/>
      <c r="G130" s="160"/>
      <c r="H130" s="160"/>
      <c r="I130" s="160"/>
      <c r="J130" s="160"/>
      <c r="K130" s="160"/>
      <c r="L130" s="160"/>
      <c r="M130" s="160"/>
      <c r="N130" s="159"/>
      <c r="O130" s="159"/>
      <c r="P130" s="159"/>
      <c r="Q130" s="159"/>
      <c r="R130" s="160"/>
      <c r="S130" s="160"/>
      <c r="T130" s="160"/>
      <c r="U130" s="160"/>
      <c r="V130" s="160"/>
      <c r="W130" s="160"/>
      <c r="X130" s="160"/>
      <c r="Y130" s="160"/>
      <c r="Z130" s="150"/>
      <c r="AA130" s="150"/>
      <c r="AB130" s="150"/>
      <c r="AC130" s="150"/>
      <c r="AD130" s="150"/>
      <c r="AE130" s="150"/>
      <c r="AF130" s="150"/>
      <c r="AG130" s="150" t="s">
        <v>415</v>
      </c>
      <c r="AH130" s="150">
        <v>0</v>
      </c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5">
      <c r="A131" s="169">
        <v>38</v>
      </c>
      <c r="B131" s="170" t="s">
        <v>1703</v>
      </c>
      <c r="C131" s="178" t="s">
        <v>1704</v>
      </c>
      <c r="D131" s="171" t="s">
        <v>768</v>
      </c>
      <c r="E131" s="172">
        <v>0</v>
      </c>
      <c r="F131" s="173"/>
      <c r="G131" s="174">
        <f>ROUND(E131*F131,2)</f>
        <v>0</v>
      </c>
      <c r="H131" s="173"/>
      <c r="I131" s="174">
        <f>ROUND(E131*H131,2)</f>
        <v>0</v>
      </c>
      <c r="J131" s="173"/>
      <c r="K131" s="174">
        <f>ROUND(E131*J131,2)</f>
        <v>0</v>
      </c>
      <c r="L131" s="174">
        <v>21</v>
      </c>
      <c r="M131" s="174">
        <f>G131*(1+L131/100)</f>
        <v>0</v>
      </c>
      <c r="N131" s="172">
        <v>0</v>
      </c>
      <c r="O131" s="172">
        <f>ROUND(E131*N131,2)</f>
        <v>0</v>
      </c>
      <c r="P131" s="172">
        <v>0</v>
      </c>
      <c r="Q131" s="172">
        <f>ROUND(E131*P131,2)</f>
        <v>0</v>
      </c>
      <c r="R131" s="174"/>
      <c r="S131" s="174" t="s">
        <v>443</v>
      </c>
      <c r="T131" s="175" t="s">
        <v>359</v>
      </c>
      <c r="U131" s="160">
        <v>0</v>
      </c>
      <c r="V131" s="160">
        <f>ROUND(E131*U131,2)</f>
        <v>0</v>
      </c>
      <c r="W131" s="160"/>
      <c r="X131" s="160" t="s">
        <v>410</v>
      </c>
      <c r="Y131" s="160" t="s">
        <v>361</v>
      </c>
      <c r="Z131" s="150"/>
      <c r="AA131" s="150"/>
      <c r="AB131" s="150"/>
      <c r="AC131" s="150"/>
      <c r="AD131" s="150"/>
      <c r="AE131" s="150"/>
      <c r="AF131" s="150"/>
      <c r="AG131" s="150" t="s">
        <v>1578</v>
      </c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outlineLevel="2" x14ac:dyDescent="0.25">
      <c r="A132" s="157"/>
      <c r="B132" s="158"/>
      <c r="C132" s="184" t="s">
        <v>1705</v>
      </c>
      <c r="D132" s="182"/>
      <c r="E132" s="183"/>
      <c r="F132" s="160"/>
      <c r="G132" s="160"/>
      <c r="H132" s="160"/>
      <c r="I132" s="160"/>
      <c r="J132" s="160"/>
      <c r="K132" s="160"/>
      <c r="L132" s="160"/>
      <c r="M132" s="160"/>
      <c r="N132" s="159"/>
      <c r="O132" s="159"/>
      <c r="P132" s="159"/>
      <c r="Q132" s="159"/>
      <c r="R132" s="160"/>
      <c r="S132" s="160"/>
      <c r="T132" s="160"/>
      <c r="U132" s="160"/>
      <c r="V132" s="160"/>
      <c r="W132" s="160"/>
      <c r="X132" s="160"/>
      <c r="Y132" s="160"/>
      <c r="Z132" s="150"/>
      <c r="AA132" s="150"/>
      <c r="AB132" s="150"/>
      <c r="AC132" s="150"/>
      <c r="AD132" s="150"/>
      <c r="AE132" s="150"/>
      <c r="AF132" s="150"/>
      <c r="AG132" s="150" t="s">
        <v>415</v>
      </c>
      <c r="AH132" s="150">
        <v>0</v>
      </c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3" x14ac:dyDescent="0.25">
      <c r="A133" s="157"/>
      <c r="B133" s="158"/>
      <c r="C133" s="184" t="s">
        <v>59</v>
      </c>
      <c r="D133" s="182"/>
      <c r="E133" s="183"/>
      <c r="F133" s="160"/>
      <c r="G133" s="160"/>
      <c r="H133" s="160"/>
      <c r="I133" s="160"/>
      <c r="J133" s="160"/>
      <c r="K133" s="160"/>
      <c r="L133" s="160"/>
      <c r="M133" s="160"/>
      <c r="N133" s="159"/>
      <c r="O133" s="159"/>
      <c r="P133" s="159"/>
      <c r="Q133" s="159"/>
      <c r="R133" s="160"/>
      <c r="S133" s="160"/>
      <c r="T133" s="160"/>
      <c r="U133" s="160"/>
      <c r="V133" s="160"/>
      <c r="W133" s="160"/>
      <c r="X133" s="160"/>
      <c r="Y133" s="160"/>
      <c r="Z133" s="150"/>
      <c r="AA133" s="150"/>
      <c r="AB133" s="150"/>
      <c r="AC133" s="150"/>
      <c r="AD133" s="150"/>
      <c r="AE133" s="150"/>
      <c r="AF133" s="150"/>
      <c r="AG133" s="150" t="s">
        <v>415</v>
      </c>
      <c r="AH133" s="150">
        <v>0</v>
      </c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5">
      <c r="A134" s="169">
        <v>39</v>
      </c>
      <c r="B134" s="170" t="s">
        <v>1706</v>
      </c>
      <c r="C134" s="178" t="s">
        <v>1707</v>
      </c>
      <c r="D134" s="171" t="s">
        <v>768</v>
      </c>
      <c r="E134" s="172">
        <v>27</v>
      </c>
      <c r="F134" s="173"/>
      <c r="G134" s="174">
        <f>ROUND(E134*F134,2)</f>
        <v>0</v>
      </c>
      <c r="H134" s="173"/>
      <c r="I134" s="174">
        <f>ROUND(E134*H134,2)</f>
        <v>0</v>
      </c>
      <c r="J134" s="173"/>
      <c r="K134" s="174">
        <f>ROUND(E134*J134,2)</f>
        <v>0</v>
      </c>
      <c r="L134" s="174">
        <v>21</v>
      </c>
      <c r="M134" s="174">
        <f>G134*(1+L134/100)</f>
        <v>0</v>
      </c>
      <c r="N134" s="172">
        <v>0</v>
      </c>
      <c r="O134" s="172">
        <f>ROUND(E134*N134,2)</f>
        <v>0</v>
      </c>
      <c r="P134" s="172">
        <v>0</v>
      </c>
      <c r="Q134" s="172">
        <f>ROUND(E134*P134,2)</f>
        <v>0</v>
      </c>
      <c r="R134" s="174"/>
      <c r="S134" s="174" t="s">
        <v>443</v>
      </c>
      <c r="T134" s="175" t="s">
        <v>359</v>
      </c>
      <c r="U134" s="160">
        <v>0</v>
      </c>
      <c r="V134" s="160">
        <f>ROUND(E134*U134,2)</f>
        <v>0</v>
      </c>
      <c r="W134" s="160"/>
      <c r="X134" s="160" t="s">
        <v>410</v>
      </c>
      <c r="Y134" s="160" t="s">
        <v>361</v>
      </c>
      <c r="Z134" s="150"/>
      <c r="AA134" s="150"/>
      <c r="AB134" s="150"/>
      <c r="AC134" s="150"/>
      <c r="AD134" s="150"/>
      <c r="AE134" s="150"/>
      <c r="AF134" s="150"/>
      <c r="AG134" s="150" t="s">
        <v>1578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2" x14ac:dyDescent="0.25">
      <c r="A135" s="157"/>
      <c r="B135" s="158"/>
      <c r="C135" s="184" t="s">
        <v>1708</v>
      </c>
      <c r="D135" s="182"/>
      <c r="E135" s="183"/>
      <c r="F135" s="160"/>
      <c r="G135" s="160"/>
      <c r="H135" s="160"/>
      <c r="I135" s="160"/>
      <c r="J135" s="160"/>
      <c r="K135" s="160"/>
      <c r="L135" s="160"/>
      <c r="M135" s="160"/>
      <c r="N135" s="159"/>
      <c r="O135" s="159"/>
      <c r="P135" s="159"/>
      <c r="Q135" s="159"/>
      <c r="R135" s="160"/>
      <c r="S135" s="160"/>
      <c r="T135" s="160"/>
      <c r="U135" s="160"/>
      <c r="V135" s="160"/>
      <c r="W135" s="160"/>
      <c r="X135" s="160"/>
      <c r="Y135" s="160"/>
      <c r="Z135" s="150"/>
      <c r="AA135" s="150"/>
      <c r="AB135" s="150"/>
      <c r="AC135" s="150"/>
      <c r="AD135" s="150"/>
      <c r="AE135" s="150"/>
      <c r="AF135" s="150"/>
      <c r="AG135" s="150" t="s">
        <v>415</v>
      </c>
      <c r="AH135" s="150">
        <v>0</v>
      </c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3" x14ac:dyDescent="0.25">
      <c r="A136" s="157"/>
      <c r="B136" s="158"/>
      <c r="C136" s="184" t="s">
        <v>1709</v>
      </c>
      <c r="D136" s="182"/>
      <c r="E136" s="183">
        <v>27</v>
      </c>
      <c r="F136" s="160"/>
      <c r="G136" s="160"/>
      <c r="H136" s="160"/>
      <c r="I136" s="160"/>
      <c r="J136" s="160"/>
      <c r="K136" s="160"/>
      <c r="L136" s="160"/>
      <c r="M136" s="160"/>
      <c r="N136" s="159"/>
      <c r="O136" s="159"/>
      <c r="P136" s="159"/>
      <c r="Q136" s="159"/>
      <c r="R136" s="160"/>
      <c r="S136" s="160"/>
      <c r="T136" s="160"/>
      <c r="U136" s="160"/>
      <c r="V136" s="160"/>
      <c r="W136" s="160"/>
      <c r="X136" s="160"/>
      <c r="Y136" s="160"/>
      <c r="Z136" s="150"/>
      <c r="AA136" s="150"/>
      <c r="AB136" s="150"/>
      <c r="AC136" s="150"/>
      <c r="AD136" s="150"/>
      <c r="AE136" s="150"/>
      <c r="AF136" s="150"/>
      <c r="AG136" s="150" t="s">
        <v>415</v>
      </c>
      <c r="AH136" s="150">
        <v>0</v>
      </c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 x14ac:dyDescent="0.25">
      <c r="A137" s="169">
        <v>40</v>
      </c>
      <c r="B137" s="170" t="s">
        <v>1710</v>
      </c>
      <c r="C137" s="178" t="s">
        <v>1711</v>
      </c>
      <c r="D137" s="171" t="s">
        <v>768</v>
      </c>
      <c r="E137" s="172">
        <v>5</v>
      </c>
      <c r="F137" s="173"/>
      <c r="G137" s="174">
        <f>ROUND(E137*F137,2)</f>
        <v>0</v>
      </c>
      <c r="H137" s="173"/>
      <c r="I137" s="174">
        <f>ROUND(E137*H137,2)</f>
        <v>0</v>
      </c>
      <c r="J137" s="173"/>
      <c r="K137" s="174">
        <f>ROUND(E137*J137,2)</f>
        <v>0</v>
      </c>
      <c r="L137" s="174">
        <v>21</v>
      </c>
      <c r="M137" s="174">
        <f>G137*(1+L137/100)</f>
        <v>0</v>
      </c>
      <c r="N137" s="172">
        <v>1.0000000000000001E-5</v>
      </c>
      <c r="O137" s="172">
        <f>ROUND(E137*N137,2)</f>
        <v>0</v>
      </c>
      <c r="P137" s="172">
        <v>0</v>
      </c>
      <c r="Q137" s="172">
        <f>ROUND(E137*P137,2)</f>
        <v>0</v>
      </c>
      <c r="R137" s="174"/>
      <c r="S137" s="174" t="s">
        <v>443</v>
      </c>
      <c r="T137" s="175" t="s">
        <v>359</v>
      </c>
      <c r="U137" s="160">
        <v>0</v>
      </c>
      <c r="V137" s="160">
        <f>ROUND(E137*U137,2)</f>
        <v>0</v>
      </c>
      <c r="W137" s="160"/>
      <c r="X137" s="160" t="s">
        <v>410</v>
      </c>
      <c r="Y137" s="160" t="s">
        <v>361</v>
      </c>
      <c r="Z137" s="150"/>
      <c r="AA137" s="150"/>
      <c r="AB137" s="150"/>
      <c r="AC137" s="150"/>
      <c r="AD137" s="150"/>
      <c r="AE137" s="150"/>
      <c r="AF137" s="150"/>
      <c r="AG137" s="150" t="s">
        <v>1578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2" x14ac:dyDescent="0.25">
      <c r="A138" s="157"/>
      <c r="B138" s="158"/>
      <c r="C138" s="184" t="s">
        <v>1712</v>
      </c>
      <c r="D138" s="182"/>
      <c r="E138" s="183"/>
      <c r="F138" s="160"/>
      <c r="G138" s="160"/>
      <c r="H138" s="160"/>
      <c r="I138" s="160"/>
      <c r="J138" s="160"/>
      <c r="K138" s="160"/>
      <c r="L138" s="160"/>
      <c r="M138" s="160"/>
      <c r="N138" s="159"/>
      <c r="O138" s="159"/>
      <c r="P138" s="159"/>
      <c r="Q138" s="159"/>
      <c r="R138" s="160"/>
      <c r="S138" s="160"/>
      <c r="T138" s="160"/>
      <c r="U138" s="160"/>
      <c r="V138" s="160"/>
      <c r="W138" s="160"/>
      <c r="X138" s="160"/>
      <c r="Y138" s="160"/>
      <c r="Z138" s="150"/>
      <c r="AA138" s="150"/>
      <c r="AB138" s="150"/>
      <c r="AC138" s="150"/>
      <c r="AD138" s="150"/>
      <c r="AE138" s="150"/>
      <c r="AF138" s="150"/>
      <c r="AG138" s="150" t="s">
        <v>415</v>
      </c>
      <c r="AH138" s="150">
        <v>0</v>
      </c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3" x14ac:dyDescent="0.25">
      <c r="A139" s="157"/>
      <c r="B139" s="158"/>
      <c r="C139" s="184" t="s">
        <v>1592</v>
      </c>
      <c r="D139" s="182"/>
      <c r="E139" s="183"/>
      <c r="F139" s="160"/>
      <c r="G139" s="160"/>
      <c r="H139" s="160"/>
      <c r="I139" s="160"/>
      <c r="J139" s="160"/>
      <c r="K139" s="160"/>
      <c r="L139" s="160"/>
      <c r="M139" s="160"/>
      <c r="N139" s="159"/>
      <c r="O139" s="159"/>
      <c r="P139" s="159"/>
      <c r="Q139" s="159"/>
      <c r="R139" s="160"/>
      <c r="S139" s="160"/>
      <c r="T139" s="160"/>
      <c r="U139" s="160"/>
      <c r="V139" s="160"/>
      <c r="W139" s="160"/>
      <c r="X139" s="160"/>
      <c r="Y139" s="160"/>
      <c r="Z139" s="150"/>
      <c r="AA139" s="150"/>
      <c r="AB139" s="150"/>
      <c r="AC139" s="150"/>
      <c r="AD139" s="150"/>
      <c r="AE139" s="150"/>
      <c r="AF139" s="150"/>
      <c r="AG139" s="150" t="s">
        <v>415</v>
      </c>
      <c r="AH139" s="150">
        <v>0</v>
      </c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3" x14ac:dyDescent="0.25">
      <c r="A140" s="157"/>
      <c r="B140" s="158"/>
      <c r="C140" s="184" t="s">
        <v>249</v>
      </c>
      <c r="D140" s="182"/>
      <c r="E140" s="183">
        <v>5</v>
      </c>
      <c r="F140" s="160"/>
      <c r="G140" s="160"/>
      <c r="H140" s="160"/>
      <c r="I140" s="160"/>
      <c r="J140" s="160"/>
      <c r="K140" s="160"/>
      <c r="L140" s="160"/>
      <c r="M140" s="160"/>
      <c r="N140" s="159"/>
      <c r="O140" s="159"/>
      <c r="P140" s="159"/>
      <c r="Q140" s="159"/>
      <c r="R140" s="160"/>
      <c r="S140" s="160"/>
      <c r="T140" s="160"/>
      <c r="U140" s="160"/>
      <c r="V140" s="160"/>
      <c r="W140" s="160"/>
      <c r="X140" s="160"/>
      <c r="Y140" s="160"/>
      <c r="Z140" s="150"/>
      <c r="AA140" s="150"/>
      <c r="AB140" s="150"/>
      <c r="AC140" s="150"/>
      <c r="AD140" s="150"/>
      <c r="AE140" s="150"/>
      <c r="AF140" s="150"/>
      <c r="AG140" s="150" t="s">
        <v>415</v>
      </c>
      <c r="AH140" s="150">
        <v>0</v>
      </c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5">
      <c r="A141" s="169">
        <v>41</v>
      </c>
      <c r="B141" s="170" t="s">
        <v>1713</v>
      </c>
      <c r="C141" s="178" t="s">
        <v>1714</v>
      </c>
      <c r="D141" s="171" t="s">
        <v>768</v>
      </c>
      <c r="E141" s="172">
        <v>1</v>
      </c>
      <c r="F141" s="173"/>
      <c r="G141" s="174">
        <f>ROUND(E141*F141,2)</f>
        <v>0</v>
      </c>
      <c r="H141" s="173"/>
      <c r="I141" s="174">
        <f>ROUND(E141*H141,2)</f>
        <v>0</v>
      </c>
      <c r="J141" s="173"/>
      <c r="K141" s="174">
        <f>ROUND(E141*J141,2)</f>
        <v>0</v>
      </c>
      <c r="L141" s="174">
        <v>21</v>
      </c>
      <c r="M141" s="174">
        <f>G141*(1+L141/100)</f>
        <v>0</v>
      </c>
      <c r="N141" s="172">
        <v>3.0000000000000001E-5</v>
      </c>
      <c r="O141" s="172">
        <f>ROUND(E141*N141,2)</f>
        <v>0</v>
      </c>
      <c r="P141" s="172">
        <v>0</v>
      </c>
      <c r="Q141" s="172">
        <f>ROUND(E141*P141,2)</f>
        <v>0</v>
      </c>
      <c r="R141" s="174"/>
      <c r="S141" s="174" t="s">
        <v>443</v>
      </c>
      <c r="T141" s="175" t="s">
        <v>359</v>
      </c>
      <c r="U141" s="160">
        <v>0</v>
      </c>
      <c r="V141" s="160">
        <f>ROUND(E141*U141,2)</f>
        <v>0</v>
      </c>
      <c r="W141" s="160"/>
      <c r="X141" s="160" t="s">
        <v>410</v>
      </c>
      <c r="Y141" s="160" t="s">
        <v>361</v>
      </c>
      <c r="Z141" s="150"/>
      <c r="AA141" s="150"/>
      <c r="AB141" s="150"/>
      <c r="AC141" s="150"/>
      <c r="AD141" s="150"/>
      <c r="AE141" s="150"/>
      <c r="AF141" s="150"/>
      <c r="AG141" s="150" t="s">
        <v>1578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2" x14ac:dyDescent="0.25">
      <c r="A142" s="157"/>
      <c r="B142" s="158"/>
      <c r="C142" s="184" t="s">
        <v>1715</v>
      </c>
      <c r="D142" s="182"/>
      <c r="E142" s="183"/>
      <c r="F142" s="160"/>
      <c r="G142" s="160"/>
      <c r="H142" s="160"/>
      <c r="I142" s="160"/>
      <c r="J142" s="160"/>
      <c r="K142" s="160"/>
      <c r="L142" s="160"/>
      <c r="M142" s="160"/>
      <c r="N142" s="159"/>
      <c r="O142" s="159"/>
      <c r="P142" s="159"/>
      <c r="Q142" s="159"/>
      <c r="R142" s="160"/>
      <c r="S142" s="160"/>
      <c r="T142" s="160"/>
      <c r="U142" s="160"/>
      <c r="V142" s="160"/>
      <c r="W142" s="160"/>
      <c r="X142" s="160"/>
      <c r="Y142" s="160"/>
      <c r="Z142" s="150"/>
      <c r="AA142" s="150"/>
      <c r="AB142" s="150"/>
      <c r="AC142" s="150"/>
      <c r="AD142" s="150"/>
      <c r="AE142" s="150"/>
      <c r="AF142" s="150"/>
      <c r="AG142" s="150" t="s">
        <v>415</v>
      </c>
      <c r="AH142" s="150">
        <v>0</v>
      </c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3" x14ac:dyDescent="0.25">
      <c r="A143" s="157"/>
      <c r="B143" s="158"/>
      <c r="C143" s="184" t="s">
        <v>213</v>
      </c>
      <c r="D143" s="182"/>
      <c r="E143" s="183">
        <v>1</v>
      </c>
      <c r="F143" s="160"/>
      <c r="G143" s="160"/>
      <c r="H143" s="160"/>
      <c r="I143" s="160"/>
      <c r="J143" s="160"/>
      <c r="K143" s="160"/>
      <c r="L143" s="160"/>
      <c r="M143" s="160"/>
      <c r="N143" s="159"/>
      <c r="O143" s="159"/>
      <c r="P143" s="159"/>
      <c r="Q143" s="159"/>
      <c r="R143" s="160"/>
      <c r="S143" s="160"/>
      <c r="T143" s="160"/>
      <c r="U143" s="160"/>
      <c r="V143" s="160"/>
      <c r="W143" s="160"/>
      <c r="X143" s="160"/>
      <c r="Y143" s="160"/>
      <c r="Z143" s="150"/>
      <c r="AA143" s="150"/>
      <c r="AB143" s="150"/>
      <c r="AC143" s="150"/>
      <c r="AD143" s="150"/>
      <c r="AE143" s="150"/>
      <c r="AF143" s="150"/>
      <c r="AG143" s="150" t="s">
        <v>415</v>
      </c>
      <c r="AH143" s="150">
        <v>0</v>
      </c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x14ac:dyDescent="0.25">
      <c r="A144" s="162" t="s">
        <v>353</v>
      </c>
      <c r="B144" s="163" t="s">
        <v>259</v>
      </c>
      <c r="C144" s="177" t="s">
        <v>260</v>
      </c>
      <c r="D144" s="164"/>
      <c r="E144" s="165"/>
      <c r="F144" s="166"/>
      <c r="G144" s="166">
        <f>SUMIF(AG145:AG192,"&lt;&gt;NOR",G145:G192)</f>
        <v>0</v>
      </c>
      <c r="H144" s="166"/>
      <c r="I144" s="166">
        <f>SUM(I145:I192)</f>
        <v>0</v>
      </c>
      <c r="J144" s="166"/>
      <c r="K144" s="166">
        <f>SUM(K145:K192)</f>
        <v>0</v>
      </c>
      <c r="L144" s="166"/>
      <c r="M144" s="166">
        <f>SUM(M145:M192)</f>
        <v>0</v>
      </c>
      <c r="N144" s="165"/>
      <c r="O144" s="165">
        <f>SUM(O145:O192)</f>
        <v>10.56</v>
      </c>
      <c r="P144" s="165"/>
      <c r="Q144" s="165">
        <f>SUM(Q145:Q192)</f>
        <v>0</v>
      </c>
      <c r="R144" s="166"/>
      <c r="S144" s="166"/>
      <c r="T144" s="167"/>
      <c r="U144" s="161"/>
      <c r="V144" s="161">
        <f>SUM(V145:V192)</f>
        <v>0</v>
      </c>
      <c r="W144" s="161"/>
      <c r="X144" s="161"/>
      <c r="Y144" s="161"/>
      <c r="AG144" t="s">
        <v>354</v>
      </c>
    </row>
    <row r="145" spans="1:60" outlineLevel="1" x14ac:dyDescent="0.25">
      <c r="A145" s="169">
        <v>42</v>
      </c>
      <c r="B145" s="170" t="s">
        <v>1716</v>
      </c>
      <c r="C145" s="178" t="s">
        <v>1717</v>
      </c>
      <c r="D145" s="171" t="s">
        <v>768</v>
      </c>
      <c r="E145" s="172">
        <v>7</v>
      </c>
      <c r="F145" s="173"/>
      <c r="G145" s="174">
        <f>ROUND(E145*F145,2)</f>
        <v>0</v>
      </c>
      <c r="H145" s="173"/>
      <c r="I145" s="174">
        <f>ROUND(E145*H145,2)</f>
        <v>0</v>
      </c>
      <c r="J145" s="173"/>
      <c r="K145" s="174">
        <f>ROUND(E145*J145,2)</f>
        <v>0</v>
      </c>
      <c r="L145" s="174">
        <v>21</v>
      </c>
      <c r="M145" s="174">
        <f>G145*(1+L145/100)</f>
        <v>0</v>
      </c>
      <c r="N145" s="172">
        <v>2.0000000000000002E-5</v>
      </c>
      <c r="O145" s="172">
        <f>ROUND(E145*N145,2)</f>
        <v>0</v>
      </c>
      <c r="P145" s="172">
        <v>0</v>
      </c>
      <c r="Q145" s="172">
        <f>ROUND(E145*P145,2)</f>
        <v>0</v>
      </c>
      <c r="R145" s="174"/>
      <c r="S145" s="174" t="s">
        <v>443</v>
      </c>
      <c r="T145" s="175" t="s">
        <v>359</v>
      </c>
      <c r="U145" s="160">
        <v>0</v>
      </c>
      <c r="V145" s="160">
        <f>ROUND(E145*U145,2)</f>
        <v>0</v>
      </c>
      <c r="W145" s="160"/>
      <c r="X145" s="160" t="s">
        <v>410</v>
      </c>
      <c r="Y145" s="160" t="s">
        <v>361</v>
      </c>
      <c r="Z145" s="150"/>
      <c r="AA145" s="150"/>
      <c r="AB145" s="150"/>
      <c r="AC145" s="150"/>
      <c r="AD145" s="150"/>
      <c r="AE145" s="150"/>
      <c r="AF145" s="150"/>
      <c r="AG145" s="150" t="s">
        <v>1578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2" x14ac:dyDescent="0.25">
      <c r="A146" s="157"/>
      <c r="B146" s="158"/>
      <c r="C146" s="184" t="s">
        <v>1718</v>
      </c>
      <c r="D146" s="182"/>
      <c r="E146" s="183"/>
      <c r="F146" s="160"/>
      <c r="G146" s="160"/>
      <c r="H146" s="160"/>
      <c r="I146" s="160"/>
      <c r="J146" s="160"/>
      <c r="K146" s="160"/>
      <c r="L146" s="160"/>
      <c r="M146" s="160"/>
      <c r="N146" s="159"/>
      <c r="O146" s="159"/>
      <c r="P146" s="159"/>
      <c r="Q146" s="159"/>
      <c r="R146" s="160"/>
      <c r="S146" s="160"/>
      <c r="T146" s="160"/>
      <c r="U146" s="160"/>
      <c r="V146" s="160"/>
      <c r="W146" s="160"/>
      <c r="X146" s="160"/>
      <c r="Y146" s="160"/>
      <c r="Z146" s="150"/>
      <c r="AA146" s="150"/>
      <c r="AB146" s="150"/>
      <c r="AC146" s="150"/>
      <c r="AD146" s="150"/>
      <c r="AE146" s="150"/>
      <c r="AF146" s="150"/>
      <c r="AG146" s="150" t="s">
        <v>415</v>
      </c>
      <c r="AH146" s="150">
        <v>0</v>
      </c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3" x14ac:dyDescent="0.25">
      <c r="A147" s="157"/>
      <c r="B147" s="158"/>
      <c r="C147" s="184" t="s">
        <v>1719</v>
      </c>
      <c r="D147" s="182"/>
      <c r="E147" s="183">
        <v>7</v>
      </c>
      <c r="F147" s="160"/>
      <c r="G147" s="160"/>
      <c r="H147" s="160"/>
      <c r="I147" s="160"/>
      <c r="J147" s="160"/>
      <c r="K147" s="160"/>
      <c r="L147" s="160"/>
      <c r="M147" s="160"/>
      <c r="N147" s="159"/>
      <c r="O147" s="159"/>
      <c r="P147" s="159"/>
      <c r="Q147" s="159"/>
      <c r="R147" s="160"/>
      <c r="S147" s="160"/>
      <c r="T147" s="160"/>
      <c r="U147" s="160"/>
      <c r="V147" s="160"/>
      <c r="W147" s="160"/>
      <c r="X147" s="160"/>
      <c r="Y147" s="160"/>
      <c r="Z147" s="150"/>
      <c r="AA147" s="150"/>
      <c r="AB147" s="150"/>
      <c r="AC147" s="150"/>
      <c r="AD147" s="150"/>
      <c r="AE147" s="150"/>
      <c r="AF147" s="150"/>
      <c r="AG147" s="150" t="s">
        <v>415</v>
      </c>
      <c r="AH147" s="150">
        <v>0</v>
      </c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 x14ac:dyDescent="0.25">
      <c r="A148" s="169">
        <v>43</v>
      </c>
      <c r="B148" s="170" t="s">
        <v>1720</v>
      </c>
      <c r="C148" s="178" t="s">
        <v>1721</v>
      </c>
      <c r="D148" s="171" t="s">
        <v>422</v>
      </c>
      <c r="E148" s="172">
        <v>182.1</v>
      </c>
      <c r="F148" s="173"/>
      <c r="G148" s="174">
        <f>ROUND(E148*F148,2)</f>
        <v>0</v>
      </c>
      <c r="H148" s="173"/>
      <c r="I148" s="174">
        <f>ROUND(E148*H148,2)</f>
        <v>0</v>
      </c>
      <c r="J148" s="173"/>
      <c r="K148" s="174">
        <f>ROUND(E148*J148,2)</f>
        <v>0</v>
      </c>
      <c r="L148" s="174">
        <v>21</v>
      </c>
      <c r="M148" s="174">
        <f>G148*(1+L148/100)</f>
        <v>0</v>
      </c>
      <c r="N148" s="172">
        <v>0</v>
      </c>
      <c r="O148" s="172">
        <f>ROUND(E148*N148,2)</f>
        <v>0</v>
      </c>
      <c r="P148" s="172">
        <v>0</v>
      </c>
      <c r="Q148" s="172">
        <f>ROUND(E148*P148,2)</f>
        <v>0</v>
      </c>
      <c r="R148" s="174"/>
      <c r="S148" s="174" t="s">
        <v>443</v>
      </c>
      <c r="T148" s="175" t="s">
        <v>359</v>
      </c>
      <c r="U148" s="160">
        <v>0</v>
      </c>
      <c r="V148" s="160">
        <f>ROUND(E148*U148,2)</f>
        <v>0</v>
      </c>
      <c r="W148" s="160"/>
      <c r="X148" s="160" t="s">
        <v>410</v>
      </c>
      <c r="Y148" s="160" t="s">
        <v>361</v>
      </c>
      <c r="Z148" s="150"/>
      <c r="AA148" s="150"/>
      <c r="AB148" s="150"/>
      <c r="AC148" s="150"/>
      <c r="AD148" s="150"/>
      <c r="AE148" s="150"/>
      <c r="AF148" s="150"/>
      <c r="AG148" s="150" t="s">
        <v>1578</v>
      </c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2" x14ac:dyDescent="0.25">
      <c r="A149" s="157"/>
      <c r="B149" s="158"/>
      <c r="C149" s="184" t="s">
        <v>1722</v>
      </c>
      <c r="D149" s="182"/>
      <c r="E149" s="183"/>
      <c r="F149" s="160"/>
      <c r="G149" s="160"/>
      <c r="H149" s="160"/>
      <c r="I149" s="160"/>
      <c r="J149" s="160"/>
      <c r="K149" s="160"/>
      <c r="L149" s="160"/>
      <c r="M149" s="160"/>
      <c r="N149" s="159"/>
      <c r="O149" s="159"/>
      <c r="P149" s="159"/>
      <c r="Q149" s="159"/>
      <c r="R149" s="160"/>
      <c r="S149" s="160"/>
      <c r="T149" s="160"/>
      <c r="U149" s="160"/>
      <c r="V149" s="160"/>
      <c r="W149" s="160"/>
      <c r="X149" s="160"/>
      <c r="Y149" s="160"/>
      <c r="Z149" s="150"/>
      <c r="AA149" s="150"/>
      <c r="AB149" s="150"/>
      <c r="AC149" s="150"/>
      <c r="AD149" s="150"/>
      <c r="AE149" s="150"/>
      <c r="AF149" s="150"/>
      <c r="AG149" s="150" t="s">
        <v>415</v>
      </c>
      <c r="AH149" s="150">
        <v>0</v>
      </c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outlineLevel="3" x14ac:dyDescent="0.25">
      <c r="A150" s="157"/>
      <c r="B150" s="158"/>
      <c r="C150" s="184" t="s">
        <v>1723</v>
      </c>
      <c r="D150" s="182"/>
      <c r="E150" s="183">
        <v>182.1</v>
      </c>
      <c r="F150" s="160"/>
      <c r="G150" s="160"/>
      <c r="H150" s="160"/>
      <c r="I150" s="160"/>
      <c r="J150" s="160"/>
      <c r="K150" s="160"/>
      <c r="L150" s="160"/>
      <c r="M150" s="160"/>
      <c r="N150" s="159"/>
      <c r="O150" s="159"/>
      <c r="P150" s="159"/>
      <c r="Q150" s="159"/>
      <c r="R150" s="160"/>
      <c r="S150" s="160"/>
      <c r="T150" s="160"/>
      <c r="U150" s="160"/>
      <c r="V150" s="160"/>
      <c r="W150" s="160"/>
      <c r="X150" s="160"/>
      <c r="Y150" s="160"/>
      <c r="Z150" s="150"/>
      <c r="AA150" s="150"/>
      <c r="AB150" s="150"/>
      <c r="AC150" s="150"/>
      <c r="AD150" s="150"/>
      <c r="AE150" s="150"/>
      <c r="AF150" s="150"/>
      <c r="AG150" s="150" t="s">
        <v>415</v>
      </c>
      <c r="AH150" s="150">
        <v>0</v>
      </c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outlineLevel="1" x14ac:dyDescent="0.25">
      <c r="A151" s="169">
        <v>44</v>
      </c>
      <c r="B151" s="170" t="s">
        <v>1724</v>
      </c>
      <c r="C151" s="178" t="s">
        <v>1725</v>
      </c>
      <c r="D151" s="171" t="s">
        <v>422</v>
      </c>
      <c r="E151" s="172">
        <v>182.1</v>
      </c>
      <c r="F151" s="173"/>
      <c r="G151" s="174">
        <f>ROUND(E151*F151,2)</f>
        <v>0</v>
      </c>
      <c r="H151" s="173"/>
      <c r="I151" s="174">
        <f>ROUND(E151*H151,2)</f>
        <v>0</v>
      </c>
      <c r="J151" s="173"/>
      <c r="K151" s="174">
        <f>ROUND(E151*J151,2)</f>
        <v>0</v>
      </c>
      <c r="L151" s="174">
        <v>21</v>
      </c>
      <c r="M151" s="174">
        <f>G151*(1+L151/100)</f>
        <v>0</v>
      </c>
      <c r="N151" s="172">
        <v>0</v>
      </c>
      <c r="O151" s="172">
        <f>ROUND(E151*N151,2)</f>
        <v>0</v>
      </c>
      <c r="P151" s="172">
        <v>0</v>
      </c>
      <c r="Q151" s="172">
        <f>ROUND(E151*P151,2)</f>
        <v>0</v>
      </c>
      <c r="R151" s="174"/>
      <c r="S151" s="174" t="s">
        <v>443</v>
      </c>
      <c r="T151" s="175" t="s">
        <v>359</v>
      </c>
      <c r="U151" s="160">
        <v>0</v>
      </c>
      <c r="V151" s="160">
        <f>ROUND(E151*U151,2)</f>
        <v>0</v>
      </c>
      <c r="W151" s="160"/>
      <c r="X151" s="160" t="s">
        <v>410</v>
      </c>
      <c r="Y151" s="160" t="s">
        <v>361</v>
      </c>
      <c r="Z151" s="150"/>
      <c r="AA151" s="150"/>
      <c r="AB151" s="150"/>
      <c r="AC151" s="150"/>
      <c r="AD151" s="150"/>
      <c r="AE151" s="150"/>
      <c r="AF151" s="150"/>
      <c r="AG151" s="150" t="s">
        <v>1578</v>
      </c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2" x14ac:dyDescent="0.25">
      <c r="A152" s="157"/>
      <c r="B152" s="158"/>
      <c r="C152" s="184" t="s">
        <v>1722</v>
      </c>
      <c r="D152" s="182"/>
      <c r="E152" s="183"/>
      <c r="F152" s="160"/>
      <c r="G152" s="160"/>
      <c r="H152" s="160"/>
      <c r="I152" s="160"/>
      <c r="J152" s="160"/>
      <c r="K152" s="160"/>
      <c r="L152" s="160"/>
      <c r="M152" s="160"/>
      <c r="N152" s="159"/>
      <c r="O152" s="159"/>
      <c r="P152" s="159"/>
      <c r="Q152" s="159"/>
      <c r="R152" s="160"/>
      <c r="S152" s="160"/>
      <c r="T152" s="160"/>
      <c r="U152" s="160"/>
      <c r="V152" s="160"/>
      <c r="W152" s="160"/>
      <c r="X152" s="160"/>
      <c r="Y152" s="160"/>
      <c r="Z152" s="150"/>
      <c r="AA152" s="150"/>
      <c r="AB152" s="150"/>
      <c r="AC152" s="150"/>
      <c r="AD152" s="150"/>
      <c r="AE152" s="150"/>
      <c r="AF152" s="150"/>
      <c r="AG152" s="150" t="s">
        <v>415</v>
      </c>
      <c r="AH152" s="150">
        <v>0</v>
      </c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3" x14ac:dyDescent="0.25">
      <c r="A153" s="157"/>
      <c r="B153" s="158"/>
      <c r="C153" s="184" t="s">
        <v>1723</v>
      </c>
      <c r="D153" s="182"/>
      <c r="E153" s="183">
        <v>182.1</v>
      </c>
      <c r="F153" s="160"/>
      <c r="G153" s="160"/>
      <c r="H153" s="160"/>
      <c r="I153" s="160"/>
      <c r="J153" s="160"/>
      <c r="K153" s="160"/>
      <c r="L153" s="160"/>
      <c r="M153" s="160"/>
      <c r="N153" s="159"/>
      <c r="O153" s="159"/>
      <c r="P153" s="159"/>
      <c r="Q153" s="159"/>
      <c r="R153" s="160"/>
      <c r="S153" s="160"/>
      <c r="T153" s="160"/>
      <c r="U153" s="160"/>
      <c r="V153" s="160"/>
      <c r="W153" s="160"/>
      <c r="X153" s="160"/>
      <c r="Y153" s="160"/>
      <c r="Z153" s="150"/>
      <c r="AA153" s="150"/>
      <c r="AB153" s="150"/>
      <c r="AC153" s="150"/>
      <c r="AD153" s="150"/>
      <c r="AE153" s="150"/>
      <c r="AF153" s="150"/>
      <c r="AG153" s="150" t="s">
        <v>415</v>
      </c>
      <c r="AH153" s="150">
        <v>0</v>
      </c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5">
      <c r="A154" s="169">
        <v>45</v>
      </c>
      <c r="B154" s="170" t="s">
        <v>1726</v>
      </c>
      <c r="C154" s="178" t="s">
        <v>1727</v>
      </c>
      <c r="D154" s="171" t="s">
        <v>422</v>
      </c>
      <c r="E154" s="172">
        <v>104.7</v>
      </c>
      <c r="F154" s="173"/>
      <c r="G154" s="174">
        <f>ROUND(E154*F154,2)</f>
        <v>0</v>
      </c>
      <c r="H154" s="173"/>
      <c r="I154" s="174">
        <f>ROUND(E154*H154,2)</f>
        <v>0</v>
      </c>
      <c r="J154" s="173"/>
      <c r="K154" s="174">
        <f>ROUND(E154*J154,2)</f>
        <v>0</v>
      </c>
      <c r="L154" s="174">
        <v>21</v>
      </c>
      <c r="M154" s="174">
        <f>G154*(1+L154/100)</f>
        <v>0</v>
      </c>
      <c r="N154" s="172">
        <v>0</v>
      </c>
      <c r="O154" s="172">
        <f>ROUND(E154*N154,2)</f>
        <v>0</v>
      </c>
      <c r="P154" s="172">
        <v>0</v>
      </c>
      <c r="Q154" s="172">
        <f>ROUND(E154*P154,2)</f>
        <v>0</v>
      </c>
      <c r="R154" s="174"/>
      <c r="S154" s="174" t="s">
        <v>443</v>
      </c>
      <c r="T154" s="175" t="s">
        <v>359</v>
      </c>
      <c r="U154" s="160">
        <v>0</v>
      </c>
      <c r="V154" s="160">
        <f>ROUND(E154*U154,2)</f>
        <v>0</v>
      </c>
      <c r="W154" s="160"/>
      <c r="X154" s="160" t="s">
        <v>410</v>
      </c>
      <c r="Y154" s="160" t="s">
        <v>361</v>
      </c>
      <c r="Z154" s="150"/>
      <c r="AA154" s="150"/>
      <c r="AB154" s="150"/>
      <c r="AC154" s="150"/>
      <c r="AD154" s="150"/>
      <c r="AE154" s="150"/>
      <c r="AF154" s="150"/>
      <c r="AG154" s="150" t="s">
        <v>1578</v>
      </c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2" x14ac:dyDescent="0.25">
      <c r="A155" s="157"/>
      <c r="B155" s="158"/>
      <c r="C155" s="184" t="s">
        <v>1728</v>
      </c>
      <c r="D155" s="182"/>
      <c r="E155" s="183"/>
      <c r="F155" s="160"/>
      <c r="G155" s="160"/>
      <c r="H155" s="160"/>
      <c r="I155" s="160"/>
      <c r="J155" s="160"/>
      <c r="K155" s="160"/>
      <c r="L155" s="160"/>
      <c r="M155" s="160"/>
      <c r="N155" s="159"/>
      <c r="O155" s="159"/>
      <c r="P155" s="159"/>
      <c r="Q155" s="159"/>
      <c r="R155" s="160"/>
      <c r="S155" s="160"/>
      <c r="T155" s="160"/>
      <c r="U155" s="160"/>
      <c r="V155" s="160"/>
      <c r="W155" s="160"/>
      <c r="X155" s="160"/>
      <c r="Y155" s="160"/>
      <c r="Z155" s="150"/>
      <c r="AA155" s="150"/>
      <c r="AB155" s="150"/>
      <c r="AC155" s="150"/>
      <c r="AD155" s="150"/>
      <c r="AE155" s="150"/>
      <c r="AF155" s="150"/>
      <c r="AG155" s="150" t="s">
        <v>415</v>
      </c>
      <c r="AH155" s="150">
        <v>0</v>
      </c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3" x14ac:dyDescent="0.25">
      <c r="A156" s="157"/>
      <c r="B156" s="158"/>
      <c r="C156" s="184" t="s">
        <v>1697</v>
      </c>
      <c r="D156" s="182"/>
      <c r="E156" s="183"/>
      <c r="F156" s="160"/>
      <c r="G156" s="160"/>
      <c r="H156" s="160"/>
      <c r="I156" s="160"/>
      <c r="J156" s="160"/>
      <c r="K156" s="160"/>
      <c r="L156" s="160"/>
      <c r="M156" s="160"/>
      <c r="N156" s="159"/>
      <c r="O156" s="159"/>
      <c r="P156" s="159"/>
      <c r="Q156" s="159"/>
      <c r="R156" s="160"/>
      <c r="S156" s="160"/>
      <c r="T156" s="160"/>
      <c r="U156" s="160"/>
      <c r="V156" s="160"/>
      <c r="W156" s="160"/>
      <c r="X156" s="160"/>
      <c r="Y156" s="160"/>
      <c r="Z156" s="150"/>
      <c r="AA156" s="150"/>
      <c r="AB156" s="150"/>
      <c r="AC156" s="150"/>
      <c r="AD156" s="150"/>
      <c r="AE156" s="150"/>
      <c r="AF156" s="150"/>
      <c r="AG156" s="150" t="s">
        <v>415</v>
      </c>
      <c r="AH156" s="150">
        <v>0</v>
      </c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3" x14ac:dyDescent="0.25">
      <c r="A157" s="157"/>
      <c r="B157" s="158"/>
      <c r="C157" s="184" t="s">
        <v>1729</v>
      </c>
      <c r="D157" s="182"/>
      <c r="E157" s="183">
        <v>104.7</v>
      </c>
      <c r="F157" s="160"/>
      <c r="G157" s="160"/>
      <c r="H157" s="160"/>
      <c r="I157" s="160"/>
      <c r="J157" s="160"/>
      <c r="K157" s="160"/>
      <c r="L157" s="160"/>
      <c r="M157" s="160"/>
      <c r="N157" s="159"/>
      <c r="O157" s="159"/>
      <c r="P157" s="159"/>
      <c r="Q157" s="159"/>
      <c r="R157" s="160"/>
      <c r="S157" s="160"/>
      <c r="T157" s="160"/>
      <c r="U157" s="160"/>
      <c r="V157" s="160"/>
      <c r="W157" s="160"/>
      <c r="X157" s="160"/>
      <c r="Y157" s="160"/>
      <c r="Z157" s="150"/>
      <c r="AA157" s="150"/>
      <c r="AB157" s="150"/>
      <c r="AC157" s="150"/>
      <c r="AD157" s="150"/>
      <c r="AE157" s="150"/>
      <c r="AF157" s="150"/>
      <c r="AG157" s="150" t="s">
        <v>415</v>
      </c>
      <c r="AH157" s="150">
        <v>0</v>
      </c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outlineLevel="1" x14ac:dyDescent="0.25">
      <c r="A158" s="169">
        <v>46</v>
      </c>
      <c r="B158" s="170" t="s">
        <v>1730</v>
      </c>
      <c r="C158" s="178" t="s">
        <v>1731</v>
      </c>
      <c r="D158" s="171" t="s">
        <v>1732</v>
      </c>
      <c r="E158" s="172">
        <v>6</v>
      </c>
      <c r="F158" s="173"/>
      <c r="G158" s="174">
        <f>ROUND(E158*F158,2)</f>
        <v>0</v>
      </c>
      <c r="H158" s="173"/>
      <c r="I158" s="174">
        <f>ROUND(E158*H158,2)</f>
        <v>0</v>
      </c>
      <c r="J158" s="173"/>
      <c r="K158" s="174">
        <f>ROUND(E158*J158,2)</f>
        <v>0</v>
      </c>
      <c r="L158" s="174">
        <v>21</v>
      </c>
      <c r="M158" s="174">
        <f>G158*(1+L158/100)</f>
        <v>0</v>
      </c>
      <c r="N158" s="172">
        <v>1.2999999999999999E-4</v>
      </c>
      <c r="O158" s="172">
        <f>ROUND(E158*N158,2)</f>
        <v>0</v>
      </c>
      <c r="P158" s="172">
        <v>0</v>
      </c>
      <c r="Q158" s="172">
        <f>ROUND(E158*P158,2)</f>
        <v>0</v>
      </c>
      <c r="R158" s="174"/>
      <c r="S158" s="174" t="s">
        <v>443</v>
      </c>
      <c r="T158" s="175" t="s">
        <v>359</v>
      </c>
      <c r="U158" s="160">
        <v>0</v>
      </c>
      <c r="V158" s="160">
        <f>ROUND(E158*U158,2)</f>
        <v>0</v>
      </c>
      <c r="W158" s="160"/>
      <c r="X158" s="160" t="s">
        <v>410</v>
      </c>
      <c r="Y158" s="160" t="s">
        <v>361</v>
      </c>
      <c r="Z158" s="150"/>
      <c r="AA158" s="150"/>
      <c r="AB158" s="150"/>
      <c r="AC158" s="150"/>
      <c r="AD158" s="150"/>
      <c r="AE158" s="150"/>
      <c r="AF158" s="150"/>
      <c r="AG158" s="150" t="s">
        <v>1578</v>
      </c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outlineLevel="2" x14ac:dyDescent="0.25">
      <c r="A159" s="157"/>
      <c r="B159" s="158"/>
      <c r="C159" s="184" t="s">
        <v>1592</v>
      </c>
      <c r="D159" s="182"/>
      <c r="E159" s="183"/>
      <c r="F159" s="160"/>
      <c r="G159" s="160"/>
      <c r="H159" s="160"/>
      <c r="I159" s="160"/>
      <c r="J159" s="160"/>
      <c r="K159" s="160"/>
      <c r="L159" s="160"/>
      <c r="M159" s="160"/>
      <c r="N159" s="159"/>
      <c r="O159" s="159"/>
      <c r="P159" s="159"/>
      <c r="Q159" s="159"/>
      <c r="R159" s="160"/>
      <c r="S159" s="160"/>
      <c r="T159" s="160"/>
      <c r="U159" s="160"/>
      <c r="V159" s="160"/>
      <c r="W159" s="160"/>
      <c r="X159" s="160"/>
      <c r="Y159" s="160"/>
      <c r="Z159" s="150"/>
      <c r="AA159" s="150"/>
      <c r="AB159" s="150"/>
      <c r="AC159" s="150"/>
      <c r="AD159" s="150"/>
      <c r="AE159" s="150"/>
      <c r="AF159" s="150"/>
      <c r="AG159" s="150" t="s">
        <v>415</v>
      </c>
      <c r="AH159" s="150">
        <v>0</v>
      </c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3" x14ac:dyDescent="0.25">
      <c r="A160" s="157"/>
      <c r="B160" s="158"/>
      <c r="C160" s="184" t="s">
        <v>1733</v>
      </c>
      <c r="D160" s="182"/>
      <c r="E160" s="183"/>
      <c r="F160" s="160"/>
      <c r="G160" s="160"/>
      <c r="H160" s="160"/>
      <c r="I160" s="160"/>
      <c r="J160" s="160"/>
      <c r="K160" s="160"/>
      <c r="L160" s="160"/>
      <c r="M160" s="160"/>
      <c r="N160" s="159"/>
      <c r="O160" s="159"/>
      <c r="P160" s="159"/>
      <c r="Q160" s="159"/>
      <c r="R160" s="160"/>
      <c r="S160" s="160"/>
      <c r="T160" s="160"/>
      <c r="U160" s="160"/>
      <c r="V160" s="160"/>
      <c r="W160" s="160"/>
      <c r="X160" s="160"/>
      <c r="Y160" s="160"/>
      <c r="Z160" s="150"/>
      <c r="AA160" s="150"/>
      <c r="AB160" s="150"/>
      <c r="AC160" s="150"/>
      <c r="AD160" s="150"/>
      <c r="AE160" s="150"/>
      <c r="AF160" s="150"/>
      <c r="AG160" s="150" t="s">
        <v>415</v>
      </c>
      <c r="AH160" s="150">
        <v>0</v>
      </c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outlineLevel="3" x14ac:dyDescent="0.25">
      <c r="A161" s="157"/>
      <c r="B161" s="158"/>
      <c r="C161" s="184" t="s">
        <v>1734</v>
      </c>
      <c r="D161" s="182"/>
      <c r="E161" s="183">
        <v>6</v>
      </c>
      <c r="F161" s="160"/>
      <c r="G161" s="160"/>
      <c r="H161" s="160"/>
      <c r="I161" s="160"/>
      <c r="J161" s="160"/>
      <c r="K161" s="160"/>
      <c r="L161" s="160"/>
      <c r="M161" s="160"/>
      <c r="N161" s="159"/>
      <c r="O161" s="159"/>
      <c r="P161" s="159"/>
      <c r="Q161" s="159"/>
      <c r="R161" s="160"/>
      <c r="S161" s="160"/>
      <c r="T161" s="160"/>
      <c r="U161" s="160"/>
      <c r="V161" s="160"/>
      <c r="W161" s="160"/>
      <c r="X161" s="160"/>
      <c r="Y161" s="160"/>
      <c r="Z161" s="150"/>
      <c r="AA161" s="150"/>
      <c r="AB161" s="150"/>
      <c r="AC161" s="150"/>
      <c r="AD161" s="150"/>
      <c r="AE161" s="150"/>
      <c r="AF161" s="150"/>
      <c r="AG161" s="150" t="s">
        <v>415</v>
      </c>
      <c r="AH161" s="150">
        <v>0</v>
      </c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1" x14ac:dyDescent="0.25">
      <c r="A162" s="169">
        <v>47</v>
      </c>
      <c r="B162" s="170" t="s">
        <v>1735</v>
      </c>
      <c r="C162" s="178" t="s">
        <v>1736</v>
      </c>
      <c r="D162" s="171" t="s">
        <v>422</v>
      </c>
      <c r="E162" s="172">
        <v>104.7</v>
      </c>
      <c r="F162" s="173"/>
      <c r="G162" s="174">
        <f>ROUND(E162*F162,2)</f>
        <v>0</v>
      </c>
      <c r="H162" s="173"/>
      <c r="I162" s="174">
        <f>ROUND(E162*H162,2)</f>
        <v>0</v>
      </c>
      <c r="J162" s="173"/>
      <c r="K162" s="174">
        <f>ROUND(E162*J162,2)</f>
        <v>0</v>
      </c>
      <c r="L162" s="174">
        <v>21</v>
      </c>
      <c r="M162" s="174">
        <f>G162*(1+L162/100)</f>
        <v>0</v>
      </c>
      <c r="N162" s="172">
        <v>0</v>
      </c>
      <c r="O162" s="172">
        <f>ROUND(E162*N162,2)</f>
        <v>0</v>
      </c>
      <c r="P162" s="172">
        <v>0</v>
      </c>
      <c r="Q162" s="172">
        <f>ROUND(E162*P162,2)</f>
        <v>0</v>
      </c>
      <c r="R162" s="174"/>
      <c r="S162" s="174" t="s">
        <v>443</v>
      </c>
      <c r="T162" s="175" t="s">
        <v>359</v>
      </c>
      <c r="U162" s="160">
        <v>0</v>
      </c>
      <c r="V162" s="160">
        <f>ROUND(E162*U162,2)</f>
        <v>0</v>
      </c>
      <c r="W162" s="160"/>
      <c r="X162" s="160" t="s">
        <v>410</v>
      </c>
      <c r="Y162" s="160" t="s">
        <v>361</v>
      </c>
      <c r="Z162" s="150"/>
      <c r="AA162" s="150"/>
      <c r="AB162" s="150"/>
      <c r="AC162" s="150"/>
      <c r="AD162" s="150"/>
      <c r="AE162" s="150"/>
      <c r="AF162" s="150"/>
      <c r="AG162" s="150" t="s">
        <v>1578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2" x14ac:dyDescent="0.25">
      <c r="A163" s="157"/>
      <c r="B163" s="158"/>
      <c r="C163" s="184" t="s">
        <v>1737</v>
      </c>
      <c r="D163" s="182"/>
      <c r="E163" s="183"/>
      <c r="F163" s="160"/>
      <c r="G163" s="160"/>
      <c r="H163" s="160"/>
      <c r="I163" s="160"/>
      <c r="J163" s="160"/>
      <c r="K163" s="160"/>
      <c r="L163" s="160"/>
      <c r="M163" s="160"/>
      <c r="N163" s="159"/>
      <c r="O163" s="159"/>
      <c r="P163" s="159"/>
      <c r="Q163" s="159"/>
      <c r="R163" s="160"/>
      <c r="S163" s="160"/>
      <c r="T163" s="160"/>
      <c r="U163" s="160"/>
      <c r="V163" s="160"/>
      <c r="W163" s="160"/>
      <c r="X163" s="160"/>
      <c r="Y163" s="160"/>
      <c r="Z163" s="150"/>
      <c r="AA163" s="150"/>
      <c r="AB163" s="150"/>
      <c r="AC163" s="150"/>
      <c r="AD163" s="150"/>
      <c r="AE163" s="150"/>
      <c r="AF163" s="150"/>
      <c r="AG163" s="150" t="s">
        <v>415</v>
      </c>
      <c r="AH163" s="150">
        <v>0</v>
      </c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3" x14ac:dyDescent="0.25">
      <c r="A164" s="157"/>
      <c r="B164" s="158"/>
      <c r="C164" s="184" t="s">
        <v>1729</v>
      </c>
      <c r="D164" s="182"/>
      <c r="E164" s="183">
        <v>104.7</v>
      </c>
      <c r="F164" s="160"/>
      <c r="G164" s="160"/>
      <c r="H164" s="160"/>
      <c r="I164" s="160"/>
      <c r="J164" s="160"/>
      <c r="K164" s="160"/>
      <c r="L164" s="160"/>
      <c r="M164" s="160"/>
      <c r="N164" s="159"/>
      <c r="O164" s="159"/>
      <c r="P164" s="159"/>
      <c r="Q164" s="159"/>
      <c r="R164" s="160"/>
      <c r="S164" s="160"/>
      <c r="T164" s="160"/>
      <c r="U164" s="160"/>
      <c r="V164" s="160"/>
      <c r="W164" s="160"/>
      <c r="X164" s="160"/>
      <c r="Y164" s="160"/>
      <c r="Z164" s="150"/>
      <c r="AA164" s="150"/>
      <c r="AB164" s="150"/>
      <c r="AC164" s="150"/>
      <c r="AD164" s="150"/>
      <c r="AE164" s="150"/>
      <c r="AF164" s="150"/>
      <c r="AG164" s="150" t="s">
        <v>415</v>
      </c>
      <c r="AH164" s="150">
        <v>0</v>
      </c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1" x14ac:dyDescent="0.25">
      <c r="A165" s="169">
        <v>48</v>
      </c>
      <c r="B165" s="170" t="s">
        <v>1738</v>
      </c>
      <c r="C165" s="178" t="s">
        <v>1739</v>
      </c>
      <c r="D165" s="171" t="s">
        <v>768</v>
      </c>
      <c r="E165" s="172">
        <v>4</v>
      </c>
      <c r="F165" s="173"/>
      <c r="G165" s="174">
        <f>ROUND(E165*F165,2)</f>
        <v>0</v>
      </c>
      <c r="H165" s="173"/>
      <c r="I165" s="174">
        <f>ROUND(E165*H165,2)</f>
        <v>0</v>
      </c>
      <c r="J165" s="173"/>
      <c r="K165" s="174">
        <f>ROUND(E165*J165,2)</f>
        <v>0</v>
      </c>
      <c r="L165" s="174">
        <v>21</v>
      </c>
      <c r="M165" s="174">
        <f>G165*(1+L165/100)</f>
        <v>0</v>
      </c>
      <c r="N165" s="172">
        <v>0.51066</v>
      </c>
      <c r="O165" s="172">
        <f>ROUND(E165*N165,2)</f>
        <v>2.04</v>
      </c>
      <c r="P165" s="172">
        <v>0</v>
      </c>
      <c r="Q165" s="172">
        <f>ROUND(E165*P165,2)</f>
        <v>0</v>
      </c>
      <c r="R165" s="174"/>
      <c r="S165" s="174" t="s">
        <v>443</v>
      </c>
      <c r="T165" s="175" t="s">
        <v>359</v>
      </c>
      <c r="U165" s="160">
        <v>0</v>
      </c>
      <c r="V165" s="160">
        <f>ROUND(E165*U165,2)</f>
        <v>0</v>
      </c>
      <c r="W165" s="160"/>
      <c r="X165" s="160" t="s">
        <v>410</v>
      </c>
      <c r="Y165" s="160" t="s">
        <v>361</v>
      </c>
      <c r="Z165" s="150"/>
      <c r="AA165" s="150"/>
      <c r="AB165" s="150"/>
      <c r="AC165" s="150"/>
      <c r="AD165" s="150"/>
      <c r="AE165" s="150"/>
      <c r="AF165" s="150"/>
      <c r="AG165" s="150" t="s">
        <v>1578</v>
      </c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outlineLevel="2" x14ac:dyDescent="0.25">
      <c r="A166" s="157"/>
      <c r="B166" s="158"/>
      <c r="C166" s="184" t="s">
        <v>1733</v>
      </c>
      <c r="D166" s="182"/>
      <c r="E166" s="183"/>
      <c r="F166" s="160"/>
      <c r="G166" s="160"/>
      <c r="H166" s="160"/>
      <c r="I166" s="160"/>
      <c r="J166" s="160"/>
      <c r="K166" s="160"/>
      <c r="L166" s="160"/>
      <c r="M166" s="160"/>
      <c r="N166" s="159"/>
      <c r="O166" s="159"/>
      <c r="P166" s="159"/>
      <c r="Q166" s="159"/>
      <c r="R166" s="160"/>
      <c r="S166" s="160"/>
      <c r="T166" s="160"/>
      <c r="U166" s="160"/>
      <c r="V166" s="160"/>
      <c r="W166" s="160"/>
      <c r="X166" s="160"/>
      <c r="Y166" s="160"/>
      <c r="Z166" s="150"/>
      <c r="AA166" s="150"/>
      <c r="AB166" s="150"/>
      <c r="AC166" s="150"/>
      <c r="AD166" s="150"/>
      <c r="AE166" s="150"/>
      <c r="AF166" s="150"/>
      <c r="AG166" s="150" t="s">
        <v>415</v>
      </c>
      <c r="AH166" s="150">
        <v>0</v>
      </c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</row>
    <row r="167" spans="1:60" outlineLevel="3" x14ac:dyDescent="0.25">
      <c r="A167" s="157"/>
      <c r="B167" s="158"/>
      <c r="C167" s="184" t="s">
        <v>1740</v>
      </c>
      <c r="D167" s="182"/>
      <c r="E167" s="183">
        <v>4</v>
      </c>
      <c r="F167" s="160"/>
      <c r="G167" s="160"/>
      <c r="H167" s="160"/>
      <c r="I167" s="160"/>
      <c r="J167" s="160"/>
      <c r="K167" s="160"/>
      <c r="L167" s="160"/>
      <c r="M167" s="160"/>
      <c r="N167" s="159"/>
      <c r="O167" s="159"/>
      <c r="P167" s="159"/>
      <c r="Q167" s="159"/>
      <c r="R167" s="160"/>
      <c r="S167" s="160"/>
      <c r="T167" s="160"/>
      <c r="U167" s="160"/>
      <c r="V167" s="160"/>
      <c r="W167" s="160"/>
      <c r="X167" s="160"/>
      <c r="Y167" s="160"/>
      <c r="Z167" s="150"/>
      <c r="AA167" s="150"/>
      <c r="AB167" s="150"/>
      <c r="AC167" s="150"/>
      <c r="AD167" s="150"/>
      <c r="AE167" s="150"/>
      <c r="AF167" s="150"/>
      <c r="AG167" s="150" t="s">
        <v>415</v>
      </c>
      <c r="AH167" s="150">
        <v>0</v>
      </c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outlineLevel="1" x14ac:dyDescent="0.25">
      <c r="A168" s="169">
        <v>49</v>
      </c>
      <c r="B168" s="170" t="s">
        <v>1741</v>
      </c>
      <c r="C168" s="178" t="s">
        <v>1742</v>
      </c>
      <c r="D168" s="171" t="s">
        <v>768</v>
      </c>
      <c r="E168" s="172">
        <v>1</v>
      </c>
      <c r="F168" s="173"/>
      <c r="G168" s="174">
        <f>ROUND(E168*F168,2)</f>
        <v>0</v>
      </c>
      <c r="H168" s="173"/>
      <c r="I168" s="174">
        <f>ROUND(E168*H168,2)</f>
        <v>0</v>
      </c>
      <c r="J168" s="173"/>
      <c r="K168" s="174">
        <f>ROUND(E168*J168,2)</f>
        <v>0</v>
      </c>
      <c r="L168" s="174">
        <v>21</v>
      </c>
      <c r="M168" s="174">
        <f>G168*(1+L168/100)</f>
        <v>0</v>
      </c>
      <c r="N168" s="172">
        <v>3.5819999999999998E-2</v>
      </c>
      <c r="O168" s="172">
        <f>ROUND(E168*N168,2)</f>
        <v>0.04</v>
      </c>
      <c r="P168" s="172">
        <v>0</v>
      </c>
      <c r="Q168" s="172">
        <f>ROUND(E168*P168,2)</f>
        <v>0</v>
      </c>
      <c r="R168" s="174"/>
      <c r="S168" s="174" t="s">
        <v>443</v>
      </c>
      <c r="T168" s="175" t="s">
        <v>359</v>
      </c>
      <c r="U168" s="160">
        <v>0</v>
      </c>
      <c r="V168" s="160">
        <f>ROUND(E168*U168,2)</f>
        <v>0</v>
      </c>
      <c r="W168" s="160"/>
      <c r="X168" s="160" t="s">
        <v>410</v>
      </c>
      <c r="Y168" s="160" t="s">
        <v>361</v>
      </c>
      <c r="Z168" s="150"/>
      <c r="AA168" s="150"/>
      <c r="AB168" s="150"/>
      <c r="AC168" s="150"/>
      <c r="AD168" s="150"/>
      <c r="AE168" s="150"/>
      <c r="AF168" s="150"/>
      <c r="AG168" s="150" t="s">
        <v>1578</v>
      </c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2" x14ac:dyDescent="0.25">
      <c r="A169" s="157"/>
      <c r="B169" s="158"/>
      <c r="C169" s="184" t="s">
        <v>1715</v>
      </c>
      <c r="D169" s="182"/>
      <c r="E169" s="183"/>
      <c r="F169" s="160"/>
      <c r="G169" s="160"/>
      <c r="H169" s="160"/>
      <c r="I169" s="160"/>
      <c r="J169" s="160"/>
      <c r="K169" s="160"/>
      <c r="L169" s="160"/>
      <c r="M169" s="160"/>
      <c r="N169" s="159"/>
      <c r="O169" s="159"/>
      <c r="P169" s="159"/>
      <c r="Q169" s="159"/>
      <c r="R169" s="160"/>
      <c r="S169" s="160"/>
      <c r="T169" s="160"/>
      <c r="U169" s="160"/>
      <c r="V169" s="160"/>
      <c r="W169" s="160"/>
      <c r="X169" s="160"/>
      <c r="Y169" s="160"/>
      <c r="Z169" s="150"/>
      <c r="AA169" s="150"/>
      <c r="AB169" s="150"/>
      <c r="AC169" s="150"/>
      <c r="AD169" s="150"/>
      <c r="AE169" s="150"/>
      <c r="AF169" s="150"/>
      <c r="AG169" s="150" t="s">
        <v>415</v>
      </c>
      <c r="AH169" s="150">
        <v>0</v>
      </c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3" x14ac:dyDescent="0.25">
      <c r="A170" s="157"/>
      <c r="B170" s="158"/>
      <c r="C170" s="184" t="s">
        <v>213</v>
      </c>
      <c r="D170" s="182"/>
      <c r="E170" s="183">
        <v>1</v>
      </c>
      <c r="F170" s="160"/>
      <c r="G170" s="160"/>
      <c r="H170" s="160"/>
      <c r="I170" s="160"/>
      <c r="J170" s="160"/>
      <c r="K170" s="160"/>
      <c r="L170" s="160"/>
      <c r="M170" s="160"/>
      <c r="N170" s="159"/>
      <c r="O170" s="159"/>
      <c r="P170" s="159"/>
      <c r="Q170" s="159"/>
      <c r="R170" s="160"/>
      <c r="S170" s="160"/>
      <c r="T170" s="160"/>
      <c r="U170" s="160"/>
      <c r="V170" s="160"/>
      <c r="W170" s="160"/>
      <c r="X170" s="160"/>
      <c r="Y170" s="160"/>
      <c r="Z170" s="150"/>
      <c r="AA170" s="150"/>
      <c r="AB170" s="150"/>
      <c r="AC170" s="150"/>
      <c r="AD170" s="150"/>
      <c r="AE170" s="150"/>
      <c r="AF170" s="150"/>
      <c r="AG170" s="150" t="s">
        <v>415</v>
      </c>
      <c r="AH170" s="150">
        <v>0</v>
      </c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1" x14ac:dyDescent="0.25">
      <c r="A171" s="169">
        <v>50</v>
      </c>
      <c r="B171" s="170" t="s">
        <v>1743</v>
      </c>
      <c r="C171" s="178" t="s">
        <v>1744</v>
      </c>
      <c r="D171" s="171" t="s">
        <v>768</v>
      </c>
      <c r="E171" s="172">
        <v>4</v>
      </c>
      <c r="F171" s="173"/>
      <c r="G171" s="174">
        <f>ROUND(E171*F171,2)</f>
        <v>0</v>
      </c>
      <c r="H171" s="173"/>
      <c r="I171" s="174">
        <f>ROUND(E171*H171,2)</f>
        <v>0</v>
      </c>
      <c r="J171" s="173"/>
      <c r="K171" s="174">
        <f>ROUND(E171*J171,2)</f>
        <v>0</v>
      </c>
      <c r="L171" s="174">
        <v>21</v>
      </c>
      <c r="M171" s="174">
        <f>G171*(1+L171/100)</f>
        <v>0</v>
      </c>
      <c r="N171" s="172">
        <v>2.01431</v>
      </c>
      <c r="O171" s="172">
        <f>ROUND(E171*N171,2)</f>
        <v>8.06</v>
      </c>
      <c r="P171" s="172">
        <v>0</v>
      </c>
      <c r="Q171" s="172">
        <f>ROUND(E171*P171,2)</f>
        <v>0</v>
      </c>
      <c r="R171" s="174"/>
      <c r="S171" s="174" t="s">
        <v>443</v>
      </c>
      <c r="T171" s="175" t="s">
        <v>359</v>
      </c>
      <c r="U171" s="160">
        <v>0</v>
      </c>
      <c r="V171" s="160">
        <f>ROUND(E171*U171,2)</f>
        <v>0</v>
      </c>
      <c r="W171" s="160"/>
      <c r="X171" s="160" t="s">
        <v>410</v>
      </c>
      <c r="Y171" s="160" t="s">
        <v>361</v>
      </c>
      <c r="Z171" s="150"/>
      <c r="AA171" s="150"/>
      <c r="AB171" s="150"/>
      <c r="AC171" s="150"/>
      <c r="AD171" s="150"/>
      <c r="AE171" s="150"/>
      <c r="AF171" s="150"/>
      <c r="AG171" s="150" t="s">
        <v>1578</v>
      </c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2" x14ac:dyDescent="0.25">
      <c r="A172" s="157"/>
      <c r="B172" s="158"/>
      <c r="C172" s="184" t="s">
        <v>1733</v>
      </c>
      <c r="D172" s="182"/>
      <c r="E172" s="183"/>
      <c r="F172" s="160"/>
      <c r="G172" s="160"/>
      <c r="H172" s="160"/>
      <c r="I172" s="160"/>
      <c r="J172" s="160"/>
      <c r="K172" s="160"/>
      <c r="L172" s="160"/>
      <c r="M172" s="160"/>
      <c r="N172" s="159"/>
      <c r="O172" s="159"/>
      <c r="P172" s="159"/>
      <c r="Q172" s="159"/>
      <c r="R172" s="160"/>
      <c r="S172" s="160"/>
      <c r="T172" s="160"/>
      <c r="U172" s="160"/>
      <c r="V172" s="160"/>
      <c r="W172" s="160"/>
      <c r="X172" s="160"/>
      <c r="Y172" s="160"/>
      <c r="Z172" s="150"/>
      <c r="AA172" s="150"/>
      <c r="AB172" s="150"/>
      <c r="AC172" s="150"/>
      <c r="AD172" s="150"/>
      <c r="AE172" s="150"/>
      <c r="AF172" s="150"/>
      <c r="AG172" s="150" t="s">
        <v>415</v>
      </c>
      <c r="AH172" s="150">
        <v>0</v>
      </c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outlineLevel="3" x14ac:dyDescent="0.25">
      <c r="A173" s="157"/>
      <c r="B173" s="158"/>
      <c r="C173" s="184" t="s">
        <v>1740</v>
      </c>
      <c r="D173" s="182"/>
      <c r="E173" s="183">
        <v>4</v>
      </c>
      <c r="F173" s="160"/>
      <c r="G173" s="160"/>
      <c r="H173" s="160"/>
      <c r="I173" s="160"/>
      <c r="J173" s="160"/>
      <c r="K173" s="160"/>
      <c r="L173" s="160"/>
      <c r="M173" s="160"/>
      <c r="N173" s="159"/>
      <c r="O173" s="159"/>
      <c r="P173" s="159"/>
      <c r="Q173" s="159"/>
      <c r="R173" s="160"/>
      <c r="S173" s="160"/>
      <c r="T173" s="160"/>
      <c r="U173" s="160"/>
      <c r="V173" s="160"/>
      <c r="W173" s="160"/>
      <c r="X173" s="160"/>
      <c r="Y173" s="160"/>
      <c r="Z173" s="150"/>
      <c r="AA173" s="150"/>
      <c r="AB173" s="150"/>
      <c r="AC173" s="150"/>
      <c r="AD173" s="150"/>
      <c r="AE173" s="150"/>
      <c r="AF173" s="150"/>
      <c r="AG173" s="150" t="s">
        <v>415</v>
      </c>
      <c r="AH173" s="150">
        <v>0</v>
      </c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outlineLevel="1" x14ac:dyDescent="0.25">
      <c r="A174" s="169">
        <v>51</v>
      </c>
      <c r="B174" s="170" t="s">
        <v>1745</v>
      </c>
      <c r="C174" s="178" t="s">
        <v>1746</v>
      </c>
      <c r="D174" s="171" t="s">
        <v>768</v>
      </c>
      <c r="E174" s="172">
        <v>1</v>
      </c>
      <c r="F174" s="173"/>
      <c r="G174" s="174">
        <f>ROUND(E174*F174,2)</f>
        <v>0</v>
      </c>
      <c r="H174" s="173"/>
      <c r="I174" s="174">
        <f>ROUND(E174*H174,2)</f>
        <v>0</v>
      </c>
      <c r="J174" s="173"/>
      <c r="K174" s="174">
        <f>ROUND(E174*J174,2)</f>
        <v>0</v>
      </c>
      <c r="L174" s="174">
        <v>21</v>
      </c>
      <c r="M174" s="174">
        <f>G174*(1+L174/100)</f>
        <v>0</v>
      </c>
      <c r="N174" s="172">
        <v>0</v>
      </c>
      <c r="O174" s="172">
        <f>ROUND(E174*N174,2)</f>
        <v>0</v>
      </c>
      <c r="P174" s="172">
        <v>0</v>
      </c>
      <c r="Q174" s="172">
        <f>ROUND(E174*P174,2)</f>
        <v>0</v>
      </c>
      <c r="R174" s="174"/>
      <c r="S174" s="174" t="s">
        <v>443</v>
      </c>
      <c r="T174" s="175" t="s">
        <v>359</v>
      </c>
      <c r="U174" s="160">
        <v>0</v>
      </c>
      <c r="V174" s="160">
        <f>ROUND(E174*U174,2)</f>
        <v>0</v>
      </c>
      <c r="W174" s="160"/>
      <c r="X174" s="160" t="s">
        <v>410</v>
      </c>
      <c r="Y174" s="160" t="s">
        <v>361</v>
      </c>
      <c r="Z174" s="150"/>
      <c r="AA174" s="150"/>
      <c r="AB174" s="150"/>
      <c r="AC174" s="150"/>
      <c r="AD174" s="150"/>
      <c r="AE174" s="150"/>
      <c r="AF174" s="150"/>
      <c r="AG174" s="150" t="s">
        <v>1578</v>
      </c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</row>
    <row r="175" spans="1:60" outlineLevel="2" x14ac:dyDescent="0.25">
      <c r="A175" s="157"/>
      <c r="B175" s="158"/>
      <c r="C175" s="184" t="s">
        <v>1715</v>
      </c>
      <c r="D175" s="182"/>
      <c r="E175" s="183"/>
      <c r="F175" s="160"/>
      <c r="G175" s="160"/>
      <c r="H175" s="160"/>
      <c r="I175" s="160"/>
      <c r="J175" s="160"/>
      <c r="K175" s="160"/>
      <c r="L175" s="160"/>
      <c r="M175" s="160"/>
      <c r="N175" s="159"/>
      <c r="O175" s="159"/>
      <c r="P175" s="159"/>
      <c r="Q175" s="159"/>
      <c r="R175" s="160"/>
      <c r="S175" s="160"/>
      <c r="T175" s="160"/>
      <c r="U175" s="160"/>
      <c r="V175" s="160"/>
      <c r="W175" s="160"/>
      <c r="X175" s="160"/>
      <c r="Y175" s="160"/>
      <c r="Z175" s="150"/>
      <c r="AA175" s="150"/>
      <c r="AB175" s="150"/>
      <c r="AC175" s="150"/>
      <c r="AD175" s="150"/>
      <c r="AE175" s="150"/>
      <c r="AF175" s="150"/>
      <c r="AG175" s="150" t="s">
        <v>415</v>
      </c>
      <c r="AH175" s="150">
        <v>0</v>
      </c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outlineLevel="3" x14ac:dyDescent="0.25">
      <c r="A176" s="157"/>
      <c r="B176" s="158"/>
      <c r="C176" s="184" t="s">
        <v>213</v>
      </c>
      <c r="D176" s="182"/>
      <c r="E176" s="183">
        <v>1</v>
      </c>
      <c r="F176" s="160"/>
      <c r="G176" s="160"/>
      <c r="H176" s="160"/>
      <c r="I176" s="160"/>
      <c r="J176" s="160"/>
      <c r="K176" s="160"/>
      <c r="L176" s="160"/>
      <c r="M176" s="160"/>
      <c r="N176" s="159"/>
      <c r="O176" s="159"/>
      <c r="P176" s="159"/>
      <c r="Q176" s="159"/>
      <c r="R176" s="160"/>
      <c r="S176" s="160"/>
      <c r="T176" s="160"/>
      <c r="U176" s="160"/>
      <c r="V176" s="160"/>
      <c r="W176" s="160"/>
      <c r="X176" s="160"/>
      <c r="Y176" s="160"/>
      <c r="Z176" s="150"/>
      <c r="AA176" s="150"/>
      <c r="AB176" s="150"/>
      <c r="AC176" s="150"/>
      <c r="AD176" s="150"/>
      <c r="AE176" s="150"/>
      <c r="AF176" s="150"/>
      <c r="AG176" s="150" t="s">
        <v>415</v>
      </c>
      <c r="AH176" s="150">
        <v>0</v>
      </c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outlineLevel="1" x14ac:dyDescent="0.25">
      <c r="A177" s="169">
        <v>52</v>
      </c>
      <c r="B177" s="170" t="s">
        <v>1747</v>
      </c>
      <c r="C177" s="178" t="s">
        <v>1748</v>
      </c>
      <c r="D177" s="171" t="s">
        <v>768</v>
      </c>
      <c r="E177" s="172">
        <v>1</v>
      </c>
      <c r="F177" s="173"/>
      <c r="G177" s="174">
        <f>ROUND(E177*F177,2)</f>
        <v>0</v>
      </c>
      <c r="H177" s="173"/>
      <c r="I177" s="174">
        <f>ROUND(E177*H177,2)</f>
        <v>0</v>
      </c>
      <c r="J177" s="173"/>
      <c r="K177" s="174">
        <f>ROUND(E177*J177,2)</f>
        <v>0</v>
      </c>
      <c r="L177" s="174">
        <v>21</v>
      </c>
      <c r="M177" s="174">
        <f>G177*(1+L177/100)</f>
        <v>0</v>
      </c>
      <c r="N177" s="172">
        <v>4.6800000000000001E-3</v>
      </c>
      <c r="O177" s="172">
        <f>ROUND(E177*N177,2)</f>
        <v>0</v>
      </c>
      <c r="P177" s="172">
        <v>0</v>
      </c>
      <c r="Q177" s="172">
        <f>ROUND(E177*P177,2)</f>
        <v>0</v>
      </c>
      <c r="R177" s="174"/>
      <c r="S177" s="174" t="s">
        <v>443</v>
      </c>
      <c r="T177" s="175" t="s">
        <v>359</v>
      </c>
      <c r="U177" s="160">
        <v>0</v>
      </c>
      <c r="V177" s="160">
        <f>ROUND(E177*U177,2)</f>
        <v>0</v>
      </c>
      <c r="W177" s="160"/>
      <c r="X177" s="160" t="s">
        <v>410</v>
      </c>
      <c r="Y177" s="160" t="s">
        <v>361</v>
      </c>
      <c r="Z177" s="150"/>
      <c r="AA177" s="150"/>
      <c r="AB177" s="150"/>
      <c r="AC177" s="150"/>
      <c r="AD177" s="150"/>
      <c r="AE177" s="150"/>
      <c r="AF177" s="150"/>
      <c r="AG177" s="150" t="s">
        <v>1578</v>
      </c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outlineLevel="2" x14ac:dyDescent="0.25">
      <c r="A178" s="157"/>
      <c r="B178" s="158"/>
      <c r="C178" s="184" t="s">
        <v>1715</v>
      </c>
      <c r="D178" s="182"/>
      <c r="E178" s="183"/>
      <c r="F178" s="160"/>
      <c r="G178" s="160"/>
      <c r="H178" s="160"/>
      <c r="I178" s="160"/>
      <c r="J178" s="160"/>
      <c r="K178" s="160"/>
      <c r="L178" s="160"/>
      <c r="M178" s="160"/>
      <c r="N178" s="159"/>
      <c r="O178" s="159"/>
      <c r="P178" s="159"/>
      <c r="Q178" s="159"/>
      <c r="R178" s="160"/>
      <c r="S178" s="160"/>
      <c r="T178" s="160"/>
      <c r="U178" s="160"/>
      <c r="V178" s="160"/>
      <c r="W178" s="160"/>
      <c r="X178" s="160"/>
      <c r="Y178" s="160"/>
      <c r="Z178" s="150"/>
      <c r="AA178" s="150"/>
      <c r="AB178" s="150"/>
      <c r="AC178" s="150"/>
      <c r="AD178" s="150"/>
      <c r="AE178" s="150"/>
      <c r="AF178" s="150"/>
      <c r="AG178" s="150" t="s">
        <v>415</v>
      </c>
      <c r="AH178" s="150">
        <v>0</v>
      </c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outlineLevel="3" x14ac:dyDescent="0.25">
      <c r="A179" s="157"/>
      <c r="B179" s="158"/>
      <c r="C179" s="184" t="s">
        <v>213</v>
      </c>
      <c r="D179" s="182"/>
      <c r="E179" s="183">
        <v>1</v>
      </c>
      <c r="F179" s="160"/>
      <c r="G179" s="160"/>
      <c r="H179" s="160"/>
      <c r="I179" s="160"/>
      <c r="J179" s="160"/>
      <c r="K179" s="160"/>
      <c r="L179" s="160"/>
      <c r="M179" s="160"/>
      <c r="N179" s="159"/>
      <c r="O179" s="159"/>
      <c r="P179" s="159"/>
      <c r="Q179" s="159"/>
      <c r="R179" s="160"/>
      <c r="S179" s="160"/>
      <c r="T179" s="160"/>
      <c r="U179" s="160"/>
      <c r="V179" s="160"/>
      <c r="W179" s="160"/>
      <c r="X179" s="160"/>
      <c r="Y179" s="160"/>
      <c r="Z179" s="150"/>
      <c r="AA179" s="150"/>
      <c r="AB179" s="150"/>
      <c r="AC179" s="150"/>
      <c r="AD179" s="150"/>
      <c r="AE179" s="150"/>
      <c r="AF179" s="150"/>
      <c r="AG179" s="150" t="s">
        <v>415</v>
      </c>
      <c r="AH179" s="150">
        <v>0</v>
      </c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outlineLevel="1" x14ac:dyDescent="0.25">
      <c r="A180" s="169">
        <v>53</v>
      </c>
      <c r="B180" s="170" t="s">
        <v>1749</v>
      </c>
      <c r="C180" s="178" t="s">
        <v>1750</v>
      </c>
      <c r="D180" s="171" t="s">
        <v>768</v>
      </c>
      <c r="E180" s="172">
        <v>2</v>
      </c>
      <c r="F180" s="173"/>
      <c r="G180" s="174">
        <f>ROUND(E180*F180,2)</f>
        <v>0</v>
      </c>
      <c r="H180" s="173"/>
      <c r="I180" s="174">
        <f>ROUND(E180*H180,2)</f>
        <v>0</v>
      </c>
      <c r="J180" s="173"/>
      <c r="K180" s="174">
        <f>ROUND(E180*J180,2)</f>
        <v>0</v>
      </c>
      <c r="L180" s="174">
        <v>21</v>
      </c>
      <c r="M180" s="174">
        <f>G180*(1+L180/100)</f>
        <v>0</v>
      </c>
      <c r="N180" s="172">
        <v>7.0200000000000002E-3</v>
      </c>
      <c r="O180" s="172">
        <f>ROUND(E180*N180,2)</f>
        <v>0.01</v>
      </c>
      <c r="P180" s="172">
        <v>0</v>
      </c>
      <c r="Q180" s="172">
        <f>ROUND(E180*P180,2)</f>
        <v>0</v>
      </c>
      <c r="R180" s="174"/>
      <c r="S180" s="174" t="s">
        <v>443</v>
      </c>
      <c r="T180" s="175" t="s">
        <v>359</v>
      </c>
      <c r="U180" s="160">
        <v>0</v>
      </c>
      <c r="V180" s="160">
        <f>ROUND(E180*U180,2)</f>
        <v>0</v>
      </c>
      <c r="W180" s="160"/>
      <c r="X180" s="160" t="s">
        <v>410</v>
      </c>
      <c r="Y180" s="160" t="s">
        <v>361</v>
      </c>
      <c r="Z180" s="150"/>
      <c r="AA180" s="150"/>
      <c r="AB180" s="150"/>
      <c r="AC180" s="150"/>
      <c r="AD180" s="150"/>
      <c r="AE180" s="150"/>
      <c r="AF180" s="150"/>
      <c r="AG180" s="150" t="s">
        <v>1578</v>
      </c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outlineLevel="2" x14ac:dyDescent="0.25">
      <c r="A181" s="157"/>
      <c r="B181" s="158"/>
      <c r="C181" s="184" t="s">
        <v>1592</v>
      </c>
      <c r="D181" s="182"/>
      <c r="E181" s="183"/>
      <c r="F181" s="160"/>
      <c r="G181" s="160"/>
      <c r="H181" s="160"/>
      <c r="I181" s="160"/>
      <c r="J181" s="160"/>
      <c r="K181" s="160"/>
      <c r="L181" s="160"/>
      <c r="M181" s="160"/>
      <c r="N181" s="159"/>
      <c r="O181" s="159"/>
      <c r="P181" s="159"/>
      <c r="Q181" s="159"/>
      <c r="R181" s="160"/>
      <c r="S181" s="160"/>
      <c r="T181" s="160"/>
      <c r="U181" s="160"/>
      <c r="V181" s="160"/>
      <c r="W181" s="160"/>
      <c r="X181" s="160"/>
      <c r="Y181" s="160"/>
      <c r="Z181" s="150"/>
      <c r="AA181" s="150"/>
      <c r="AB181" s="150"/>
      <c r="AC181" s="150"/>
      <c r="AD181" s="150"/>
      <c r="AE181" s="150"/>
      <c r="AF181" s="150"/>
      <c r="AG181" s="150" t="s">
        <v>415</v>
      </c>
      <c r="AH181" s="150">
        <v>0</v>
      </c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outlineLevel="3" x14ac:dyDescent="0.25">
      <c r="A182" s="157"/>
      <c r="B182" s="158"/>
      <c r="C182" s="184" t="s">
        <v>239</v>
      </c>
      <c r="D182" s="182"/>
      <c r="E182" s="183">
        <v>2</v>
      </c>
      <c r="F182" s="160"/>
      <c r="G182" s="160"/>
      <c r="H182" s="160"/>
      <c r="I182" s="160"/>
      <c r="J182" s="160"/>
      <c r="K182" s="160"/>
      <c r="L182" s="160"/>
      <c r="M182" s="160"/>
      <c r="N182" s="159"/>
      <c r="O182" s="159"/>
      <c r="P182" s="159"/>
      <c r="Q182" s="159"/>
      <c r="R182" s="160"/>
      <c r="S182" s="160"/>
      <c r="T182" s="160"/>
      <c r="U182" s="160"/>
      <c r="V182" s="160"/>
      <c r="W182" s="160"/>
      <c r="X182" s="160"/>
      <c r="Y182" s="160"/>
      <c r="Z182" s="150"/>
      <c r="AA182" s="150"/>
      <c r="AB182" s="150"/>
      <c r="AC182" s="150"/>
      <c r="AD182" s="150"/>
      <c r="AE182" s="150"/>
      <c r="AF182" s="150"/>
      <c r="AG182" s="150" t="s">
        <v>415</v>
      </c>
      <c r="AH182" s="150">
        <v>0</v>
      </c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outlineLevel="1" x14ac:dyDescent="0.25">
      <c r="A183" s="169">
        <v>54</v>
      </c>
      <c r="B183" s="170" t="s">
        <v>1751</v>
      </c>
      <c r="C183" s="178" t="s">
        <v>1752</v>
      </c>
      <c r="D183" s="171" t="s">
        <v>768</v>
      </c>
      <c r="E183" s="172">
        <v>4</v>
      </c>
      <c r="F183" s="173"/>
      <c r="G183" s="174">
        <f>ROUND(E183*F183,2)</f>
        <v>0</v>
      </c>
      <c r="H183" s="173"/>
      <c r="I183" s="174">
        <f>ROUND(E183*H183,2)</f>
        <v>0</v>
      </c>
      <c r="J183" s="173"/>
      <c r="K183" s="174">
        <f>ROUND(E183*J183,2)</f>
        <v>0</v>
      </c>
      <c r="L183" s="174">
        <v>21</v>
      </c>
      <c r="M183" s="174">
        <f>G183*(1+L183/100)</f>
        <v>0</v>
      </c>
      <c r="N183" s="172">
        <v>7.0200000000000002E-3</v>
      </c>
      <c r="O183" s="172">
        <f>ROUND(E183*N183,2)</f>
        <v>0.03</v>
      </c>
      <c r="P183" s="172">
        <v>0</v>
      </c>
      <c r="Q183" s="172">
        <f>ROUND(E183*P183,2)</f>
        <v>0</v>
      </c>
      <c r="R183" s="174"/>
      <c r="S183" s="174" t="s">
        <v>443</v>
      </c>
      <c r="T183" s="175" t="s">
        <v>359</v>
      </c>
      <c r="U183" s="160">
        <v>0</v>
      </c>
      <c r="V183" s="160">
        <f>ROUND(E183*U183,2)</f>
        <v>0</v>
      </c>
      <c r="W183" s="160"/>
      <c r="X183" s="160" t="s">
        <v>410</v>
      </c>
      <c r="Y183" s="160" t="s">
        <v>361</v>
      </c>
      <c r="Z183" s="150"/>
      <c r="AA183" s="150"/>
      <c r="AB183" s="150"/>
      <c r="AC183" s="150"/>
      <c r="AD183" s="150"/>
      <c r="AE183" s="150"/>
      <c r="AF183" s="150"/>
      <c r="AG183" s="150" t="s">
        <v>1578</v>
      </c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</row>
    <row r="184" spans="1:60" outlineLevel="2" x14ac:dyDescent="0.25">
      <c r="A184" s="157"/>
      <c r="B184" s="158"/>
      <c r="C184" s="184" t="s">
        <v>1733</v>
      </c>
      <c r="D184" s="182"/>
      <c r="E184" s="183"/>
      <c r="F184" s="160"/>
      <c r="G184" s="160"/>
      <c r="H184" s="160"/>
      <c r="I184" s="160"/>
      <c r="J184" s="160"/>
      <c r="K184" s="160"/>
      <c r="L184" s="160"/>
      <c r="M184" s="160"/>
      <c r="N184" s="159"/>
      <c r="O184" s="159"/>
      <c r="P184" s="159"/>
      <c r="Q184" s="159"/>
      <c r="R184" s="160"/>
      <c r="S184" s="160"/>
      <c r="T184" s="160"/>
      <c r="U184" s="160"/>
      <c r="V184" s="160"/>
      <c r="W184" s="160"/>
      <c r="X184" s="160"/>
      <c r="Y184" s="160"/>
      <c r="Z184" s="150"/>
      <c r="AA184" s="150"/>
      <c r="AB184" s="150"/>
      <c r="AC184" s="150"/>
      <c r="AD184" s="150"/>
      <c r="AE184" s="150"/>
      <c r="AF184" s="150"/>
      <c r="AG184" s="150" t="s">
        <v>415</v>
      </c>
      <c r="AH184" s="150">
        <v>0</v>
      </c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</row>
    <row r="185" spans="1:60" outlineLevel="3" x14ac:dyDescent="0.25">
      <c r="A185" s="157"/>
      <c r="B185" s="158"/>
      <c r="C185" s="184" t="s">
        <v>1740</v>
      </c>
      <c r="D185" s="182"/>
      <c r="E185" s="183">
        <v>4</v>
      </c>
      <c r="F185" s="160"/>
      <c r="G185" s="160"/>
      <c r="H185" s="160"/>
      <c r="I185" s="160"/>
      <c r="J185" s="160"/>
      <c r="K185" s="160"/>
      <c r="L185" s="160"/>
      <c r="M185" s="160"/>
      <c r="N185" s="159"/>
      <c r="O185" s="159"/>
      <c r="P185" s="159"/>
      <c r="Q185" s="159"/>
      <c r="R185" s="160"/>
      <c r="S185" s="160"/>
      <c r="T185" s="160"/>
      <c r="U185" s="160"/>
      <c r="V185" s="160"/>
      <c r="W185" s="160"/>
      <c r="X185" s="160"/>
      <c r="Y185" s="160"/>
      <c r="Z185" s="150"/>
      <c r="AA185" s="150"/>
      <c r="AB185" s="150"/>
      <c r="AC185" s="150"/>
      <c r="AD185" s="150"/>
      <c r="AE185" s="150"/>
      <c r="AF185" s="150"/>
      <c r="AG185" s="150" t="s">
        <v>415</v>
      </c>
      <c r="AH185" s="150">
        <v>0</v>
      </c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</row>
    <row r="186" spans="1:60" outlineLevel="1" x14ac:dyDescent="0.25">
      <c r="A186" s="169">
        <v>55</v>
      </c>
      <c r="B186" s="170" t="s">
        <v>1753</v>
      </c>
      <c r="C186" s="178" t="s">
        <v>1754</v>
      </c>
      <c r="D186" s="171" t="s">
        <v>768</v>
      </c>
      <c r="E186" s="172">
        <v>6</v>
      </c>
      <c r="F186" s="173"/>
      <c r="G186" s="174">
        <f>ROUND(E186*F186,2)</f>
        <v>0</v>
      </c>
      <c r="H186" s="173"/>
      <c r="I186" s="174">
        <f>ROUND(E186*H186,2)</f>
        <v>0</v>
      </c>
      <c r="J186" s="173"/>
      <c r="K186" s="174">
        <f>ROUND(E186*J186,2)</f>
        <v>0</v>
      </c>
      <c r="L186" s="174">
        <v>21</v>
      </c>
      <c r="M186" s="174">
        <f>G186*(1+L186/100)</f>
        <v>0</v>
      </c>
      <c r="N186" s="172">
        <v>6.3829999999999998E-2</v>
      </c>
      <c r="O186" s="172">
        <f>ROUND(E186*N186,2)</f>
        <v>0.38</v>
      </c>
      <c r="P186" s="172">
        <v>0</v>
      </c>
      <c r="Q186" s="172">
        <f>ROUND(E186*P186,2)</f>
        <v>0</v>
      </c>
      <c r="R186" s="174"/>
      <c r="S186" s="174" t="s">
        <v>443</v>
      </c>
      <c r="T186" s="175" t="s">
        <v>359</v>
      </c>
      <c r="U186" s="160">
        <v>0</v>
      </c>
      <c r="V186" s="160">
        <f>ROUND(E186*U186,2)</f>
        <v>0</v>
      </c>
      <c r="W186" s="160"/>
      <c r="X186" s="160" t="s">
        <v>410</v>
      </c>
      <c r="Y186" s="160" t="s">
        <v>361</v>
      </c>
      <c r="Z186" s="150"/>
      <c r="AA186" s="150"/>
      <c r="AB186" s="150"/>
      <c r="AC186" s="150"/>
      <c r="AD186" s="150"/>
      <c r="AE186" s="150"/>
      <c r="AF186" s="150"/>
      <c r="AG186" s="150" t="s">
        <v>1578</v>
      </c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2" x14ac:dyDescent="0.25">
      <c r="A187" s="157"/>
      <c r="B187" s="158"/>
      <c r="C187" s="184" t="s">
        <v>1755</v>
      </c>
      <c r="D187" s="182"/>
      <c r="E187" s="183"/>
      <c r="F187" s="160"/>
      <c r="G187" s="160"/>
      <c r="H187" s="160"/>
      <c r="I187" s="160"/>
      <c r="J187" s="160"/>
      <c r="K187" s="160"/>
      <c r="L187" s="160"/>
      <c r="M187" s="160"/>
      <c r="N187" s="159"/>
      <c r="O187" s="159"/>
      <c r="P187" s="159"/>
      <c r="Q187" s="159"/>
      <c r="R187" s="160"/>
      <c r="S187" s="160"/>
      <c r="T187" s="160"/>
      <c r="U187" s="160"/>
      <c r="V187" s="160"/>
      <c r="W187" s="160"/>
      <c r="X187" s="160"/>
      <c r="Y187" s="160"/>
      <c r="Z187" s="150"/>
      <c r="AA187" s="150"/>
      <c r="AB187" s="150"/>
      <c r="AC187" s="150"/>
      <c r="AD187" s="150"/>
      <c r="AE187" s="150"/>
      <c r="AF187" s="150"/>
      <c r="AG187" s="150" t="s">
        <v>415</v>
      </c>
      <c r="AH187" s="150">
        <v>0</v>
      </c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outlineLevel="3" x14ac:dyDescent="0.25">
      <c r="A188" s="157"/>
      <c r="B188" s="158"/>
      <c r="C188" s="184" t="s">
        <v>1734</v>
      </c>
      <c r="D188" s="182"/>
      <c r="E188" s="183">
        <v>6</v>
      </c>
      <c r="F188" s="160"/>
      <c r="G188" s="160"/>
      <c r="H188" s="160"/>
      <c r="I188" s="160"/>
      <c r="J188" s="160"/>
      <c r="K188" s="160"/>
      <c r="L188" s="160"/>
      <c r="M188" s="160"/>
      <c r="N188" s="159"/>
      <c r="O188" s="159"/>
      <c r="P188" s="159"/>
      <c r="Q188" s="159"/>
      <c r="R188" s="160"/>
      <c r="S188" s="160"/>
      <c r="T188" s="160"/>
      <c r="U188" s="160"/>
      <c r="V188" s="160"/>
      <c r="W188" s="160"/>
      <c r="X188" s="160"/>
      <c r="Y188" s="160"/>
      <c r="Z188" s="150"/>
      <c r="AA188" s="150"/>
      <c r="AB188" s="150"/>
      <c r="AC188" s="150"/>
      <c r="AD188" s="150"/>
      <c r="AE188" s="150"/>
      <c r="AF188" s="150"/>
      <c r="AG188" s="150" t="s">
        <v>415</v>
      </c>
      <c r="AH188" s="150">
        <v>0</v>
      </c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</row>
    <row r="189" spans="1:60" outlineLevel="1" x14ac:dyDescent="0.25">
      <c r="A189" s="169">
        <v>56</v>
      </c>
      <c r="B189" s="170" t="s">
        <v>1756</v>
      </c>
      <c r="C189" s="178" t="s">
        <v>1757</v>
      </c>
      <c r="D189" s="171" t="s">
        <v>422</v>
      </c>
      <c r="E189" s="172">
        <v>104.7</v>
      </c>
      <c r="F189" s="173"/>
      <c r="G189" s="174">
        <f>ROUND(E189*F189,2)</f>
        <v>0</v>
      </c>
      <c r="H189" s="173"/>
      <c r="I189" s="174">
        <f>ROUND(E189*H189,2)</f>
        <v>0</v>
      </c>
      <c r="J189" s="173"/>
      <c r="K189" s="174">
        <f>ROUND(E189*J189,2)</f>
        <v>0</v>
      </c>
      <c r="L189" s="174">
        <v>21</v>
      </c>
      <c r="M189" s="174">
        <f>G189*(1+L189/100)</f>
        <v>0</v>
      </c>
      <c r="N189" s="172">
        <v>0</v>
      </c>
      <c r="O189" s="172">
        <f>ROUND(E189*N189,2)</f>
        <v>0</v>
      </c>
      <c r="P189" s="172">
        <v>0</v>
      </c>
      <c r="Q189" s="172">
        <f>ROUND(E189*P189,2)</f>
        <v>0</v>
      </c>
      <c r="R189" s="174"/>
      <c r="S189" s="174" t="s">
        <v>443</v>
      </c>
      <c r="T189" s="175" t="s">
        <v>359</v>
      </c>
      <c r="U189" s="160">
        <v>0</v>
      </c>
      <c r="V189" s="160">
        <f>ROUND(E189*U189,2)</f>
        <v>0</v>
      </c>
      <c r="W189" s="160"/>
      <c r="X189" s="160" t="s">
        <v>744</v>
      </c>
      <c r="Y189" s="160" t="s">
        <v>361</v>
      </c>
      <c r="Z189" s="150"/>
      <c r="AA189" s="150"/>
      <c r="AB189" s="150"/>
      <c r="AC189" s="150"/>
      <c r="AD189" s="150"/>
      <c r="AE189" s="150"/>
      <c r="AF189" s="150"/>
      <c r="AG189" s="150" t="s">
        <v>1758</v>
      </c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</row>
    <row r="190" spans="1:60" outlineLevel="2" x14ac:dyDescent="0.25">
      <c r="A190" s="157"/>
      <c r="B190" s="158"/>
      <c r="C190" s="184" t="s">
        <v>1728</v>
      </c>
      <c r="D190" s="182"/>
      <c r="E190" s="183"/>
      <c r="F190" s="160"/>
      <c r="G190" s="160"/>
      <c r="H190" s="160"/>
      <c r="I190" s="160"/>
      <c r="J190" s="160"/>
      <c r="K190" s="160"/>
      <c r="L190" s="160"/>
      <c r="M190" s="160"/>
      <c r="N190" s="159"/>
      <c r="O190" s="159"/>
      <c r="P190" s="159"/>
      <c r="Q190" s="159"/>
      <c r="R190" s="160"/>
      <c r="S190" s="160"/>
      <c r="T190" s="160"/>
      <c r="U190" s="160"/>
      <c r="V190" s="160"/>
      <c r="W190" s="160"/>
      <c r="X190" s="160"/>
      <c r="Y190" s="160"/>
      <c r="Z190" s="150"/>
      <c r="AA190" s="150"/>
      <c r="AB190" s="150"/>
      <c r="AC190" s="150"/>
      <c r="AD190" s="150"/>
      <c r="AE190" s="150"/>
      <c r="AF190" s="150"/>
      <c r="AG190" s="150" t="s">
        <v>415</v>
      </c>
      <c r="AH190" s="150">
        <v>0</v>
      </c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</row>
    <row r="191" spans="1:60" outlineLevel="3" x14ac:dyDescent="0.25">
      <c r="A191" s="157"/>
      <c r="B191" s="158"/>
      <c r="C191" s="184" t="s">
        <v>1697</v>
      </c>
      <c r="D191" s="182"/>
      <c r="E191" s="183"/>
      <c r="F191" s="160"/>
      <c r="G191" s="160"/>
      <c r="H191" s="160"/>
      <c r="I191" s="160"/>
      <c r="J191" s="160"/>
      <c r="K191" s="160"/>
      <c r="L191" s="160"/>
      <c r="M191" s="160"/>
      <c r="N191" s="159"/>
      <c r="O191" s="159"/>
      <c r="P191" s="159"/>
      <c r="Q191" s="159"/>
      <c r="R191" s="160"/>
      <c r="S191" s="160"/>
      <c r="T191" s="160"/>
      <c r="U191" s="160"/>
      <c r="V191" s="160"/>
      <c r="W191" s="160"/>
      <c r="X191" s="160"/>
      <c r="Y191" s="160"/>
      <c r="Z191" s="150"/>
      <c r="AA191" s="150"/>
      <c r="AB191" s="150"/>
      <c r="AC191" s="150"/>
      <c r="AD191" s="150"/>
      <c r="AE191" s="150"/>
      <c r="AF191" s="150"/>
      <c r="AG191" s="150" t="s">
        <v>415</v>
      </c>
      <c r="AH191" s="150">
        <v>0</v>
      </c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</row>
    <row r="192" spans="1:60" outlineLevel="3" x14ac:dyDescent="0.25">
      <c r="A192" s="157"/>
      <c r="B192" s="158"/>
      <c r="C192" s="184" t="s">
        <v>1729</v>
      </c>
      <c r="D192" s="182"/>
      <c r="E192" s="183">
        <v>104.7</v>
      </c>
      <c r="F192" s="160"/>
      <c r="G192" s="160"/>
      <c r="H192" s="160"/>
      <c r="I192" s="160"/>
      <c r="J192" s="160"/>
      <c r="K192" s="160"/>
      <c r="L192" s="160"/>
      <c r="M192" s="160"/>
      <c r="N192" s="159"/>
      <c r="O192" s="159"/>
      <c r="P192" s="159"/>
      <c r="Q192" s="159"/>
      <c r="R192" s="160"/>
      <c r="S192" s="160"/>
      <c r="T192" s="160"/>
      <c r="U192" s="160"/>
      <c r="V192" s="160"/>
      <c r="W192" s="160"/>
      <c r="X192" s="160"/>
      <c r="Y192" s="160"/>
      <c r="Z192" s="150"/>
      <c r="AA192" s="150"/>
      <c r="AB192" s="150"/>
      <c r="AC192" s="150"/>
      <c r="AD192" s="150"/>
      <c r="AE192" s="150"/>
      <c r="AF192" s="150"/>
      <c r="AG192" s="150" t="s">
        <v>415</v>
      </c>
      <c r="AH192" s="150">
        <v>0</v>
      </c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</row>
    <row r="193" spans="1:60" ht="26.4" x14ac:dyDescent="0.25">
      <c r="A193" s="162" t="s">
        <v>353</v>
      </c>
      <c r="B193" s="163" t="s">
        <v>261</v>
      </c>
      <c r="C193" s="177" t="s">
        <v>262</v>
      </c>
      <c r="D193" s="164"/>
      <c r="E193" s="165"/>
      <c r="F193" s="166"/>
      <c r="G193" s="166">
        <f>SUMIF(AG194:AG197,"&lt;&gt;NOR",G194:G197)</f>
        <v>0</v>
      </c>
      <c r="H193" s="166"/>
      <c r="I193" s="166">
        <f>SUM(I194:I197)</f>
        <v>0</v>
      </c>
      <c r="J193" s="166"/>
      <c r="K193" s="166">
        <f>SUM(K194:K197)</f>
        <v>0</v>
      </c>
      <c r="L193" s="166"/>
      <c r="M193" s="166">
        <f>SUM(M194:M197)</f>
        <v>0</v>
      </c>
      <c r="N193" s="165"/>
      <c r="O193" s="165">
        <f>SUM(O194:O197)</f>
        <v>0.51</v>
      </c>
      <c r="P193" s="165"/>
      <c r="Q193" s="165">
        <f>SUM(Q194:Q197)</f>
        <v>0</v>
      </c>
      <c r="R193" s="166"/>
      <c r="S193" s="166"/>
      <c r="T193" s="167"/>
      <c r="U193" s="161"/>
      <c r="V193" s="161">
        <f>SUM(V194:V197)</f>
        <v>0</v>
      </c>
      <c r="W193" s="161"/>
      <c r="X193" s="161"/>
      <c r="Y193" s="161"/>
      <c r="AG193" t="s">
        <v>354</v>
      </c>
    </row>
    <row r="194" spans="1:60" outlineLevel="1" x14ac:dyDescent="0.25">
      <c r="A194" s="169">
        <v>57</v>
      </c>
      <c r="B194" s="170" t="s">
        <v>1759</v>
      </c>
      <c r="C194" s="178" t="s">
        <v>1760</v>
      </c>
      <c r="D194" s="171" t="s">
        <v>422</v>
      </c>
      <c r="E194" s="172">
        <v>18.243400000000001</v>
      </c>
      <c r="F194" s="173"/>
      <c r="G194" s="174">
        <f>ROUND(E194*F194,2)</f>
        <v>0</v>
      </c>
      <c r="H194" s="173"/>
      <c r="I194" s="174">
        <f>ROUND(E194*H194,2)</f>
        <v>0</v>
      </c>
      <c r="J194" s="173"/>
      <c r="K194" s="174">
        <f>ROUND(E194*J194,2)</f>
        <v>0</v>
      </c>
      <c r="L194" s="174">
        <v>21</v>
      </c>
      <c r="M194" s="174">
        <f>G194*(1+L194/100)</f>
        <v>0</v>
      </c>
      <c r="N194" s="172">
        <v>2.7709999999999999E-2</v>
      </c>
      <c r="O194" s="172">
        <f>ROUND(E194*N194,2)</f>
        <v>0.51</v>
      </c>
      <c r="P194" s="172">
        <v>0</v>
      </c>
      <c r="Q194" s="172">
        <f>ROUND(E194*P194,2)</f>
        <v>0</v>
      </c>
      <c r="R194" s="174"/>
      <c r="S194" s="174" t="s">
        <v>443</v>
      </c>
      <c r="T194" s="175" t="s">
        <v>359</v>
      </c>
      <c r="U194" s="160">
        <v>0</v>
      </c>
      <c r="V194" s="160">
        <f>ROUND(E194*U194,2)</f>
        <v>0</v>
      </c>
      <c r="W194" s="160"/>
      <c r="X194" s="160" t="s">
        <v>410</v>
      </c>
      <c r="Y194" s="160" t="s">
        <v>361</v>
      </c>
      <c r="Z194" s="150"/>
      <c r="AA194" s="150"/>
      <c r="AB194" s="150"/>
      <c r="AC194" s="150"/>
      <c r="AD194" s="150"/>
      <c r="AE194" s="150"/>
      <c r="AF194" s="150"/>
      <c r="AG194" s="150" t="s">
        <v>1578</v>
      </c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</row>
    <row r="195" spans="1:60" outlineLevel="2" x14ac:dyDescent="0.25">
      <c r="A195" s="157"/>
      <c r="B195" s="158"/>
      <c r="C195" s="184" t="s">
        <v>1761</v>
      </c>
      <c r="D195" s="182"/>
      <c r="E195" s="183"/>
      <c r="F195" s="160"/>
      <c r="G195" s="160"/>
      <c r="H195" s="160"/>
      <c r="I195" s="160"/>
      <c r="J195" s="160"/>
      <c r="K195" s="160"/>
      <c r="L195" s="160"/>
      <c r="M195" s="160"/>
      <c r="N195" s="159"/>
      <c r="O195" s="159"/>
      <c r="P195" s="159"/>
      <c r="Q195" s="159"/>
      <c r="R195" s="160"/>
      <c r="S195" s="160"/>
      <c r="T195" s="160"/>
      <c r="U195" s="160"/>
      <c r="V195" s="160"/>
      <c r="W195" s="160"/>
      <c r="X195" s="160"/>
      <c r="Y195" s="160"/>
      <c r="Z195" s="150"/>
      <c r="AA195" s="150"/>
      <c r="AB195" s="150"/>
      <c r="AC195" s="150"/>
      <c r="AD195" s="150"/>
      <c r="AE195" s="150"/>
      <c r="AF195" s="150"/>
      <c r="AG195" s="150" t="s">
        <v>415</v>
      </c>
      <c r="AH195" s="150">
        <v>0</v>
      </c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</row>
    <row r="196" spans="1:60" outlineLevel="3" x14ac:dyDescent="0.25">
      <c r="A196" s="157"/>
      <c r="B196" s="158"/>
      <c r="C196" s="184" t="s">
        <v>1762</v>
      </c>
      <c r="D196" s="182"/>
      <c r="E196" s="183"/>
      <c r="F196" s="160"/>
      <c r="G196" s="160"/>
      <c r="H196" s="160"/>
      <c r="I196" s="160"/>
      <c r="J196" s="160"/>
      <c r="K196" s="160"/>
      <c r="L196" s="160"/>
      <c r="M196" s="160"/>
      <c r="N196" s="159"/>
      <c r="O196" s="159"/>
      <c r="P196" s="159"/>
      <c r="Q196" s="159"/>
      <c r="R196" s="160"/>
      <c r="S196" s="160"/>
      <c r="T196" s="160"/>
      <c r="U196" s="160"/>
      <c r="V196" s="160"/>
      <c r="W196" s="160"/>
      <c r="X196" s="160"/>
      <c r="Y196" s="160"/>
      <c r="Z196" s="150"/>
      <c r="AA196" s="150"/>
      <c r="AB196" s="150"/>
      <c r="AC196" s="150"/>
      <c r="AD196" s="150"/>
      <c r="AE196" s="150"/>
      <c r="AF196" s="150"/>
      <c r="AG196" s="150" t="s">
        <v>415</v>
      </c>
      <c r="AH196" s="150">
        <v>0</v>
      </c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</row>
    <row r="197" spans="1:60" outlineLevel="3" x14ac:dyDescent="0.25">
      <c r="A197" s="157"/>
      <c r="B197" s="158"/>
      <c r="C197" s="184" t="s">
        <v>1763</v>
      </c>
      <c r="D197" s="182"/>
      <c r="E197" s="183">
        <v>18.243400000000001</v>
      </c>
      <c r="F197" s="160"/>
      <c r="G197" s="160"/>
      <c r="H197" s="160"/>
      <c r="I197" s="160"/>
      <c r="J197" s="160"/>
      <c r="K197" s="160"/>
      <c r="L197" s="160"/>
      <c r="M197" s="160"/>
      <c r="N197" s="159"/>
      <c r="O197" s="159"/>
      <c r="P197" s="159"/>
      <c r="Q197" s="159"/>
      <c r="R197" s="160"/>
      <c r="S197" s="160"/>
      <c r="T197" s="160"/>
      <c r="U197" s="160"/>
      <c r="V197" s="160"/>
      <c r="W197" s="160"/>
      <c r="X197" s="160"/>
      <c r="Y197" s="160"/>
      <c r="Z197" s="150"/>
      <c r="AA197" s="150"/>
      <c r="AB197" s="150"/>
      <c r="AC197" s="150"/>
      <c r="AD197" s="150"/>
      <c r="AE197" s="150"/>
      <c r="AF197" s="150"/>
      <c r="AG197" s="150" t="s">
        <v>415</v>
      </c>
      <c r="AH197" s="150">
        <v>0</v>
      </c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</row>
    <row r="198" spans="1:60" x14ac:dyDescent="0.25">
      <c r="A198" s="162" t="s">
        <v>353</v>
      </c>
      <c r="B198" s="163" t="s">
        <v>264</v>
      </c>
      <c r="C198" s="177" t="s">
        <v>266</v>
      </c>
      <c r="D198" s="164"/>
      <c r="E198" s="165"/>
      <c r="F198" s="166"/>
      <c r="G198" s="166">
        <f>SUMIF(AG199:AG201,"&lt;&gt;NOR",G199:G201)</f>
        <v>0</v>
      </c>
      <c r="H198" s="166"/>
      <c r="I198" s="166">
        <f>SUM(I199:I201)</f>
        <v>0</v>
      </c>
      <c r="J198" s="166"/>
      <c r="K198" s="166">
        <f>SUM(K199:K201)</f>
        <v>0</v>
      </c>
      <c r="L198" s="166"/>
      <c r="M198" s="166">
        <f>SUM(M199:M201)</f>
        <v>0</v>
      </c>
      <c r="N198" s="165"/>
      <c r="O198" s="165">
        <f>SUM(O199:O201)</f>
        <v>4.59</v>
      </c>
      <c r="P198" s="165"/>
      <c r="Q198" s="165">
        <f>SUM(Q199:Q201)</f>
        <v>0</v>
      </c>
      <c r="R198" s="166"/>
      <c r="S198" s="166"/>
      <c r="T198" s="167"/>
      <c r="U198" s="161"/>
      <c r="V198" s="161">
        <f>SUM(V199:V201)</f>
        <v>0</v>
      </c>
      <c r="W198" s="161"/>
      <c r="X198" s="161"/>
      <c r="Y198" s="161"/>
      <c r="AG198" t="s">
        <v>354</v>
      </c>
    </row>
    <row r="199" spans="1:60" outlineLevel="1" x14ac:dyDescent="0.25">
      <c r="A199" s="169">
        <v>58</v>
      </c>
      <c r="B199" s="170" t="s">
        <v>1764</v>
      </c>
      <c r="C199" s="178" t="s">
        <v>1765</v>
      </c>
      <c r="D199" s="171" t="s">
        <v>422</v>
      </c>
      <c r="E199" s="172">
        <v>81</v>
      </c>
      <c r="F199" s="173"/>
      <c r="G199" s="174">
        <f>ROUND(E199*F199,2)</f>
        <v>0</v>
      </c>
      <c r="H199" s="173"/>
      <c r="I199" s="174">
        <f>ROUND(E199*H199,2)</f>
        <v>0</v>
      </c>
      <c r="J199" s="173"/>
      <c r="K199" s="174">
        <f>ROUND(E199*J199,2)</f>
        <v>0</v>
      </c>
      <c r="L199" s="174">
        <v>21</v>
      </c>
      <c r="M199" s="174">
        <f>G199*(1+L199/100)</f>
        <v>0</v>
      </c>
      <c r="N199" s="172">
        <v>5.6610000000000001E-2</v>
      </c>
      <c r="O199" s="172">
        <f>ROUND(E199*N199,2)</f>
        <v>4.59</v>
      </c>
      <c r="P199" s="172">
        <v>0</v>
      </c>
      <c r="Q199" s="172">
        <f>ROUND(E199*P199,2)</f>
        <v>0</v>
      </c>
      <c r="R199" s="174"/>
      <c r="S199" s="174" t="s">
        <v>443</v>
      </c>
      <c r="T199" s="175" t="s">
        <v>359</v>
      </c>
      <c r="U199" s="160">
        <v>0</v>
      </c>
      <c r="V199" s="160">
        <f>ROUND(E199*U199,2)</f>
        <v>0</v>
      </c>
      <c r="W199" s="160"/>
      <c r="X199" s="160" t="s">
        <v>410</v>
      </c>
      <c r="Y199" s="160" t="s">
        <v>361</v>
      </c>
      <c r="Z199" s="150"/>
      <c r="AA199" s="150"/>
      <c r="AB199" s="150"/>
      <c r="AC199" s="150"/>
      <c r="AD199" s="150"/>
      <c r="AE199" s="150"/>
      <c r="AF199" s="150"/>
      <c r="AG199" s="150" t="s">
        <v>1578</v>
      </c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</row>
    <row r="200" spans="1:60" outlineLevel="2" x14ac:dyDescent="0.25">
      <c r="A200" s="157"/>
      <c r="B200" s="158"/>
      <c r="C200" s="184" t="s">
        <v>1766</v>
      </c>
      <c r="D200" s="182"/>
      <c r="E200" s="183"/>
      <c r="F200" s="160"/>
      <c r="G200" s="160"/>
      <c r="H200" s="160"/>
      <c r="I200" s="160"/>
      <c r="J200" s="160"/>
      <c r="K200" s="160"/>
      <c r="L200" s="160"/>
      <c r="M200" s="160"/>
      <c r="N200" s="159"/>
      <c r="O200" s="159"/>
      <c r="P200" s="159"/>
      <c r="Q200" s="159"/>
      <c r="R200" s="160"/>
      <c r="S200" s="160"/>
      <c r="T200" s="160"/>
      <c r="U200" s="160"/>
      <c r="V200" s="160"/>
      <c r="W200" s="160"/>
      <c r="X200" s="160"/>
      <c r="Y200" s="160"/>
      <c r="Z200" s="150"/>
      <c r="AA200" s="150"/>
      <c r="AB200" s="150"/>
      <c r="AC200" s="150"/>
      <c r="AD200" s="150"/>
      <c r="AE200" s="150"/>
      <c r="AF200" s="150"/>
      <c r="AG200" s="150" t="s">
        <v>415</v>
      </c>
      <c r="AH200" s="150">
        <v>0</v>
      </c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</row>
    <row r="201" spans="1:60" outlineLevel="3" x14ac:dyDescent="0.25">
      <c r="A201" s="157"/>
      <c r="B201" s="158"/>
      <c r="C201" s="184" t="s">
        <v>1767</v>
      </c>
      <c r="D201" s="182"/>
      <c r="E201" s="183">
        <v>81</v>
      </c>
      <c r="F201" s="160"/>
      <c r="G201" s="160"/>
      <c r="H201" s="160"/>
      <c r="I201" s="160"/>
      <c r="J201" s="160"/>
      <c r="K201" s="160"/>
      <c r="L201" s="160"/>
      <c r="M201" s="160"/>
      <c r="N201" s="159"/>
      <c r="O201" s="159"/>
      <c r="P201" s="159"/>
      <c r="Q201" s="159"/>
      <c r="R201" s="160"/>
      <c r="S201" s="160"/>
      <c r="T201" s="160"/>
      <c r="U201" s="160"/>
      <c r="V201" s="160"/>
      <c r="W201" s="160"/>
      <c r="X201" s="160"/>
      <c r="Y201" s="160"/>
      <c r="Z201" s="150"/>
      <c r="AA201" s="150"/>
      <c r="AB201" s="150"/>
      <c r="AC201" s="150"/>
      <c r="AD201" s="150"/>
      <c r="AE201" s="150"/>
      <c r="AF201" s="150"/>
      <c r="AG201" s="150" t="s">
        <v>415</v>
      </c>
      <c r="AH201" s="150">
        <v>0</v>
      </c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</row>
    <row r="202" spans="1:60" x14ac:dyDescent="0.25">
      <c r="A202" s="162" t="s">
        <v>353</v>
      </c>
      <c r="B202" s="163" t="s">
        <v>273</v>
      </c>
      <c r="C202" s="177" t="s">
        <v>274</v>
      </c>
      <c r="D202" s="164"/>
      <c r="E202" s="165"/>
      <c r="F202" s="166"/>
      <c r="G202" s="166">
        <f>SUMIF(AG203:AG205,"&lt;&gt;NOR",G203:G205)</f>
        <v>0</v>
      </c>
      <c r="H202" s="166"/>
      <c r="I202" s="166">
        <f>SUM(I203:I205)</f>
        <v>0</v>
      </c>
      <c r="J202" s="166"/>
      <c r="K202" s="166">
        <f>SUM(K203:K205)</f>
        <v>0</v>
      </c>
      <c r="L202" s="166"/>
      <c r="M202" s="166">
        <f>SUM(M203:M205)</f>
        <v>0</v>
      </c>
      <c r="N202" s="165"/>
      <c r="O202" s="165">
        <f>SUM(O203:O205)</f>
        <v>0</v>
      </c>
      <c r="P202" s="165"/>
      <c r="Q202" s="165">
        <f>SUM(Q203:Q205)</f>
        <v>0</v>
      </c>
      <c r="R202" s="166"/>
      <c r="S202" s="166"/>
      <c r="T202" s="167"/>
      <c r="U202" s="161"/>
      <c r="V202" s="161">
        <f>SUM(V203:V205)</f>
        <v>0</v>
      </c>
      <c r="W202" s="161"/>
      <c r="X202" s="161"/>
      <c r="Y202" s="161"/>
      <c r="AG202" t="s">
        <v>354</v>
      </c>
    </row>
    <row r="203" spans="1:60" outlineLevel="1" x14ac:dyDescent="0.25">
      <c r="A203" s="169">
        <v>59</v>
      </c>
      <c r="B203" s="170" t="s">
        <v>1768</v>
      </c>
      <c r="C203" s="178" t="s">
        <v>1769</v>
      </c>
      <c r="D203" s="171" t="s">
        <v>422</v>
      </c>
      <c r="E203" s="172">
        <v>0.25</v>
      </c>
      <c r="F203" s="173"/>
      <c r="G203" s="174">
        <f>ROUND(E203*F203,2)</f>
        <v>0</v>
      </c>
      <c r="H203" s="173"/>
      <c r="I203" s="174">
        <f>ROUND(E203*H203,2)</f>
        <v>0</v>
      </c>
      <c r="J203" s="173"/>
      <c r="K203" s="174">
        <f>ROUND(E203*J203,2)</f>
        <v>0</v>
      </c>
      <c r="L203" s="174">
        <v>21</v>
      </c>
      <c r="M203" s="174">
        <f>G203*(1+L203/100)</f>
        <v>0</v>
      </c>
      <c r="N203" s="172">
        <v>2.8700000000000002E-3</v>
      </c>
      <c r="O203" s="172">
        <f>ROUND(E203*N203,2)</f>
        <v>0</v>
      </c>
      <c r="P203" s="172">
        <v>0</v>
      </c>
      <c r="Q203" s="172">
        <f>ROUND(E203*P203,2)</f>
        <v>0</v>
      </c>
      <c r="R203" s="174"/>
      <c r="S203" s="174" t="s">
        <v>443</v>
      </c>
      <c r="T203" s="175" t="s">
        <v>359</v>
      </c>
      <c r="U203" s="160">
        <v>0</v>
      </c>
      <c r="V203" s="160">
        <f>ROUND(E203*U203,2)</f>
        <v>0</v>
      </c>
      <c r="W203" s="160"/>
      <c r="X203" s="160" t="s">
        <v>410</v>
      </c>
      <c r="Y203" s="160" t="s">
        <v>361</v>
      </c>
      <c r="Z203" s="150"/>
      <c r="AA203" s="150"/>
      <c r="AB203" s="150"/>
      <c r="AC203" s="150"/>
      <c r="AD203" s="150"/>
      <c r="AE203" s="150"/>
      <c r="AF203" s="150"/>
      <c r="AG203" s="150" t="s">
        <v>1578</v>
      </c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</row>
    <row r="204" spans="1:60" outlineLevel="2" x14ac:dyDescent="0.25">
      <c r="A204" s="157"/>
      <c r="B204" s="158"/>
      <c r="C204" s="184" t="s">
        <v>1770</v>
      </c>
      <c r="D204" s="182"/>
      <c r="E204" s="183"/>
      <c r="F204" s="160"/>
      <c r="G204" s="160"/>
      <c r="H204" s="160"/>
      <c r="I204" s="160"/>
      <c r="J204" s="160"/>
      <c r="K204" s="160"/>
      <c r="L204" s="160"/>
      <c r="M204" s="160"/>
      <c r="N204" s="159"/>
      <c r="O204" s="159"/>
      <c r="P204" s="159"/>
      <c r="Q204" s="159"/>
      <c r="R204" s="160"/>
      <c r="S204" s="160"/>
      <c r="T204" s="160"/>
      <c r="U204" s="160"/>
      <c r="V204" s="160"/>
      <c r="W204" s="160"/>
      <c r="X204" s="160"/>
      <c r="Y204" s="160"/>
      <c r="Z204" s="150"/>
      <c r="AA204" s="150"/>
      <c r="AB204" s="150"/>
      <c r="AC204" s="150"/>
      <c r="AD204" s="150"/>
      <c r="AE204" s="150"/>
      <c r="AF204" s="150"/>
      <c r="AG204" s="150" t="s">
        <v>415</v>
      </c>
      <c r="AH204" s="150">
        <v>0</v>
      </c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</row>
    <row r="205" spans="1:60" outlineLevel="3" x14ac:dyDescent="0.25">
      <c r="A205" s="157"/>
      <c r="B205" s="158"/>
      <c r="C205" s="184" t="s">
        <v>1771</v>
      </c>
      <c r="D205" s="182"/>
      <c r="E205" s="183">
        <v>0.25</v>
      </c>
      <c r="F205" s="160"/>
      <c r="G205" s="160"/>
      <c r="H205" s="160"/>
      <c r="I205" s="160"/>
      <c r="J205" s="160"/>
      <c r="K205" s="160"/>
      <c r="L205" s="160"/>
      <c r="M205" s="160"/>
      <c r="N205" s="159"/>
      <c r="O205" s="159"/>
      <c r="P205" s="159"/>
      <c r="Q205" s="159"/>
      <c r="R205" s="160"/>
      <c r="S205" s="160"/>
      <c r="T205" s="160"/>
      <c r="U205" s="160"/>
      <c r="V205" s="160"/>
      <c r="W205" s="160"/>
      <c r="X205" s="160"/>
      <c r="Y205" s="160"/>
      <c r="Z205" s="150"/>
      <c r="AA205" s="150"/>
      <c r="AB205" s="150"/>
      <c r="AC205" s="150"/>
      <c r="AD205" s="150"/>
      <c r="AE205" s="150"/>
      <c r="AF205" s="150"/>
      <c r="AG205" s="150" t="s">
        <v>415</v>
      </c>
      <c r="AH205" s="150">
        <v>0</v>
      </c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</row>
    <row r="206" spans="1:60" x14ac:dyDescent="0.25">
      <c r="A206" s="162" t="s">
        <v>353</v>
      </c>
      <c r="B206" s="163" t="s">
        <v>279</v>
      </c>
      <c r="C206" s="177" t="s">
        <v>280</v>
      </c>
      <c r="D206" s="164"/>
      <c r="E206" s="165"/>
      <c r="F206" s="166"/>
      <c r="G206" s="166">
        <f>SUMIF(AG207:AG209,"&lt;&gt;NOR",G207:G209)</f>
        <v>0</v>
      </c>
      <c r="H206" s="166"/>
      <c r="I206" s="166">
        <f>SUM(I207:I209)</f>
        <v>0</v>
      </c>
      <c r="J206" s="166"/>
      <c r="K206" s="166">
        <f>SUM(K207:K209)</f>
        <v>0</v>
      </c>
      <c r="L206" s="166"/>
      <c r="M206" s="166">
        <f>SUM(M207:M209)</f>
        <v>0</v>
      </c>
      <c r="N206" s="165"/>
      <c r="O206" s="165">
        <f>SUM(O207:O209)</f>
        <v>0</v>
      </c>
      <c r="P206" s="165"/>
      <c r="Q206" s="165">
        <f>SUM(Q207:Q209)</f>
        <v>0</v>
      </c>
      <c r="R206" s="166"/>
      <c r="S206" s="166"/>
      <c r="T206" s="167"/>
      <c r="U206" s="161"/>
      <c r="V206" s="161">
        <f>SUM(V207:V209)</f>
        <v>0</v>
      </c>
      <c r="W206" s="161"/>
      <c r="X206" s="161"/>
      <c r="Y206" s="161"/>
      <c r="AG206" t="s">
        <v>354</v>
      </c>
    </row>
    <row r="207" spans="1:60" outlineLevel="1" x14ac:dyDescent="0.25">
      <c r="A207" s="169">
        <v>60</v>
      </c>
      <c r="B207" s="170" t="s">
        <v>1772</v>
      </c>
      <c r="C207" s="178" t="s">
        <v>1773</v>
      </c>
      <c r="D207" s="171" t="s">
        <v>426</v>
      </c>
      <c r="E207" s="172">
        <v>631.3759</v>
      </c>
      <c r="F207" s="173"/>
      <c r="G207" s="174">
        <f>ROUND(E207*F207,2)</f>
        <v>0</v>
      </c>
      <c r="H207" s="173"/>
      <c r="I207" s="174">
        <f>ROUND(E207*H207,2)</f>
        <v>0</v>
      </c>
      <c r="J207" s="173"/>
      <c r="K207" s="174">
        <f>ROUND(E207*J207,2)</f>
        <v>0</v>
      </c>
      <c r="L207" s="174">
        <v>21</v>
      </c>
      <c r="M207" s="174">
        <f>G207*(1+L207/100)</f>
        <v>0</v>
      </c>
      <c r="N207" s="172">
        <v>0</v>
      </c>
      <c r="O207" s="172">
        <f>ROUND(E207*N207,2)</f>
        <v>0</v>
      </c>
      <c r="P207" s="172">
        <v>0</v>
      </c>
      <c r="Q207" s="172">
        <f>ROUND(E207*P207,2)</f>
        <v>0</v>
      </c>
      <c r="R207" s="174"/>
      <c r="S207" s="174" t="s">
        <v>443</v>
      </c>
      <c r="T207" s="175" t="s">
        <v>359</v>
      </c>
      <c r="U207" s="160">
        <v>0</v>
      </c>
      <c r="V207" s="160">
        <f>ROUND(E207*U207,2)</f>
        <v>0</v>
      </c>
      <c r="W207" s="160"/>
      <c r="X207" s="160" t="s">
        <v>410</v>
      </c>
      <c r="Y207" s="160" t="s">
        <v>361</v>
      </c>
      <c r="Z207" s="150"/>
      <c r="AA207" s="150"/>
      <c r="AB207" s="150"/>
      <c r="AC207" s="150"/>
      <c r="AD207" s="150"/>
      <c r="AE207" s="150"/>
      <c r="AF207" s="150"/>
      <c r="AG207" s="150" t="s">
        <v>1578</v>
      </c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</row>
    <row r="208" spans="1:60" outlineLevel="2" x14ac:dyDescent="0.25">
      <c r="A208" s="157"/>
      <c r="B208" s="158"/>
      <c r="C208" s="184" t="s">
        <v>1774</v>
      </c>
      <c r="D208" s="182"/>
      <c r="E208" s="183"/>
      <c r="F208" s="160"/>
      <c r="G208" s="160"/>
      <c r="H208" s="160"/>
      <c r="I208" s="160"/>
      <c r="J208" s="160"/>
      <c r="K208" s="160"/>
      <c r="L208" s="160"/>
      <c r="M208" s="160"/>
      <c r="N208" s="159"/>
      <c r="O208" s="159"/>
      <c r="P208" s="159"/>
      <c r="Q208" s="159"/>
      <c r="R208" s="160"/>
      <c r="S208" s="160"/>
      <c r="T208" s="160"/>
      <c r="U208" s="160"/>
      <c r="V208" s="160"/>
      <c r="W208" s="160"/>
      <c r="X208" s="160"/>
      <c r="Y208" s="160"/>
      <c r="Z208" s="150"/>
      <c r="AA208" s="150"/>
      <c r="AB208" s="150"/>
      <c r="AC208" s="150"/>
      <c r="AD208" s="150"/>
      <c r="AE208" s="150"/>
      <c r="AF208" s="150"/>
      <c r="AG208" s="150" t="s">
        <v>415</v>
      </c>
      <c r="AH208" s="150">
        <v>0</v>
      </c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</row>
    <row r="209" spans="1:60" outlineLevel="3" x14ac:dyDescent="0.25">
      <c r="A209" s="157"/>
      <c r="B209" s="158"/>
      <c r="C209" s="184" t="s">
        <v>1775</v>
      </c>
      <c r="D209" s="182"/>
      <c r="E209" s="183">
        <v>631.3759</v>
      </c>
      <c r="F209" s="160"/>
      <c r="G209" s="160"/>
      <c r="H209" s="160"/>
      <c r="I209" s="160"/>
      <c r="J209" s="160"/>
      <c r="K209" s="160"/>
      <c r="L209" s="160"/>
      <c r="M209" s="160"/>
      <c r="N209" s="159"/>
      <c r="O209" s="159"/>
      <c r="P209" s="159"/>
      <c r="Q209" s="159"/>
      <c r="R209" s="160"/>
      <c r="S209" s="160"/>
      <c r="T209" s="160"/>
      <c r="U209" s="160"/>
      <c r="V209" s="160"/>
      <c r="W209" s="160"/>
      <c r="X209" s="160"/>
      <c r="Y209" s="160"/>
      <c r="Z209" s="150"/>
      <c r="AA209" s="150"/>
      <c r="AB209" s="150"/>
      <c r="AC209" s="150"/>
      <c r="AD209" s="150"/>
      <c r="AE209" s="150"/>
      <c r="AF209" s="150"/>
      <c r="AG209" s="150" t="s">
        <v>415</v>
      </c>
      <c r="AH209" s="150">
        <v>0</v>
      </c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</row>
    <row r="210" spans="1:60" x14ac:dyDescent="0.25">
      <c r="A210" s="162" t="s">
        <v>353</v>
      </c>
      <c r="B210" s="163" t="s">
        <v>281</v>
      </c>
      <c r="C210" s="177" t="s">
        <v>282</v>
      </c>
      <c r="D210" s="164"/>
      <c r="E210" s="165"/>
      <c r="F210" s="166"/>
      <c r="G210" s="166">
        <f>SUMIF(AG211:AG211,"&lt;&gt;NOR",G211:G211)</f>
        <v>0</v>
      </c>
      <c r="H210" s="166"/>
      <c r="I210" s="166">
        <f>SUM(I211:I211)</f>
        <v>0</v>
      </c>
      <c r="J210" s="166"/>
      <c r="K210" s="166">
        <f>SUM(K211:K211)</f>
        <v>0</v>
      </c>
      <c r="L210" s="166"/>
      <c r="M210" s="166">
        <f>SUM(M211:M211)</f>
        <v>0</v>
      </c>
      <c r="N210" s="165"/>
      <c r="O210" s="165">
        <f>SUM(O211:O211)</f>
        <v>0</v>
      </c>
      <c r="P210" s="165"/>
      <c r="Q210" s="165">
        <f>SUM(Q211:Q211)</f>
        <v>0</v>
      </c>
      <c r="R210" s="166"/>
      <c r="S210" s="166"/>
      <c r="T210" s="167"/>
      <c r="U210" s="161"/>
      <c r="V210" s="161">
        <f>SUM(V211:V211)</f>
        <v>0</v>
      </c>
      <c r="W210" s="161"/>
      <c r="X210" s="161"/>
      <c r="Y210" s="161"/>
      <c r="AG210" t="s">
        <v>354</v>
      </c>
    </row>
    <row r="211" spans="1:60" outlineLevel="1" x14ac:dyDescent="0.25">
      <c r="A211" s="185">
        <v>61</v>
      </c>
      <c r="B211" s="186" t="s">
        <v>1776</v>
      </c>
      <c r="C211" s="192" t="s">
        <v>1777</v>
      </c>
      <c r="D211" s="187" t="s">
        <v>426</v>
      </c>
      <c r="E211" s="188">
        <v>4.4000000000000003E-3</v>
      </c>
      <c r="F211" s="189"/>
      <c r="G211" s="190">
        <f>ROUND(E211*F211,2)</f>
        <v>0</v>
      </c>
      <c r="H211" s="189"/>
      <c r="I211" s="190">
        <f>ROUND(E211*H211,2)</f>
        <v>0</v>
      </c>
      <c r="J211" s="189"/>
      <c r="K211" s="190">
        <f>ROUND(E211*J211,2)</f>
        <v>0</v>
      </c>
      <c r="L211" s="190">
        <v>21</v>
      </c>
      <c r="M211" s="190">
        <f>G211*(1+L211/100)</f>
        <v>0</v>
      </c>
      <c r="N211" s="188">
        <v>0</v>
      </c>
      <c r="O211" s="188">
        <f>ROUND(E211*N211,2)</f>
        <v>0</v>
      </c>
      <c r="P211" s="188">
        <v>0</v>
      </c>
      <c r="Q211" s="188">
        <f>ROUND(E211*P211,2)</f>
        <v>0</v>
      </c>
      <c r="R211" s="190"/>
      <c r="S211" s="190" t="s">
        <v>443</v>
      </c>
      <c r="T211" s="191" t="s">
        <v>359</v>
      </c>
      <c r="U211" s="160">
        <v>0</v>
      </c>
      <c r="V211" s="160">
        <f>ROUND(E211*U211,2)</f>
        <v>0</v>
      </c>
      <c r="W211" s="160"/>
      <c r="X211" s="160" t="s">
        <v>410</v>
      </c>
      <c r="Y211" s="160" t="s">
        <v>361</v>
      </c>
      <c r="Z211" s="150"/>
      <c r="AA211" s="150"/>
      <c r="AB211" s="150"/>
      <c r="AC211" s="150"/>
      <c r="AD211" s="150"/>
      <c r="AE211" s="150"/>
      <c r="AF211" s="150"/>
      <c r="AG211" s="150" t="s">
        <v>1578</v>
      </c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</row>
    <row r="212" spans="1:60" x14ac:dyDescent="0.25">
      <c r="A212" s="162" t="s">
        <v>353</v>
      </c>
      <c r="B212" s="163" t="s">
        <v>293</v>
      </c>
      <c r="C212" s="177" t="s">
        <v>282</v>
      </c>
      <c r="D212" s="164"/>
      <c r="E212" s="165"/>
      <c r="F212" s="166"/>
      <c r="G212" s="166">
        <f>SUMIF(AG213:AG221,"&lt;&gt;NOR",G213:G221)</f>
        <v>0</v>
      </c>
      <c r="H212" s="166"/>
      <c r="I212" s="166">
        <f>SUM(I213:I221)</f>
        <v>0</v>
      </c>
      <c r="J212" s="166"/>
      <c r="K212" s="166">
        <f>SUM(K213:K221)</f>
        <v>0</v>
      </c>
      <c r="L212" s="166"/>
      <c r="M212" s="166">
        <f>SUM(M213:M221)</f>
        <v>0</v>
      </c>
      <c r="N212" s="165"/>
      <c r="O212" s="165">
        <f>SUM(O213:O221)</f>
        <v>0</v>
      </c>
      <c r="P212" s="165"/>
      <c r="Q212" s="165">
        <f>SUM(Q213:Q221)</f>
        <v>0</v>
      </c>
      <c r="R212" s="166"/>
      <c r="S212" s="166"/>
      <c r="T212" s="167"/>
      <c r="U212" s="161"/>
      <c r="V212" s="161">
        <f>SUM(V213:V221)</f>
        <v>0</v>
      </c>
      <c r="W212" s="161"/>
      <c r="X212" s="161"/>
      <c r="Y212" s="161"/>
      <c r="AG212" t="s">
        <v>354</v>
      </c>
    </row>
    <row r="213" spans="1:60" outlineLevel="1" x14ac:dyDescent="0.25">
      <c r="A213" s="169">
        <v>62</v>
      </c>
      <c r="B213" s="170" t="s">
        <v>1778</v>
      </c>
      <c r="C213" s="178" t="s">
        <v>1779</v>
      </c>
      <c r="D213" s="171" t="s">
        <v>768</v>
      </c>
      <c r="E213" s="172">
        <v>4</v>
      </c>
      <c r="F213" s="173"/>
      <c r="G213" s="174">
        <f>ROUND(E213*F213,2)</f>
        <v>0</v>
      </c>
      <c r="H213" s="173"/>
      <c r="I213" s="174">
        <f>ROUND(E213*H213,2)</f>
        <v>0</v>
      </c>
      <c r="J213" s="173"/>
      <c r="K213" s="174">
        <f>ROUND(E213*J213,2)</f>
        <v>0</v>
      </c>
      <c r="L213" s="174">
        <v>21</v>
      </c>
      <c r="M213" s="174">
        <f>G213*(1+L213/100)</f>
        <v>0</v>
      </c>
      <c r="N213" s="172">
        <v>5.4000000000000001E-4</v>
      </c>
      <c r="O213" s="172">
        <f>ROUND(E213*N213,2)</f>
        <v>0</v>
      </c>
      <c r="P213" s="172">
        <v>0</v>
      </c>
      <c r="Q213" s="172">
        <f>ROUND(E213*P213,2)</f>
        <v>0</v>
      </c>
      <c r="R213" s="174"/>
      <c r="S213" s="174" t="s">
        <v>443</v>
      </c>
      <c r="T213" s="175" t="s">
        <v>359</v>
      </c>
      <c r="U213" s="160">
        <v>0</v>
      </c>
      <c r="V213" s="160">
        <f>ROUND(E213*U213,2)</f>
        <v>0</v>
      </c>
      <c r="W213" s="160"/>
      <c r="X213" s="160" t="s">
        <v>410</v>
      </c>
      <c r="Y213" s="160" t="s">
        <v>361</v>
      </c>
      <c r="Z213" s="150"/>
      <c r="AA213" s="150"/>
      <c r="AB213" s="150"/>
      <c r="AC213" s="150"/>
      <c r="AD213" s="150"/>
      <c r="AE213" s="150"/>
      <c r="AF213" s="150"/>
      <c r="AG213" s="150" t="s">
        <v>1780</v>
      </c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</row>
    <row r="214" spans="1:60" outlineLevel="2" x14ac:dyDescent="0.25">
      <c r="A214" s="157"/>
      <c r="B214" s="158"/>
      <c r="C214" s="184" t="s">
        <v>1733</v>
      </c>
      <c r="D214" s="182"/>
      <c r="E214" s="183"/>
      <c r="F214" s="160"/>
      <c r="G214" s="160"/>
      <c r="H214" s="160"/>
      <c r="I214" s="160"/>
      <c r="J214" s="160"/>
      <c r="K214" s="160"/>
      <c r="L214" s="160"/>
      <c r="M214" s="160"/>
      <c r="N214" s="159"/>
      <c r="O214" s="159"/>
      <c r="P214" s="159"/>
      <c r="Q214" s="159"/>
      <c r="R214" s="160"/>
      <c r="S214" s="160"/>
      <c r="T214" s="160"/>
      <c r="U214" s="160"/>
      <c r="V214" s="160"/>
      <c r="W214" s="160"/>
      <c r="X214" s="160"/>
      <c r="Y214" s="160"/>
      <c r="Z214" s="150"/>
      <c r="AA214" s="150"/>
      <c r="AB214" s="150"/>
      <c r="AC214" s="150"/>
      <c r="AD214" s="150"/>
      <c r="AE214" s="150"/>
      <c r="AF214" s="150"/>
      <c r="AG214" s="150" t="s">
        <v>415</v>
      </c>
      <c r="AH214" s="150">
        <v>0</v>
      </c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</row>
    <row r="215" spans="1:60" outlineLevel="3" x14ac:dyDescent="0.25">
      <c r="A215" s="157"/>
      <c r="B215" s="158"/>
      <c r="C215" s="184" t="s">
        <v>1740</v>
      </c>
      <c r="D215" s="182"/>
      <c r="E215" s="183">
        <v>4</v>
      </c>
      <c r="F215" s="160"/>
      <c r="G215" s="160"/>
      <c r="H215" s="160"/>
      <c r="I215" s="160"/>
      <c r="J215" s="160"/>
      <c r="K215" s="160"/>
      <c r="L215" s="160"/>
      <c r="M215" s="160"/>
      <c r="N215" s="159"/>
      <c r="O215" s="159"/>
      <c r="P215" s="159"/>
      <c r="Q215" s="159"/>
      <c r="R215" s="160"/>
      <c r="S215" s="160"/>
      <c r="T215" s="160"/>
      <c r="U215" s="160"/>
      <c r="V215" s="160"/>
      <c r="W215" s="160"/>
      <c r="X215" s="160"/>
      <c r="Y215" s="160"/>
      <c r="Z215" s="150"/>
      <c r="AA215" s="150"/>
      <c r="AB215" s="150"/>
      <c r="AC215" s="150"/>
      <c r="AD215" s="150"/>
      <c r="AE215" s="150"/>
      <c r="AF215" s="150"/>
      <c r="AG215" s="150" t="s">
        <v>415</v>
      </c>
      <c r="AH215" s="150">
        <v>0</v>
      </c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</row>
    <row r="216" spans="1:60" outlineLevel="1" x14ac:dyDescent="0.25">
      <c r="A216" s="169">
        <v>63</v>
      </c>
      <c r="B216" s="170" t="s">
        <v>1781</v>
      </c>
      <c r="C216" s="178" t="s">
        <v>1782</v>
      </c>
      <c r="D216" s="171" t="s">
        <v>768</v>
      </c>
      <c r="E216" s="172">
        <v>4</v>
      </c>
      <c r="F216" s="173"/>
      <c r="G216" s="174">
        <f>ROUND(E216*F216,2)</f>
        <v>0</v>
      </c>
      <c r="H216" s="173"/>
      <c r="I216" s="174">
        <f>ROUND(E216*H216,2)</f>
        <v>0</v>
      </c>
      <c r="J216" s="173"/>
      <c r="K216" s="174">
        <f>ROUND(E216*J216,2)</f>
        <v>0</v>
      </c>
      <c r="L216" s="174">
        <v>21</v>
      </c>
      <c r="M216" s="174">
        <f>G216*(1+L216/100)</f>
        <v>0</v>
      </c>
      <c r="N216" s="172">
        <v>5.6999999999999998E-4</v>
      </c>
      <c r="O216" s="172">
        <f>ROUND(E216*N216,2)</f>
        <v>0</v>
      </c>
      <c r="P216" s="172">
        <v>0</v>
      </c>
      <c r="Q216" s="172">
        <f>ROUND(E216*P216,2)</f>
        <v>0</v>
      </c>
      <c r="R216" s="174"/>
      <c r="S216" s="174" t="s">
        <v>443</v>
      </c>
      <c r="T216" s="175" t="s">
        <v>359</v>
      </c>
      <c r="U216" s="160">
        <v>0</v>
      </c>
      <c r="V216" s="160">
        <f>ROUND(E216*U216,2)</f>
        <v>0</v>
      </c>
      <c r="W216" s="160"/>
      <c r="X216" s="160" t="s">
        <v>410</v>
      </c>
      <c r="Y216" s="160" t="s">
        <v>361</v>
      </c>
      <c r="Z216" s="150"/>
      <c r="AA216" s="150"/>
      <c r="AB216" s="150"/>
      <c r="AC216" s="150"/>
      <c r="AD216" s="150"/>
      <c r="AE216" s="150"/>
      <c r="AF216" s="150"/>
      <c r="AG216" s="150" t="s">
        <v>1780</v>
      </c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</row>
    <row r="217" spans="1:60" outlineLevel="2" x14ac:dyDescent="0.25">
      <c r="A217" s="157"/>
      <c r="B217" s="158"/>
      <c r="C217" s="184" t="s">
        <v>1733</v>
      </c>
      <c r="D217" s="182"/>
      <c r="E217" s="183"/>
      <c r="F217" s="160"/>
      <c r="G217" s="160"/>
      <c r="H217" s="160"/>
      <c r="I217" s="160"/>
      <c r="J217" s="160"/>
      <c r="K217" s="160"/>
      <c r="L217" s="160"/>
      <c r="M217" s="160"/>
      <c r="N217" s="159"/>
      <c r="O217" s="159"/>
      <c r="P217" s="159"/>
      <c r="Q217" s="159"/>
      <c r="R217" s="160"/>
      <c r="S217" s="160"/>
      <c r="T217" s="160"/>
      <c r="U217" s="160"/>
      <c r="V217" s="160"/>
      <c r="W217" s="160"/>
      <c r="X217" s="160"/>
      <c r="Y217" s="160"/>
      <c r="Z217" s="150"/>
      <c r="AA217" s="150"/>
      <c r="AB217" s="150"/>
      <c r="AC217" s="150"/>
      <c r="AD217" s="150"/>
      <c r="AE217" s="150"/>
      <c r="AF217" s="150"/>
      <c r="AG217" s="150" t="s">
        <v>415</v>
      </c>
      <c r="AH217" s="150">
        <v>0</v>
      </c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</row>
    <row r="218" spans="1:60" outlineLevel="3" x14ac:dyDescent="0.25">
      <c r="A218" s="157"/>
      <c r="B218" s="158"/>
      <c r="C218" s="184" t="s">
        <v>1740</v>
      </c>
      <c r="D218" s="182"/>
      <c r="E218" s="183">
        <v>4</v>
      </c>
      <c r="F218" s="160"/>
      <c r="G218" s="160"/>
      <c r="H218" s="160"/>
      <c r="I218" s="160"/>
      <c r="J218" s="160"/>
      <c r="K218" s="160"/>
      <c r="L218" s="160"/>
      <c r="M218" s="160"/>
      <c r="N218" s="159"/>
      <c r="O218" s="159"/>
      <c r="P218" s="159"/>
      <c r="Q218" s="159"/>
      <c r="R218" s="160"/>
      <c r="S218" s="160"/>
      <c r="T218" s="160"/>
      <c r="U218" s="160"/>
      <c r="V218" s="160"/>
      <c r="W218" s="160"/>
      <c r="X218" s="160"/>
      <c r="Y218" s="160"/>
      <c r="Z218" s="150"/>
      <c r="AA218" s="150"/>
      <c r="AB218" s="150"/>
      <c r="AC218" s="150"/>
      <c r="AD218" s="150"/>
      <c r="AE218" s="150"/>
      <c r="AF218" s="150"/>
      <c r="AG218" s="150" t="s">
        <v>415</v>
      </c>
      <c r="AH218" s="150">
        <v>0</v>
      </c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</row>
    <row r="219" spans="1:60" outlineLevel="1" x14ac:dyDescent="0.25">
      <c r="A219" s="169">
        <v>64</v>
      </c>
      <c r="B219" s="170" t="s">
        <v>1783</v>
      </c>
      <c r="C219" s="178" t="s">
        <v>1784</v>
      </c>
      <c r="D219" s="171" t="s">
        <v>768</v>
      </c>
      <c r="E219" s="172">
        <v>4</v>
      </c>
      <c r="F219" s="173"/>
      <c r="G219" s="174">
        <f>ROUND(E219*F219,2)</f>
        <v>0</v>
      </c>
      <c r="H219" s="173"/>
      <c r="I219" s="174">
        <f>ROUND(E219*H219,2)</f>
        <v>0</v>
      </c>
      <c r="J219" s="173"/>
      <c r="K219" s="174">
        <f>ROUND(E219*J219,2)</f>
        <v>0</v>
      </c>
      <c r="L219" s="174">
        <v>21</v>
      </c>
      <c r="M219" s="174">
        <f>G219*(1+L219/100)</f>
        <v>0</v>
      </c>
      <c r="N219" s="172">
        <v>0</v>
      </c>
      <c r="O219" s="172">
        <f>ROUND(E219*N219,2)</f>
        <v>0</v>
      </c>
      <c r="P219" s="172">
        <v>0</v>
      </c>
      <c r="Q219" s="172">
        <f>ROUND(E219*P219,2)</f>
        <v>0</v>
      </c>
      <c r="R219" s="174"/>
      <c r="S219" s="174" t="s">
        <v>443</v>
      </c>
      <c r="T219" s="175" t="s">
        <v>359</v>
      </c>
      <c r="U219" s="160">
        <v>0</v>
      </c>
      <c r="V219" s="160">
        <f>ROUND(E219*U219,2)</f>
        <v>0</v>
      </c>
      <c r="W219" s="160"/>
      <c r="X219" s="160" t="s">
        <v>744</v>
      </c>
      <c r="Y219" s="160" t="s">
        <v>361</v>
      </c>
      <c r="Z219" s="150"/>
      <c r="AA219" s="150"/>
      <c r="AB219" s="150"/>
      <c r="AC219" s="150"/>
      <c r="AD219" s="150"/>
      <c r="AE219" s="150"/>
      <c r="AF219" s="150"/>
      <c r="AG219" s="150" t="s">
        <v>1758</v>
      </c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</row>
    <row r="220" spans="1:60" outlineLevel="2" x14ac:dyDescent="0.25">
      <c r="A220" s="157"/>
      <c r="B220" s="158"/>
      <c r="C220" s="184" t="s">
        <v>1733</v>
      </c>
      <c r="D220" s="182"/>
      <c r="E220" s="183"/>
      <c r="F220" s="160"/>
      <c r="G220" s="160"/>
      <c r="H220" s="160"/>
      <c r="I220" s="160"/>
      <c r="J220" s="160"/>
      <c r="K220" s="160"/>
      <c r="L220" s="160"/>
      <c r="M220" s="160"/>
      <c r="N220" s="159"/>
      <c r="O220" s="159"/>
      <c r="P220" s="159"/>
      <c r="Q220" s="159"/>
      <c r="R220" s="160"/>
      <c r="S220" s="160"/>
      <c r="T220" s="160"/>
      <c r="U220" s="160"/>
      <c r="V220" s="160"/>
      <c r="W220" s="160"/>
      <c r="X220" s="160"/>
      <c r="Y220" s="160"/>
      <c r="Z220" s="150"/>
      <c r="AA220" s="150"/>
      <c r="AB220" s="150"/>
      <c r="AC220" s="150"/>
      <c r="AD220" s="150"/>
      <c r="AE220" s="150"/>
      <c r="AF220" s="150"/>
      <c r="AG220" s="150" t="s">
        <v>415</v>
      </c>
      <c r="AH220" s="150">
        <v>0</v>
      </c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</row>
    <row r="221" spans="1:60" outlineLevel="3" x14ac:dyDescent="0.25">
      <c r="A221" s="157"/>
      <c r="B221" s="158"/>
      <c r="C221" s="184" t="s">
        <v>1740</v>
      </c>
      <c r="D221" s="182"/>
      <c r="E221" s="183">
        <v>4</v>
      </c>
      <c r="F221" s="160"/>
      <c r="G221" s="160"/>
      <c r="H221" s="160"/>
      <c r="I221" s="160"/>
      <c r="J221" s="160"/>
      <c r="K221" s="160"/>
      <c r="L221" s="160"/>
      <c r="M221" s="160"/>
      <c r="N221" s="159"/>
      <c r="O221" s="159"/>
      <c r="P221" s="159"/>
      <c r="Q221" s="159"/>
      <c r="R221" s="160"/>
      <c r="S221" s="160"/>
      <c r="T221" s="160"/>
      <c r="U221" s="160"/>
      <c r="V221" s="160"/>
      <c r="W221" s="160"/>
      <c r="X221" s="160"/>
      <c r="Y221" s="160"/>
      <c r="Z221" s="150"/>
      <c r="AA221" s="150"/>
      <c r="AB221" s="150"/>
      <c r="AC221" s="150"/>
      <c r="AD221" s="150"/>
      <c r="AE221" s="150"/>
      <c r="AF221" s="150"/>
      <c r="AG221" s="150" t="s">
        <v>415</v>
      </c>
      <c r="AH221" s="150">
        <v>0</v>
      </c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</row>
    <row r="222" spans="1:60" x14ac:dyDescent="0.25">
      <c r="A222" s="162" t="s">
        <v>353</v>
      </c>
      <c r="B222" s="163" t="s">
        <v>314</v>
      </c>
      <c r="C222" s="177" t="s">
        <v>315</v>
      </c>
      <c r="D222" s="164"/>
      <c r="E222" s="165"/>
      <c r="F222" s="166"/>
      <c r="G222" s="166">
        <f>SUMIF(AG223:AG393,"&lt;&gt;NOR",G223:G393)</f>
        <v>0</v>
      </c>
      <c r="H222" s="166"/>
      <c r="I222" s="166">
        <f>SUM(I223:I393)</f>
        <v>0</v>
      </c>
      <c r="J222" s="166"/>
      <c r="K222" s="166">
        <f>SUM(K223:K393)</f>
        <v>0</v>
      </c>
      <c r="L222" s="166"/>
      <c r="M222" s="166">
        <f>SUM(M223:M393)</f>
        <v>0</v>
      </c>
      <c r="N222" s="165"/>
      <c r="O222" s="165">
        <f>SUM(O223:O393)</f>
        <v>620.31999999999982</v>
      </c>
      <c r="P222" s="165"/>
      <c r="Q222" s="165">
        <f>SUM(Q223:Q393)</f>
        <v>0</v>
      </c>
      <c r="R222" s="166"/>
      <c r="S222" s="166"/>
      <c r="T222" s="167"/>
      <c r="U222" s="161"/>
      <c r="V222" s="161">
        <f>SUM(V223:V393)</f>
        <v>0</v>
      </c>
      <c r="W222" s="161"/>
      <c r="X222" s="161"/>
      <c r="Y222" s="161"/>
      <c r="AG222" t="s">
        <v>354</v>
      </c>
    </row>
    <row r="223" spans="1:60" outlineLevel="1" x14ac:dyDescent="0.25">
      <c r="A223" s="169">
        <v>65</v>
      </c>
      <c r="B223" s="170" t="s">
        <v>1785</v>
      </c>
      <c r="C223" s="178" t="s">
        <v>1786</v>
      </c>
      <c r="D223" s="171" t="s">
        <v>768</v>
      </c>
      <c r="E223" s="172">
        <v>4</v>
      </c>
      <c r="F223" s="173"/>
      <c r="G223" s="174">
        <f>ROUND(E223*F223,2)</f>
        <v>0</v>
      </c>
      <c r="H223" s="173"/>
      <c r="I223" s="174">
        <f>ROUND(E223*H223,2)</f>
        <v>0</v>
      </c>
      <c r="J223" s="173"/>
      <c r="K223" s="174">
        <f>ROUND(E223*J223,2)</f>
        <v>0</v>
      </c>
      <c r="L223" s="174">
        <v>21</v>
      </c>
      <c r="M223" s="174">
        <f>G223*(1+L223/100)</f>
        <v>0</v>
      </c>
      <c r="N223" s="172">
        <v>3.5000000000000001E-3</v>
      </c>
      <c r="O223" s="172">
        <f>ROUND(E223*N223,2)</f>
        <v>0.01</v>
      </c>
      <c r="P223" s="172">
        <v>0</v>
      </c>
      <c r="Q223" s="172">
        <f>ROUND(E223*P223,2)</f>
        <v>0</v>
      </c>
      <c r="R223" s="174"/>
      <c r="S223" s="174" t="s">
        <v>443</v>
      </c>
      <c r="T223" s="175" t="s">
        <v>359</v>
      </c>
      <c r="U223" s="160">
        <v>0</v>
      </c>
      <c r="V223" s="160">
        <f>ROUND(E223*U223,2)</f>
        <v>0</v>
      </c>
      <c r="W223" s="160"/>
      <c r="X223" s="160" t="s">
        <v>410</v>
      </c>
      <c r="Y223" s="160" t="s">
        <v>361</v>
      </c>
      <c r="Z223" s="150"/>
      <c r="AA223" s="150"/>
      <c r="AB223" s="150"/>
      <c r="AC223" s="150"/>
      <c r="AD223" s="150"/>
      <c r="AE223" s="150"/>
      <c r="AF223" s="150"/>
      <c r="AG223" s="150" t="s">
        <v>1787</v>
      </c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</row>
    <row r="224" spans="1:60" outlineLevel="2" x14ac:dyDescent="0.25">
      <c r="A224" s="157"/>
      <c r="B224" s="158"/>
      <c r="C224" s="184" t="s">
        <v>1733</v>
      </c>
      <c r="D224" s="182"/>
      <c r="E224" s="183"/>
      <c r="F224" s="160"/>
      <c r="G224" s="160"/>
      <c r="H224" s="160"/>
      <c r="I224" s="160"/>
      <c r="J224" s="160"/>
      <c r="K224" s="160"/>
      <c r="L224" s="160"/>
      <c r="M224" s="160"/>
      <c r="N224" s="159"/>
      <c r="O224" s="159"/>
      <c r="P224" s="159"/>
      <c r="Q224" s="159"/>
      <c r="R224" s="160"/>
      <c r="S224" s="160"/>
      <c r="T224" s="160"/>
      <c r="U224" s="160"/>
      <c r="V224" s="160"/>
      <c r="W224" s="160"/>
      <c r="X224" s="160"/>
      <c r="Y224" s="160"/>
      <c r="Z224" s="150"/>
      <c r="AA224" s="150"/>
      <c r="AB224" s="150"/>
      <c r="AC224" s="150"/>
      <c r="AD224" s="150"/>
      <c r="AE224" s="150"/>
      <c r="AF224" s="150"/>
      <c r="AG224" s="150" t="s">
        <v>415</v>
      </c>
      <c r="AH224" s="150">
        <v>0</v>
      </c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</row>
    <row r="225" spans="1:60" outlineLevel="3" x14ac:dyDescent="0.25">
      <c r="A225" s="157"/>
      <c r="B225" s="158"/>
      <c r="C225" s="184" t="s">
        <v>1740</v>
      </c>
      <c r="D225" s="182"/>
      <c r="E225" s="183">
        <v>4</v>
      </c>
      <c r="F225" s="160"/>
      <c r="G225" s="160"/>
      <c r="H225" s="160"/>
      <c r="I225" s="160"/>
      <c r="J225" s="160"/>
      <c r="K225" s="160"/>
      <c r="L225" s="160"/>
      <c r="M225" s="160"/>
      <c r="N225" s="159"/>
      <c r="O225" s="159"/>
      <c r="P225" s="159"/>
      <c r="Q225" s="159"/>
      <c r="R225" s="160"/>
      <c r="S225" s="160"/>
      <c r="T225" s="160"/>
      <c r="U225" s="160"/>
      <c r="V225" s="160"/>
      <c r="W225" s="160"/>
      <c r="X225" s="160"/>
      <c r="Y225" s="160"/>
      <c r="Z225" s="150"/>
      <c r="AA225" s="150"/>
      <c r="AB225" s="150"/>
      <c r="AC225" s="150"/>
      <c r="AD225" s="150"/>
      <c r="AE225" s="150"/>
      <c r="AF225" s="150"/>
      <c r="AG225" s="150" t="s">
        <v>415</v>
      </c>
      <c r="AH225" s="150">
        <v>0</v>
      </c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</row>
    <row r="226" spans="1:60" outlineLevel="1" x14ac:dyDescent="0.25">
      <c r="A226" s="169">
        <v>66</v>
      </c>
      <c r="B226" s="170" t="s">
        <v>1788</v>
      </c>
      <c r="C226" s="178" t="s">
        <v>1789</v>
      </c>
      <c r="D226" s="171" t="s">
        <v>422</v>
      </c>
      <c r="E226" s="172">
        <v>70.3</v>
      </c>
      <c r="F226" s="173"/>
      <c r="G226" s="174">
        <f>ROUND(E226*F226,2)</f>
        <v>0</v>
      </c>
      <c r="H226" s="173"/>
      <c r="I226" s="174">
        <f>ROUND(E226*H226,2)</f>
        <v>0</v>
      </c>
      <c r="J226" s="173"/>
      <c r="K226" s="174">
        <f>ROUND(E226*J226,2)</f>
        <v>0</v>
      </c>
      <c r="L226" s="174">
        <v>21</v>
      </c>
      <c r="M226" s="174">
        <f>G226*(1+L226/100)</f>
        <v>0</v>
      </c>
      <c r="N226" s="172">
        <v>2.7999999999999998E-4</v>
      </c>
      <c r="O226" s="172">
        <f>ROUND(E226*N226,2)</f>
        <v>0.02</v>
      </c>
      <c r="P226" s="172">
        <v>0</v>
      </c>
      <c r="Q226" s="172">
        <f>ROUND(E226*P226,2)</f>
        <v>0</v>
      </c>
      <c r="R226" s="174"/>
      <c r="S226" s="174" t="s">
        <v>443</v>
      </c>
      <c r="T226" s="175" t="s">
        <v>359</v>
      </c>
      <c r="U226" s="160">
        <v>0</v>
      </c>
      <c r="V226" s="160">
        <f>ROUND(E226*U226,2)</f>
        <v>0</v>
      </c>
      <c r="W226" s="160"/>
      <c r="X226" s="160" t="s">
        <v>410</v>
      </c>
      <c r="Y226" s="160" t="s">
        <v>361</v>
      </c>
      <c r="Z226" s="150"/>
      <c r="AA226" s="150"/>
      <c r="AB226" s="150"/>
      <c r="AC226" s="150"/>
      <c r="AD226" s="150"/>
      <c r="AE226" s="150"/>
      <c r="AF226" s="150"/>
      <c r="AG226" s="150" t="s">
        <v>1787</v>
      </c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</row>
    <row r="227" spans="1:60" outlineLevel="2" x14ac:dyDescent="0.25">
      <c r="A227" s="157"/>
      <c r="B227" s="158"/>
      <c r="C227" s="184" t="s">
        <v>1790</v>
      </c>
      <c r="D227" s="182"/>
      <c r="E227" s="183"/>
      <c r="F227" s="160"/>
      <c r="G227" s="160"/>
      <c r="H227" s="160"/>
      <c r="I227" s="160"/>
      <c r="J227" s="160"/>
      <c r="K227" s="160"/>
      <c r="L227" s="160"/>
      <c r="M227" s="160"/>
      <c r="N227" s="159"/>
      <c r="O227" s="159"/>
      <c r="P227" s="159"/>
      <c r="Q227" s="159"/>
      <c r="R227" s="160"/>
      <c r="S227" s="160"/>
      <c r="T227" s="160"/>
      <c r="U227" s="160"/>
      <c r="V227" s="160"/>
      <c r="W227" s="160"/>
      <c r="X227" s="160"/>
      <c r="Y227" s="160"/>
      <c r="Z227" s="150"/>
      <c r="AA227" s="150"/>
      <c r="AB227" s="150"/>
      <c r="AC227" s="150"/>
      <c r="AD227" s="150"/>
      <c r="AE227" s="150"/>
      <c r="AF227" s="150"/>
      <c r="AG227" s="150" t="s">
        <v>415</v>
      </c>
      <c r="AH227" s="150">
        <v>0</v>
      </c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</row>
    <row r="228" spans="1:60" outlineLevel="3" x14ac:dyDescent="0.25">
      <c r="A228" s="157"/>
      <c r="B228" s="158"/>
      <c r="C228" s="184" t="s">
        <v>1682</v>
      </c>
      <c r="D228" s="182"/>
      <c r="E228" s="183">
        <v>70.3</v>
      </c>
      <c r="F228" s="160"/>
      <c r="G228" s="160"/>
      <c r="H228" s="160"/>
      <c r="I228" s="160"/>
      <c r="J228" s="160"/>
      <c r="K228" s="160"/>
      <c r="L228" s="160"/>
      <c r="M228" s="160"/>
      <c r="N228" s="159"/>
      <c r="O228" s="159"/>
      <c r="P228" s="159"/>
      <c r="Q228" s="159"/>
      <c r="R228" s="160"/>
      <c r="S228" s="160"/>
      <c r="T228" s="160"/>
      <c r="U228" s="160"/>
      <c r="V228" s="160"/>
      <c r="W228" s="160"/>
      <c r="X228" s="160"/>
      <c r="Y228" s="160"/>
      <c r="Z228" s="150"/>
      <c r="AA228" s="150"/>
      <c r="AB228" s="150"/>
      <c r="AC228" s="150"/>
      <c r="AD228" s="150"/>
      <c r="AE228" s="150"/>
      <c r="AF228" s="150"/>
      <c r="AG228" s="150" t="s">
        <v>415</v>
      </c>
      <c r="AH228" s="150">
        <v>0</v>
      </c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</row>
    <row r="229" spans="1:60" outlineLevel="1" x14ac:dyDescent="0.25">
      <c r="A229" s="169">
        <v>67</v>
      </c>
      <c r="B229" s="170" t="s">
        <v>1791</v>
      </c>
      <c r="C229" s="178" t="s">
        <v>1792</v>
      </c>
      <c r="D229" s="171" t="s">
        <v>422</v>
      </c>
      <c r="E229" s="172">
        <v>32.9</v>
      </c>
      <c r="F229" s="173"/>
      <c r="G229" s="174">
        <f>ROUND(E229*F229,2)</f>
        <v>0</v>
      </c>
      <c r="H229" s="173"/>
      <c r="I229" s="174">
        <f>ROUND(E229*H229,2)</f>
        <v>0</v>
      </c>
      <c r="J229" s="173"/>
      <c r="K229" s="174">
        <f>ROUND(E229*J229,2)</f>
        <v>0</v>
      </c>
      <c r="L229" s="174">
        <v>21</v>
      </c>
      <c r="M229" s="174">
        <f>G229*(1+L229/100)</f>
        <v>0</v>
      </c>
      <c r="N229" s="172">
        <v>4.2999999999999999E-4</v>
      </c>
      <c r="O229" s="172">
        <f>ROUND(E229*N229,2)</f>
        <v>0.01</v>
      </c>
      <c r="P229" s="172">
        <v>0</v>
      </c>
      <c r="Q229" s="172">
        <f>ROUND(E229*P229,2)</f>
        <v>0</v>
      </c>
      <c r="R229" s="174"/>
      <c r="S229" s="174" t="s">
        <v>443</v>
      </c>
      <c r="T229" s="175" t="s">
        <v>359</v>
      </c>
      <c r="U229" s="160">
        <v>0</v>
      </c>
      <c r="V229" s="160">
        <f>ROUND(E229*U229,2)</f>
        <v>0</v>
      </c>
      <c r="W229" s="160"/>
      <c r="X229" s="160" t="s">
        <v>410</v>
      </c>
      <c r="Y229" s="160" t="s">
        <v>361</v>
      </c>
      <c r="Z229" s="150"/>
      <c r="AA229" s="150"/>
      <c r="AB229" s="150"/>
      <c r="AC229" s="150"/>
      <c r="AD229" s="150"/>
      <c r="AE229" s="150"/>
      <c r="AF229" s="150"/>
      <c r="AG229" s="150" t="s">
        <v>1787</v>
      </c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</row>
    <row r="230" spans="1:60" outlineLevel="2" x14ac:dyDescent="0.25">
      <c r="A230" s="157"/>
      <c r="B230" s="158"/>
      <c r="C230" s="184" t="s">
        <v>1793</v>
      </c>
      <c r="D230" s="182"/>
      <c r="E230" s="183"/>
      <c r="F230" s="160"/>
      <c r="G230" s="160"/>
      <c r="H230" s="160"/>
      <c r="I230" s="160"/>
      <c r="J230" s="160"/>
      <c r="K230" s="160"/>
      <c r="L230" s="160"/>
      <c r="M230" s="160"/>
      <c r="N230" s="159"/>
      <c r="O230" s="159"/>
      <c r="P230" s="159"/>
      <c r="Q230" s="159"/>
      <c r="R230" s="160"/>
      <c r="S230" s="160"/>
      <c r="T230" s="160"/>
      <c r="U230" s="160"/>
      <c r="V230" s="160"/>
      <c r="W230" s="160"/>
      <c r="X230" s="160"/>
      <c r="Y230" s="160"/>
      <c r="Z230" s="150"/>
      <c r="AA230" s="150"/>
      <c r="AB230" s="150"/>
      <c r="AC230" s="150"/>
      <c r="AD230" s="150"/>
      <c r="AE230" s="150"/>
      <c r="AF230" s="150"/>
      <c r="AG230" s="150" t="s">
        <v>415</v>
      </c>
      <c r="AH230" s="150">
        <v>0</v>
      </c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</row>
    <row r="231" spans="1:60" outlineLevel="3" x14ac:dyDescent="0.25">
      <c r="A231" s="157"/>
      <c r="B231" s="158"/>
      <c r="C231" s="184" t="s">
        <v>1686</v>
      </c>
      <c r="D231" s="182"/>
      <c r="E231" s="183">
        <v>32.9</v>
      </c>
      <c r="F231" s="160"/>
      <c r="G231" s="160"/>
      <c r="H231" s="160"/>
      <c r="I231" s="160"/>
      <c r="J231" s="160"/>
      <c r="K231" s="160"/>
      <c r="L231" s="160"/>
      <c r="M231" s="160"/>
      <c r="N231" s="159"/>
      <c r="O231" s="159"/>
      <c r="P231" s="159"/>
      <c r="Q231" s="159"/>
      <c r="R231" s="160"/>
      <c r="S231" s="160"/>
      <c r="T231" s="160"/>
      <c r="U231" s="160"/>
      <c r="V231" s="160"/>
      <c r="W231" s="160"/>
      <c r="X231" s="160"/>
      <c r="Y231" s="160"/>
      <c r="Z231" s="150"/>
      <c r="AA231" s="150"/>
      <c r="AB231" s="150"/>
      <c r="AC231" s="150"/>
      <c r="AD231" s="150"/>
      <c r="AE231" s="150"/>
      <c r="AF231" s="150"/>
      <c r="AG231" s="150" t="s">
        <v>415</v>
      </c>
      <c r="AH231" s="150">
        <v>0</v>
      </c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</row>
    <row r="232" spans="1:60" outlineLevel="1" x14ac:dyDescent="0.25">
      <c r="A232" s="169">
        <v>68</v>
      </c>
      <c r="B232" s="170" t="s">
        <v>1794</v>
      </c>
      <c r="C232" s="178" t="s">
        <v>1795</v>
      </c>
      <c r="D232" s="171" t="s">
        <v>422</v>
      </c>
      <c r="E232" s="172">
        <v>78.900000000000006</v>
      </c>
      <c r="F232" s="173"/>
      <c r="G232" s="174">
        <f>ROUND(E232*F232,2)</f>
        <v>0</v>
      </c>
      <c r="H232" s="173"/>
      <c r="I232" s="174">
        <f>ROUND(E232*H232,2)</f>
        <v>0</v>
      </c>
      <c r="J232" s="173"/>
      <c r="K232" s="174">
        <f>ROUND(E232*J232,2)</f>
        <v>0</v>
      </c>
      <c r="L232" s="174">
        <v>21</v>
      </c>
      <c r="M232" s="174">
        <f>G232*(1+L232/100)</f>
        <v>0</v>
      </c>
      <c r="N232" s="172">
        <v>6.7000000000000002E-4</v>
      </c>
      <c r="O232" s="172">
        <f>ROUND(E232*N232,2)</f>
        <v>0.05</v>
      </c>
      <c r="P232" s="172">
        <v>0</v>
      </c>
      <c r="Q232" s="172">
        <f>ROUND(E232*P232,2)</f>
        <v>0</v>
      </c>
      <c r="R232" s="174"/>
      <c r="S232" s="174" t="s">
        <v>443</v>
      </c>
      <c r="T232" s="175" t="s">
        <v>359</v>
      </c>
      <c r="U232" s="160">
        <v>0</v>
      </c>
      <c r="V232" s="160">
        <f>ROUND(E232*U232,2)</f>
        <v>0</v>
      </c>
      <c r="W232" s="160"/>
      <c r="X232" s="160" t="s">
        <v>410</v>
      </c>
      <c r="Y232" s="160" t="s">
        <v>361</v>
      </c>
      <c r="Z232" s="150"/>
      <c r="AA232" s="150"/>
      <c r="AB232" s="150"/>
      <c r="AC232" s="150"/>
      <c r="AD232" s="150"/>
      <c r="AE232" s="150"/>
      <c r="AF232" s="150"/>
      <c r="AG232" s="150" t="s">
        <v>1787</v>
      </c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</row>
    <row r="233" spans="1:60" outlineLevel="2" x14ac:dyDescent="0.25">
      <c r="A233" s="157"/>
      <c r="B233" s="158"/>
      <c r="C233" s="184" t="s">
        <v>1796</v>
      </c>
      <c r="D233" s="182"/>
      <c r="E233" s="183"/>
      <c r="F233" s="160"/>
      <c r="G233" s="160"/>
      <c r="H233" s="160"/>
      <c r="I233" s="160"/>
      <c r="J233" s="160"/>
      <c r="K233" s="160"/>
      <c r="L233" s="160"/>
      <c r="M233" s="160"/>
      <c r="N233" s="159"/>
      <c r="O233" s="159"/>
      <c r="P233" s="159"/>
      <c r="Q233" s="159"/>
      <c r="R233" s="160"/>
      <c r="S233" s="160"/>
      <c r="T233" s="160"/>
      <c r="U233" s="160"/>
      <c r="V233" s="160"/>
      <c r="W233" s="160"/>
      <c r="X233" s="160"/>
      <c r="Y233" s="160"/>
      <c r="Z233" s="150"/>
      <c r="AA233" s="150"/>
      <c r="AB233" s="150"/>
      <c r="AC233" s="150"/>
      <c r="AD233" s="150"/>
      <c r="AE233" s="150"/>
      <c r="AF233" s="150"/>
      <c r="AG233" s="150" t="s">
        <v>415</v>
      </c>
      <c r="AH233" s="150">
        <v>0</v>
      </c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</row>
    <row r="234" spans="1:60" outlineLevel="3" x14ac:dyDescent="0.25">
      <c r="A234" s="157"/>
      <c r="B234" s="158"/>
      <c r="C234" s="184" t="s">
        <v>1690</v>
      </c>
      <c r="D234" s="182"/>
      <c r="E234" s="183">
        <v>78.900000000000006</v>
      </c>
      <c r="F234" s="160"/>
      <c r="G234" s="160"/>
      <c r="H234" s="160"/>
      <c r="I234" s="160"/>
      <c r="J234" s="160"/>
      <c r="K234" s="160"/>
      <c r="L234" s="160"/>
      <c r="M234" s="160"/>
      <c r="N234" s="159"/>
      <c r="O234" s="159"/>
      <c r="P234" s="159"/>
      <c r="Q234" s="159"/>
      <c r="R234" s="160"/>
      <c r="S234" s="160"/>
      <c r="T234" s="160"/>
      <c r="U234" s="160"/>
      <c r="V234" s="160"/>
      <c r="W234" s="160"/>
      <c r="X234" s="160"/>
      <c r="Y234" s="160"/>
      <c r="Z234" s="150"/>
      <c r="AA234" s="150"/>
      <c r="AB234" s="150"/>
      <c r="AC234" s="150"/>
      <c r="AD234" s="150"/>
      <c r="AE234" s="150"/>
      <c r="AF234" s="150"/>
      <c r="AG234" s="150" t="s">
        <v>415</v>
      </c>
      <c r="AH234" s="150">
        <v>0</v>
      </c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</row>
    <row r="235" spans="1:60" outlineLevel="1" x14ac:dyDescent="0.25">
      <c r="A235" s="169">
        <v>69</v>
      </c>
      <c r="B235" s="170" t="s">
        <v>1797</v>
      </c>
      <c r="C235" s="178" t="s">
        <v>1798</v>
      </c>
      <c r="D235" s="171" t="s">
        <v>768</v>
      </c>
      <c r="E235" s="172">
        <v>1</v>
      </c>
      <c r="F235" s="173"/>
      <c r="G235" s="174">
        <f>ROUND(E235*F235,2)</f>
        <v>0</v>
      </c>
      <c r="H235" s="173"/>
      <c r="I235" s="174">
        <f>ROUND(E235*H235,2)</f>
        <v>0</v>
      </c>
      <c r="J235" s="173"/>
      <c r="K235" s="174">
        <f>ROUND(E235*J235,2)</f>
        <v>0</v>
      </c>
      <c r="L235" s="174">
        <v>21</v>
      </c>
      <c r="M235" s="174">
        <f>G235*(1+L235/100)</f>
        <v>0</v>
      </c>
      <c r="N235" s="172">
        <v>1.2E-2</v>
      </c>
      <c r="O235" s="172">
        <f>ROUND(E235*N235,2)</f>
        <v>0.01</v>
      </c>
      <c r="P235" s="172">
        <v>0</v>
      </c>
      <c r="Q235" s="172">
        <f>ROUND(E235*P235,2)</f>
        <v>0</v>
      </c>
      <c r="R235" s="174"/>
      <c r="S235" s="174" t="s">
        <v>443</v>
      </c>
      <c r="T235" s="175" t="s">
        <v>359</v>
      </c>
      <c r="U235" s="160">
        <v>0</v>
      </c>
      <c r="V235" s="160">
        <f>ROUND(E235*U235,2)</f>
        <v>0</v>
      </c>
      <c r="W235" s="160"/>
      <c r="X235" s="160" t="s">
        <v>410</v>
      </c>
      <c r="Y235" s="160" t="s">
        <v>361</v>
      </c>
      <c r="Z235" s="150"/>
      <c r="AA235" s="150"/>
      <c r="AB235" s="150"/>
      <c r="AC235" s="150"/>
      <c r="AD235" s="150"/>
      <c r="AE235" s="150"/>
      <c r="AF235" s="150"/>
      <c r="AG235" s="150" t="s">
        <v>1787</v>
      </c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</row>
    <row r="236" spans="1:60" outlineLevel="2" x14ac:dyDescent="0.25">
      <c r="A236" s="157"/>
      <c r="B236" s="158"/>
      <c r="C236" s="184" t="s">
        <v>1715</v>
      </c>
      <c r="D236" s="182"/>
      <c r="E236" s="183"/>
      <c r="F236" s="160"/>
      <c r="G236" s="160"/>
      <c r="H236" s="160"/>
      <c r="I236" s="160"/>
      <c r="J236" s="160"/>
      <c r="K236" s="160"/>
      <c r="L236" s="160"/>
      <c r="M236" s="160"/>
      <c r="N236" s="159"/>
      <c r="O236" s="159"/>
      <c r="P236" s="159"/>
      <c r="Q236" s="159"/>
      <c r="R236" s="160"/>
      <c r="S236" s="160"/>
      <c r="T236" s="160"/>
      <c r="U236" s="160"/>
      <c r="V236" s="160"/>
      <c r="W236" s="160"/>
      <c r="X236" s="160"/>
      <c r="Y236" s="160"/>
      <c r="Z236" s="150"/>
      <c r="AA236" s="150"/>
      <c r="AB236" s="150"/>
      <c r="AC236" s="150"/>
      <c r="AD236" s="150"/>
      <c r="AE236" s="150"/>
      <c r="AF236" s="150"/>
      <c r="AG236" s="150" t="s">
        <v>415</v>
      </c>
      <c r="AH236" s="150">
        <v>0</v>
      </c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</row>
    <row r="237" spans="1:60" outlineLevel="3" x14ac:dyDescent="0.25">
      <c r="A237" s="157"/>
      <c r="B237" s="158"/>
      <c r="C237" s="184" t="s">
        <v>213</v>
      </c>
      <c r="D237" s="182"/>
      <c r="E237" s="183">
        <v>1</v>
      </c>
      <c r="F237" s="160"/>
      <c r="G237" s="160"/>
      <c r="H237" s="160"/>
      <c r="I237" s="160"/>
      <c r="J237" s="160"/>
      <c r="K237" s="160"/>
      <c r="L237" s="160"/>
      <c r="M237" s="160"/>
      <c r="N237" s="159"/>
      <c r="O237" s="159"/>
      <c r="P237" s="159"/>
      <c r="Q237" s="159"/>
      <c r="R237" s="160"/>
      <c r="S237" s="160"/>
      <c r="T237" s="160"/>
      <c r="U237" s="160"/>
      <c r="V237" s="160"/>
      <c r="W237" s="160"/>
      <c r="X237" s="160"/>
      <c r="Y237" s="160"/>
      <c r="Z237" s="150"/>
      <c r="AA237" s="150"/>
      <c r="AB237" s="150"/>
      <c r="AC237" s="150"/>
      <c r="AD237" s="150"/>
      <c r="AE237" s="150"/>
      <c r="AF237" s="150"/>
      <c r="AG237" s="150" t="s">
        <v>415</v>
      </c>
      <c r="AH237" s="150">
        <v>0</v>
      </c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</row>
    <row r="238" spans="1:60" outlineLevel="1" x14ac:dyDescent="0.25">
      <c r="A238" s="169">
        <v>70</v>
      </c>
      <c r="B238" s="170" t="s">
        <v>1799</v>
      </c>
      <c r="C238" s="178" t="s">
        <v>1800</v>
      </c>
      <c r="D238" s="171" t="s">
        <v>422</v>
      </c>
      <c r="E238" s="172">
        <v>174.9</v>
      </c>
      <c r="F238" s="173"/>
      <c r="G238" s="174">
        <f>ROUND(E238*F238,2)</f>
        <v>0</v>
      </c>
      <c r="H238" s="173"/>
      <c r="I238" s="174">
        <f>ROUND(E238*H238,2)</f>
        <v>0</v>
      </c>
      <c r="J238" s="173"/>
      <c r="K238" s="174">
        <f>ROUND(E238*J238,2)</f>
        <v>0</v>
      </c>
      <c r="L238" s="174">
        <v>21</v>
      </c>
      <c r="M238" s="174">
        <f>G238*(1+L238/100)</f>
        <v>0</v>
      </c>
      <c r="N238" s="172">
        <v>0</v>
      </c>
      <c r="O238" s="172">
        <f>ROUND(E238*N238,2)</f>
        <v>0</v>
      </c>
      <c r="P238" s="172">
        <v>0</v>
      </c>
      <c r="Q238" s="172">
        <f>ROUND(E238*P238,2)</f>
        <v>0</v>
      </c>
      <c r="R238" s="174"/>
      <c r="S238" s="174" t="s">
        <v>443</v>
      </c>
      <c r="T238" s="175" t="s">
        <v>359</v>
      </c>
      <c r="U238" s="160">
        <v>0</v>
      </c>
      <c r="V238" s="160">
        <f>ROUND(E238*U238,2)</f>
        <v>0</v>
      </c>
      <c r="W238" s="160"/>
      <c r="X238" s="160" t="s">
        <v>410</v>
      </c>
      <c r="Y238" s="160" t="s">
        <v>361</v>
      </c>
      <c r="Z238" s="150"/>
      <c r="AA238" s="150"/>
      <c r="AB238" s="150"/>
      <c r="AC238" s="150"/>
      <c r="AD238" s="150"/>
      <c r="AE238" s="150"/>
      <c r="AF238" s="150"/>
      <c r="AG238" s="150" t="s">
        <v>1787</v>
      </c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</row>
    <row r="239" spans="1:60" outlineLevel="2" x14ac:dyDescent="0.25">
      <c r="A239" s="157"/>
      <c r="B239" s="158"/>
      <c r="C239" s="184" t="s">
        <v>1801</v>
      </c>
      <c r="D239" s="182"/>
      <c r="E239" s="183"/>
      <c r="F239" s="160"/>
      <c r="G239" s="160"/>
      <c r="H239" s="160"/>
      <c r="I239" s="160"/>
      <c r="J239" s="160"/>
      <c r="K239" s="160"/>
      <c r="L239" s="160"/>
      <c r="M239" s="160"/>
      <c r="N239" s="159"/>
      <c r="O239" s="159"/>
      <c r="P239" s="159"/>
      <c r="Q239" s="159"/>
      <c r="R239" s="160"/>
      <c r="S239" s="160"/>
      <c r="T239" s="160"/>
      <c r="U239" s="160"/>
      <c r="V239" s="160"/>
      <c r="W239" s="160"/>
      <c r="X239" s="160"/>
      <c r="Y239" s="160"/>
      <c r="Z239" s="150"/>
      <c r="AA239" s="150"/>
      <c r="AB239" s="150"/>
      <c r="AC239" s="150"/>
      <c r="AD239" s="150"/>
      <c r="AE239" s="150"/>
      <c r="AF239" s="150"/>
      <c r="AG239" s="150" t="s">
        <v>415</v>
      </c>
      <c r="AH239" s="150">
        <v>0</v>
      </c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</row>
    <row r="240" spans="1:60" outlineLevel="3" x14ac:dyDescent="0.25">
      <c r="A240" s="157"/>
      <c r="B240" s="158"/>
      <c r="C240" s="184" t="s">
        <v>1802</v>
      </c>
      <c r="D240" s="182"/>
      <c r="E240" s="183">
        <v>174.9</v>
      </c>
      <c r="F240" s="160"/>
      <c r="G240" s="160"/>
      <c r="H240" s="160"/>
      <c r="I240" s="160"/>
      <c r="J240" s="160"/>
      <c r="K240" s="160"/>
      <c r="L240" s="160"/>
      <c r="M240" s="160"/>
      <c r="N240" s="159"/>
      <c r="O240" s="159"/>
      <c r="P240" s="159"/>
      <c r="Q240" s="159"/>
      <c r="R240" s="160"/>
      <c r="S240" s="160"/>
      <c r="T240" s="160"/>
      <c r="U240" s="160"/>
      <c r="V240" s="160"/>
      <c r="W240" s="160"/>
      <c r="X240" s="160"/>
      <c r="Y240" s="160"/>
      <c r="Z240" s="150"/>
      <c r="AA240" s="150"/>
      <c r="AB240" s="150"/>
      <c r="AC240" s="150"/>
      <c r="AD240" s="150"/>
      <c r="AE240" s="150"/>
      <c r="AF240" s="150"/>
      <c r="AG240" s="150" t="s">
        <v>415</v>
      </c>
      <c r="AH240" s="150">
        <v>0</v>
      </c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</row>
    <row r="241" spans="1:60" outlineLevel="1" x14ac:dyDescent="0.25">
      <c r="A241" s="169">
        <v>71</v>
      </c>
      <c r="B241" s="170" t="s">
        <v>1803</v>
      </c>
      <c r="C241" s="178" t="s">
        <v>1804</v>
      </c>
      <c r="D241" s="171" t="s">
        <v>768</v>
      </c>
      <c r="E241" s="172">
        <v>8</v>
      </c>
      <c r="F241" s="173"/>
      <c r="G241" s="174">
        <f>ROUND(E241*F241,2)</f>
        <v>0</v>
      </c>
      <c r="H241" s="173"/>
      <c r="I241" s="174">
        <f>ROUND(E241*H241,2)</f>
        <v>0</v>
      </c>
      <c r="J241" s="173"/>
      <c r="K241" s="174">
        <f>ROUND(E241*J241,2)</f>
        <v>0</v>
      </c>
      <c r="L241" s="174">
        <v>21</v>
      </c>
      <c r="M241" s="174">
        <f>G241*(1+L241/100)</f>
        <v>0</v>
      </c>
      <c r="N241" s="172">
        <v>2E-3</v>
      </c>
      <c r="O241" s="172">
        <f>ROUND(E241*N241,2)</f>
        <v>0.02</v>
      </c>
      <c r="P241" s="172">
        <v>0</v>
      </c>
      <c r="Q241" s="172">
        <f>ROUND(E241*P241,2)</f>
        <v>0</v>
      </c>
      <c r="R241" s="174"/>
      <c r="S241" s="174" t="s">
        <v>443</v>
      </c>
      <c r="T241" s="175" t="s">
        <v>359</v>
      </c>
      <c r="U241" s="160">
        <v>0</v>
      </c>
      <c r="V241" s="160">
        <f>ROUND(E241*U241,2)</f>
        <v>0</v>
      </c>
      <c r="W241" s="160"/>
      <c r="X241" s="160" t="s">
        <v>410</v>
      </c>
      <c r="Y241" s="160" t="s">
        <v>361</v>
      </c>
      <c r="Z241" s="150"/>
      <c r="AA241" s="150"/>
      <c r="AB241" s="150"/>
      <c r="AC241" s="150"/>
      <c r="AD241" s="150"/>
      <c r="AE241" s="150"/>
      <c r="AF241" s="150"/>
      <c r="AG241" s="150" t="s">
        <v>1787</v>
      </c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</row>
    <row r="242" spans="1:60" outlineLevel="2" x14ac:dyDescent="0.25">
      <c r="A242" s="157"/>
      <c r="B242" s="158"/>
      <c r="C242" s="184" t="s">
        <v>1805</v>
      </c>
      <c r="D242" s="182"/>
      <c r="E242" s="183"/>
      <c r="F242" s="160"/>
      <c r="G242" s="160"/>
      <c r="H242" s="160"/>
      <c r="I242" s="160"/>
      <c r="J242" s="160"/>
      <c r="K242" s="160"/>
      <c r="L242" s="160"/>
      <c r="M242" s="160"/>
      <c r="N242" s="159"/>
      <c r="O242" s="159"/>
      <c r="P242" s="159"/>
      <c r="Q242" s="159"/>
      <c r="R242" s="160"/>
      <c r="S242" s="160"/>
      <c r="T242" s="160"/>
      <c r="U242" s="160"/>
      <c r="V242" s="160"/>
      <c r="W242" s="160"/>
      <c r="X242" s="160"/>
      <c r="Y242" s="160"/>
      <c r="Z242" s="150"/>
      <c r="AA242" s="150"/>
      <c r="AB242" s="150"/>
      <c r="AC242" s="150"/>
      <c r="AD242" s="150"/>
      <c r="AE242" s="150"/>
      <c r="AF242" s="150"/>
      <c r="AG242" s="150" t="s">
        <v>415</v>
      </c>
      <c r="AH242" s="150">
        <v>0</v>
      </c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</row>
    <row r="243" spans="1:60" outlineLevel="3" x14ac:dyDescent="0.25">
      <c r="A243" s="157"/>
      <c r="B243" s="158"/>
      <c r="C243" s="184" t="s">
        <v>1806</v>
      </c>
      <c r="D243" s="182"/>
      <c r="E243" s="183">
        <v>8</v>
      </c>
      <c r="F243" s="160"/>
      <c r="G243" s="160"/>
      <c r="H243" s="160"/>
      <c r="I243" s="160"/>
      <c r="J243" s="160"/>
      <c r="K243" s="160"/>
      <c r="L243" s="160"/>
      <c r="M243" s="160"/>
      <c r="N243" s="159"/>
      <c r="O243" s="159"/>
      <c r="P243" s="159"/>
      <c r="Q243" s="159"/>
      <c r="R243" s="160"/>
      <c r="S243" s="160"/>
      <c r="T243" s="160"/>
      <c r="U243" s="160"/>
      <c r="V243" s="160"/>
      <c r="W243" s="160"/>
      <c r="X243" s="160"/>
      <c r="Y243" s="160"/>
      <c r="Z243" s="150"/>
      <c r="AA243" s="150"/>
      <c r="AB243" s="150"/>
      <c r="AC243" s="150"/>
      <c r="AD243" s="150"/>
      <c r="AE243" s="150"/>
      <c r="AF243" s="150"/>
      <c r="AG243" s="150" t="s">
        <v>415</v>
      </c>
      <c r="AH243" s="150">
        <v>0</v>
      </c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</row>
    <row r="244" spans="1:60" outlineLevel="1" x14ac:dyDescent="0.25">
      <c r="A244" s="169">
        <v>72</v>
      </c>
      <c r="B244" s="170" t="s">
        <v>1807</v>
      </c>
      <c r="C244" s="178" t="s">
        <v>1808</v>
      </c>
      <c r="D244" s="171" t="s">
        <v>422</v>
      </c>
      <c r="E244" s="172">
        <v>14.9</v>
      </c>
      <c r="F244" s="173"/>
      <c r="G244" s="174">
        <f>ROUND(E244*F244,2)</f>
        <v>0</v>
      </c>
      <c r="H244" s="173"/>
      <c r="I244" s="174">
        <f>ROUND(E244*H244,2)</f>
        <v>0</v>
      </c>
      <c r="J244" s="173"/>
      <c r="K244" s="174">
        <f>ROUND(E244*J244,2)</f>
        <v>0</v>
      </c>
      <c r="L244" s="174">
        <v>21</v>
      </c>
      <c r="M244" s="174">
        <f>G244*(1+L244/100)</f>
        <v>0</v>
      </c>
      <c r="N244" s="172">
        <v>2.6700000000000002E-2</v>
      </c>
      <c r="O244" s="172">
        <f>ROUND(E244*N244,2)</f>
        <v>0.4</v>
      </c>
      <c r="P244" s="172">
        <v>0</v>
      </c>
      <c r="Q244" s="172">
        <f>ROUND(E244*P244,2)</f>
        <v>0</v>
      </c>
      <c r="R244" s="174"/>
      <c r="S244" s="174" t="s">
        <v>443</v>
      </c>
      <c r="T244" s="175" t="s">
        <v>359</v>
      </c>
      <c r="U244" s="160">
        <v>0</v>
      </c>
      <c r="V244" s="160">
        <f>ROUND(E244*U244,2)</f>
        <v>0</v>
      </c>
      <c r="W244" s="160"/>
      <c r="X244" s="160" t="s">
        <v>744</v>
      </c>
      <c r="Y244" s="160" t="s">
        <v>361</v>
      </c>
      <c r="Z244" s="150"/>
      <c r="AA244" s="150"/>
      <c r="AB244" s="150"/>
      <c r="AC244" s="150"/>
      <c r="AD244" s="150"/>
      <c r="AE244" s="150"/>
      <c r="AF244" s="150"/>
      <c r="AG244" s="150" t="s">
        <v>1758</v>
      </c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</row>
    <row r="245" spans="1:60" outlineLevel="2" x14ac:dyDescent="0.25">
      <c r="A245" s="157"/>
      <c r="B245" s="158"/>
      <c r="C245" s="184" t="s">
        <v>1728</v>
      </c>
      <c r="D245" s="182"/>
      <c r="E245" s="183"/>
      <c r="F245" s="160"/>
      <c r="G245" s="160"/>
      <c r="H245" s="160"/>
      <c r="I245" s="160"/>
      <c r="J245" s="160"/>
      <c r="K245" s="160"/>
      <c r="L245" s="160"/>
      <c r="M245" s="160"/>
      <c r="N245" s="159"/>
      <c r="O245" s="159"/>
      <c r="P245" s="159"/>
      <c r="Q245" s="159"/>
      <c r="R245" s="160"/>
      <c r="S245" s="160"/>
      <c r="T245" s="160"/>
      <c r="U245" s="160"/>
      <c r="V245" s="160"/>
      <c r="W245" s="160"/>
      <c r="X245" s="160"/>
      <c r="Y245" s="160"/>
      <c r="Z245" s="150"/>
      <c r="AA245" s="150"/>
      <c r="AB245" s="150"/>
      <c r="AC245" s="150"/>
      <c r="AD245" s="150"/>
      <c r="AE245" s="150"/>
      <c r="AF245" s="150"/>
      <c r="AG245" s="150" t="s">
        <v>415</v>
      </c>
      <c r="AH245" s="150">
        <v>0</v>
      </c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</row>
    <row r="246" spans="1:60" outlineLevel="3" x14ac:dyDescent="0.25">
      <c r="A246" s="157"/>
      <c r="B246" s="158"/>
      <c r="C246" s="184" t="s">
        <v>1694</v>
      </c>
      <c r="D246" s="182"/>
      <c r="E246" s="183">
        <v>14.9</v>
      </c>
      <c r="F246" s="160"/>
      <c r="G246" s="160"/>
      <c r="H246" s="160"/>
      <c r="I246" s="160"/>
      <c r="J246" s="160"/>
      <c r="K246" s="160"/>
      <c r="L246" s="160"/>
      <c r="M246" s="160"/>
      <c r="N246" s="159"/>
      <c r="O246" s="159"/>
      <c r="P246" s="159"/>
      <c r="Q246" s="159"/>
      <c r="R246" s="160"/>
      <c r="S246" s="160"/>
      <c r="T246" s="160"/>
      <c r="U246" s="160"/>
      <c r="V246" s="160"/>
      <c r="W246" s="160"/>
      <c r="X246" s="160"/>
      <c r="Y246" s="160"/>
      <c r="Z246" s="150"/>
      <c r="AA246" s="150"/>
      <c r="AB246" s="150"/>
      <c r="AC246" s="150"/>
      <c r="AD246" s="150"/>
      <c r="AE246" s="150"/>
      <c r="AF246" s="150"/>
      <c r="AG246" s="150" t="s">
        <v>415</v>
      </c>
      <c r="AH246" s="150">
        <v>0</v>
      </c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</row>
    <row r="247" spans="1:60" outlineLevel="1" x14ac:dyDescent="0.25">
      <c r="A247" s="169">
        <v>73</v>
      </c>
      <c r="B247" s="170" t="s">
        <v>1809</v>
      </c>
      <c r="C247" s="178" t="s">
        <v>1810</v>
      </c>
      <c r="D247" s="171" t="s">
        <v>422</v>
      </c>
      <c r="E247" s="172">
        <v>89.8</v>
      </c>
      <c r="F247" s="173"/>
      <c r="G247" s="174">
        <f>ROUND(E247*F247,2)</f>
        <v>0</v>
      </c>
      <c r="H247" s="173"/>
      <c r="I247" s="174">
        <f>ROUND(E247*H247,2)</f>
        <v>0</v>
      </c>
      <c r="J247" s="173"/>
      <c r="K247" s="174">
        <f>ROUND(E247*J247,2)</f>
        <v>0</v>
      </c>
      <c r="L247" s="174">
        <v>21</v>
      </c>
      <c r="M247" s="174">
        <f>G247*(1+L247/100)</f>
        <v>0</v>
      </c>
      <c r="N247" s="172">
        <v>4.2599999999999999E-2</v>
      </c>
      <c r="O247" s="172">
        <f>ROUND(E247*N247,2)</f>
        <v>3.83</v>
      </c>
      <c r="P247" s="172">
        <v>0</v>
      </c>
      <c r="Q247" s="172">
        <f>ROUND(E247*P247,2)</f>
        <v>0</v>
      </c>
      <c r="R247" s="174"/>
      <c r="S247" s="174" t="s">
        <v>443</v>
      </c>
      <c r="T247" s="175" t="s">
        <v>359</v>
      </c>
      <c r="U247" s="160">
        <v>0</v>
      </c>
      <c r="V247" s="160">
        <f>ROUND(E247*U247,2)</f>
        <v>0</v>
      </c>
      <c r="W247" s="160"/>
      <c r="X247" s="160" t="s">
        <v>744</v>
      </c>
      <c r="Y247" s="160" t="s">
        <v>361</v>
      </c>
      <c r="Z247" s="150"/>
      <c r="AA247" s="150"/>
      <c r="AB247" s="150"/>
      <c r="AC247" s="150"/>
      <c r="AD247" s="150"/>
      <c r="AE247" s="150"/>
      <c r="AF247" s="150"/>
      <c r="AG247" s="150" t="s">
        <v>1758</v>
      </c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</row>
    <row r="248" spans="1:60" outlineLevel="2" x14ac:dyDescent="0.25">
      <c r="A248" s="157"/>
      <c r="B248" s="158"/>
      <c r="C248" s="184" t="s">
        <v>1697</v>
      </c>
      <c r="D248" s="182"/>
      <c r="E248" s="183"/>
      <c r="F248" s="160"/>
      <c r="G248" s="160"/>
      <c r="H248" s="160"/>
      <c r="I248" s="160"/>
      <c r="J248" s="160"/>
      <c r="K248" s="160"/>
      <c r="L248" s="160"/>
      <c r="M248" s="160"/>
      <c r="N248" s="159"/>
      <c r="O248" s="159"/>
      <c r="P248" s="159"/>
      <c r="Q248" s="159"/>
      <c r="R248" s="160"/>
      <c r="S248" s="160"/>
      <c r="T248" s="160"/>
      <c r="U248" s="160"/>
      <c r="V248" s="160"/>
      <c r="W248" s="160"/>
      <c r="X248" s="160"/>
      <c r="Y248" s="160"/>
      <c r="Z248" s="150"/>
      <c r="AA248" s="150"/>
      <c r="AB248" s="150"/>
      <c r="AC248" s="150"/>
      <c r="AD248" s="150"/>
      <c r="AE248" s="150"/>
      <c r="AF248" s="150"/>
      <c r="AG248" s="150" t="s">
        <v>415</v>
      </c>
      <c r="AH248" s="150">
        <v>0</v>
      </c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</row>
    <row r="249" spans="1:60" outlineLevel="3" x14ac:dyDescent="0.25">
      <c r="A249" s="157"/>
      <c r="B249" s="158"/>
      <c r="C249" s="184" t="s">
        <v>1698</v>
      </c>
      <c r="D249" s="182"/>
      <c r="E249" s="183">
        <v>89.8</v>
      </c>
      <c r="F249" s="160"/>
      <c r="G249" s="160"/>
      <c r="H249" s="160"/>
      <c r="I249" s="160"/>
      <c r="J249" s="160"/>
      <c r="K249" s="160"/>
      <c r="L249" s="160"/>
      <c r="M249" s="160"/>
      <c r="N249" s="159"/>
      <c r="O249" s="159"/>
      <c r="P249" s="159"/>
      <c r="Q249" s="159"/>
      <c r="R249" s="160"/>
      <c r="S249" s="160"/>
      <c r="T249" s="160"/>
      <c r="U249" s="160"/>
      <c r="V249" s="160"/>
      <c r="W249" s="160"/>
      <c r="X249" s="160"/>
      <c r="Y249" s="160"/>
      <c r="Z249" s="150"/>
      <c r="AA249" s="150"/>
      <c r="AB249" s="150"/>
      <c r="AC249" s="150"/>
      <c r="AD249" s="150"/>
      <c r="AE249" s="150"/>
      <c r="AF249" s="150"/>
      <c r="AG249" s="150" t="s">
        <v>415</v>
      </c>
      <c r="AH249" s="150">
        <v>0</v>
      </c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</row>
    <row r="250" spans="1:60" outlineLevel="1" x14ac:dyDescent="0.25">
      <c r="A250" s="169">
        <v>74</v>
      </c>
      <c r="B250" s="170" t="s">
        <v>1811</v>
      </c>
      <c r="C250" s="178" t="s">
        <v>1812</v>
      </c>
      <c r="D250" s="171" t="s">
        <v>768</v>
      </c>
      <c r="E250" s="172">
        <v>1</v>
      </c>
      <c r="F250" s="173"/>
      <c r="G250" s="174">
        <f>ROUND(E250*F250,2)</f>
        <v>0</v>
      </c>
      <c r="H250" s="173"/>
      <c r="I250" s="174">
        <f>ROUND(E250*H250,2)</f>
        <v>0</v>
      </c>
      <c r="J250" s="173"/>
      <c r="K250" s="174">
        <f>ROUND(E250*J250,2)</f>
        <v>0</v>
      </c>
      <c r="L250" s="174">
        <v>21</v>
      </c>
      <c r="M250" s="174">
        <f>G250*(1+L250/100)</f>
        <v>0</v>
      </c>
      <c r="N250" s="172">
        <v>0</v>
      </c>
      <c r="O250" s="172">
        <f>ROUND(E250*N250,2)</f>
        <v>0</v>
      </c>
      <c r="P250" s="172">
        <v>0</v>
      </c>
      <c r="Q250" s="172">
        <f>ROUND(E250*P250,2)</f>
        <v>0</v>
      </c>
      <c r="R250" s="174"/>
      <c r="S250" s="174" t="s">
        <v>443</v>
      </c>
      <c r="T250" s="175" t="s">
        <v>359</v>
      </c>
      <c r="U250" s="160">
        <v>0</v>
      </c>
      <c r="V250" s="160">
        <f>ROUND(E250*U250,2)</f>
        <v>0</v>
      </c>
      <c r="W250" s="160"/>
      <c r="X250" s="160" t="s">
        <v>744</v>
      </c>
      <c r="Y250" s="160" t="s">
        <v>361</v>
      </c>
      <c r="Z250" s="150"/>
      <c r="AA250" s="150"/>
      <c r="AB250" s="150"/>
      <c r="AC250" s="150"/>
      <c r="AD250" s="150"/>
      <c r="AE250" s="150"/>
      <c r="AF250" s="150"/>
      <c r="AG250" s="150" t="s">
        <v>1758</v>
      </c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</row>
    <row r="251" spans="1:60" outlineLevel="2" x14ac:dyDescent="0.25">
      <c r="A251" s="157"/>
      <c r="B251" s="158"/>
      <c r="C251" s="184" t="s">
        <v>1715</v>
      </c>
      <c r="D251" s="182"/>
      <c r="E251" s="183"/>
      <c r="F251" s="160"/>
      <c r="G251" s="160"/>
      <c r="H251" s="160"/>
      <c r="I251" s="160"/>
      <c r="J251" s="160"/>
      <c r="K251" s="160"/>
      <c r="L251" s="160"/>
      <c r="M251" s="160"/>
      <c r="N251" s="159"/>
      <c r="O251" s="159"/>
      <c r="P251" s="159"/>
      <c r="Q251" s="159"/>
      <c r="R251" s="160"/>
      <c r="S251" s="160"/>
      <c r="T251" s="160"/>
      <c r="U251" s="160"/>
      <c r="V251" s="160"/>
      <c r="W251" s="160"/>
      <c r="X251" s="160"/>
      <c r="Y251" s="160"/>
      <c r="Z251" s="150"/>
      <c r="AA251" s="150"/>
      <c r="AB251" s="150"/>
      <c r="AC251" s="150"/>
      <c r="AD251" s="150"/>
      <c r="AE251" s="150"/>
      <c r="AF251" s="150"/>
      <c r="AG251" s="150" t="s">
        <v>415</v>
      </c>
      <c r="AH251" s="150">
        <v>0</v>
      </c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</row>
    <row r="252" spans="1:60" outlineLevel="3" x14ac:dyDescent="0.25">
      <c r="A252" s="157"/>
      <c r="B252" s="158"/>
      <c r="C252" s="184" t="s">
        <v>213</v>
      </c>
      <c r="D252" s="182"/>
      <c r="E252" s="183">
        <v>1</v>
      </c>
      <c r="F252" s="160"/>
      <c r="G252" s="160"/>
      <c r="H252" s="160"/>
      <c r="I252" s="160"/>
      <c r="J252" s="160"/>
      <c r="K252" s="160"/>
      <c r="L252" s="160"/>
      <c r="M252" s="160"/>
      <c r="N252" s="159"/>
      <c r="O252" s="159"/>
      <c r="P252" s="159"/>
      <c r="Q252" s="159"/>
      <c r="R252" s="160"/>
      <c r="S252" s="160"/>
      <c r="T252" s="160"/>
      <c r="U252" s="160"/>
      <c r="V252" s="160"/>
      <c r="W252" s="160"/>
      <c r="X252" s="160"/>
      <c r="Y252" s="160"/>
      <c r="Z252" s="150"/>
      <c r="AA252" s="150"/>
      <c r="AB252" s="150"/>
      <c r="AC252" s="150"/>
      <c r="AD252" s="150"/>
      <c r="AE252" s="150"/>
      <c r="AF252" s="150"/>
      <c r="AG252" s="150" t="s">
        <v>415</v>
      </c>
      <c r="AH252" s="150">
        <v>0</v>
      </c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</row>
    <row r="253" spans="1:60" outlineLevel="1" x14ac:dyDescent="0.25">
      <c r="A253" s="169">
        <v>75</v>
      </c>
      <c r="B253" s="170" t="s">
        <v>1813</v>
      </c>
      <c r="C253" s="178" t="s">
        <v>1814</v>
      </c>
      <c r="D253" s="171" t="s">
        <v>768</v>
      </c>
      <c r="E253" s="172">
        <v>1</v>
      </c>
      <c r="F253" s="173"/>
      <c r="G253" s="174">
        <f>ROUND(E253*F253,2)</f>
        <v>0</v>
      </c>
      <c r="H253" s="173"/>
      <c r="I253" s="174">
        <f>ROUND(E253*H253,2)</f>
        <v>0</v>
      </c>
      <c r="J253" s="173"/>
      <c r="K253" s="174">
        <f>ROUND(E253*J253,2)</f>
        <v>0</v>
      </c>
      <c r="L253" s="174">
        <v>21</v>
      </c>
      <c r="M253" s="174">
        <f>G253*(1+L253/100)</f>
        <v>0</v>
      </c>
      <c r="N253" s="172">
        <v>0</v>
      </c>
      <c r="O253" s="172">
        <f>ROUND(E253*N253,2)</f>
        <v>0</v>
      </c>
      <c r="P253" s="172">
        <v>0</v>
      </c>
      <c r="Q253" s="172">
        <f>ROUND(E253*P253,2)</f>
        <v>0</v>
      </c>
      <c r="R253" s="174"/>
      <c r="S253" s="174" t="s">
        <v>443</v>
      </c>
      <c r="T253" s="175" t="s">
        <v>359</v>
      </c>
      <c r="U253" s="160">
        <v>0</v>
      </c>
      <c r="V253" s="160">
        <f>ROUND(E253*U253,2)</f>
        <v>0</v>
      </c>
      <c r="W253" s="160"/>
      <c r="X253" s="160" t="s">
        <v>744</v>
      </c>
      <c r="Y253" s="160" t="s">
        <v>361</v>
      </c>
      <c r="Z253" s="150"/>
      <c r="AA253" s="150"/>
      <c r="AB253" s="150"/>
      <c r="AC253" s="150"/>
      <c r="AD253" s="150"/>
      <c r="AE253" s="150"/>
      <c r="AF253" s="150"/>
      <c r="AG253" s="150" t="s">
        <v>1758</v>
      </c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</row>
    <row r="254" spans="1:60" outlineLevel="2" x14ac:dyDescent="0.25">
      <c r="A254" s="157"/>
      <c r="B254" s="158"/>
      <c r="C254" s="184" t="s">
        <v>1715</v>
      </c>
      <c r="D254" s="182"/>
      <c r="E254" s="183"/>
      <c r="F254" s="160"/>
      <c r="G254" s="160"/>
      <c r="H254" s="160"/>
      <c r="I254" s="160"/>
      <c r="J254" s="160"/>
      <c r="K254" s="160"/>
      <c r="L254" s="160"/>
      <c r="M254" s="160"/>
      <c r="N254" s="159"/>
      <c r="O254" s="159"/>
      <c r="P254" s="159"/>
      <c r="Q254" s="159"/>
      <c r="R254" s="160"/>
      <c r="S254" s="160"/>
      <c r="T254" s="160"/>
      <c r="U254" s="160"/>
      <c r="V254" s="160"/>
      <c r="W254" s="160"/>
      <c r="X254" s="160"/>
      <c r="Y254" s="160"/>
      <c r="Z254" s="150"/>
      <c r="AA254" s="150"/>
      <c r="AB254" s="150"/>
      <c r="AC254" s="150"/>
      <c r="AD254" s="150"/>
      <c r="AE254" s="150"/>
      <c r="AF254" s="150"/>
      <c r="AG254" s="150" t="s">
        <v>415</v>
      </c>
      <c r="AH254" s="150">
        <v>0</v>
      </c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</row>
    <row r="255" spans="1:60" outlineLevel="3" x14ac:dyDescent="0.25">
      <c r="A255" s="157"/>
      <c r="B255" s="158"/>
      <c r="C255" s="184" t="s">
        <v>213</v>
      </c>
      <c r="D255" s="182"/>
      <c r="E255" s="183">
        <v>1</v>
      </c>
      <c r="F255" s="160"/>
      <c r="G255" s="160"/>
      <c r="H255" s="160"/>
      <c r="I255" s="160"/>
      <c r="J255" s="160"/>
      <c r="K255" s="160"/>
      <c r="L255" s="160"/>
      <c r="M255" s="160"/>
      <c r="N255" s="159"/>
      <c r="O255" s="159"/>
      <c r="P255" s="159"/>
      <c r="Q255" s="159"/>
      <c r="R255" s="160"/>
      <c r="S255" s="160"/>
      <c r="T255" s="160"/>
      <c r="U255" s="160"/>
      <c r="V255" s="160"/>
      <c r="W255" s="160"/>
      <c r="X255" s="160"/>
      <c r="Y255" s="160"/>
      <c r="Z255" s="150"/>
      <c r="AA255" s="150"/>
      <c r="AB255" s="150"/>
      <c r="AC255" s="150"/>
      <c r="AD255" s="150"/>
      <c r="AE255" s="150"/>
      <c r="AF255" s="150"/>
      <c r="AG255" s="150" t="s">
        <v>415</v>
      </c>
      <c r="AH255" s="150">
        <v>0</v>
      </c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</row>
    <row r="256" spans="1:60" outlineLevel="1" x14ac:dyDescent="0.25">
      <c r="A256" s="169">
        <v>76</v>
      </c>
      <c r="B256" s="170" t="s">
        <v>1815</v>
      </c>
      <c r="C256" s="178" t="s">
        <v>1816</v>
      </c>
      <c r="D256" s="171" t="s">
        <v>768</v>
      </c>
      <c r="E256" s="172">
        <v>7</v>
      </c>
      <c r="F256" s="173"/>
      <c r="G256" s="174">
        <f>ROUND(E256*F256,2)</f>
        <v>0</v>
      </c>
      <c r="H256" s="173"/>
      <c r="I256" s="174">
        <f>ROUND(E256*H256,2)</f>
        <v>0</v>
      </c>
      <c r="J256" s="173"/>
      <c r="K256" s="174">
        <f>ROUND(E256*J256,2)</f>
        <v>0</v>
      </c>
      <c r="L256" s="174">
        <v>21</v>
      </c>
      <c r="M256" s="174">
        <f>G256*(1+L256/100)</f>
        <v>0</v>
      </c>
      <c r="N256" s="172">
        <v>0</v>
      </c>
      <c r="O256" s="172">
        <f>ROUND(E256*N256,2)</f>
        <v>0</v>
      </c>
      <c r="P256" s="172">
        <v>0</v>
      </c>
      <c r="Q256" s="172">
        <f>ROUND(E256*P256,2)</f>
        <v>0</v>
      </c>
      <c r="R256" s="174"/>
      <c r="S256" s="174" t="s">
        <v>443</v>
      </c>
      <c r="T256" s="175" t="s">
        <v>359</v>
      </c>
      <c r="U256" s="160">
        <v>0</v>
      </c>
      <c r="V256" s="160">
        <f>ROUND(E256*U256,2)</f>
        <v>0</v>
      </c>
      <c r="W256" s="160"/>
      <c r="X256" s="160" t="s">
        <v>744</v>
      </c>
      <c r="Y256" s="160" t="s">
        <v>361</v>
      </c>
      <c r="Z256" s="150"/>
      <c r="AA256" s="150"/>
      <c r="AB256" s="150"/>
      <c r="AC256" s="150"/>
      <c r="AD256" s="150"/>
      <c r="AE256" s="150"/>
      <c r="AF256" s="150"/>
      <c r="AG256" s="150" t="s">
        <v>1758</v>
      </c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</row>
    <row r="257" spans="1:60" outlineLevel="2" x14ac:dyDescent="0.25">
      <c r="A257" s="157"/>
      <c r="B257" s="158"/>
      <c r="C257" s="184" t="s">
        <v>1817</v>
      </c>
      <c r="D257" s="182"/>
      <c r="E257" s="183"/>
      <c r="F257" s="160"/>
      <c r="G257" s="160"/>
      <c r="H257" s="160"/>
      <c r="I257" s="160"/>
      <c r="J257" s="160"/>
      <c r="K257" s="160"/>
      <c r="L257" s="160"/>
      <c r="M257" s="160"/>
      <c r="N257" s="159"/>
      <c r="O257" s="159"/>
      <c r="P257" s="159"/>
      <c r="Q257" s="159"/>
      <c r="R257" s="160"/>
      <c r="S257" s="160"/>
      <c r="T257" s="160"/>
      <c r="U257" s="160"/>
      <c r="V257" s="160"/>
      <c r="W257" s="160"/>
      <c r="X257" s="160"/>
      <c r="Y257" s="160"/>
      <c r="Z257" s="150"/>
      <c r="AA257" s="150"/>
      <c r="AB257" s="150"/>
      <c r="AC257" s="150"/>
      <c r="AD257" s="150"/>
      <c r="AE257" s="150"/>
      <c r="AF257" s="150"/>
      <c r="AG257" s="150" t="s">
        <v>415</v>
      </c>
      <c r="AH257" s="150">
        <v>0</v>
      </c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</row>
    <row r="258" spans="1:60" outlineLevel="3" x14ac:dyDescent="0.25">
      <c r="A258" s="157"/>
      <c r="B258" s="158"/>
      <c r="C258" s="184" t="s">
        <v>1719</v>
      </c>
      <c r="D258" s="182"/>
      <c r="E258" s="183">
        <v>7</v>
      </c>
      <c r="F258" s="160"/>
      <c r="G258" s="160"/>
      <c r="H258" s="160"/>
      <c r="I258" s="160"/>
      <c r="J258" s="160"/>
      <c r="K258" s="160"/>
      <c r="L258" s="160"/>
      <c r="M258" s="160"/>
      <c r="N258" s="159"/>
      <c r="O258" s="159"/>
      <c r="P258" s="159"/>
      <c r="Q258" s="159"/>
      <c r="R258" s="160"/>
      <c r="S258" s="160"/>
      <c r="T258" s="160"/>
      <c r="U258" s="160"/>
      <c r="V258" s="160"/>
      <c r="W258" s="160"/>
      <c r="X258" s="160"/>
      <c r="Y258" s="160"/>
      <c r="Z258" s="150"/>
      <c r="AA258" s="150"/>
      <c r="AB258" s="150"/>
      <c r="AC258" s="150"/>
      <c r="AD258" s="150"/>
      <c r="AE258" s="150"/>
      <c r="AF258" s="150"/>
      <c r="AG258" s="150" t="s">
        <v>415</v>
      </c>
      <c r="AH258" s="150">
        <v>0</v>
      </c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</row>
    <row r="259" spans="1:60" outlineLevel="1" x14ac:dyDescent="0.25">
      <c r="A259" s="169">
        <v>77</v>
      </c>
      <c r="B259" s="170" t="s">
        <v>1818</v>
      </c>
      <c r="C259" s="178" t="s">
        <v>1819</v>
      </c>
      <c r="D259" s="171" t="s">
        <v>768</v>
      </c>
      <c r="E259" s="172">
        <v>2</v>
      </c>
      <c r="F259" s="173"/>
      <c r="G259" s="174">
        <f>ROUND(E259*F259,2)</f>
        <v>0</v>
      </c>
      <c r="H259" s="173"/>
      <c r="I259" s="174">
        <f>ROUND(E259*H259,2)</f>
        <v>0</v>
      </c>
      <c r="J259" s="173"/>
      <c r="K259" s="174">
        <f>ROUND(E259*J259,2)</f>
        <v>0</v>
      </c>
      <c r="L259" s="174">
        <v>21</v>
      </c>
      <c r="M259" s="174">
        <f>G259*(1+L259/100)</f>
        <v>0</v>
      </c>
      <c r="N259" s="172">
        <v>0</v>
      </c>
      <c r="O259" s="172">
        <f>ROUND(E259*N259,2)</f>
        <v>0</v>
      </c>
      <c r="P259" s="172">
        <v>0</v>
      </c>
      <c r="Q259" s="172">
        <f>ROUND(E259*P259,2)</f>
        <v>0</v>
      </c>
      <c r="R259" s="174"/>
      <c r="S259" s="174" t="s">
        <v>443</v>
      </c>
      <c r="T259" s="175" t="s">
        <v>359</v>
      </c>
      <c r="U259" s="160">
        <v>0</v>
      </c>
      <c r="V259" s="160">
        <f>ROUND(E259*U259,2)</f>
        <v>0</v>
      </c>
      <c r="W259" s="160"/>
      <c r="X259" s="160" t="s">
        <v>744</v>
      </c>
      <c r="Y259" s="160" t="s">
        <v>361</v>
      </c>
      <c r="Z259" s="150"/>
      <c r="AA259" s="150"/>
      <c r="AB259" s="150"/>
      <c r="AC259" s="150"/>
      <c r="AD259" s="150"/>
      <c r="AE259" s="150"/>
      <c r="AF259" s="150"/>
      <c r="AG259" s="150" t="s">
        <v>1758</v>
      </c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</row>
    <row r="260" spans="1:60" outlineLevel="2" x14ac:dyDescent="0.25">
      <c r="A260" s="157"/>
      <c r="B260" s="158"/>
      <c r="C260" s="184" t="s">
        <v>1592</v>
      </c>
      <c r="D260" s="182"/>
      <c r="E260" s="183"/>
      <c r="F260" s="160"/>
      <c r="G260" s="160"/>
      <c r="H260" s="160"/>
      <c r="I260" s="160"/>
      <c r="J260" s="160"/>
      <c r="K260" s="160"/>
      <c r="L260" s="160"/>
      <c r="M260" s="160"/>
      <c r="N260" s="159"/>
      <c r="O260" s="159"/>
      <c r="P260" s="159"/>
      <c r="Q260" s="159"/>
      <c r="R260" s="160"/>
      <c r="S260" s="160"/>
      <c r="T260" s="160"/>
      <c r="U260" s="160"/>
      <c r="V260" s="160"/>
      <c r="W260" s="160"/>
      <c r="X260" s="160"/>
      <c r="Y260" s="160"/>
      <c r="Z260" s="150"/>
      <c r="AA260" s="150"/>
      <c r="AB260" s="150"/>
      <c r="AC260" s="150"/>
      <c r="AD260" s="150"/>
      <c r="AE260" s="150"/>
      <c r="AF260" s="150"/>
      <c r="AG260" s="150" t="s">
        <v>415</v>
      </c>
      <c r="AH260" s="150">
        <v>0</v>
      </c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</row>
    <row r="261" spans="1:60" outlineLevel="3" x14ac:dyDescent="0.25">
      <c r="A261" s="157"/>
      <c r="B261" s="158"/>
      <c r="C261" s="184" t="s">
        <v>239</v>
      </c>
      <c r="D261" s="182"/>
      <c r="E261" s="183">
        <v>2</v>
      </c>
      <c r="F261" s="160"/>
      <c r="G261" s="160"/>
      <c r="H261" s="160"/>
      <c r="I261" s="160"/>
      <c r="J261" s="160"/>
      <c r="K261" s="160"/>
      <c r="L261" s="160"/>
      <c r="M261" s="160"/>
      <c r="N261" s="159"/>
      <c r="O261" s="159"/>
      <c r="P261" s="159"/>
      <c r="Q261" s="159"/>
      <c r="R261" s="160"/>
      <c r="S261" s="160"/>
      <c r="T261" s="160"/>
      <c r="U261" s="160"/>
      <c r="V261" s="160"/>
      <c r="W261" s="160"/>
      <c r="X261" s="160"/>
      <c r="Y261" s="160"/>
      <c r="Z261" s="150"/>
      <c r="AA261" s="150"/>
      <c r="AB261" s="150"/>
      <c r="AC261" s="150"/>
      <c r="AD261" s="150"/>
      <c r="AE261" s="150"/>
      <c r="AF261" s="150"/>
      <c r="AG261" s="150" t="s">
        <v>415</v>
      </c>
      <c r="AH261" s="150">
        <v>0</v>
      </c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</row>
    <row r="262" spans="1:60" outlineLevel="1" x14ac:dyDescent="0.25">
      <c r="A262" s="169">
        <v>78</v>
      </c>
      <c r="B262" s="170" t="s">
        <v>1820</v>
      </c>
      <c r="C262" s="178" t="s">
        <v>1821</v>
      </c>
      <c r="D262" s="171" t="s">
        <v>768</v>
      </c>
      <c r="E262" s="172">
        <v>1</v>
      </c>
      <c r="F262" s="173"/>
      <c r="G262" s="174">
        <f>ROUND(E262*F262,2)</f>
        <v>0</v>
      </c>
      <c r="H262" s="173"/>
      <c r="I262" s="174">
        <f>ROUND(E262*H262,2)</f>
        <v>0</v>
      </c>
      <c r="J262" s="173"/>
      <c r="K262" s="174">
        <f>ROUND(E262*J262,2)</f>
        <v>0</v>
      </c>
      <c r="L262" s="174">
        <v>21</v>
      </c>
      <c r="M262" s="174">
        <f>G262*(1+L262/100)</f>
        <v>0</v>
      </c>
      <c r="N262" s="172">
        <v>0</v>
      </c>
      <c r="O262" s="172">
        <f>ROUND(E262*N262,2)</f>
        <v>0</v>
      </c>
      <c r="P262" s="172">
        <v>0</v>
      </c>
      <c r="Q262" s="172">
        <f>ROUND(E262*P262,2)</f>
        <v>0</v>
      </c>
      <c r="R262" s="174"/>
      <c r="S262" s="174" t="s">
        <v>443</v>
      </c>
      <c r="T262" s="175" t="s">
        <v>359</v>
      </c>
      <c r="U262" s="160">
        <v>0</v>
      </c>
      <c r="V262" s="160">
        <f>ROUND(E262*U262,2)</f>
        <v>0</v>
      </c>
      <c r="W262" s="160"/>
      <c r="X262" s="160" t="s">
        <v>744</v>
      </c>
      <c r="Y262" s="160" t="s">
        <v>361</v>
      </c>
      <c r="Z262" s="150"/>
      <c r="AA262" s="150"/>
      <c r="AB262" s="150"/>
      <c r="AC262" s="150"/>
      <c r="AD262" s="150"/>
      <c r="AE262" s="150"/>
      <c r="AF262" s="150"/>
      <c r="AG262" s="150" t="s">
        <v>1758</v>
      </c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</row>
    <row r="263" spans="1:60" outlineLevel="2" x14ac:dyDescent="0.25">
      <c r="A263" s="157"/>
      <c r="B263" s="158"/>
      <c r="C263" s="184" t="s">
        <v>1715</v>
      </c>
      <c r="D263" s="182"/>
      <c r="E263" s="183"/>
      <c r="F263" s="160"/>
      <c r="G263" s="160"/>
      <c r="H263" s="160"/>
      <c r="I263" s="160"/>
      <c r="J263" s="160"/>
      <c r="K263" s="160"/>
      <c r="L263" s="160"/>
      <c r="M263" s="160"/>
      <c r="N263" s="159"/>
      <c r="O263" s="159"/>
      <c r="P263" s="159"/>
      <c r="Q263" s="159"/>
      <c r="R263" s="160"/>
      <c r="S263" s="160"/>
      <c r="T263" s="160"/>
      <c r="U263" s="160"/>
      <c r="V263" s="160"/>
      <c r="W263" s="160"/>
      <c r="X263" s="160"/>
      <c r="Y263" s="160"/>
      <c r="Z263" s="150"/>
      <c r="AA263" s="150"/>
      <c r="AB263" s="150"/>
      <c r="AC263" s="150"/>
      <c r="AD263" s="150"/>
      <c r="AE263" s="150"/>
      <c r="AF263" s="150"/>
      <c r="AG263" s="150" t="s">
        <v>415</v>
      </c>
      <c r="AH263" s="150">
        <v>0</v>
      </c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</row>
    <row r="264" spans="1:60" outlineLevel="3" x14ac:dyDescent="0.25">
      <c r="A264" s="157"/>
      <c r="B264" s="158"/>
      <c r="C264" s="184" t="s">
        <v>213</v>
      </c>
      <c r="D264" s="182"/>
      <c r="E264" s="183">
        <v>1</v>
      </c>
      <c r="F264" s="160"/>
      <c r="G264" s="160"/>
      <c r="H264" s="160"/>
      <c r="I264" s="160"/>
      <c r="J264" s="160"/>
      <c r="K264" s="160"/>
      <c r="L264" s="160"/>
      <c r="M264" s="160"/>
      <c r="N264" s="159"/>
      <c r="O264" s="159"/>
      <c r="P264" s="159"/>
      <c r="Q264" s="159"/>
      <c r="R264" s="160"/>
      <c r="S264" s="160"/>
      <c r="T264" s="160"/>
      <c r="U264" s="160"/>
      <c r="V264" s="160"/>
      <c r="W264" s="160"/>
      <c r="X264" s="160"/>
      <c r="Y264" s="160"/>
      <c r="Z264" s="150"/>
      <c r="AA264" s="150"/>
      <c r="AB264" s="150"/>
      <c r="AC264" s="150"/>
      <c r="AD264" s="150"/>
      <c r="AE264" s="150"/>
      <c r="AF264" s="150"/>
      <c r="AG264" s="150" t="s">
        <v>415</v>
      </c>
      <c r="AH264" s="150">
        <v>0</v>
      </c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</row>
    <row r="265" spans="1:60" outlineLevel="1" x14ac:dyDescent="0.25">
      <c r="A265" s="169">
        <v>79</v>
      </c>
      <c r="B265" s="170" t="s">
        <v>1822</v>
      </c>
      <c r="C265" s="178" t="s">
        <v>1823</v>
      </c>
      <c r="D265" s="171" t="s">
        <v>768</v>
      </c>
      <c r="E265" s="172">
        <v>3</v>
      </c>
      <c r="F265" s="173"/>
      <c r="G265" s="174">
        <f>ROUND(E265*F265,2)</f>
        <v>0</v>
      </c>
      <c r="H265" s="173"/>
      <c r="I265" s="174">
        <f>ROUND(E265*H265,2)</f>
        <v>0</v>
      </c>
      <c r="J265" s="173"/>
      <c r="K265" s="174">
        <f>ROUND(E265*J265,2)</f>
        <v>0</v>
      </c>
      <c r="L265" s="174">
        <v>21</v>
      </c>
      <c r="M265" s="174">
        <f>G265*(1+L265/100)</f>
        <v>0</v>
      </c>
      <c r="N265" s="172">
        <v>0</v>
      </c>
      <c r="O265" s="172">
        <f>ROUND(E265*N265,2)</f>
        <v>0</v>
      </c>
      <c r="P265" s="172">
        <v>0</v>
      </c>
      <c r="Q265" s="172">
        <f>ROUND(E265*P265,2)</f>
        <v>0</v>
      </c>
      <c r="R265" s="174"/>
      <c r="S265" s="174" t="s">
        <v>443</v>
      </c>
      <c r="T265" s="175" t="s">
        <v>359</v>
      </c>
      <c r="U265" s="160">
        <v>0</v>
      </c>
      <c r="V265" s="160">
        <f>ROUND(E265*U265,2)</f>
        <v>0</v>
      </c>
      <c r="W265" s="160"/>
      <c r="X265" s="160" t="s">
        <v>744</v>
      </c>
      <c r="Y265" s="160" t="s">
        <v>361</v>
      </c>
      <c r="Z265" s="150"/>
      <c r="AA265" s="150"/>
      <c r="AB265" s="150"/>
      <c r="AC265" s="150"/>
      <c r="AD265" s="150"/>
      <c r="AE265" s="150"/>
      <c r="AF265" s="150"/>
      <c r="AG265" s="150" t="s">
        <v>1758</v>
      </c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</row>
    <row r="266" spans="1:60" outlineLevel="2" x14ac:dyDescent="0.25">
      <c r="A266" s="157"/>
      <c r="B266" s="158"/>
      <c r="C266" s="184" t="s">
        <v>1712</v>
      </c>
      <c r="D266" s="182"/>
      <c r="E266" s="183"/>
      <c r="F266" s="160"/>
      <c r="G266" s="160"/>
      <c r="H266" s="160"/>
      <c r="I266" s="160"/>
      <c r="J266" s="160"/>
      <c r="K266" s="160"/>
      <c r="L266" s="160"/>
      <c r="M266" s="160"/>
      <c r="N266" s="159"/>
      <c r="O266" s="159"/>
      <c r="P266" s="159"/>
      <c r="Q266" s="159"/>
      <c r="R266" s="160"/>
      <c r="S266" s="160"/>
      <c r="T266" s="160"/>
      <c r="U266" s="160"/>
      <c r="V266" s="160"/>
      <c r="W266" s="160"/>
      <c r="X266" s="160"/>
      <c r="Y266" s="160"/>
      <c r="Z266" s="150"/>
      <c r="AA266" s="150"/>
      <c r="AB266" s="150"/>
      <c r="AC266" s="150"/>
      <c r="AD266" s="150"/>
      <c r="AE266" s="150"/>
      <c r="AF266" s="150"/>
      <c r="AG266" s="150" t="s">
        <v>415</v>
      </c>
      <c r="AH266" s="150">
        <v>0</v>
      </c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</row>
    <row r="267" spans="1:60" outlineLevel="3" x14ac:dyDescent="0.25">
      <c r="A267" s="157"/>
      <c r="B267" s="158"/>
      <c r="C267" s="184" t="s">
        <v>243</v>
      </c>
      <c r="D267" s="182"/>
      <c r="E267" s="183">
        <v>3</v>
      </c>
      <c r="F267" s="160"/>
      <c r="G267" s="160"/>
      <c r="H267" s="160"/>
      <c r="I267" s="160"/>
      <c r="J267" s="160"/>
      <c r="K267" s="160"/>
      <c r="L267" s="160"/>
      <c r="M267" s="160"/>
      <c r="N267" s="159"/>
      <c r="O267" s="159"/>
      <c r="P267" s="159"/>
      <c r="Q267" s="159"/>
      <c r="R267" s="160"/>
      <c r="S267" s="160"/>
      <c r="T267" s="160"/>
      <c r="U267" s="160"/>
      <c r="V267" s="160"/>
      <c r="W267" s="160"/>
      <c r="X267" s="160"/>
      <c r="Y267" s="160"/>
      <c r="Z267" s="150"/>
      <c r="AA267" s="150"/>
      <c r="AB267" s="150"/>
      <c r="AC267" s="150"/>
      <c r="AD267" s="150"/>
      <c r="AE267" s="150"/>
      <c r="AF267" s="150"/>
      <c r="AG267" s="150" t="s">
        <v>415</v>
      </c>
      <c r="AH267" s="150">
        <v>0</v>
      </c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</row>
    <row r="268" spans="1:60" outlineLevel="1" x14ac:dyDescent="0.25">
      <c r="A268" s="169">
        <v>80</v>
      </c>
      <c r="B268" s="170" t="s">
        <v>1824</v>
      </c>
      <c r="C268" s="178" t="s">
        <v>1825</v>
      </c>
      <c r="D268" s="171" t="s">
        <v>768</v>
      </c>
      <c r="E268" s="172">
        <v>10</v>
      </c>
      <c r="F268" s="173"/>
      <c r="G268" s="174">
        <f>ROUND(E268*F268,2)</f>
        <v>0</v>
      </c>
      <c r="H268" s="173"/>
      <c r="I268" s="174">
        <f>ROUND(E268*H268,2)</f>
        <v>0</v>
      </c>
      <c r="J268" s="173"/>
      <c r="K268" s="174">
        <f>ROUND(E268*J268,2)</f>
        <v>0</v>
      </c>
      <c r="L268" s="174">
        <v>21</v>
      </c>
      <c r="M268" s="174">
        <f>G268*(1+L268/100)</f>
        <v>0</v>
      </c>
      <c r="N268" s="172">
        <v>0</v>
      </c>
      <c r="O268" s="172">
        <f>ROUND(E268*N268,2)</f>
        <v>0</v>
      </c>
      <c r="P268" s="172">
        <v>0</v>
      </c>
      <c r="Q268" s="172">
        <f>ROUND(E268*P268,2)</f>
        <v>0</v>
      </c>
      <c r="R268" s="174"/>
      <c r="S268" s="174" t="s">
        <v>443</v>
      </c>
      <c r="T268" s="175" t="s">
        <v>359</v>
      </c>
      <c r="U268" s="160">
        <v>0</v>
      </c>
      <c r="V268" s="160">
        <f>ROUND(E268*U268,2)</f>
        <v>0</v>
      </c>
      <c r="W268" s="160"/>
      <c r="X268" s="160" t="s">
        <v>744</v>
      </c>
      <c r="Y268" s="160" t="s">
        <v>361</v>
      </c>
      <c r="Z268" s="150"/>
      <c r="AA268" s="150"/>
      <c r="AB268" s="150"/>
      <c r="AC268" s="150"/>
      <c r="AD268" s="150"/>
      <c r="AE268" s="150"/>
      <c r="AF268" s="150"/>
      <c r="AG268" s="150" t="s">
        <v>1758</v>
      </c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</row>
    <row r="269" spans="1:60" outlineLevel="2" x14ac:dyDescent="0.25">
      <c r="A269" s="157"/>
      <c r="B269" s="158"/>
      <c r="C269" s="184" t="s">
        <v>1588</v>
      </c>
      <c r="D269" s="182"/>
      <c r="E269" s="183"/>
      <c r="F269" s="160"/>
      <c r="G269" s="160"/>
      <c r="H269" s="160"/>
      <c r="I269" s="160"/>
      <c r="J269" s="160"/>
      <c r="K269" s="160"/>
      <c r="L269" s="160"/>
      <c r="M269" s="160"/>
      <c r="N269" s="159"/>
      <c r="O269" s="159"/>
      <c r="P269" s="159"/>
      <c r="Q269" s="159"/>
      <c r="R269" s="160"/>
      <c r="S269" s="160"/>
      <c r="T269" s="160"/>
      <c r="U269" s="160"/>
      <c r="V269" s="160"/>
      <c r="W269" s="160"/>
      <c r="X269" s="160"/>
      <c r="Y269" s="160"/>
      <c r="Z269" s="150"/>
      <c r="AA269" s="150"/>
      <c r="AB269" s="150"/>
      <c r="AC269" s="150"/>
      <c r="AD269" s="150"/>
      <c r="AE269" s="150"/>
      <c r="AF269" s="150"/>
      <c r="AG269" s="150" t="s">
        <v>415</v>
      </c>
      <c r="AH269" s="150">
        <v>0</v>
      </c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</row>
    <row r="270" spans="1:60" outlineLevel="3" x14ac:dyDescent="0.25">
      <c r="A270" s="157"/>
      <c r="B270" s="158"/>
      <c r="C270" s="184" t="s">
        <v>1589</v>
      </c>
      <c r="D270" s="182"/>
      <c r="E270" s="183">
        <v>10</v>
      </c>
      <c r="F270" s="160"/>
      <c r="G270" s="160"/>
      <c r="H270" s="160"/>
      <c r="I270" s="160"/>
      <c r="J270" s="160"/>
      <c r="K270" s="160"/>
      <c r="L270" s="160"/>
      <c r="M270" s="160"/>
      <c r="N270" s="159"/>
      <c r="O270" s="159"/>
      <c r="P270" s="159"/>
      <c r="Q270" s="159"/>
      <c r="R270" s="160"/>
      <c r="S270" s="160"/>
      <c r="T270" s="160"/>
      <c r="U270" s="160"/>
      <c r="V270" s="160"/>
      <c r="W270" s="160"/>
      <c r="X270" s="160"/>
      <c r="Y270" s="160"/>
      <c r="Z270" s="150"/>
      <c r="AA270" s="150"/>
      <c r="AB270" s="150"/>
      <c r="AC270" s="150"/>
      <c r="AD270" s="150"/>
      <c r="AE270" s="150"/>
      <c r="AF270" s="150"/>
      <c r="AG270" s="150" t="s">
        <v>415</v>
      </c>
      <c r="AH270" s="150">
        <v>0</v>
      </c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</row>
    <row r="271" spans="1:60" outlineLevel="1" x14ac:dyDescent="0.25">
      <c r="A271" s="169">
        <v>81</v>
      </c>
      <c r="B271" s="170" t="s">
        <v>1826</v>
      </c>
      <c r="C271" s="178" t="s">
        <v>1827</v>
      </c>
      <c r="D271" s="171" t="s">
        <v>768</v>
      </c>
      <c r="E271" s="172">
        <v>6</v>
      </c>
      <c r="F271" s="173"/>
      <c r="G271" s="174">
        <f>ROUND(E271*F271,2)</f>
        <v>0</v>
      </c>
      <c r="H271" s="173"/>
      <c r="I271" s="174">
        <f>ROUND(E271*H271,2)</f>
        <v>0</v>
      </c>
      <c r="J271" s="173"/>
      <c r="K271" s="174">
        <f>ROUND(E271*J271,2)</f>
        <v>0</v>
      </c>
      <c r="L271" s="174">
        <v>21</v>
      </c>
      <c r="M271" s="174">
        <f>G271*(1+L271/100)</f>
        <v>0</v>
      </c>
      <c r="N271" s="172">
        <v>0</v>
      </c>
      <c r="O271" s="172">
        <f>ROUND(E271*N271,2)</f>
        <v>0</v>
      </c>
      <c r="P271" s="172">
        <v>0</v>
      </c>
      <c r="Q271" s="172">
        <f>ROUND(E271*P271,2)</f>
        <v>0</v>
      </c>
      <c r="R271" s="174"/>
      <c r="S271" s="174" t="s">
        <v>443</v>
      </c>
      <c r="T271" s="175" t="s">
        <v>359</v>
      </c>
      <c r="U271" s="160">
        <v>0</v>
      </c>
      <c r="V271" s="160">
        <f>ROUND(E271*U271,2)</f>
        <v>0</v>
      </c>
      <c r="W271" s="160"/>
      <c r="X271" s="160" t="s">
        <v>744</v>
      </c>
      <c r="Y271" s="160" t="s">
        <v>361</v>
      </c>
      <c r="Z271" s="150"/>
      <c r="AA271" s="150"/>
      <c r="AB271" s="150"/>
      <c r="AC271" s="150"/>
      <c r="AD271" s="150"/>
      <c r="AE271" s="150"/>
      <c r="AF271" s="150"/>
      <c r="AG271" s="150" t="s">
        <v>1758</v>
      </c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</row>
    <row r="272" spans="1:60" outlineLevel="2" x14ac:dyDescent="0.25">
      <c r="A272" s="157"/>
      <c r="B272" s="158"/>
      <c r="C272" s="184" t="s">
        <v>1755</v>
      </c>
      <c r="D272" s="182"/>
      <c r="E272" s="183"/>
      <c r="F272" s="160"/>
      <c r="G272" s="160"/>
      <c r="H272" s="160"/>
      <c r="I272" s="160"/>
      <c r="J272" s="160"/>
      <c r="K272" s="160"/>
      <c r="L272" s="160"/>
      <c r="M272" s="160"/>
      <c r="N272" s="159"/>
      <c r="O272" s="159"/>
      <c r="P272" s="159"/>
      <c r="Q272" s="159"/>
      <c r="R272" s="160"/>
      <c r="S272" s="160"/>
      <c r="T272" s="160"/>
      <c r="U272" s="160"/>
      <c r="V272" s="160"/>
      <c r="W272" s="160"/>
      <c r="X272" s="160"/>
      <c r="Y272" s="160"/>
      <c r="Z272" s="150"/>
      <c r="AA272" s="150"/>
      <c r="AB272" s="150"/>
      <c r="AC272" s="150"/>
      <c r="AD272" s="150"/>
      <c r="AE272" s="150"/>
      <c r="AF272" s="150"/>
      <c r="AG272" s="150" t="s">
        <v>415</v>
      </c>
      <c r="AH272" s="150">
        <v>0</v>
      </c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</row>
    <row r="273" spans="1:60" outlineLevel="3" x14ac:dyDescent="0.25">
      <c r="A273" s="157"/>
      <c r="B273" s="158"/>
      <c r="C273" s="184" t="s">
        <v>1734</v>
      </c>
      <c r="D273" s="182"/>
      <c r="E273" s="183">
        <v>6</v>
      </c>
      <c r="F273" s="160"/>
      <c r="G273" s="160"/>
      <c r="H273" s="160"/>
      <c r="I273" s="160"/>
      <c r="J273" s="160"/>
      <c r="K273" s="160"/>
      <c r="L273" s="160"/>
      <c r="M273" s="160"/>
      <c r="N273" s="159"/>
      <c r="O273" s="159"/>
      <c r="P273" s="159"/>
      <c r="Q273" s="159"/>
      <c r="R273" s="160"/>
      <c r="S273" s="160"/>
      <c r="T273" s="160"/>
      <c r="U273" s="160"/>
      <c r="V273" s="160"/>
      <c r="W273" s="160"/>
      <c r="X273" s="160"/>
      <c r="Y273" s="160"/>
      <c r="Z273" s="150"/>
      <c r="AA273" s="150"/>
      <c r="AB273" s="150"/>
      <c r="AC273" s="150"/>
      <c r="AD273" s="150"/>
      <c r="AE273" s="150"/>
      <c r="AF273" s="150"/>
      <c r="AG273" s="150" t="s">
        <v>415</v>
      </c>
      <c r="AH273" s="150">
        <v>0</v>
      </c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</row>
    <row r="274" spans="1:60" outlineLevel="1" x14ac:dyDescent="0.25">
      <c r="A274" s="169">
        <v>82</v>
      </c>
      <c r="B274" s="170" t="s">
        <v>1828</v>
      </c>
      <c r="C274" s="178" t="s">
        <v>1829</v>
      </c>
      <c r="D274" s="171" t="s">
        <v>768</v>
      </c>
      <c r="E274" s="172">
        <v>2</v>
      </c>
      <c r="F274" s="173"/>
      <c r="G274" s="174">
        <f>ROUND(E274*F274,2)</f>
        <v>0</v>
      </c>
      <c r="H274" s="173"/>
      <c r="I274" s="174">
        <f>ROUND(E274*H274,2)</f>
        <v>0</v>
      </c>
      <c r="J274" s="173"/>
      <c r="K274" s="174">
        <f>ROUND(E274*J274,2)</f>
        <v>0</v>
      </c>
      <c r="L274" s="174">
        <v>21</v>
      </c>
      <c r="M274" s="174">
        <f>G274*(1+L274/100)</f>
        <v>0</v>
      </c>
      <c r="N274" s="172">
        <v>0</v>
      </c>
      <c r="O274" s="172">
        <f>ROUND(E274*N274,2)</f>
        <v>0</v>
      </c>
      <c r="P274" s="172">
        <v>0</v>
      </c>
      <c r="Q274" s="172">
        <f>ROUND(E274*P274,2)</f>
        <v>0</v>
      </c>
      <c r="R274" s="174"/>
      <c r="S274" s="174" t="s">
        <v>443</v>
      </c>
      <c r="T274" s="175" t="s">
        <v>359</v>
      </c>
      <c r="U274" s="160">
        <v>0</v>
      </c>
      <c r="V274" s="160">
        <f>ROUND(E274*U274,2)</f>
        <v>0</v>
      </c>
      <c r="W274" s="160"/>
      <c r="X274" s="160" t="s">
        <v>744</v>
      </c>
      <c r="Y274" s="160" t="s">
        <v>361</v>
      </c>
      <c r="Z274" s="150"/>
      <c r="AA274" s="150"/>
      <c r="AB274" s="150"/>
      <c r="AC274" s="150"/>
      <c r="AD274" s="150"/>
      <c r="AE274" s="150"/>
      <c r="AF274" s="150"/>
      <c r="AG274" s="150" t="s">
        <v>1758</v>
      </c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</row>
    <row r="275" spans="1:60" outlineLevel="2" x14ac:dyDescent="0.25">
      <c r="A275" s="157"/>
      <c r="B275" s="158"/>
      <c r="C275" s="184" t="s">
        <v>1592</v>
      </c>
      <c r="D275" s="182"/>
      <c r="E275" s="183"/>
      <c r="F275" s="160"/>
      <c r="G275" s="160"/>
      <c r="H275" s="160"/>
      <c r="I275" s="160"/>
      <c r="J275" s="160"/>
      <c r="K275" s="160"/>
      <c r="L275" s="160"/>
      <c r="M275" s="160"/>
      <c r="N275" s="159"/>
      <c r="O275" s="159"/>
      <c r="P275" s="159"/>
      <c r="Q275" s="159"/>
      <c r="R275" s="160"/>
      <c r="S275" s="160"/>
      <c r="T275" s="160"/>
      <c r="U275" s="160"/>
      <c r="V275" s="160"/>
      <c r="W275" s="160"/>
      <c r="X275" s="160"/>
      <c r="Y275" s="160"/>
      <c r="Z275" s="150"/>
      <c r="AA275" s="150"/>
      <c r="AB275" s="150"/>
      <c r="AC275" s="150"/>
      <c r="AD275" s="150"/>
      <c r="AE275" s="150"/>
      <c r="AF275" s="150"/>
      <c r="AG275" s="150" t="s">
        <v>415</v>
      </c>
      <c r="AH275" s="150">
        <v>0</v>
      </c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</row>
    <row r="276" spans="1:60" outlineLevel="3" x14ac:dyDescent="0.25">
      <c r="A276" s="157"/>
      <c r="B276" s="158"/>
      <c r="C276" s="184" t="s">
        <v>239</v>
      </c>
      <c r="D276" s="182"/>
      <c r="E276" s="183">
        <v>2</v>
      </c>
      <c r="F276" s="160"/>
      <c r="G276" s="160"/>
      <c r="H276" s="160"/>
      <c r="I276" s="160"/>
      <c r="J276" s="160"/>
      <c r="K276" s="160"/>
      <c r="L276" s="160"/>
      <c r="M276" s="160"/>
      <c r="N276" s="159"/>
      <c r="O276" s="159"/>
      <c r="P276" s="159"/>
      <c r="Q276" s="159"/>
      <c r="R276" s="160"/>
      <c r="S276" s="160"/>
      <c r="T276" s="160"/>
      <c r="U276" s="160"/>
      <c r="V276" s="160"/>
      <c r="W276" s="160"/>
      <c r="X276" s="160"/>
      <c r="Y276" s="160"/>
      <c r="Z276" s="150"/>
      <c r="AA276" s="150"/>
      <c r="AB276" s="150"/>
      <c r="AC276" s="150"/>
      <c r="AD276" s="150"/>
      <c r="AE276" s="150"/>
      <c r="AF276" s="150"/>
      <c r="AG276" s="150" t="s">
        <v>415</v>
      </c>
      <c r="AH276" s="150">
        <v>0</v>
      </c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</row>
    <row r="277" spans="1:60" outlineLevel="1" x14ac:dyDescent="0.25">
      <c r="A277" s="169">
        <v>83</v>
      </c>
      <c r="B277" s="170" t="s">
        <v>1830</v>
      </c>
      <c r="C277" s="178" t="s">
        <v>1831</v>
      </c>
      <c r="D277" s="171" t="s">
        <v>768</v>
      </c>
      <c r="E277" s="172">
        <v>1</v>
      </c>
      <c r="F277" s="173"/>
      <c r="G277" s="174">
        <f>ROUND(E277*F277,2)</f>
        <v>0</v>
      </c>
      <c r="H277" s="173"/>
      <c r="I277" s="174">
        <f>ROUND(E277*H277,2)</f>
        <v>0</v>
      </c>
      <c r="J277" s="173"/>
      <c r="K277" s="174">
        <f>ROUND(E277*J277,2)</f>
        <v>0</v>
      </c>
      <c r="L277" s="174">
        <v>21</v>
      </c>
      <c r="M277" s="174">
        <f>G277*(1+L277/100)</f>
        <v>0</v>
      </c>
      <c r="N277" s="172">
        <v>0</v>
      </c>
      <c r="O277" s="172">
        <f>ROUND(E277*N277,2)</f>
        <v>0</v>
      </c>
      <c r="P277" s="172">
        <v>0</v>
      </c>
      <c r="Q277" s="172">
        <f>ROUND(E277*P277,2)</f>
        <v>0</v>
      </c>
      <c r="R277" s="174"/>
      <c r="S277" s="174" t="s">
        <v>443</v>
      </c>
      <c r="T277" s="175" t="s">
        <v>359</v>
      </c>
      <c r="U277" s="160">
        <v>0</v>
      </c>
      <c r="V277" s="160">
        <f>ROUND(E277*U277,2)</f>
        <v>0</v>
      </c>
      <c r="W277" s="160"/>
      <c r="X277" s="160" t="s">
        <v>744</v>
      </c>
      <c r="Y277" s="160" t="s">
        <v>361</v>
      </c>
      <c r="Z277" s="150"/>
      <c r="AA277" s="150"/>
      <c r="AB277" s="150"/>
      <c r="AC277" s="150"/>
      <c r="AD277" s="150"/>
      <c r="AE277" s="150"/>
      <c r="AF277" s="150"/>
      <c r="AG277" s="150" t="s">
        <v>1758</v>
      </c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</row>
    <row r="278" spans="1:60" outlineLevel="2" x14ac:dyDescent="0.25">
      <c r="A278" s="157"/>
      <c r="B278" s="158"/>
      <c r="C278" s="184" t="s">
        <v>1715</v>
      </c>
      <c r="D278" s="182"/>
      <c r="E278" s="183"/>
      <c r="F278" s="160"/>
      <c r="G278" s="160"/>
      <c r="H278" s="160"/>
      <c r="I278" s="160"/>
      <c r="J278" s="160"/>
      <c r="K278" s="160"/>
      <c r="L278" s="160"/>
      <c r="M278" s="160"/>
      <c r="N278" s="159"/>
      <c r="O278" s="159"/>
      <c r="P278" s="159"/>
      <c r="Q278" s="159"/>
      <c r="R278" s="160"/>
      <c r="S278" s="160"/>
      <c r="T278" s="160"/>
      <c r="U278" s="160"/>
      <c r="V278" s="160"/>
      <c r="W278" s="160"/>
      <c r="X278" s="160"/>
      <c r="Y278" s="160"/>
      <c r="Z278" s="150"/>
      <c r="AA278" s="150"/>
      <c r="AB278" s="150"/>
      <c r="AC278" s="150"/>
      <c r="AD278" s="150"/>
      <c r="AE278" s="150"/>
      <c r="AF278" s="150"/>
      <c r="AG278" s="150" t="s">
        <v>415</v>
      </c>
      <c r="AH278" s="150">
        <v>0</v>
      </c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</row>
    <row r="279" spans="1:60" outlineLevel="3" x14ac:dyDescent="0.25">
      <c r="A279" s="157"/>
      <c r="B279" s="158"/>
      <c r="C279" s="184" t="s">
        <v>213</v>
      </c>
      <c r="D279" s="182"/>
      <c r="E279" s="183">
        <v>1</v>
      </c>
      <c r="F279" s="160"/>
      <c r="G279" s="160"/>
      <c r="H279" s="160"/>
      <c r="I279" s="160"/>
      <c r="J279" s="160"/>
      <c r="K279" s="160"/>
      <c r="L279" s="160"/>
      <c r="M279" s="160"/>
      <c r="N279" s="159"/>
      <c r="O279" s="159"/>
      <c r="P279" s="159"/>
      <c r="Q279" s="159"/>
      <c r="R279" s="160"/>
      <c r="S279" s="160"/>
      <c r="T279" s="160"/>
      <c r="U279" s="160"/>
      <c r="V279" s="160"/>
      <c r="W279" s="160"/>
      <c r="X279" s="160"/>
      <c r="Y279" s="160"/>
      <c r="Z279" s="150"/>
      <c r="AA279" s="150"/>
      <c r="AB279" s="150"/>
      <c r="AC279" s="150"/>
      <c r="AD279" s="150"/>
      <c r="AE279" s="150"/>
      <c r="AF279" s="150"/>
      <c r="AG279" s="150" t="s">
        <v>415</v>
      </c>
      <c r="AH279" s="150">
        <v>0</v>
      </c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</row>
    <row r="280" spans="1:60" outlineLevel="1" x14ac:dyDescent="0.25">
      <c r="A280" s="169">
        <v>84</v>
      </c>
      <c r="B280" s="170" t="s">
        <v>1832</v>
      </c>
      <c r="C280" s="178" t="s">
        <v>1833</v>
      </c>
      <c r="D280" s="171" t="s">
        <v>768</v>
      </c>
      <c r="E280" s="172">
        <v>1</v>
      </c>
      <c r="F280" s="173"/>
      <c r="G280" s="174">
        <f>ROUND(E280*F280,2)</f>
        <v>0</v>
      </c>
      <c r="H280" s="173"/>
      <c r="I280" s="174">
        <f>ROUND(E280*H280,2)</f>
        <v>0</v>
      </c>
      <c r="J280" s="173"/>
      <c r="K280" s="174">
        <f>ROUND(E280*J280,2)</f>
        <v>0</v>
      </c>
      <c r="L280" s="174">
        <v>21</v>
      </c>
      <c r="M280" s="174">
        <f>G280*(1+L280/100)</f>
        <v>0</v>
      </c>
      <c r="N280" s="172">
        <v>0</v>
      </c>
      <c r="O280" s="172">
        <f>ROUND(E280*N280,2)</f>
        <v>0</v>
      </c>
      <c r="P280" s="172">
        <v>0</v>
      </c>
      <c r="Q280" s="172">
        <f>ROUND(E280*P280,2)</f>
        <v>0</v>
      </c>
      <c r="R280" s="174"/>
      <c r="S280" s="174" t="s">
        <v>443</v>
      </c>
      <c r="T280" s="175" t="s">
        <v>359</v>
      </c>
      <c r="U280" s="160">
        <v>0</v>
      </c>
      <c r="V280" s="160">
        <f>ROUND(E280*U280,2)</f>
        <v>0</v>
      </c>
      <c r="W280" s="160"/>
      <c r="X280" s="160" t="s">
        <v>744</v>
      </c>
      <c r="Y280" s="160" t="s">
        <v>361</v>
      </c>
      <c r="Z280" s="150"/>
      <c r="AA280" s="150"/>
      <c r="AB280" s="150"/>
      <c r="AC280" s="150"/>
      <c r="AD280" s="150"/>
      <c r="AE280" s="150"/>
      <c r="AF280" s="150"/>
      <c r="AG280" s="150" t="s">
        <v>1758</v>
      </c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</row>
    <row r="281" spans="1:60" outlineLevel="2" x14ac:dyDescent="0.25">
      <c r="A281" s="157"/>
      <c r="B281" s="158"/>
      <c r="C281" s="184" t="s">
        <v>1715</v>
      </c>
      <c r="D281" s="182"/>
      <c r="E281" s="183"/>
      <c r="F281" s="160"/>
      <c r="G281" s="160"/>
      <c r="H281" s="160"/>
      <c r="I281" s="160"/>
      <c r="J281" s="160"/>
      <c r="K281" s="160"/>
      <c r="L281" s="160"/>
      <c r="M281" s="160"/>
      <c r="N281" s="159"/>
      <c r="O281" s="159"/>
      <c r="P281" s="159"/>
      <c r="Q281" s="159"/>
      <c r="R281" s="160"/>
      <c r="S281" s="160"/>
      <c r="T281" s="160"/>
      <c r="U281" s="160"/>
      <c r="V281" s="160"/>
      <c r="W281" s="160"/>
      <c r="X281" s="160"/>
      <c r="Y281" s="160"/>
      <c r="Z281" s="150"/>
      <c r="AA281" s="150"/>
      <c r="AB281" s="150"/>
      <c r="AC281" s="150"/>
      <c r="AD281" s="150"/>
      <c r="AE281" s="150"/>
      <c r="AF281" s="150"/>
      <c r="AG281" s="150" t="s">
        <v>415</v>
      </c>
      <c r="AH281" s="150">
        <v>0</v>
      </c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</row>
    <row r="282" spans="1:60" outlineLevel="3" x14ac:dyDescent="0.25">
      <c r="A282" s="157"/>
      <c r="B282" s="158"/>
      <c r="C282" s="184" t="s">
        <v>213</v>
      </c>
      <c r="D282" s="182"/>
      <c r="E282" s="183">
        <v>1</v>
      </c>
      <c r="F282" s="160"/>
      <c r="G282" s="160"/>
      <c r="H282" s="160"/>
      <c r="I282" s="160"/>
      <c r="J282" s="160"/>
      <c r="K282" s="160"/>
      <c r="L282" s="160"/>
      <c r="M282" s="160"/>
      <c r="N282" s="159"/>
      <c r="O282" s="159"/>
      <c r="P282" s="159"/>
      <c r="Q282" s="159"/>
      <c r="R282" s="160"/>
      <c r="S282" s="160"/>
      <c r="T282" s="160"/>
      <c r="U282" s="160"/>
      <c r="V282" s="160"/>
      <c r="W282" s="160"/>
      <c r="X282" s="160"/>
      <c r="Y282" s="160"/>
      <c r="Z282" s="150"/>
      <c r="AA282" s="150"/>
      <c r="AB282" s="150"/>
      <c r="AC282" s="150"/>
      <c r="AD282" s="150"/>
      <c r="AE282" s="150"/>
      <c r="AF282" s="150"/>
      <c r="AG282" s="150" t="s">
        <v>415</v>
      </c>
      <c r="AH282" s="150">
        <v>0</v>
      </c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</row>
    <row r="283" spans="1:60" outlineLevel="1" x14ac:dyDescent="0.25">
      <c r="A283" s="169">
        <v>85</v>
      </c>
      <c r="B283" s="170" t="s">
        <v>1834</v>
      </c>
      <c r="C283" s="178" t="s">
        <v>1835</v>
      </c>
      <c r="D283" s="171" t="s">
        <v>768</v>
      </c>
      <c r="E283" s="172">
        <v>3</v>
      </c>
      <c r="F283" s="173"/>
      <c r="G283" s="174">
        <f>ROUND(E283*F283,2)</f>
        <v>0</v>
      </c>
      <c r="H283" s="173"/>
      <c r="I283" s="174">
        <f>ROUND(E283*H283,2)</f>
        <v>0</v>
      </c>
      <c r="J283" s="173"/>
      <c r="K283" s="174">
        <f>ROUND(E283*J283,2)</f>
        <v>0</v>
      </c>
      <c r="L283" s="174">
        <v>21</v>
      </c>
      <c r="M283" s="174">
        <f>G283*(1+L283/100)</f>
        <v>0</v>
      </c>
      <c r="N283" s="172">
        <v>0</v>
      </c>
      <c r="O283" s="172">
        <f>ROUND(E283*N283,2)</f>
        <v>0</v>
      </c>
      <c r="P283" s="172">
        <v>0</v>
      </c>
      <c r="Q283" s="172">
        <f>ROUND(E283*P283,2)</f>
        <v>0</v>
      </c>
      <c r="R283" s="174"/>
      <c r="S283" s="174" t="s">
        <v>443</v>
      </c>
      <c r="T283" s="175" t="s">
        <v>359</v>
      </c>
      <c r="U283" s="160">
        <v>0</v>
      </c>
      <c r="V283" s="160">
        <f>ROUND(E283*U283,2)</f>
        <v>0</v>
      </c>
      <c r="W283" s="160"/>
      <c r="X283" s="160" t="s">
        <v>744</v>
      </c>
      <c r="Y283" s="160" t="s">
        <v>361</v>
      </c>
      <c r="Z283" s="150"/>
      <c r="AA283" s="150"/>
      <c r="AB283" s="150"/>
      <c r="AC283" s="150"/>
      <c r="AD283" s="150"/>
      <c r="AE283" s="150"/>
      <c r="AF283" s="150"/>
      <c r="AG283" s="150" t="s">
        <v>1758</v>
      </c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</row>
    <row r="284" spans="1:60" outlineLevel="2" x14ac:dyDescent="0.25">
      <c r="A284" s="157"/>
      <c r="B284" s="158"/>
      <c r="C284" s="184" t="s">
        <v>1712</v>
      </c>
      <c r="D284" s="182"/>
      <c r="E284" s="183"/>
      <c r="F284" s="160"/>
      <c r="G284" s="160"/>
      <c r="H284" s="160"/>
      <c r="I284" s="160"/>
      <c r="J284" s="160"/>
      <c r="K284" s="160"/>
      <c r="L284" s="160"/>
      <c r="M284" s="160"/>
      <c r="N284" s="159"/>
      <c r="O284" s="159"/>
      <c r="P284" s="159"/>
      <c r="Q284" s="159"/>
      <c r="R284" s="160"/>
      <c r="S284" s="160"/>
      <c r="T284" s="160"/>
      <c r="U284" s="160"/>
      <c r="V284" s="160"/>
      <c r="W284" s="160"/>
      <c r="X284" s="160"/>
      <c r="Y284" s="160"/>
      <c r="Z284" s="150"/>
      <c r="AA284" s="150"/>
      <c r="AB284" s="150"/>
      <c r="AC284" s="150"/>
      <c r="AD284" s="150"/>
      <c r="AE284" s="150"/>
      <c r="AF284" s="150"/>
      <c r="AG284" s="150" t="s">
        <v>415</v>
      </c>
      <c r="AH284" s="150">
        <v>0</v>
      </c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</row>
    <row r="285" spans="1:60" outlineLevel="3" x14ac:dyDescent="0.25">
      <c r="A285" s="157"/>
      <c r="B285" s="158"/>
      <c r="C285" s="184" t="s">
        <v>243</v>
      </c>
      <c r="D285" s="182"/>
      <c r="E285" s="183">
        <v>3</v>
      </c>
      <c r="F285" s="160"/>
      <c r="G285" s="160"/>
      <c r="H285" s="160"/>
      <c r="I285" s="160"/>
      <c r="J285" s="160"/>
      <c r="K285" s="160"/>
      <c r="L285" s="160"/>
      <c r="M285" s="160"/>
      <c r="N285" s="159"/>
      <c r="O285" s="159"/>
      <c r="P285" s="159"/>
      <c r="Q285" s="159"/>
      <c r="R285" s="160"/>
      <c r="S285" s="160"/>
      <c r="T285" s="160"/>
      <c r="U285" s="160"/>
      <c r="V285" s="160"/>
      <c r="W285" s="160"/>
      <c r="X285" s="160"/>
      <c r="Y285" s="160"/>
      <c r="Z285" s="150"/>
      <c r="AA285" s="150"/>
      <c r="AB285" s="150"/>
      <c r="AC285" s="150"/>
      <c r="AD285" s="150"/>
      <c r="AE285" s="150"/>
      <c r="AF285" s="150"/>
      <c r="AG285" s="150" t="s">
        <v>415</v>
      </c>
      <c r="AH285" s="150">
        <v>0</v>
      </c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</row>
    <row r="286" spans="1:60" outlineLevel="1" x14ac:dyDescent="0.25">
      <c r="A286" s="169">
        <v>86</v>
      </c>
      <c r="B286" s="170" t="s">
        <v>1836</v>
      </c>
      <c r="C286" s="178" t="s">
        <v>1837</v>
      </c>
      <c r="D286" s="171" t="s">
        <v>768</v>
      </c>
      <c r="E286" s="172">
        <v>2</v>
      </c>
      <c r="F286" s="173"/>
      <c r="G286" s="174">
        <f>ROUND(E286*F286,2)</f>
        <v>0</v>
      </c>
      <c r="H286" s="173"/>
      <c r="I286" s="174">
        <f>ROUND(E286*H286,2)</f>
        <v>0</v>
      </c>
      <c r="J286" s="173"/>
      <c r="K286" s="174">
        <f>ROUND(E286*J286,2)</f>
        <v>0</v>
      </c>
      <c r="L286" s="174">
        <v>21</v>
      </c>
      <c r="M286" s="174">
        <f>G286*(1+L286/100)</f>
        <v>0</v>
      </c>
      <c r="N286" s="172">
        <v>0</v>
      </c>
      <c r="O286" s="172">
        <f>ROUND(E286*N286,2)</f>
        <v>0</v>
      </c>
      <c r="P286" s="172">
        <v>0</v>
      </c>
      <c r="Q286" s="172">
        <f>ROUND(E286*P286,2)</f>
        <v>0</v>
      </c>
      <c r="R286" s="174"/>
      <c r="S286" s="174" t="s">
        <v>443</v>
      </c>
      <c r="T286" s="175" t="s">
        <v>359</v>
      </c>
      <c r="U286" s="160">
        <v>0</v>
      </c>
      <c r="V286" s="160">
        <f>ROUND(E286*U286,2)</f>
        <v>0</v>
      </c>
      <c r="W286" s="160"/>
      <c r="X286" s="160" t="s">
        <v>744</v>
      </c>
      <c r="Y286" s="160" t="s">
        <v>361</v>
      </c>
      <c r="Z286" s="150"/>
      <c r="AA286" s="150"/>
      <c r="AB286" s="150"/>
      <c r="AC286" s="150"/>
      <c r="AD286" s="150"/>
      <c r="AE286" s="150"/>
      <c r="AF286" s="150"/>
      <c r="AG286" s="150" t="s">
        <v>1758</v>
      </c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</row>
    <row r="287" spans="1:60" outlineLevel="2" x14ac:dyDescent="0.25">
      <c r="A287" s="157"/>
      <c r="B287" s="158"/>
      <c r="C287" s="184" t="s">
        <v>1592</v>
      </c>
      <c r="D287" s="182"/>
      <c r="E287" s="183"/>
      <c r="F287" s="160"/>
      <c r="G287" s="160"/>
      <c r="H287" s="160"/>
      <c r="I287" s="160"/>
      <c r="J287" s="160"/>
      <c r="K287" s="160"/>
      <c r="L287" s="160"/>
      <c r="M287" s="160"/>
      <c r="N287" s="159"/>
      <c r="O287" s="159"/>
      <c r="P287" s="159"/>
      <c r="Q287" s="159"/>
      <c r="R287" s="160"/>
      <c r="S287" s="160"/>
      <c r="T287" s="160"/>
      <c r="U287" s="160"/>
      <c r="V287" s="160"/>
      <c r="W287" s="160"/>
      <c r="X287" s="160"/>
      <c r="Y287" s="160"/>
      <c r="Z287" s="150"/>
      <c r="AA287" s="150"/>
      <c r="AB287" s="150"/>
      <c r="AC287" s="150"/>
      <c r="AD287" s="150"/>
      <c r="AE287" s="150"/>
      <c r="AF287" s="150"/>
      <c r="AG287" s="150" t="s">
        <v>415</v>
      </c>
      <c r="AH287" s="150">
        <v>0</v>
      </c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</row>
    <row r="288" spans="1:60" outlineLevel="3" x14ac:dyDescent="0.25">
      <c r="A288" s="157"/>
      <c r="B288" s="158"/>
      <c r="C288" s="184" t="s">
        <v>239</v>
      </c>
      <c r="D288" s="182"/>
      <c r="E288" s="183">
        <v>2</v>
      </c>
      <c r="F288" s="160"/>
      <c r="G288" s="160"/>
      <c r="H288" s="160"/>
      <c r="I288" s="160"/>
      <c r="J288" s="160"/>
      <c r="K288" s="160"/>
      <c r="L288" s="160"/>
      <c r="M288" s="160"/>
      <c r="N288" s="159"/>
      <c r="O288" s="159"/>
      <c r="P288" s="159"/>
      <c r="Q288" s="159"/>
      <c r="R288" s="160"/>
      <c r="S288" s="160"/>
      <c r="T288" s="160"/>
      <c r="U288" s="160"/>
      <c r="V288" s="160"/>
      <c r="W288" s="160"/>
      <c r="X288" s="160"/>
      <c r="Y288" s="160"/>
      <c r="Z288" s="150"/>
      <c r="AA288" s="150"/>
      <c r="AB288" s="150"/>
      <c r="AC288" s="150"/>
      <c r="AD288" s="150"/>
      <c r="AE288" s="150"/>
      <c r="AF288" s="150"/>
      <c r="AG288" s="150" t="s">
        <v>415</v>
      </c>
      <c r="AH288" s="150">
        <v>0</v>
      </c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</row>
    <row r="289" spans="1:60" outlineLevel="1" x14ac:dyDescent="0.25">
      <c r="A289" s="169">
        <v>87</v>
      </c>
      <c r="B289" s="170" t="s">
        <v>1838</v>
      </c>
      <c r="C289" s="178" t="s">
        <v>1839</v>
      </c>
      <c r="D289" s="171" t="s">
        <v>768</v>
      </c>
      <c r="E289" s="172">
        <v>8</v>
      </c>
      <c r="F289" s="173"/>
      <c r="G289" s="174">
        <f>ROUND(E289*F289,2)</f>
        <v>0</v>
      </c>
      <c r="H289" s="173"/>
      <c r="I289" s="174">
        <f>ROUND(E289*H289,2)</f>
        <v>0</v>
      </c>
      <c r="J289" s="173"/>
      <c r="K289" s="174">
        <f>ROUND(E289*J289,2)</f>
        <v>0</v>
      </c>
      <c r="L289" s="174">
        <v>21</v>
      </c>
      <c r="M289" s="174">
        <f>G289*(1+L289/100)</f>
        <v>0</v>
      </c>
      <c r="N289" s="172">
        <v>0</v>
      </c>
      <c r="O289" s="172">
        <f>ROUND(E289*N289,2)</f>
        <v>0</v>
      </c>
      <c r="P289" s="172">
        <v>0</v>
      </c>
      <c r="Q289" s="172">
        <f>ROUND(E289*P289,2)</f>
        <v>0</v>
      </c>
      <c r="R289" s="174"/>
      <c r="S289" s="174" t="s">
        <v>443</v>
      </c>
      <c r="T289" s="175" t="s">
        <v>359</v>
      </c>
      <c r="U289" s="160">
        <v>0</v>
      </c>
      <c r="V289" s="160">
        <f>ROUND(E289*U289,2)</f>
        <v>0</v>
      </c>
      <c r="W289" s="160"/>
      <c r="X289" s="160" t="s">
        <v>744</v>
      </c>
      <c r="Y289" s="160" t="s">
        <v>361</v>
      </c>
      <c r="Z289" s="150"/>
      <c r="AA289" s="150"/>
      <c r="AB289" s="150"/>
      <c r="AC289" s="150"/>
      <c r="AD289" s="150"/>
      <c r="AE289" s="150"/>
      <c r="AF289" s="150"/>
      <c r="AG289" s="150" t="s">
        <v>1758</v>
      </c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</row>
    <row r="290" spans="1:60" outlineLevel="2" x14ac:dyDescent="0.25">
      <c r="A290" s="157"/>
      <c r="B290" s="158"/>
      <c r="C290" s="184" t="s">
        <v>1805</v>
      </c>
      <c r="D290" s="182"/>
      <c r="E290" s="183"/>
      <c r="F290" s="160"/>
      <c r="G290" s="160"/>
      <c r="H290" s="160"/>
      <c r="I290" s="160"/>
      <c r="J290" s="160"/>
      <c r="K290" s="160"/>
      <c r="L290" s="160"/>
      <c r="M290" s="160"/>
      <c r="N290" s="159"/>
      <c r="O290" s="159"/>
      <c r="P290" s="159"/>
      <c r="Q290" s="159"/>
      <c r="R290" s="160"/>
      <c r="S290" s="160"/>
      <c r="T290" s="160"/>
      <c r="U290" s="160"/>
      <c r="V290" s="160"/>
      <c r="W290" s="160"/>
      <c r="X290" s="160"/>
      <c r="Y290" s="160"/>
      <c r="Z290" s="150"/>
      <c r="AA290" s="150"/>
      <c r="AB290" s="150"/>
      <c r="AC290" s="150"/>
      <c r="AD290" s="150"/>
      <c r="AE290" s="150"/>
      <c r="AF290" s="150"/>
      <c r="AG290" s="150" t="s">
        <v>415</v>
      </c>
      <c r="AH290" s="150">
        <v>0</v>
      </c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</row>
    <row r="291" spans="1:60" outlineLevel="3" x14ac:dyDescent="0.25">
      <c r="A291" s="157"/>
      <c r="B291" s="158"/>
      <c r="C291" s="184" t="s">
        <v>1806</v>
      </c>
      <c r="D291" s="182"/>
      <c r="E291" s="183">
        <v>8</v>
      </c>
      <c r="F291" s="160"/>
      <c r="G291" s="160"/>
      <c r="H291" s="160"/>
      <c r="I291" s="160"/>
      <c r="J291" s="160"/>
      <c r="K291" s="160"/>
      <c r="L291" s="160"/>
      <c r="M291" s="160"/>
      <c r="N291" s="159"/>
      <c r="O291" s="159"/>
      <c r="P291" s="159"/>
      <c r="Q291" s="159"/>
      <c r="R291" s="160"/>
      <c r="S291" s="160"/>
      <c r="T291" s="160"/>
      <c r="U291" s="160"/>
      <c r="V291" s="160"/>
      <c r="W291" s="160"/>
      <c r="X291" s="160"/>
      <c r="Y291" s="160"/>
      <c r="Z291" s="150"/>
      <c r="AA291" s="150"/>
      <c r="AB291" s="150"/>
      <c r="AC291" s="150"/>
      <c r="AD291" s="150"/>
      <c r="AE291" s="150"/>
      <c r="AF291" s="150"/>
      <c r="AG291" s="150" t="s">
        <v>415</v>
      </c>
      <c r="AH291" s="150">
        <v>0</v>
      </c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</row>
    <row r="292" spans="1:60" outlineLevel="1" x14ac:dyDescent="0.25">
      <c r="A292" s="169">
        <v>88</v>
      </c>
      <c r="B292" s="170" t="s">
        <v>1840</v>
      </c>
      <c r="C292" s="178" t="s">
        <v>1841</v>
      </c>
      <c r="D292" s="171" t="s">
        <v>768</v>
      </c>
      <c r="E292" s="172">
        <v>8</v>
      </c>
      <c r="F292" s="173"/>
      <c r="G292" s="174">
        <f>ROUND(E292*F292,2)</f>
        <v>0</v>
      </c>
      <c r="H292" s="173"/>
      <c r="I292" s="174">
        <f>ROUND(E292*H292,2)</f>
        <v>0</v>
      </c>
      <c r="J292" s="173"/>
      <c r="K292" s="174">
        <f>ROUND(E292*J292,2)</f>
        <v>0</v>
      </c>
      <c r="L292" s="174">
        <v>21</v>
      </c>
      <c r="M292" s="174">
        <f>G292*(1+L292/100)</f>
        <v>0</v>
      </c>
      <c r="N292" s="172">
        <v>0</v>
      </c>
      <c r="O292" s="172">
        <f>ROUND(E292*N292,2)</f>
        <v>0</v>
      </c>
      <c r="P292" s="172">
        <v>0</v>
      </c>
      <c r="Q292" s="172">
        <f>ROUND(E292*P292,2)</f>
        <v>0</v>
      </c>
      <c r="R292" s="174"/>
      <c r="S292" s="174" t="s">
        <v>443</v>
      </c>
      <c r="T292" s="175" t="s">
        <v>359</v>
      </c>
      <c r="U292" s="160">
        <v>0</v>
      </c>
      <c r="V292" s="160">
        <f>ROUND(E292*U292,2)</f>
        <v>0</v>
      </c>
      <c r="W292" s="160"/>
      <c r="X292" s="160" t="s">
        <v>744</v>
      </c>
      <c r="Y292" s="160" t="s">
        <v>361</v>
      </c>
      <c r="Z292" s="150"/>
      <c r="AA292" s="150"/>
      <c r="AB292" s="150"/>
      <c r="AC292" s="150"/>
      <c r="AD292" s="150"/>
      <c r="AE292" s="150"/>
      <c r="AF292" s="150"/>
      <c r="AG292" s="150" t="s">
        <v>1758</v>
      </c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</row>
    <row r="293" spans="1:60" outlineLevel="2" x14ac:dyDescent="0.25">
      <c r="A293" s="157"/>
      <c r="B293" s="158"/>
      <c r="C293" s="184" t="s">
        <v>1805</v>
      </c>
      <c r="D293" s="182"/>
      <c r="E293" s="183"/>
      <c r="F293" s="160"/>
      <c r="G293" s="160"/>
      <c r="H293" s="160"/>
      <c r="I293" s="160"/>
      <c r="J293" s="160"/>
      <c r="K293" s="160"/>
      <c r="L293" s="160"/>
      <c r="M293" s="160"/>
      <c r="N293" s="159"/>
      <c r="O293" s="159"/>
      <c r="P293" s="159"/>
      <c r="Q293" s="159"/>
      <c r="R293" s="160"/>
      <c r="S293" s="160"/>
      <c r="T293" s="160"/>
      <c r="U293" s="160"/>
      <c r="V293" s="160"/>
      <c r="W293" s="160"/>
      <c r="X293" s="160"/>
      <c r="Y293" s="160"/>
      <c r="Z293" s="150"/>
      <c r="AA293" s="150"/>
      <c r="AB293" s="150"/>
      <c r="AC293" s="150"/>
      <c r="AD293" s="150"/>
      <c r="AE293" s="150"/>
      <c r="AF293" s="150"/>
      <c r="AG293" s="150" t="s">
        <v>415</v>
      </c>
      <c r="AH293" s="150">
        <v>0</v>
      </c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</row>
    <row r="294" spans="1:60" outlineLevel="3" x14ac:dyDescent="0.25">
      <c r="A294" s="157"/>
      <c r="B294" s="158"/>
      <c r="C294" s="184" t="s">
        <v>1806</v>
      </c>
      <c r="D294" s="182"/>
      <c r="E294" s="183">
        <v>8</v>
      </c>
      <c r="F294" s="160"/>
      <c r="G294" s="160"/>
      <c r="H294" s="160"/>
      <c r="I294" s="160"/>
      <c r="J294" s="160"/>
      <c r="K294" s="160"/>
      <c r="L294" s="160"/>
      <c r="M294" s="160"/>
      <c r="N294" s="159"/>
      <c r="O294" s="159"/>
      <c r="P294" s="159"/>
      <c r="Q294" s="159"/>
      <c r="R294" s="160"/>
      <c r="S294" s="160"/>
      <c r="T294" s="160"/>
      <c r="U294" s="160"/>
      <c r="V294" s="160"/>
      <c r="W294" s="160"/>
      <c r="X294" s="160"/>
      <c r="Y294" s="160"/>
      <c r="Z294" s="150"/>
      <c r="AA294" s="150"/>
      <c r="AB294" s="150"/>
      <c r="AC294" s="150"/>
      <c r="AD294" s="150"/>
      <c r="AE294" s="150"/>
      <c r="AF294" s="150"/>
      <c r="AG294" s="150" t="s">
        <v>415</v>
      </c>
      <c r="AH294" s="150">
        <v>0</v>
      </c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</row>
    <row r="295" spans="1:60" outlineLevel="1" x14ac:dyDescent="0.25">
      <c r="A295" s="169">
        <v>89</v>
      </c>
      <c r="B295" s="170" t="s">
        <v>1842</v>
      </c>
      <c r="C295" s="178" t="s">
        <v>1843</v>
      </c>
      <c r="D295" s="171" t="s">
        <v>768</v>
      </c>
      <c r="E295" s="172">
        <v>3</v>
      </c>
      <c r="F295" s="173"/>
      <c r="G295" s="174">
        <f>ROUND(E295*F295,2)</f>
        <v>0</v>
      </c>
      <c r="H295" s="173"/>
      <c r="I295" s="174">
        <f>ROUND(E295*H295,2)</f>
        <v>0</v>
      </c>
      <c r="J295" s="173"/>
      <c r="K295" s="174">
        <f>ROUND(E295*J295,2)</f>
        <v>0</v>
      </c>
      <c r="L295" s="174">
        <v>21</v>
      </c>
      <c r="M295" s="174">
        <f>G295*(1+L295/100)</f>
        <v>0</v>
      </c>
      <c r="N295" s="172">
        <v>6.6E-4</v>
      </c>
      <c r="O295" s="172">
        <f>ROUND(E295*N295,2)</f>
        <v>0</v>
      </c>
      <c r="P295" s="172">
        <v>0</v>
      </c>
      <c r="Q295" s="172">
        <f>ROUND(E295*P295,2)</f>
        <v>0</v>
      </c>
      <c r="R295" s="174"/>
      <c r="S295" s="174" t="s">
        <v>443</v>
      </c>
      <c r="T295" s="175" t="s">
        <v>359</v>
      </c>
      <c r="U295" s="160">
        <v>0</v>
      </c>
      <c r="V295" s="160">
        <f>ROUND(E295*U295,2)</f>
        <v>0</v>
      </c>
      <c r="W295" s="160"/>
      <c r="X295" s="160" t="s">
        <v>744</v>
      </c>
      <c r="Y295" s="160" t="s">
        <v>361</v>
      </c>
      <c r="Z295" s="150"/>
      <c r="AA295" s="150"/>
      <c r="AB295" s="150"/>
      <c r="AC295" s="150"/>
      <c r="AD295" s="150"/>
      <c r="AE295" s="150"/>
      <c r="AF295" s="150"/>
      <c r="AG295" s="150" t="s">
        <v>1758</v>
      </c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</row>
    <row r="296" spans="1:60" outlineLevel="2" x14ac:dyDescent="0.25">
      <c r="A296" s="157"/>
      <c r="B296" s="158"/>
      <c r="C296" s="184" t="s">
        <v>1712</v>
      </c>
      <c r="D296" s="182"/>
      <c r="E296" s="183"/>
      <c r="F296" s="160"/>
      <c r="G296" s="160"/>
      <c r="H296" s="160"/>
      <c r="I296" s="160"/>
      <c r="J296" s="160"/>
      <c r="K296" s="160"/>
      <c r="L296" s="160"/>
      <c r="M296" s="160"/>
      <c r="N296" s="159"/>
      <c r="O296" s="159"/>
      <c r="P296" s="159"/>
      <c r="Q296" s="159"/>
      <c r="R296" s="160"/>
      <c r="S296" s="160"/>
      <c r="T296" s="160"/>
      <c r="U296" s="160"/>
      <c r="V296" s="160"/>
      <c r="W296" s="160"/>
      <c r="X296" s="160"/>
      <c r="Y296" s="160"/>
      <c r="Z296" s="150"/>
      <c r="AA296" s="150"/>
      <c r="AB296" s="150"/>
      <c r="AC296" s="150"/>
      <c r="AD296" s="150"/>
      <c r="AE296" s="150"/>
      <c r="AF296" s="150"/>
      <c r="AG296" s="150" t="s">
        <v>415</v>
      </c>
      <c r="AH296" s="150">
        <v>0</v>
      </c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</row>
    <row r="297" spans="1:60" outlineLevel="3" x14ac:dyDescent="0.25">
      <c r="A297" s="157"/>
      <c r="B297" s="158"/>
      <c r="C297" s="184" t="s">
        <v>243</v>
      </c>
      <c r="D297" s="182"/>
      <c r="E297" s="183">
        <v>3</v>
      </c>
      <c r="F297" s="160"/>
      <c r="G297" s="160"/>
      <c r="H297" s="160"/>
      <c r="I297" s="160"/>
      <c r="J297" s="160"/>
      <c r="K297" s="160"/>
      <c r="L297" s="160"/>
      <c r="M297" s="160"/>
      <c r="N297" s="159"/>
      <c r="O297" s="159"/>
      <c r="P297" s="159"/>
      <c r="Q297" s="159"/>
      <c r="R297" s="160"/>
      <c r="S297" s="160"/>
      <c r="T297" s="160"/>
      <c r="U297" s="160"/>
      <c r="V297" s="160"/>
      <c r="W297" s="160"/>
      <c r="X297" s="160"/>
      <c r="Y297" s="160"/>
      <c r="Z297" s="150"/>
      <c r="AA297" s="150"/>
      <c r="AB297" s="150"/>
      <c r="AC297" s="150"/>
      <c r="AD297" s="150"/>
      <c r="AE297" s="150"/>
      <c r="AF297" s="150"/>
      <c r="AG297" s="150" t="s">
        <v>415</v>
      </c>
      <c r="AH297" s="150">
        <v>0</v>
      </c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</row>
    <row r="298" spans="1:60" outlineLevel="1" x14ac:dyDescent="0.25">
      <c r="A298" s="169">
        <v>90</v>
      </c>
      <c r="B298" s="170" t="s">
        <v>1844</v>
      </c>
      <c r="C298" s="178" t="s">
        <v>1845</v>
      </c>
      <c r="D298" s="171" t="s">
        <v>768</v>
      </c>
      <c r="E298" s="172">
        <v>1</v>
      </c>
      <c r="F298" s="173"/>
      <c r="G298" s="174">
        <f>ROUND(E298*F298,2)</f>
        <v>0</v>
      </c>
      <c r="H298" s="173"/>
      <c r="I298" s="174">
        <f>ROUND(E298*H298,2)</f>
        <v>0</v>
      </c>
      <c r="J298" s="173"/>
      <c r="K298" s="174">
        <f>ROUND(E298*J298,2)</f>
        <v>0</v>
      </c>
      <c r="L298" s="174">
        <v>21</v>
      </c>
      <c r="M298" s="174">
        <f>G298*(1+L298/100)</f>
        <v>0</v>
      </c>
      <c r="N298" s="172">
        <v>2.0699999999999998E-3</v>
      </c>
      <c r="O298" s="172">
        <f>ROUND(E298*N298,2)</f>
        <v>0</v>
      </c>
      <c r="P298" s="172">
        <v>0</v>
      </c>
      <c r="Q298" s="172">
        <f>ROUND(E298*P298,2)</f>
        <v>0</v>
      </c>
      <c r="R298" s="174"/>
      <c r="S298" s="174" t="s">
        <v>443</v>
      </c>
      <c r="T298" s="175" t="s">
        <v>359</v>
      </c>
      <c r="U298" s="160">
        <v>0</v>
      </c>
      <c r="V298" s="160">
        <f>ROUND(E298*U298,2)</f>
        <v>0</v>
      </c>
      <c r="W298" s="160"/>
      <c r="X298" s="160" t="s">
        <v>744</v>
      </c>
      <c r="Y298" s="160" t="s">
        <v>361</v>
      </c>
      <c r="Z298" s="150"/>
      <c r="AA298" s="150"/>
      <c r="AB298" s="150"/>
      <c r="AC298" s="150"/>
      <c r="AD298" s="150"/>
      <c r="AE298" s="150"/>
      <c r="AF298" s="150"/>
      <c r="AG298" s="150" t="s">
        <v>1758</v>
      </c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</row>
    <row r="299" spans="1:60" outlineLevel="2" x14ac:dyDescent="0.25">
      <c r="A299" s="157"/>
      <c r="B299" s="158"/>
      <c r="C299" s="184" t="s">
        <v>1715</v>
      </c>
      <c r="D299" s="182"/>
      <c r="E299" s="183"/>
      <c r="F299" s="160"/>
      <c r="G299" s="160"/>
      <c r="H299" s="160"/>
      <c r="I299" s="160"/>
      <c r="J299" s="160"/>
      <c r="K299" s="160"/>
      <c r="L299" s="160"/>
      <c r="M299" s="160"/>
      <c r="N299" s="159"/>
      <c r="O299" s="159"/>
      <c r="P299" s="159"/>
      <c r="Q299" s="159"/>
      <c r="R299" s="160"/>
      <c r="S299" s="160"/>
      <c r="T299" s="160"/>
      <c r="U299" s="160"/>
      <c r="V299" s="160"/>
      <c r="W299" s="160"/>
      <c r="X299" s="160"/>
      <c r="Y299" s="160"/>
      <c r="Z299" s="150"/>
      <c r="AA299" s="150"/>
      <c r="AB299" s="150"/>
      <c r="AC299" s="150"/>
      <c r="AD299" s="150"/>
      <c r="AE299" s="150"/>
      <c r="AF299" s="150"/>
      <c r="AG299" s="150" t="s">
        <v>415</v>
      </c>
      <c r="AH299" s="150">
        <v>0</v>
      </c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</row>
    <row r="300" spans="1:60" outlineLevel="3" x14ac:dyDescent="0.25">
      <c r="A300" s="157"/>
      <c r="B300" s="158"/>
      <c r="C300" s="184" t="s">
        <v>213</v>
      </c>
      <c r="D300" s="182"/>
      <c r="E300" s="183">
        <v>1</v>
      </c>
      <c r="F300" s="160"/>
      <c r="G300" s="160"/>
      <c r="H300" s="160"/>
      <c r="I300" s="160"/>
      <c r="J300" s="160"/>
      <c r="K300" s="160"/>
      <c r="L300" s="160"/>
      <c r="M300" s="160"/>
      <c r="N300" s="159"/>
      <c r="O300" s="159"/>
      <c r="P300" s="159"/>
      <c r="Q300" s="159"/>
      <c r="R300" s="160"/>
      <c r="S300" s="160"/>
      <c r="T300" s="160"/>
      <c r="U300" s="160"/>
      <c r="V300" s="160"/>
      <c r="W300" s="160"/>
      <c r="X300" s="160"/>
      <c r="Y300" s="160"/>
      <c r="Z300" s="150"/>
      <c r="AA300" s="150"/>
      <c r="AB300" s="150"/>
      <c r="AC300" s="150"/>
      <c r="AD300" s="150"/>
      <c r="AE300" s="150"/>
      <c r="AF300" s="150"/>
      <c r="AG300" s="150" t="s">
        <v>415</v>
      </c>
      <c r="AH300" s="150">
        <v>0</v>
      </c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</row>
    <row r="301" spans="1:60" outlineLevel="1" x14ac:dyDescent="0.25">
      <c r="A301" s="169">
        <v>91</v>
      </c>
      <c r="B301" s="170" t="s">
        <v>1846</v>
      </c>
      <c r="C301" s="178" t="s">
        <v>1847</v>
      </c>
      <c r="D301" s="171" t="s">
        <v>768</v>
      </c>
      <c r="E301" s="172">
        <v>2</v>
      </c>
      <c r="F301" s="173"/>
      <c r="G301" s="174">
        <f>ROUND(E301*F301,2)</f>
        <v>0</v>
      </c>
      <c r="H301" s="173"/>
      <c r="I301" s="174">
        <f>ROUND(E301*H301,2)</f>
        <v>0</v>
      </c>
      <c r="J301" s="173"/>
      <c r="K301" s="174">
        <f>ROUND(E301*J301,2)</f>
        <v>0</v>
      </c>
      <c r="L301" s="174">
        <v>21</v>
      </c>
      <c r="M301" s="174">
        <f>G301*(1+L301/100)</f>
        <v>0</v>
      </c>
      <c r="N301" s="172">
        <v>7.2999999999999996E-4</v>
      </c>
      <c r="O301" s="172">
        <f>ROUND(E301*N301,2)</f>
        <v>0</v>
      </c>
      <c r="P301" s="172">
        <v>0</v>
      </c>
      <c r="Q301" s="172">
        <f>ROUND(E301*P301,2)</f>
        <v>0</v>
      </c>
      <c r="R301" s="174"/>
      <c r="S301" s="174" t="s">
        <v>443</v>
      </c>
      <c r="T301" s="175" t="s">
        <v>359</v>
      </c>
      <c r="U301" s="160">
        <v>0</v>
      </c>
      <c r="V301" s="160">
        <f>ROUND(E301*U301,2)</f>
        <v>0</v>
      </c>
      <c r="W301" s="160"/>
      <c r="X301" s="160" t="s">
        <v>744</v>
      </c>
      <c r="Y301" s="160" t="s">
        <v>361</v>
      </c>
      <c r="Z301" s="150"/>
      <c r="AA301" s="150"/>
      <c r="AB301" s="150"/>
      <c r="AC301" s="150"/>
      <c r="AD301" s="150"/>
      <c r="AE301" s="150"/>
      <c r="AF301" s="150"/>
      <c r="AG301" s="150" t="s">
        <v>1758</v>
      </c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</row>
    <row r="302" spans="1:60" outlineLevel="2" x14ac:dyDescent="0.25">
      <c r="A302" s="157"/>
      <c r="B302" s="158"/>
      <c r="C302" s="184" t="s">
        <v>1592</v>
      </c>
      <c r="D302" s="182"/>
      <c r="E302" s="183"/>
      <c r="F302" s="160"/>
      <c r="G302" s="160"/>
      <c r="H302" s="160"/>
      <c r="I302" s="160"/>
      <c r="J302" s="160"/>
      <c r="K302" s="160"/>
      <c r="L302" s="160"/>
      <c r="M302" s="160"/>
      <c r="N302" s="159"/>
      <c r="O302" s="159"/>
      <c r="P302" s="159"/>
      <c r="Q302" s="159"/>
      <c r="R302" s="160"/>
      <c r="S302" s="160"/>
      <c r="T302" s="160"/>
      <c r="U302" s="160"/>
      <c r="V302" s="160"/>
      <c r="W302" s="160"/>
      <c r="X302" s="160"/>
      <c r="Y302" s="160"/>
      <c r="Z302" s="150"/>
      <c r="AA302" s="150"/>
      <c r="AB302" s="150"/>
      <c r="AC302" s="150"/>
      <c r="AD302" s="150"/>
      <c r="AE302" s="150"/>
      <c r="AF302" s="150"/>
      <c r="AG302" s="150" t="s">
        <v>415</v>
      </c>
      <c r="AH302" s="150">
        <v>0</v>
      </c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</row>
    <row r="303" spans="1:60" outlineLevel="3" x14ac:dyDescent="0.25">
      <c r="A303" s="157"/>
      <c r="B303" s="158"/>
      <c r="C303" s="184" t="s">
        <v>239</v>
      </c>
      <c r="D303" s="182"/>
      <c r="E303" s="183">
        <v>2</v>
      </c>
      <c r="F303" s="160"/>
      <c r="G303" s="160"/>
      <c r="H303" s="160"/>
      <c r="I303" s="160"/>
      <c r="J303" s="160"/>
      <c r="K303" s="160"/>
      <c r="L303" s="160"/>
      <c r="M303" s="160"/>
      <c r="N303" s="159"/>
      <c r="O303" s="159"/>
      <c r="P303" s="159"/>
      <c r="Q303" s="159"/>
      <c r="R303" s="160"/>
      <c r="S303" s="160"/>
      <c r="T303" s="160"/>
      <c r="U303" s="160"/>
      <c r="V303" s="160"/>
      <c r="W303" s="160"/>
      <c r="X303" s="160"/>
      <c r="Y303" s="160"/>
      <c r="Z303" s="150"/>
      <c r="AA303" s="150"/>
      <c r="AB303" s="150"/>
      <c r="AC303" s="150"/>
      <c r="AD303" s="150"/>
      <c r="AE303" s="150"/>
      <c r="AF303" s="150"/>
      <c r="AG303" s="150" t="s">
        <v>415</v>
      </c>
      <c r="AH303" s="150">
        <v>0</v>
      </c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</row>
    <row r="304" spans="1:60" outlineLevel="1" x14ac:dyDescent="0.25">
      <c r="A304" s="169">
        <v>92</v>
      </c>
      <c r="B304" s="170" t="s">
        <v>1848</v>
      </c>
      <c r="C304" s="178" t="s">
        <v>1849</v>
      </c>
      <c r="D304" s="171" t="s">
        <v>768</v>
      </c>
      <c r="E304" s="172">
        <v>1</v>
      </c>
      <c r="F304" s="173"/>
      <c r="G304" s="174">
        <f>ROUND(E304*F304,2)</f>
        <v>0</v>
      </c>
      <c r="H304" s="173"/>
      <c r="I304" s="174">
        <f>ROUND(E304*H304,2)</f>
        <v>0</v>
      </c>
      <c r="J304" s="173"/>
      <c r="K304" s="174">
        <f>ROUND(E304*J304,2)</f>
        <v>0</v>
      </c>
      <c r="L304" s="174">
        <v>21</v>
      </c>
      <c r="M304" s="174">
        <f>G304*(1+L304/100)</f>
        <v>0</v>
      </c>
      <c r="N304" s="172">
        <v>1.4999999999999999E-4</v>
      </c>
      <c r="O304" s="172">
        <f>ROUND(E304*N304,2)</f>
        <v>0</v>
      </c>
      <c r="P304" s="172">
        <v>0</v>
      </c>
      <c r="Q304" s="172">
        <f>ROUND(E304*P304,2)</f>
        <v>0</v>
      </c>
      <c r="R304" s="174"/>
      <c r="S304" s="174" t="s">
        <v>443</v>
      </c>
      <c r="T304" s="175" t="s">
        <v>359</v>
      </c>
      <c r="U304" s="160">
        <v>0</v>
      </c>
      <c r="V304" s="160">
        <f>ROUND(E304*U304,2)</f>
        <v>0</v>
      </c>
      <c r="W304" s="160"/>
      <c r="X304" s="160" t="s">
        <v>744</v>
      </c>
      <c r="Y304" s="160" t="s">
        <v>361</v>
      </c>
      <c r="Z304" s="150"/>
      <c r="AA304" s="150"/>
      <c r="AB304" s="150"/>
      <c r="AC304" s="150"/>
      <c r="AD304" s="150"/>
      <c r="AE304" s="150"/>
      <c r="AF304" s="150"/>
      <c r="AG304" s="150" t="s">
        <v>1758</v>
      </c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</row>
    <row r="305" spans="1:60" outlineLevel="2" x14ac:dyDescent="0.25">
      <c r="A305" s="157"/>
      <c r="B305" s="158"/>
      <c r="C305" s="184" t="s">
        <v>1715</v>
      </c>
      <c r="D305" s="182"/>
      <c r="E305" s="183"/>
      <c r="F305" s="160"/>
      <c r="G305" s="160"/>
      <c r="H305" s="160"/>
      <c r="I305" s="160"/>
      <c r="J305" s="160"/>
      <c r="K305" s="160"/>
      <c r="L305" s="160"/>
      <c r="M305" s="160"/>
      <c r="N305" s="159"/>
      <c r="O305" s="159"/>
      <c r="P305" s="159"/>
      <c r="Q305" s="159"/>
      <c r="R305" s="160"/>
      <c r="S305" s="160"/>
      <c r="T305" s="160"/>
      <c r="U305" s="160"/>
      <c r="V305" s="160"/>
      <c r="W305" s="160"/>
      <c r="X305" s="160"/>
      <c r="Y305" s="160"/>
      <c r="Z305" s="150"/>
      <c r="AA305" s="150"/>
      <c r="AB305" s="150"/>
      <c r="AC305" s="150"/>
      <c r="AD305" s="150"/>
      <c r="AE305" s="150"/>
      <c r="AF305" s="150"/>
      <c r="AG305" s="150" t="s">
        <v>415</v>
      </c>
      <c r="AH305" s="150">
        <v>0</v>
      </c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</row>
    <row r="306" spans="1:60" outlineLevel="3" x14ac:dyDescent="0.25">
      <c r="A306" s="157"/>
      <c r="B306" s="158"/>
      <c r="C306" s="184" t="s">
        <v>213</v>
      </c>
      <c r="D306" s="182"/>
      <c r="E306" s="183">
        <v>1</v>
      </c>
      <c r="F306" s="160"/>
      <c r="G306" s="160"/>
      <c r="H306" s="160"/>
      <c r="I306" s="160"/>
      <c r="J306" s="160"/>
      <c r="K306" s="160"/>
      <c r="L306" s="160"/>
      <c r="M306" s="160"/>
      <c r="N306" s="159"/>
      <c r="O306" s="159"/>
      <c r="P306" s="159"/>
      <c r="Q306" s="159"/>
      <c r="R306" s="160"/>
      <c r="S306" s="160"/>
      <c r="T306" s="160"/>
      <c r="U306" s="160"/>
      <c r="V306" s="160"/>
      <c r="W306" s="160"/>
      <c r="X306" s="160"/>
      <c r="Y306" s="160"/>
      <c r="Z306" s="150"/>
      <c r="AA306" s="150"/>
      <c r="AB306" s="150"/>
      <c r="AC306" s="150"/>
      <c r="AD306" s="150"/>
      <c r="AE306" s="150"/>
      <c r="AF306" s="150"/>
      <c r="AG306" s="150" t="s">
        <v>415</v>
      </c>
      <c r="AH306" s="150">
        <v>0</v>
      </c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</row>
    <row r="307" spans="1:60" outlineLevel="1" x14ac:dyDescent="0.25">
      <c r="A307" s="169">
        <v>93</v>
      </c>
      <c r="B307" s="170" t="s">
        <v>1850</v>
      </c>
      <c r="C307" s="178" t="s">
        <v>1851</v>
      </c>
      <c r="D307" s="171" t="s">
        <v>768</v>
      </c>
      <c r="E307" s="172">
        <v>1</v>
      </c>
      <c r="F307" s="173"/>
      <c r="G307" s="174">
        <f>ROUND(E307*F307,2)</f>
        <v>0</v>
      </c>
      <c r="H307" s="173"/>
      <c r="I307" s="174">
        <f>ROUND(E307*H307,2)</f>
        <v>0</v>
      </c>
      <c r="J307" s="173"/>
      <c r="K307" s="174">
        <f>ROUND(E307*J307,2)</f>
        <v>0</v>
      </c>
      <c r="L307" s="174">
        <v>21</v>
      </c>
      <c r="M307" s="174">
        <f>G307*(1+L307/100)</f>
        <v>0</v>
      </c>
      <c r="N307" s="172">
        <v>1.3999999999999999E-4</v>
      </c>
      <c r="O307" s="172">
        <f>ROUND(E307*N307,2)</f>
        <v>0</v>
      </c>
      <c r="P307" s="172">
        <v>0</v>
      </c>
      <c r="Q307" s="172">
        <f>ROUND(E307*P307,2)</f>
        <v>0</v>
      </c>
      <c r="R307" s="174"/>
      <c r="S307" s="174" t="s">
        <v>443</v>
      </c>
      <c r="T307" s="175" t="s">
        <v>359</v>
      </c>
      <c r="U307" s="160">
        <v>0</v>
      </c>
      <c r="V307" s="160">
        <f>ROUND(E307*U307,2)</f>
        <v>0</v>
      </c>
      <c r="W307" s="160"/>
      <c r="X307" s="160" t="s">
        <v>744</v>
      </c>
      <c r="Y307" s="160" t="s">
        <v>361</v>
      </c>
      <c r="Z307" s="150"/>
      <c r="AA307" s="150"/>
      <c r="AB307" s="150"/>
      <c r="AC307" s="150"/>
      <c r="AD307" s="150"/>
      <c r="AE307" s="150"/>
      <c r="AF307" s="150"/>
      <c r="AG307" s="150" t="s">
        <v>1758</v>
      </c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</row>
    <row r="308" spans="1:60" outlineLevel="2" x14ac:dyDescent="0.25">
      <c r="A308" s="157"/>
      <c r="B308" s="158"/>
      <c r="C308" s="184" t="s">
        <v>1715</v>
      </c>
      <c r="D308" s="182"/>
      <c r="E308" s="183"/>
      <c r="F308" s="160"/>
      <c r="G308" s="160"/>
      <c r="H308" s="160"/>
      <c r="I308" s="160"/>
      <c r="J308" s="160"/>
      <c r="K308" s="160"/>
      <c r="L308" s="160"/>
      <c r="M308" s="160"/>
      <c r="N308" s="159"/>
      <c r="O308" s="159"/>
      <c r="P308" s="159"/>
      <c r="Q308" s="159"/>
      <c r="R308" s="160"/>
      <c r="S308" s="160"/>
      <c r="T308" s="160"/>
      <c r="U308" s="160"/>
      <c r="V308" s="160"/>
      <c r="W308" s="160"/>
      <c r="X308" s="160"/>
      <c r="Y308" s="160"/>
      <c r="Z308" s="150"/>
      <c r="AA308" s="150"/>
      <c r="AB308" s="150"/>
      <c r="AC308" s="150"/>
      <c r="AD308" s="150"/>
      <c r="AE308" s="150"/>
      <c r="AF308" s="150"/>
      <c r="AG308" s="150" t="s">
        <v>415</v>
      </c>
      <c r="AH308" s="150">
        <v>0</v>
      </c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</row>
    <row r="309" spans="1:60" outlineLevel="3" x14ac:dyDescent="0.25">
      <c r="A309" s="157"/>
      <c r="B309" s="158"/>
      <c r="C309" s="184" t="s">
        <v>213</v>
      </c>
      <c r="D309" s="182"/>
      <c r="E309" s="183">
        <v>1</v>
      </c>
      <c r="F309" s="160"/>
      <c r="G309" s="160"/>
      <c r="H309" s="160"/>
      <c r="I309" s="160"/>
      <c r="J309" s="160"/>
      <c r="K309" s="160"/>
      <c r="L309" s="160"/>
      <c r="M309" s="160"/>
      <c r="N309" s="159"/>
      <c r="O309" s="159"/>
      <c r="P309" s="159"/>
      <c r="Q309" s="159"/>
      <c r="R309" s="160"/>
      <c r="S309" s="160"/>
      <c r="T309" s="160"/>
      <c r="U309" s="160"/>
      <c r="V309" s="160"/>
      <c r="W309" s="160"/>
      <c r="X309" s="160"/>
      <c r="Y309" s="160"/>
      <c r="Z309" s="150"/>
      <c r="AA309" s="150"/>
      <c r="AB309" s="150"/>
      <c r="AC309" s="150"/>
      <c r="AD309" s="150"/>
      <c r="AE309" s="150"/>
      <c r="AF309" s="150"/>
      <c r="AG309" s="150" t="s">
        <v>415</v>
      </c>
      <c r="AH309" s="150">
        <v>0</v>
      </c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</row>
    <row r="310" spans="1:60" outlineLevel="1" x14ac:dyDescent="0.25">
      <c r="A310" s="169">
        <v>94</v>
      </c>
      <c r="B310" s="170" t="s">
        <v>1852</v>
      </c>
      <c r="C310" s="178" t="s">
        <v>1853</v>
      </c>
      <c r="D310" s="171" t="s">
        <v>768</v>
      </c>
      <c r="E310" s="172">
        <v>1</v>
      </c>
      <c r="F310" s="173"/>
      <c r="G310" s="174">
        <f>ROUND(E310*F310,2)</f>
        <v>0</v>
      </c>
      <c r="H310" s="173"/>
      <c r="I310" s="174">
        <f>ROUND(E310*H310,2)</f>
        <v>0</v>
      </c>
      <c r="J310" s="173"/>
      <c r="K310" s="174">
        <f>ROUND(E310*J310,2)</f>
        <v>0</v>
      </c>
      <c r="L310" s="174">
        <v>21</v>
      </c>
      <c r="M310" s="174">
        <f>G310*(1+L310/100)</f>
        <v>0</v>
      </c>
      <c r="N310" s="172">
        <v>0</v>
      </c>
      <c r="O310" s="172">
        <f>ROUND(E310*N310,2)</f>
        <v>0</v>
      </c>
      <c r="P310" s="172">
        <v>0</v>
      </c>
      <c r="Q310" s="172">
        <f>ROUND(E310*P310,2)</f>
        <v>0</v>
      </c>
      <c r="R310" s="174"/>
      <c r="S310" s="174" t="s">
        <v>443</v>
      </c>
      <c r="T310" s="175" t="s">
        <v>359</v>
      </c>
      <c r="U310" s="160">
        <v>0</v>
      </c>
      <c r="V310" s="160">
        <f>ROUND(E310*U310,2)</f>
        <v>0</v>
      </c>
      <c r="W310" s="160"/>
      <c r="X310" s="160" t="s">
        <v>744</v>
      </c>
      <c r="Y310" s="160" t="s">
        <v>361</v>
      </c>
      <c r="Z310" s="150"/>
      <c r="AA310" s="150"/>
      <c r="AB310" s="150"/>
      <c r="AC310" s="150"/>
      <c r="AD310" s="150"/>
      <c r="AE310" s="150"/>
      <c r="AF310" s="150"/>
      <c r="AG310" s="150" t="s">
        <v>1758</v>
      </c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</row>
    <row r="311" spans="1:60" outlineLevel="2" x14ac:dyDescent="0.25">
      <c r="A311" s="157"/>
      <c r="B311" s="158"/>
      <c r="C311" s="184" t="s">
        <v>1715</v>
      </c>
      <c r="D311" s="182"/>
      <c r="E311" s="183"/>
      <c r="F311" s="160"/>
      <c r="G311" s="160"/>
      <c r="H311" s="160"/>
      <c r="I311" s="160"/>
      <c r="J311" s="160"/>
      <c r="K311" s="160"/>
      <c r="L311" s="160"/>
      <c r="M311" s="160"/>
      <c r="N311" s="159"/>
      <c r="O311" s="159"/>
      <c r="P311" s="159"/>
      <c r="Q311" s="159"/>
      <c r="R311" s="160"/>
      <c r="S311" s="160"/>
      <c r="T311" s="160"/>
      <c r="U311" s="160"/>
      <c r="V311" s="160"/>
      <c r="W311" s="160"/>
      <c r="X311" s="160"/>
      <c r="Y311" s="160"/>
      <c r="Z311" s="150"/>
      <c r="AA311" s="150"/>
      <c r="AB311" s="150"/>
      <c r="AC311" s="150"/>
      <c r="AD311" s="150"/>
      <c r="AE311" s="150"/>
      <c r="AF311" s="150"/>
      <c r="AG311" s="150" t="s">
        <v>415</v>
      </c>
      <c r="AH311" s="150">
        <v>0</v>
      </c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</row>
    <row r="312" spans="1:60" outlineLevel="3" x14ac:dyDescent="0.25">
      <c r="A312" s="157"/>
      <c r="B312" s="158"/>
      <c r="C312" s="184" t="s">
        <v>213</v>
      </c>
      <c r="D312" s="182"/>
      <c r="E312" s="183">
        <v>1</v>
      </c>
      <c r="F312" s="160"/>
      <c r="G312" s="160"/>
      <c r="H312" s="160"/>
      <c r="I312" s="160"/>
      <c r="J312" s="160"/>
      <c r="K312" s="160"/>
      <c r="L312" s="160"/>
      <c r="M312" s="160"/>
      <c r="N312" s="159"/>
      <c r="O312" s="159"/>
      <c r="P312" s="159"/>
      <c r="Q312" s="159"/>
      <c r="R312" s="160"/>
      <c r="S312" s="160"/>
      <c r="T312" s="160"/>
      <c r="U312" s="160"/>
      <c r="V312" s="160"/>
      <c r="W312" s="160"/>
      <c r="X312" s="160"/>
      <c r="Y312" s="160"/>
      <c r="Z312" s="150"/>
      <c r="AA312" s="150"/>
      <c r="AB312" s="150"/>
      <c r="AC312" s="150"/>
      <c r="AD312" s="150"/>
      <c r="AE312" s="150"/>
      <c r="AF312" s="150"/>
      <c r="AG312" s="150" t="s">
        <v>415</v>
      </c>
      <c r="AH312" s="150">
        <v>0</v>
      </c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</row>
    <row r="313" spans="1:60" outlineLevel="1" x14ac:dyDescent="0.25">
      <c r="A313" s="169">
        <v>95</v>
      </c>
      <c r="B313" s="170" t="s">
        <v>1854</v>
      </c>
      <c r="C313" s="178" t="s">
        <v>1855</v>
      </c>
      <c r="D313" s="171" t="s">
        <v>768</v>
      </c>
      <c r="E313" s="172">
        <v>4</v>
      </c>
      <c r="F313" s="173"/>
      <c r="G313" s="174">
        <f>ROUND(E313*F313,2)</f>
        <v>0</v>
      </c>
      <c r="H313" s="173"/>
      <c r="I313" s="174">
        <f>ROUND(E313*H313,2)</f>
        <v>0</v>
      </c>
      <c r="J313" s="173"/>
      <c r="K313" s="174">
        <f>ROUND(E313*J313,2)</f>
        <v>0</v>
      </c>
      <c r="L313" s="174">
        <v>21</v>
      </c>
      <c r="M313" s="174">
        <f>G313*(1+L313/100)</f>
        <v>0</v>
      </c>
      <c r="N313" s="172">
        <v>0</v>
      </c>
      <c r="O313" s="172">
        <f>ROUND(E313*N313,2)</f>
        <v>0</v>
      </c>
      <c r="P313" s="172">
        <v>0</v>
      </c>
      <c r="Q313" s="172">
        <f>ROUND(E313*P313,2)</f>
        <v>0</v>
      </c>
      <c r="R313" s="174"/>
      <c r="S313" s="174" t="s">
        <v>443</v>
      </c>
      <c r="T313" s="175" t="s">
        <v>359</v>
      </c>
      <c r="U313" s="160">
        <v>0</v>
      </c>
      <c r="V313" s="160">
        <f>ROUND(E313*U313,2)</f>
        <v>0</v>
      </c>
      <c r="W313" s="160"/>
      <c r="X313" s="160" t="s">
        <v>744</v>
      </c>
      <c r="Y313" s="160" t="s">
        <v>361</v>
      </c>
      <c r="Z313" s="150"/>
      <c r="AA313" s="150"/>
      <c r="AB313" s="150"/>
      <c r="AC313" s="150"/>
      <c r="AD313" s="150"/>
      <c r="AE313" s="150"/>
      <c r="AF313" s="150"/>
      <c r="AG313" s="150" t="s">
        <v>1758</v>
      </c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</row>
    <row r="314" spans="1:60" outlineLevel="2" x14ac:dyDescent="0.25">
      <c r="A314" s="157"/>
      <c r="B314" s="158"/>
      <c r="C314" s="184" t="s">
        <v>1733</v>
      </c>
      <c r="D314" s="182"/>
      <c r="E314" s="183"/>
      <c r="F314" s="160"/>
      <c r="G314" s="160"/>
      <c r="H314" s="160"/>
      <c r="I314" s="160"/>
      <c r="J314" s="160"/>
      <c r="K314" s="160"/>
      <c r="L314" s="160"/>
      <c r="M314" s="160"/>
      <c r="N314" s="159"/>
      <c r="O314" s="159"/>
      <c r="P314" s="159"/>
      <c r="Q314" s="159"/>
      <c r="R314" s="160"/>
      <c r="S314" s="160"/>
      <c r="T314" s="160"/>
      <c r="U314" s="160"/>
      <c r="V314" s="160"/>
      <c r="W314" s="160"/>
      <c r="X314" s="160"/>
      <c r="Y314" s="160"/>
      <c r="Z314" s="150"/>
      <c r="AA314" s="150"/>
      <c r="AB314" s="150"/>
      <c r="AC314" s="150"/>
      <c r="AD314" s="150"/>
      <c r="AE314" s="150"/>
      <c r="AF314" s="150"/>
      <c r="AG314" s="150" t="s">
        <v>415</v>
      </c>
      <c r="AH314" s="150">
        <v>0</v>
      </c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</row>
    <row r="315" spans="1:60" outlineLevel="3" x14ac:dyDescent="0.25">
      <c r="A315" s="157"/>
      <c r="B315" s="158"/>
      <c r="C315" s="184" t="s">
        <v>1740</v>
      </c>
      <c r="D315" s="182"/>
      <c r="E315" s="183">
        <v>4</v>
      </c>
      <c r="F315" s="160"/>
      <c r="G315" s="160"/>
      <c r="H315" s="160"/>
      <c r="I315" s="160"/>
      <c r="J315" s="160"/>
      <c r="K315" s="160"/>
      <c r="L315" s="160"/>
      <c r="M315" s="160"/>
      <c r="N315" s="159"/>
      <c r="O315" s="159"/>
      <c r="P315" s="159"/>
      <c r="Q315" s="159"/>
      <c r="R315" s="160"/>
      <c r="S315" s="160"/>
      <c r="T315" s="160"/>
      <c r="U315" s="160"/>
      <c r="V315" s="160"/>
      <c r="W315" s="160"/>
      <c r="X315" s="160"/>
      <c r="Y315" s="160"/>
      <c r="Z315" s="150"/>
      <c r="AA315" s="150"/>
      <c r="AB315" s="150"/>
      <c r="AC315" s="150"/>
      <c r="AD315" s="150"/>
      <c r="AE315" s="150"/>
      <c r="AF315" s="150"/>
      <c r="AG315" s="150" t="s">
        <v>415</v>
      </c>
      <c r="AH315" s="150">
        <v>0</v>
      </c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</row>
    <row r="316" spans="1:60" outlineLevel="1" x14ac:dyDescent="0.25">
      <c r="A316" s="169">
        <v>96</v>
      </c>
      <c r="B316" s="170" t="s">
        <v>1856</v>
      </c>
      <c r="C316" s="178" t="s">
        <v>1857</v>
      </c>
      <c r="D316" s="171" t="s">
        <v>768</v>
      </c>
      <c r="E316" s="172">
        <v>1</v>
      </c>
      <c r="F316" s="173"/>
      <c r="G316" s="174">
        <f>ROUND(E316*F316,2)</f>
        <v>0</v>
      </c>
      <c r="H316" s="173"/>
      <c r="I316" s="174">
        <f>ROUND(E316*H316,2)</f>
        <v>0</v>
      </c>
      <c r="J316" s="173"/>
      <c r="K316" s="174">
        <f>ROUND(E316*J316,2)</f>
        <v>0</v>
      </c>
      <c r="L316" s="174">
        <v>21</v>
      </c>
      <c r="M316" s="174">
        <f>G316*(1+L316/100)</f>
        <v>0</v>
      </c>
      <c r="N316" s="172">
        <v>1.4999999999999999E-4</v>
      </c>
      <c r="O316" s="172">
        <f>ROUND(E316*N316,2)</f>
        <v>0</v>
      </c>
      <c r="P316" s="172">
        <v>0</v>
      </c>
      <c r="Q316" s="172">
        <f>ROUND(E316*P316,2)</f>
        <v>0</v>
      </c>
      <c r="R316" s="174"/>
      <c r="S316" s="174" t="s">
        <v>443</v>
      </c>
      <c r="T316" s="175" t="s">
        <v>359</v>
      </c>
      <c r="U316" s="160">
        <v>0</v>
      </c>
      <c r="V316" s="160">
        <f>ROUND(E316*U316,2)</f>
        <v>0</v>
      </c>
      <c r="W316" s="160"/>
      <c r="X316" s="160" t="s">
        <v>744</v>
      </c>
      <c r="Y316" s="160" t="s">
        <v>361</v>
      </c>
      <c r="Z316" s="150"/>
      <c r="AA316" s="150"/>
      <c r="AB316" s="150"/>
      <c r="AC316" s="150"/>
      <c r="AD316" s="150"/>
      <c r="AE316" s="150"/>
      <c r="AF316" s="150"/>
      <c r="AG316" s="150" t="s">
        <v>1758</v>
      </c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</row>
    <row r="317" spans="1:60" outlineLevel="2" x14ac:dyDescent="0.25">
      <c r="A317" s="157"/>
      <c r="B317" s="158"/>
      <c r="C317" s="184" t="s">
        <v>1715</v>
      </c>
      <c r="D317" s="182"/>
      <c r="E317" s="183"/>
      <c r="F317" s="160"/>
      <c r="G317" s="160"/>
      <c r="H317" s="160"/>
      <c r="I317" s="160"/>
      <c r="J317" s="160"/>
      <c r="K317" s="160"/>
      <c r="L317" s="160"/>
      <c r="M317" s="160"/>
      <c r="N317" s="159"/>
      <c r="O317" s="159"/>
      <c r="P317" s="159"/>
      <c r="Q317" s="159"/>
      <c r="R317" s="160"/>
      <c r="S317" s="160"/>
      <c r="T317" s="160"/>
      <c r="U317" s="160"/>
      <c r="V317" s="160"/>
      <c r="W317" s="160"/>
      <c r="X317" s="160"/>
      <c r="Y317" s="160"/>
      <c r="Z317" s="150"/>
      <c r="AA317" s="150"/>
      <c r="AB317" s="150"/>
      <c r="AC317" s="150"/>
      <c r="AD317" s="150"/>
      <c r="AE317" s="150"/>
      <c r="AF317" s="150"/>
      <c r="AG317" s="150" t="s">
        <v>415</v>
      </c>
      <c r="AH317" s="150">
        <v>0</v>
      </c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</row>
    <row r="318" spans="1:60" outlineLevel="3" x14ac:dyDescent="0.25">
      <c r="A318" s="157"/>
      <c r="B318" s="158"/>
      <c r="C318" s="184" t="s">
        <v>213</v>
      </c>
      <c r="D318" s="182"/>
      <c r="E318" s="183">
        <v>1</v>
      </c>
      <c r="F318" s="160"/>
      <c r="G318" s="160"/>
      <c r="H318" s="160"/>
      <c r="I318" s="160"/>
      <c r="J318" s="160"/>
      <c r="K318" s="160"/>
      <c r="L318" s="160"/>
      <c r="M318" s="160"/>
      <c r="N318" s="159"/>
      <c r="O318" s="159"/>
      <c r="P318" s="159"/>
      <c r="Q318" s="159"/>
      <c r="R318" s="160"/>
      <c r="S318" s="160"/>
      <c r="T318" s="160"/>
      <c r="U318" s="160"/>
      <c r="V318" s="160"/>
      <c r="W318" s="160"/>
      <c r="X318" s="160"/>
      <c r="Y318" s="160"/>
      <c r="Z318" s="150"/>
      <c r="AA318" s="150"/>
      <c r="AB318" s="150"/>
      <c r="AC318" s="150"/>
      <c r="AD318" s="150"/>
      <c r="AE318" s="150"/>
      <c r="AF318" s="150"/>
      <c r="AG318" s="150" t="s">
        <v>415</v>
      </c>
      <c r="AH318" s="150">
        <v>0</v>
      </c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</row>
    <row r="319" spans="1:60" outlineLevel="1" x14ac:dyDescent="0.25">
      <c r="A319" s="169">
        <v>97</v>
      </c>
      <c r="B319" s="170" t="s">
        <v>1858</v>
      </c>
      <c r="C319" s="178" t="s">
        <v>1859</v>
      </c>
      <c r="D319" s="171" t="s">
        <v>768</v>
      </c>
      <c r="E319" s="172">
        <v>1</v>
      </c>
      <c r="F319" s="173"/>
      <c r="G319" s="174">
        <f>ROUND(E319*F319,2)</f>
        <v>0</v>
      </c>
      <c r="H319" s="173"/>
      <c r="I319" s="174">
        <f>ROUND(E319*H319,2)</f>
        <v>0</v>
      </c>
      <c r="J319" s="173"/>
      <c r="K319" s="174">
        <f>ROUND(E319*J319,2)</f>
        <v>0</v>
      </c>
      <c r="L319" s="174">
        <v>21</v>
      </c>
      <c r="M319" s="174">
        <f>G319*(1+L319/100)</f>
        <v>0</v>
      </c>
      <c r="N319" s="172">
        <v>1.5E-3</v>
      </c>
      <c r="O319" s="172">
        <f>ROUND(E319*N319,2)</f>
        <v>0</v>
      </c>
      <c r="P319" s="172">
        <v>0</v>
      </c>
      <c r="Q319" s="172">
        <f>ROUND(E319*P319,2)</f>
        <v>0</v>
      </c>
      <c r="R319" s="174"/>
      <c r="S319" s="174" t="s">
        <v>443</v>
      </c>
      <c r="T319" s="175" t="s">
        <v>359</v>
      </c>
      <c r="U319" s="160">
        <v>0</v>
      </c>
      <c r="V319" s="160">
        <f>ROUND(E319*U319,2)</f>
        <v>0</v>
      </c>
      <c r="W319" s="160"/>
      <c r="X319" s="160" t="s">
        <v>744</v>
      </c>
      <c r="Y319" s="160" t="s">
        <v>361</v>
      </c>
      <c r="Z319" s="150"/>
      <c r="AA319" s="150"/>
      <c r="AB319" s="150"/>
      <c r="AC319" s="150"/>
      <c r="AD319" s="150"/>
      <c r="AE319" s="150"/>
      <c r="AF319" s="150"/>
      <c r="AG319" s="150" t="s">
        <v>1758</v>
      </c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</row>
    <row r="320" spans="1:60" outlineLevel="2" x14ac:dyDescent="0.25">
      <c r="A320" s="157"/>
      <c r="B320" s="158"/>
      <c r="C320" s="184" t="s">
        <v>1715</v>
      </c>
      <c r="D320" s="182"/>
      <c r="E320" s="183"/>
      <c r="F320" s="160"/>
      <c r="G320" s="160"/>
      <c r="H320" s="160"/>
      <c r="I320" s="160"/>
      <c r="J320" s="160"/>
      <c r="K320" s="160"/>
      <c r="L320" s="160"/>
      <c r="M320" s="160"/>
      <c r="N320" s="159"/>
      <c r="O320" s="159"/>
      <c r="P320" s="159"/>
      <c r="Q320" s="159"/>
      <c r="R320" s="160"/>
      <c r="S320" s="160"/>
      <c r="T320" s="160"/>
      <c r="U320" s="160"/>
      <c r="V320" s="160"/>
      <c r="W320" s="160"/>
      <c r="X320" s="160"/>
      <c r="Y320" s="160"/>
      <c r="Z320" s="150"/>
      <c r="AA320" s="150"/>
      <c r="AB320" s="150"/>
      <c r="AC320" s="150"/>
      <c r="AD320" s="150"/>
      <c r="AE320" s="150"/>
      <c r="AF320" s="150"/>
      <c r="AG320" s="150" t="s">
        <v>415</v>
      </c>
      <c r="AH320" s="150">
        <v>0</v>
      </c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</row>
    <row r="321" spans="1:60" outlineLevel="3" x14ac:dyDescent="0.25">
      <c r="A321" s="157"/>
      <c r="B321" s="158"/>
      <c r="C321" s="184" t="s">
        <v>213</v>
      </c>
      <c r="D321" s="182"/>
      <c r="E321" s="183">
        <v>1</v>
      </c>
      <c r="F321" s="160"/>
      <c r="G321" s="160"/>
      <c r="H321" s="160"/>
      <c r="I321" s="160"/>
      <c r="J321" s="160"/>
      <c r="K321" s="160"/>
      <c r="L321" s="160"/>
      <c r="M321" s="160"/>
      <c r="N321" s="159"/>
      <c r="O321" s="159"/>
      <c r="P321" s="159"/>
      <c r="Q321" s="159"/>
      <c r="R321" s="160"/>
      <c r="S321" s="160"/>
      <c r="T321" s="160"/>
      <c r="U321" s="160"/>
      <c r="V321" s="160"/>
      <c r="W321" s="160"/>
      <c r="X321" s="160"/>
      <c r="Y321" s="160"/>
      <c r="Z321" s="150"/>
      <c r="AA321" s="150"/>
      <c r="AB321" s="150"/>
      <c r="AC321" s="150"/>
      <c r="AD321" s="150"/>
      <c r="AE321" s="150"/>
      <c r="AF321" s="150"/>
      <c r="AG321" s="150" t="s">
        <v>415</v>
      </c>
      <c r="AH321" s="150">
        <v>0</v>
      </c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</row>
    <row r="322" spans="1:60" outlineLevel="1" x14ac:dyDescent="0.25">
      <c r="A322" s="169">
        <v>98</v>
      </c>
      <c r="B322" s="170" t="s">
        <v>1860</v>
      </c>
      <c r="C322" s="178" t="s">
        <v>1861</v>
      </c>
      <c r="D322" s="171" t="s">
        <v>768</v>
      </c>
      <c r="E322" s="172">
        <v>1</v>
      </c>
      <c r="F322" s="173"/>
      <c r="G322" s="174">
        <f>ROUND(E322*F322,2)</f>
        <v>0</v>
      </c>
      <c r="H322" s="173"/>
      <c r="I322" s="174">
        <f>ROUND(E322*H322,2)</f>
        <v>0</v>
      </c>
      <c r="J322" s="173"/>
      <c r="K322" s="174">
        <f>ROUND(E322*J322,2)</f>
        <v>0</v>
      </c>
      <c r="L322" s="174">
        <v>21</v>
      </c>
      <c r="M322" s="174">
        <f>G322*(1+L322/100)</f>
        <v>0</v>
      </c>
      <c r="N322" s="172">
        <v>1.2E-2</v>
      </c>
      <c r="O322" s="172">
        <f>ROUND(E322*N322,2)</f>
        <v>0.01</v>
      </c>
      <c r="P322" s="172">
        <v>0</v>
      </c>
      <c r="Q322" s="172">
        <f>ROUND(E322*P322,2)</f>
        <v>0</v>
      </c>
      <c r="R322" s="174"/>
      <c r="S322" s="174" t="s">
        <v>443</v>
      </c>
      <c r="T322" s="175" t="s">
        <v>359</v>
      </c>
      <c r="U322" s="160">
        <v>0</v>
      </c>
      <c r="V322" s="160">
        <f>ROUND(E322*U322,2)</f>
        <v>0</v>
      </c>
      <c r="W322" s="160"/>
      <c r="X322" s="160" t="s">
        <v>744</v>
      </c>
      <c r="Y322" s="160" t="s">
        <v>361</v>
      </c>
      <c r="Z322" s="150"/>
      <c r="AA322" s="150"/>
      <c r="AB322" s="150"/>
      <c r="AC322" s="150"/>
      <c r="AD322" s="150"/>
      <c r="AE322" s="150"/>
      <c r="AF322" s="150"/>
      <c r="AG322" s="150" t="s">
        <v>1758</v>
      </c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</row>
    <row r="323" spans="1:60" outlineLevel="2" x14ac:dyDescent="0.25">
      <c r="A323" s="157"/>
      <c r="B323" s="158"/>
      <c r="C323" s="184" t="s">
        <v>1715</v>
      </c>
      <c r="D323" s="182"/>
      <c r="E323" s="183"/>
      <c r="F323" s="160"/>
      <c r="G323" s="160"/>
      <c r="H323" s="160"/>
      <c r="I323" s="160"/>
      <c r="J323" s="160"/>
      <c r="K323" s="160"/>
      <c r="L323" s="160"/>
      <c r="M323" s="160"/>
      <c r="N323" s="159"/>
      <c r="O323" s="159"/>
      <c r="P323" s="159"/>
      <c r="Q323" s="159"/>
      <c r="R323" s="160"/>
      <c r="S323" s="160"/>
      <c r="T323" s="160"/>
      <c r="U323" s="160"/>
      <c r="V323" s="160"/>
      <c r="W323" s="160"/>
      <c r="X323" s="160"/>
      <c r="Y323" s="160"/>
      <c r="Z323" s="150"/>
      <c r="AA323" s="150"/>
      <c r="AB323" s="150"/>
      <c r="AC323" s="150"/>
      <c r="AD323" s="150"/>
      <c r="AE323" s="150"/>
      <c r="AF323" s="150"/>
      <c r="AG323" s="150" t="s">
        <v>415</v>
      </c>
      <c r="AH323" s="150">
        <v>0</v>
      </c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</row>
    <row r="324" spans="1:60" outlineLevel="3" x14ac:dyDescent="0.25">
      <c r="A324" s="157"/>
      <c r="B324" s="158"/>
      <c r="C324" s="184" t="s">
        <v>213</v>
      </c>
      <c r="D324" s="182"/>
      <c r="E324" s="183">
        <v>1</v>
      </c>
      <c r="F324" s="160"/>
      <c r="G324" s="160"/>
      <c r="H324" s="160"/>
      <c r="I324" s="160"/>
      <c r="J324" s="160"/>
      <c r="K324" s="160"/>
      <c r="L324" s="160"/>
      <c r="M324" s="160"/>
      <c r="N324" s="159"/>
      <c r="O324" s="159"/>
      <c r="P324" s="159"/>
      <c r="Q324" s="159"/>
      <c r="R324" s="160"/>
      <c r="S324" s="160"/>
      <c r="T324" s="160"/>
      <c r="U324" s="160"/>
      <c r="V324" s="160"/>
      <c r="W324" s="160"/>
      <c r="X324" s="160"/>
      <c r="Y324" s="160"/>
      <c r="Z324" s="150"/>
      <c r="AA324" s="150"/>
      <c r="AB324" s="150"/>
      <c r="AC324" s="150"/>
      <c r="AD324" s="150"/>
      <c r="AE324" s="150"/>
      <c r="AF324" s="150"/>
      <c r="AG324" s="150" t="s">
        <v>415</v>
      </c>
      <c r="AH324" s="150">
        <v>0</v>
      </c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</row>
    <row r="325" spans="1:60" outlineLevel="1" x14ac:dyDescent="0.25">
      <c r="A325" s="169">
        <v>99</v>
      </c>
      <c r="B325" s="170" t="s">
        <v>1862</v>
      </c>
      <c r="C325" s="178" t="s">
        <v>1863</v>
      </c>
      <c r="D325" s="171" t="s">
        <v>768</v>
      </c>
      <c r="E325" s="172">
        <v>1</v>
      </c>
      <c r="F325" s="173"/>
      <c r="G325" s="174">
        <f>ROUND(E325*F325,2)</f>
        <v>0</v>
      </c>
      <c r="H325" s="173"/>
      <c r="I325" s="174">
        <f>ROUND(E325*H325,2)</f>
        <v>0</v>
      </c>
      <c r="J325" s="173"/>
      <c r="K325" s="174">
        <f>ROUND(E325*J325,2)</f>
        <v>0</v>
      </c>
      <c r="L325" s="174">
        <v>21</v>
      </c>
      <c r="M325" s="174">
        <f>G325*(1+L325/100)</f>
        <v>0</v>
      </c>
      <c r="N325" s="172">
        <v>1.4999999999999999E-2</v>
      </c>
      <c r="O325" s="172">
        <f>ROUND(E325*N325,2)</f>
        <v>0.02</v>
      </c>
      <c r="P325" s="172">
        <v>0</v>
      </c>
      <c r="Q325" s="172">
        <f>ROUND(E325*P325,2)</f>
        <v>0</v>
      </c>
      <c r="R325" s="174"/>
      <c r="S325" s="174" t="s">
        <v>443</v>
      </c>
      <c r="T325" s="175" t="s">
        <v>359</v>
      </c>
      <c r="U325" s="160">
        <v>0</v>
      </c>
      <c r="V325" s="160">
        <f>ROUND(E325*U325,2)</f>
        <v>0</v>
      </c>
      <c r="W325" s="160"/>
      <c r="X325" s="160" t="s">
        <v>744</v>
      </c>
      <c r="Y325" s="160" t="s">
        <v>361</v>
      </c>
      <c r="Z325" s="150"/>
      <c r="AA325" s="150"/>
      <c r="AB325" s="150"/>
      <c r="AC325" s="150"/>
      <c r="AD325" s="150"/>
      <c r="AE325" s="150"/>
      <c r="AF325" s="150"/>
      <c r="AG325" s="150" t="s">
        <v>1758</v>
      </c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</row>
    <row r="326" spans="1:60" outlineLevel="2" x14ac:dyDescent="0.25">
      <c r="A326" s="157"/>
      <c r="B326" s="158"/>
      <c r="C326" s="184" t="s">
        <v>1715</v>
      </c>
      <c r="D326" s="182"/>
      <c r="E326" s="183"/>
      <c r="F326" s="160"/>
      <c r="G326" s="160"/>
      <c r="H326" s="160"/>
      <c r="I326" s="160"/>
      <c r="J326" s="160"/>
      <c r="K326" s="160"/>
      <c r="L326" s="160"/>
      <c r="M326" s="160"/>
      <c r="N326" s="159"/>
      <c r="O326" s="159"/>
      <c r="P326" s="159"/>
      <c r="Q326" s="159"/>
      <c r="R326" s="160"/>
      <c r="S326" s="160"/>
      <c r="T326" s="160"/>
      <c r="U326" s="160"/>
      <c r="V326" s="160"/>
      <c r="W326" s="160"/>
      <c r="X326" s="160"/>
      <c r="Y326" s="160"/>
      <c r="Z326" s="150"/>
      <c r="AA326" s="150"/>
      <c r="AB326" s="150"/>
      <c r="AC326" s="150"/>
      <c r="AD326" s="150"/>
      <c r="AE326" s="150"/>
      <c r="AF326" s="150"/>
      <c r="AG326" s="150" t="s">
        <v>415</v>
      </c>
      <c r="AH326" s="150">
        <v>0</v>
      </c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</row>
    <row r="327" spans="1:60" outlineLevel="3" x14ac:dyDescent="0.25">
      <c r="A327" s="157"/>
      <c r="B327" s="158"/>
      <c r="C327" s="184" t="s">
        <v>213</v>
      </c>
      <c r="D327" s="182"/>
      <c r="E327" s="183">
        <v>1</v>
      </c>
      <c r="F327" s="160"/>
      <c r="G327" s="160"/>
      <c r="H327" s="160"/>
      <c r="I327" s="160"/>
      <c r="J327" s="160"/>
      <c r="K327" s="160"/>
      <c r="L327" s="160"/>
      <c r="M327" s="160"/>
      <c r="N327" s="159"/>
      <c r="O327" s="159"/>
      <c r="P327" s="159"/>
      <c r="Q327" s="159"/>
      <c r="R327" s="160"/>
      <c r="S327" s="160"/>
      <c r="T327" s="160"/>
      <c r="U327" s="160"/>
      <c r="V327" s="160"/>
      <c r="W327" s="160"/>
      <c r="X327" s="160"/>
      <c r="Y327" s="160"/>
      <c r="Z327" s="150"/>
      <c r="AA327" s="150"/>
      <c r="AB327" s="150"/>
      <c r="AC327" s="150"/>
      <c r="AD327" s="150"/>
      <c r="AE327" s="150"/>
      <c r="AF327" s="150"/>
      <c r="AG327" s="150" t="s">
        <v>415</v>
      </c>
      <c r="AH327" s="150">
        <v>0</v>
      </c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</row>
    <row r="328" spans="1:60" outlineLevel="1" x14ac:dyDescent="0.25">
      <c r="A328" s="169">
        <v>100</v>
      </c>
      <c r="B328" s="170" t="s">
        <v>1864</v>
      </c>
      <c r="C328" s="178" t="s">
        <v>1865</v>
      </c>
      <c r="D328" s="171" t="s">
        <v>768</v>
      </c>
      <c r="E328" s="172">
        <v>4</v>
      </c>
      <c r="F328" s="173"/>
      <c r="G328" s="174">
        <f>ROUND(E328*F328,2)</f>
        <v>0</v>
      </c>
      <c r="H328" s="173"/>
      <c r="I328" s="174">
        <f>ROUND(E328*H328,2)</f>
        <v>0</v>
      </c>
      <c r="J328" s="173"/>
      <c r="K328" s="174">
        <f>ROUND(E328*J328,2)</f>
        <v>0</v>
      </c>
      <c r="L328" s="174">
        <v>21</v>
      </c>
      <c r="M328" s="174">
        <f>G328*(1+L328/100)</f>
        <v>0</v>
      </c>
      <c r="N328" s="172">
        <v>2.9999999999999997E-4</v>
      </c>
      <c r="O328" s="172">
        <f>ROUND(E328*N328,2)</f>
        <v>0</v>
      </c>
      <c r="P328" s="172">
        <v>0</v>
      </c>
      <c r="Q328" s="172">
        <f>ROUND(E328*P328,2)</f>
        <v>0</v>
      </c>
      <c r="R328" s="174"/>
      <c r="S328" s="174" t="s">
        <v>443</v>
      </c>
      <c r="T328" s="175" t="s">
        <v>359</v>
      </c>
      <c r="U328" s="160">
        <v>0</v>
      </c>
      <c r="V328" s="160">
        <f>ROUND(E328*U328,2)</f>
        <v>0</v>
      </c>
      <c r="W328" s="160"/>
      <c r="X328" s="160" t="s">
        <v>744</v>
      </c>
      <c r="Y328" s="160" t="s">
        <v>361</v>
      </c>
      <c r="Z328" s="150"/>
      <c r="AA328" s="150"/>
      <c r="AB328" s="150"/>
      <c r="AC328" s="150"/>
      <c r="AD328" s="150"/>
      <c r="AE328" s="150"/>
      <c r="AF328" s="150"/>
      <c r="AG328" s="150" t="s">
        <v>1758</v>
      </c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</row>
    <row r="329" spans="1:60" outlineLevel="2" x14ac:dyDescent="0.25">
      <c r="A329" s="157"/>
      <c r="B329" s="158"/>
      <c r="C329" s="184" t="s">
        <v>1733</v>
      </c>
      <c r="D329" s="182"/>
      <c r="E329" s="183"/>
      <c r="F329" s="160"/>
      <c r="G329" s="160"/>
      <c r="H329" s="160"/>
      <c r="I329" s="160"/>
      <c r="J329" s="160"/>
      <c r="K329" s="160"/>
      <c r="L329" s="160"/>
      <c r="M329" s="160"/>
      <c r="N329" s="159"/>
      <c r="O329" s="159"/>
      <c r="P329" s="159"/>
      <c r="Q329" s="159"/>
      <c r="R329" s="160"/>
      <c r="S329" s="160"/>
      <c r="T329" s="160"/>
      <c r="U329" s="160"/>
      <c r="V329" s="160"/>
      <c r="W329" s="160"/>
      <c r="X329" s="160"/>
      <c r="Y329" s="160"/>
      <c r="Z329" s="150"/>
      <c r="AA329" s="150"/>
      <c r="AB329" s="150"/>
      <c r="AC329" s="150"/>
      <c r="AD329" s="150"/>
      <c r="AE329" s="150"/>
      <c r="AF329" s="150"/>
      <c r="AG329" s="150" t="s">
        <v>415</v>
      </c>
      <c r="AH329" s="150">
        <v>0</v>
      </c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</row>
    <row r="330" spans="1:60" outlineLevel="3" x14ac:dyDescent="0.25">
      <c r="A330" s="157"/>
      <c r="B330" s="158"/>
      <c r="C330" s="184" t="s">
        <v>1740</v>
      </c>
      <c r="D330" s="182"/>
      <c r="E330" s="183">
        <v>4</v>
      </c>
      <c r="F330" s="160"/>
      <c r="G330" s="160"/>
      <c r="H330" s="160"/>
      <c r="I330" s="160"/>
      <c r="J330" s="160"/>
      <c r="K330" s="160"/>
      <c r="L330" s="160"/>
      <c r="M330" s="160"/>
      <c r="N330" s="159"/>
      <c r="O330" s="159"/>
      <c r="P330" s="159"/>
      <c r="Q330" s="159"/>
      <c r="R330" s="160"/>
      <c r="S330" s="160"/>
      <c r="T330" s="160"/>
      <c r="U330" s="160"/>
      <c r="V330" s="160"/>
      <c r="W330" s="160"/>
      <c r="X330" s="160"/>
      <c r="Y330" s="160"/>
      <c r="Z330" s="150"/>
      <c r="AA330" s="150"/>
      <c r="AB330" s="150"/>
      <c r="AC330" s="150"/>
      <c r="AD330" s="150"/>
      <c r="AE330" s="150"/>
      <c r="AF330" s="150"/>
      <c r="AG330" s="150" t="s">
        <v>415</v>
      </c>
      <c r="AH330" s="150">
        <v>0</v>
      </c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</row>
    <row r="331" spans="1:60" outlineLevel="1" x14ac:dyDescent="0.25">
      <c r="A331" s="169">
        <v>101</v>
      </c>
      <c r="B331" s="170" t="s">
        <v>1866</v>
      </c>
      <c r="C331" s="178" t="s">
        <v>1867</v>
      </c>
      <c r="D331" s="171" t="s">
        <v>768</v>
      </c>
      <c r="E331" s="172">
        <v>8</v>
      </c>
      <c r="F331" s="173"/>
      <c r="G331" s="174">
        <f>ROUND(E331*F331,2)</f>
        <v>0</v>
      </c>
      <c r="H331" s="173"/>
      <c r="I331" s="174">
        <f>ROUND(E331*H331,2)</f>
        <v>0</v>
      </c>
      <c r="J331" s="173"/>
      <c r="K331" s="174">
        <f>ROUND(E331*J331,2)</f>
        <v>0</v>
      </c>
      <c r="L331" s="174">
        <v>21</v>
      </c>
      <c r="M331" s="174">
        <f>G331*(1+L331/100)</f>
        <v>0</v>
      </c>
      <c r="N331" s="172">
        <v>5.0000000000000001E-4</v>
      </c>
      <c r="O331" s="172">
        <f>ROUND(E331*N331,2)</f>
        <v>0</v>
      </c>
      <c r="P331" s="172">
        <v>0</v>
      </c>
      <c r="Q331" s="172">
        <f>ROUND(E331*P331,2)</f>
        <v>0</v>
      </c>
      <c r="R331" s="174"/>
      <c r="S331" s="174" t="s">
        <v>443</v>
      </c>
      <c r="T331" s="175" t="s">
        <v>359</v>
      </c>
      <c r="U331" s="160">
        <v>0</v>
      </c>
      <c r="V331" s="160">
        <f>ROUND(E331*U331,2)</f>
        <v>0</v>
      </c>
      <c r="W331" s="160"/>
      <c r="X331" s="160" t="s">
        <v>744</v>
      </c>
      <c r="Y331" s="160" t="s">
        <v>361</v>
      </c>
      <c r="Z331" s="150"/>
      <c r="AA331" s="150"/>
      <c r="AB331" s="150"/>
      <c r="AC331" s="150"/>
      <c r="AD331" s="150"/>
      <c r="AE331" s="150"/>
      <c r="AF331" s="150"/>
      <c r="AG331" s="150" t="s">
        <v>1758</v>
      </c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</row>
    <row r="332" spans="1:60" outlineLevel="2" x14ac:dyDescent="0.25">
      <c r="A332" s="157"/>
      <c r="B332" s="158"/>
      <c r="C332" s="184" t="s">
        <v>1805</v>
      </c>
      <c r="D332" s="182"/>
      <c r="E332" s="183"/>
      <c r="F332" s="160"/>
      <c r="G332" s="160"/>
      <c r="H332" s="160"/>
      <c r="I332" s="160"/>
      <c r="J332" s="160"/>
      <c r="K332" s="160"/>
      <c r="L332" s="160"/>
      <c r="M332" s="160"/>
      <c r="N332" s="159"/>
      <c r="O332" s="159"/>
      <c r="P332" s="159"/>
      <c r="Q332" s="159"/>
      <c r="R332" s="160"/>
      <c r="S332" s="160"/>
      <c r="T332" s="160"/>
      <c r="U332" s="160"/>
      <c r="V332" s="160"/>
      <c r="W332" s="160"/>
      <c r="X332" s="160"/>
      <c r="Y332" s="160"/>
      <c r="Z332" s="150"/>
      <c r="AA332" s="150"/>
      <c r="AB332" s="150"/>
      <c r="AC332" s="150"/>
      <c r="AD332" s="150"/>
      <c r="AE332" s="150"/>
      <c r="AF332" s="150"/>
      <c r="AG332" s="150" t="s">
        <v>415</v>
      </c>
      <c r="AH332" s="150">
        <v>0</v>
      </c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</row>
    <row r="333" spans="1:60" outlineLevel="3" x14ac:dyDescent="0.25">
      <c r="A333" s="157"/>
      <c r="B333" s="158"/>
      <c r="C333" s="184" t="s">
        <v>1806</v>
      </c>
      <c r="D333" s="182"/>
      <c r="E333" s="183">
        <v>8</v>
      </c>
      <c r="F333" s="160"/>
      <c r="G333" s="160"/>
      <c r="H333" s="160"/>
      <c r="I333" s="160"/>
      <c r="J333" s="160"/>
      <c r="K333" s="160"/>
      <c r="L333" s="160"/>
      <c r="M333" s="160"/>
      <c r="N333" s="159"/>
      <c r="O333" s="159"/>
      <c r="P333" s="159"/>
      <c r="Q333" s="159"/>
      <c r="R333" s="160"/>
      <c r="S333" s="160"/>
      <c r="T333" s="160"/>
      <c r="U333" s="160"/>
      <c r="V333" s="160"/>
      <c r="W333" s="160"/>
      <c r="X333" s="160"/>
      <c r="Y333" s="160"/>
      <c r="Z333" s="150"/>
      <c r="AA333" s="150"/>
      <c r="AB333" s="150"/>
      <c r="AC333" s="150"/>
      <c r="AD333" s="150"/>
      <c r="AE333" s="150"/>
      <c r="AF333" s="150"/>
      <c r="AG333" s="150" t="s">
        <v>415</v>
      </c>
      <c r="AH333" s="150">
        <v>0</v>
      </c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</row>
    <row r="334" spans="1:60" outlineLevel="1" x14ac:dyDescent="0.25">
      <c r="A334" s="169">
        <v>102</v>
      </c>
      <c r="B334" s="170" t="s">
        <v>1868</v>
      </c>
      <c r="C334" s="178" t="s">
        <v>1869</v>
      </c>
      <c r="D334" s="171" t="s">
        <v>768</v>
      </c>
      <c r="E334" s="172">
        <v>7</v>
      </c>
      <c r="F334" s="173"/>
      <c r="G334" s="174">
        <f>ROUND(E334*F334,2)</f>
        <v>0</v>
      </c>
      <c r="H334" s="173"/>
      <c r="I334" s="174">
        <f>ROUND(E334*H334,2)</f>
        <v>0</v>
      </c>
      <c r="J334" s="173"/>
      <c r="K334" s="174">
        <f>ROUND(E334*J334,2)</f>
        <v>0</v>
      </c>
      <c r="L334" s="174">
        <v>21</v>
      </c>
      <c r="M334" s="174">
        <f>G334*(1+L334/100)</f>
        <v>0</v>
      </c>
      <c r="N334" s="172">
        <v>1.0999999999999999E-2</v>
      </c>
      <c r="O334" s="172">
        <f>ROUND(E334*N334,2)</f>
        <v>0.08</v>
      </c>
      <c r="P334" s="172">
        <v>0</v>
      </c>
      <c r="Q334" s="172">
        <f>ROUND(E334*P334,2)</f>
        <v>0</v>
      </c>
      <c r="R334" s="174"/>
      <c r="S334" s="174" t="s">
        <v>443</v>
      </c>
      <c r="T334" s="175" t="s">
        <v>359</v>
      </c>
      <c r="U334" s="160">
        <v>0</v>
      </c>
      <c r="V334" s="160">
        <f>ROUND(E334*U334,2)</f>
        <v>0</v>
      </c>
      <c r="W334" s="160"/>
      <c r="X334" s="160" t="s">
        <v>744</v>
      </c>
      <c r="Y334" s="160" t="s">
        <v>361</v>
      </c>
      <c r="Z334" s="150"/>
      <c r="AA334" s="150"/>
      <c r="AB334" s="150"/>
      <c r="AC334" s="150"/>
      <c r="AD334" s="150"/>
      <c r="AE334" s="150"/>
      <c r="AF334" s="150"/>
      <c r="AG334" s="150" t="s">
        <v>1758</v>
      </c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</row>
    <row r="335" spans="1:60" outlineLevel="2" x14ac:dyDescent="0.25">
      <c r="A335" s="157"/>
      <c r="B335" s="158"/>
      <c r="C335" s="184" t="s">
        <v>1718</v>
      </c>
      <c r="D335" s="182"/>
      <c r="E335" s="183"/>
      <c r="F335" s="160"/>
      <c r="G335" s="160"/>
      <c r="H335" s="160"/>
      <c r="I335" s="160"/>
      <c r="J335" s="160"/>
      <c r="K335" s="160"/>
      <c r="L335" s="160"/>
      <c r="M335" s="160"/>
      <c r="N335" s="159"/>
      <c r="O335" s="159"/>
      <c r="P335" s="159"/>
      <c r="Q335" s="159"/>
      <c r="R335" s="160"/>
      <c r="S335" s="160"/>
      <c r="T335" s="160"/>
      <c r="U335" s="160"/>
      <c r="V335" s="160"/>
      <c r="W335" s="160"/>
      <c r="X335" s="160"/>
      <c r="Y335" s="160"/>
      <c r="Z335" s="150"/>
      <c r="AA335" s="150"/>
      <c r="AB335" s="150"/>
      <c r="AC335" s="150"/>
      <c r="AD335" s="150"/>
      <c r="AE335" s="150"/>
      <c r="AF335" s="150"/>
      <c r="AG335" s="150" t="s">
        <v>415</v>
      </c>
      <c r="AH335" s="150">
        <v>0</v>
      </c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</row>
    <row r="336" spans="1:60" outlineLevel="3" x14ac:dyDescent="0.25">
      <c r="A336" s="157"/>
      <c r="B336" s="158"/>
      <c r="C336" s="184" t="s">
        <v>1719</v>
      </c>
      <c r="D336" s="182"/>
      <c r="E336" s="183">
        <v>7</v>
      </c>
      <c r="F336" s="160"/>
      <c r="G336" s="160"/>
      <c r="H336" s="160"/>
      <c r="I336" s="160"/>
      <c r="J336" s="160"/>
      <c r="K336" s="160"/>
      <c r="L336" s="160"/>
      <c r="M336" s="160"/>
      <c r="N336" s="159"/>
      <c r="O336" s="159"/>
      <c r="P336" s="159"/>
      <c r="Q336" s="159"/>
      <c r="R336" s="160"/>
      <c r="S336" s="160"/>
      <c r="T336" s="160"/>
      <c r="U336" s="160"/>
      <c r="V336" s="160"/>
      <c r="W336" s="160"/>
      <c r="X336" s="160"/>
      <c r="Y336" s="160"/>
      <c r="Z336" s="150"/>
      <c r="AA336" s="150"/>
      <c r="AB336" s="150"/>
      <c r="AC336" s="150"/>
      <c r="AD336" s="150"/>
      <c r="AE336" s="150"/>
      <c r="AF336" s="150"/>
      <c r="AG336" s="150" t="s">
        <v>415</v>
      </c>
      <c r="AH336" s="150">
        <v>0</v>
      </c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</row>
    <row r="337" spans="1:60" outlineLevel="1" x14ac:dyDescent="0.25">
      <c r="A337" s="169">
        <v>103</v>
      </c>
      <c r="B337" s="170" t="s">
        <v>1870</v>
      </c>
      <c r="C337" s="178" t="s">
        <v>1871</v>
      </c>
      <c r="D337" s="171" t="s">
        <v>768</v>
      </c>
      <c r="E337" s="172">
        <v>1</v>
      </c>
      <c r="F337" s="173"/>
      <c r="G337" s="174">
        <f>ROUND(E337*F337,2)</f>
        <v>0</v>
      </c>
      <c r="H337" s="173"/>
      <c r="I337" s="174">
        <f>ROUND(E337*H337,2)</f>
        <v>0</v>
      </c>
      <c r="J337" s="173"/>
      <c r="K337" s="174">
        <f>ROUND(E337*J337,2)</f>
        <v>0</v>
      </c>
      <c r="L337" s="174">
        <v>21</v>
      </c>
      <c r="M337" s="174">
        <f>G337*(1+L337/100)</f>
        <v>0</v>
      </c>
      <c r="N337" s="172">
        <v>1.7999999999999999E-2</v>
      </c>
      <c r="O337" s="172">
        <f>ROUND(E337*N337,2)</f>
        <v>0.02</v>
      </c>
      <c r="P337" s="172">
        <v>0</v>
      </c>
      <c r="Q337" s="172">
        <f>ROUND(E337*P337,2)</f>
        <v>0</v>
      </c>
      <c r="R337" s="174"/>
      <c r="S337" s="174" t="s">
        <v>443</v>
      </c>
      <c r="T337" s="175" t="s">
        <v>359</v>
      </c>
      <c r="U337" s="160">
        <v>0</v>
      </c>
      <c r="V337" s="160">
        <f>ROUND(E337*U337,2)</f>
        <v>0</v>
      </c>
      <c r="W337" s="160"/>
      <c r="X337" s="160" t="s">
        <v>744</v>
      </c>
      <c r="Y337" s="160" t="s">
        <v>361</v>
      </c>
      <c r="Z337" s="150"/>
      <c r="AA337" s="150"/>
      <c r="AB337" s="150"/>
      <c r="AC337" s="150"/>
      <c r="AD337" s="150"/>
      <c r="AE337" s="150"/>
      <c r="AF337" s="150"/>
      <c r="AG337" s="150" t="s">
        <v>1758</v>
      </c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</row>
    <row r="338" spans="1:60" outlineLevel="2" x14ac:dyDescent="0.25">
      <c r="A338" s="157"/>
      <c r="B338" s="158"/>
      <c r="C338" s="184" t="s">
        <v>1715</v>
      </c>
      <c r="D338" s="182"/>
      <c r="E338" s="183"/>
      <c r="F338" s="160"/>
      <c r="G338" s="160"/>
      <c r="H338" s="160"/>
      <c r="I338" s="160"/>
      <c r="J338" s="160"/>
      <c r="K338" s="160"/>
      <c r="L338" s="160"/>
      <c r="M338" s="160"/>
      <c r="N338" s="159"/>
      <c r="O338" s="159"/>
      <c r="P338" s="159"/>
      <c r="Q338" s="159"/>
      <c r="R338" s="160"/>
      <c r="S338" s="160"/>
      <c r="T338" s="160"/>
      <c r="U338" s="160"/>
      <c r="V338" s="160"/>
      <c r="W338" s="160"/>
      <c r="X338" s="160"/>
      <c r="Y338" s="160"/>
      <c r="Z338" s="150"/>
      <c r="AA338" s="150"/>
      <c r="AB338" s="150"/>
      <c r="AC338" s="150"/>
      <c r="AD338" s="150"/>
      <c r="AE338" s="150"/>
      <c r="AF338" s="150"/>
      <c r="AG338" s="150" t="s">
        <v>415</v>
      </c>
      <c r="AH338" s="150">
        <v>0</v>
      </c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</row>
    <row r="339" spans="1:60" outlineLevel="3" x14ac:dyDescent="0.25">
      <c r="A339" s="157"/>
      <c r="B339" s="158"/>
      <c r="C339" s="184" t="s">
        <v>213</v>
      </c>
      <c r="D339" s="182"/>
      <c r="E339" s="183">
        <v>1</v>
      </c>
      <c r="F339" s="160"/>
      <c r="G339" s="160"/>
      <c r="H339" s="160"/>
      <c r="I339" s="160"/>
      <c r="J339" s="160"/>
      <c r="K339" s="160"/>
      <c r="L339" s="160"/>
      <c r="M339" s="160"/>
      <c r="N339" s="159"/>
      <c r="O339" s="159"/>
      <c r="P339" s="159"/>
      <c r="Q339" s="159"/>
      <c r="R339" s="160"/>
      <c r="S339" s="160"/>
      <c r="T339" s="160"/>
      <c r="U339" s="160"/>
      <c r="V339" s="160"/>
      <c r="W339" s="160"/>
      <c r="X339" s="160"/>
      <c r="Y339" s="160"/>
      <c r="Z339" s="150"/>
      <c r="AA339" s="150"/>
      <c r="AB339" s="150"/>
      <c r="AC339" s="150"/>
      <c r="AD339" s="150"/>
      <c r="AE339" s="150"/>
      <c r="AF339" s="150"/>
      <c r="AG339" s="150" t="s">
        <v>415</v>
      </c>
      <c r="AH339" s="150">
        <v>0</v>
      </c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</row>
    <row r="340" spans="1:60" outlineLevel="1" x14ac:dyDescent="0.25">
      <c r="A340" s="169">
        <v>104</v>
      </c>
      <c r="B340" s="170" t="s">
        <v>1872</v>
      </c>
      <c r="C340" s="178" t="s">
        <v>1873</v>
      </c>
      <c r="D340" s="171" t="s">
        <v>768</v>
      </c>
      <c r="E340" s="172">
        <v>1</v>
      </c>
      <c r="F340" s="173"/>
      <c r="G340" s="174">
        <f>ROUND(E340*F340,2)</f>
        <v>0</v>
      </c>
      <c r="H340" s="173"/>
      <c r="I340" s="174">
        <f>ROUND(E340*H340,2)</f>
        <v>0</v>
      </c>
      <c r="J340" s="173"/>
      <c r="K340" s="174">
        <f>ROUND(E340*J340,2)</f>
        <v>0</v>
      </c>
      <c r="L340" s="174">
        <v>21</v>
      </c>
      <c r="M340" s="174">
        <f>G340*(1+L340/100)</f>
        <v>0</v>
      </c>
      <c r="N340" s="172">
        <v>0.01</v>
      </c>
      <c r="O340" s="172">
        <f>ROUND(E340*N340,2)</f>
        <v>0.01</v>
      </c>
      <c r="P340" s="172">
        <v>0</v>
      </c>
      <c r="Q340" s="172">
        <f>ROUND(E340*P340,2)</f>
        <v>0</v>
      </c>
      <c r="R340" s="174"/>
      <c r="S340" s="174" t="s">
        <v>443</v>
      </c>
      <c r="T340" s="175" t="s">
        <v>359</v>
      </c>
      <c r="U340" s="160">
        <v>0</v>
      </c>
      <c r="V340" s="160">
        <f>ROUND(E340*U340,2)</f>
        <v>0</v>
      </c>
      <c r="W340" s="160"/>
      <c r="X340" s="160" t="s">
        <v>744</v>
      </c>
      <c r="Y340" s="160" t="s">
        <v>361</v>
      </c>
      <c r="Z340" s="150"/>
      <c r="AA340" s="150"/>
      <c r="AB340" s="150"/>
      <c r="AC340" s="150"/>
      <c r="AD340" s="150"/>
      <c r="AE340" s="150"/>
      <c r="AF340" s="150"/>
      <c r="AG340" s="150" t="s">
        <v>1758</v>
      </c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</row>
    <row r="341" spans="1:60" outlineLevel="2" x14ac:dyDescent="0.25">
      <c r="A341" s="157"/>
      <c r="B341" s="158"/>
      <c r="C341" s="184" t="s">
        <v>1715</v>
      </c>
      <c r="D341" s="182"/>
      <c r="E341" s="183"/>
      <c r="F341" s="160"/>
      <c r="G341" s="160"/>
      <c r="H341" s="160"/>
      <c r="I341" s="160"/>
      <c r="J341" s="160"/>
      <c r="K341" s="160"/>
      <c r="L341" s="160"/>
      <c r="M341" s="160"/>
      <c r="N341" s="159"/>
      <c r="O341" s="159"/>
      <c r="P341" s="159"/>
      <c r="Q341" s="159"/>
      <c r="R341" s="160"/>
      <c r="S341" s="160"/>
      <c r="T341" s="160"/>
      <c r="U341" s="160"/>
      <c r="V341" s="160"/>
      <c r="W341" s="160"/>
      <c r="X341" s="160"/>
      <c r="Y341" s="160"/>
      <c r="Z341" s="150"/>
      <c r="AA341" s="150"/>
      <c r="AB341" s="150"/>
      <c r="AC341" s="150"/>
      <c r="AD341" s="150"/>
      <c r="AE341" s="150"/>
      <c r="AF341" s="150"/>
      <c r="AG341" s="150" t="s">
        <v>415</v>
      </c>
      <c r="AH341" s="150">
        <v>0</v>
      </c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</row>
    <row r="342" spans="1:60" outlineLevel="3" x14ac:dyDescent="0.25">
      <c r="A342" s="157"/>
      <c r="B342" s="158"/>
      <c r="C342" s="184" t="s">
        <v>213</v>
      </c>
      <c r="D342" s="182"/>
      <c r="E342" s="183">
        <v>1</v>
      </c>
      <c r="F342" s="160"/>
      <c r="G342" s="160"/>
      <c r="H342" s="160"/>
      <c r="I342" s="160"/>
      <c r="J342" s="160"/>
      <c r="K342" s="160"/>
      <c r="L342" s="160"/>
      <c r="M342" s="160"/>
      <c r="N342" s="159"/>
      <c r="O342" s="159"/>
      <c r="P342" s="159"/>
      <c r="Q342" s="159"/>
      <c r="R342" s="160"/>
      <c r="S342" s="160"/>
      <c r="T342" s="160"/>
      <c r="U342" s="160"/>
      <c r="V342" s="160"/>
      <c r="W342" s="160"/>
      <c r="X342" s="160"/>
      <c r="Y342" s="160"/>
      <c r="Z342" s="150"/>
      <c r="AA342" s="150"/>
      <c r="AB342" s="150"/>
      <c r="AC342" s="150"/>
      <c r="AD342" s="150"/>
      <c r="AE342" s="150"/>
      <c r="AF342" s="150"/>
      <c r="AG342" s="150" t="s">
        <v>415</v>
      </c>
      <c r="AH342" s="150">
        <v>0</v>
      </c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</row>
    <row r="343" spans="1:60" outlineLevel="1" x14ac:dyDescent="0.25">
      <c r="A343" s="169">
        <v>105</v>
      </c>
      <c r="B343" s="170" t="s">
        <v>1874</v>
      </c>
      <c r="C343" s="178" t="s">
        <v>1875</v>
      </c>
      <c r="D343" s="171" t="s">
        <v>768</v>
      </c>
      <c r="E343" s="172">
        <v>6</v>
      </c>
      <c r="F343" s="173"/>
      <c r="G343" s="174">
        <f>ROUND(E343*F343,2)</f>
        <v>0</v>
      </c>
      <c r="H343" s="173"/>
      <c r="I343" s="174">
        <f>ROUND(E343*H343,2)</f>
        <v>0</v>
      </c>
      <c r="J343" s="173"/>
      <c r="K343" s="174">
        <f>ROUND(E343*J343,2)</f>
        <v>0</v>
      </c>
      <c r="L343" s="174">
        <v>21</v>
      </c>
      <c r="M343" s="174">
        <f>G343*(1+L343/100)</f>
        <v>0</v>
      </c>
      <c r="N343" s="172">
        <v>6.3E-3</v>
      </c>
      <c r="O343" s="172">
        <f>ROUND(E343*N343,2)</f>
        <v>0.04</v>
      </c>
      <c r="P343" s="172">
        <v>0</v>
      </c>
      <c r="Q343" s="172">
        <f>ROUND(E343*P343,2)</f>
        <v>0</v>
      </c>
      <c r="R343" s="174"/>
      <c r="S343" s="174" t="s">
        <v>443</v>
      </c>
      <c r="T343" s="175" t="s">
        <v>359</v>
      </c>
      <c r="U343" s="160">
        <v>0</v>
      </c>
      <c r="V343" s="160">
        <f>ROUND(E343*U343,2)</f>
        <v>0</v>
      </c>
      <c r="W343" s="160"/>
      <c r="X343" s="160" t="s">
        <v>744</v>
      </c>
      <c r="Y343" s="160" t="s">
        <v>361</v>
      </c>
      <c r="Z343" s="150"/>
      <c r="AA343" s="150"/>
      <c r="AB343" s="150"/>
      <c r="AC343" s="150"/>
      <c r="AD343" s="150"/>
      <c r="AE343" s="150"/>
      <c r="AF343" s="150"/>
      <c r="AG343" s="150" t="s">
        <v>1758</v>
      </c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</row>
    <row r="344" spans="1:60" outlineLevel="2" x14ac:dyDescent="0.25">
      <c r="A344" s="157"/>
      <c r="B344" s="158"/>
      <c r="C344" s="184" t="s">
        <v>1755</v>
      </c>
      <c r="D344" s="182"/>
      <c r="E344" s="183"/>
      <c r="F344" s="160"/>
      <c r="G344" s="160"/>
      <c r="H344" s="160"/>
      <c r="I344" s="160"/>
      <c r="J344" s="160"/>
      <c r="K344" s="160"/>
      <c r="L344" s="160"/>
      <c r="M344" s="160"/>
      <c r="N344" s="159"/>
      <c r="O344" s="159"/>
      <c r="P344" s="159"/>
      <c r="Q344" s="159"/>
      <c r="R344" s="160"/>
      <c r="S344" s="160"/>
      <c r="T344" s="160"/>
      <c r="U344" s="160"/>
      <c r="V344" s="160"/>
      <c r="W344" s="160"/>
      <c r="X344" s="160"/>
      <c r="Y344" s="160"/>
      <c r="Z344" s="150"/>
      <c r="AA344" s="150"/>
      <c r="AB344" s="150"/>
      <c r="AC344" s="150"/>
      <c r="AD344" s="150"/>
      <c r="AE344" s="150"/>
      <c r="AF344" s="150"/>
      <c r="AG344" s="150" t="s">
        <v>415</v>
      </c>
      <c r="AH344" s="150">
        <v>0</v>
      </c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</row>
    <row r="345" spans="1:60" outlineLevel="3" x14ac:dyDescent="0.25">
      <c r="A345" s="157"/>
      <c r="B345" s="158"/>
      <c r="C345" s="184" t="s">
        <v>1734</v>
      </c>
      <c r="D345" s="182"/>
      <c r="E345" s="183">
        <v>6</v>
      </c>
      <c r="F345" s="160"/>
      <c r="G345" s="160"/>
      <c r="H345" s="160"/>
      <c r="I345" s="160"/>
      <c r="J345" s="160"/>
      <c r="K345" s="160"/>
      <c r="L345" s="160"/>
      <c r="M345" s="160"/>
      <c r="N345" s="159"/>
      <c r="O345" s="159"/>
      <c r="P345" s="159"/>
      <c r="Q345" s="159"/>
      <c r="R345" s="160"/>
      <c r="S345" s="160"/>
      <c r="T345" s="160"/>
      <c r="U345" s="160"/>
      <c r="V345" s="160"/>
      <c r="W345" s="160"/>
      <c r="X345" s="160"/>
      <c r="Y345" s="160"/>
      <c r="Z345" s="150"/>
      <c r="AA345" s="150"/>
      <c r="AB345" s="150"/>
      <c r="AC345" s="150"/>
      <c r="AD345" s="150"/>
      <c r="AE345" s="150"/>
      <c r="AF345" s="150"/>
      <c r="AG345" s="150" t="s">
        <v>415</v>
      </c>
      <c r="AH345" s="150">
        <v>0</v>
      </c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</row>
    <row r="346" spans="1:60" outlineLevel="1" x14ac:dyDescent="0.25">
      <c r="A346" s="169">
        <v>106</v>
      </c>
      <c r="B346" s="170" t="s">
        <v>1876</v>
      </c>
      <c r="C346" s="178" t="s">
        <v>1877</v>
      </c>
      <c r="D346" s="171" t="s">
        <v>768</v>
      </c>
      <c r="E346" s="172">
        <v>6</v>
      </c>
      <c r="F346" s="173"/>
      <c r="G346" s="174">
        <f>ROUND(E346*F346,2)</f>
        <v>0</v>
      </c>
      <c r="H346" s="173"/>
      <c r="I346" s="174">
        <f>ROUND(E346*H346,2)</f>
        <v>0</v>
      </c>
      <c r="J346" s="173"/>
      <c r="K346" s="174">
        <f>ROUND(E346*J346,2)</f>
        <v>0</v>
      </c>
      <c r="L346" s="174">
        <v>21</v>
      </c>
      <c r="M346" s="174">
        <f>G346*(1+L346/100)</f>
        <v>0</v>
      </c>
      <c r="N346" s="172">
        <v>8.0000000000000002E-3</v>
      </c>
      <c r="O346" s="172">
        <f>ROUND(E346*N346,2)</f>
        <v>0.05</v>
      </c>
      <c r="P346" s="172">
        <v>0</v>
      </c>
      <c r="Q346" s="172">
        <f>ROUND(E346*P346,2)</f>
        <v>0</v>
      </c>
      <c r="R346" s="174"/>
      <c r="S346" s="174" t="s">
        <v>443</v>
      </c>
      <c r="T346" s="175" t="s">
        <v>359</v>
      </c>
      <c r="U346" s="160">
        <v>0</v>
      </c>
      <c r="V346" s="160">
        <f>ROUND(E346*U346,2)</f>
        <v>0</v>
      </c>
      <c r="W346" s="160"/>
      <c r="X346" s="160" t="s">
        <v>744</v>
      </c>
      <c r="Y346" s="160" t="s">
        <v>361</v>
      </c>
      <c r="Z346" s="150"/>
      <c r="AA346" s="150"/>
      <c r="AB346" s="150"/>
      <c r="AC346" s="150"/>
      <c r="AD346" s="150"/>
      <c r="AE346" s="150"/>
      <c r="AF346" s="150"/>
      <c r="AG346" s="150" t="s">
        <v>1758</v>
      </c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</row>
    <row r="347" spans="1:60" outlineLevel="2" x14ac:dyDescent="0.25">
      <c r="A347" s="157"/>
      <c r="B347" s="158"/>
      <c r="C347" s="184" t="s">
        <v>1755</v>
      </c>
      <c r="D347" s="182"/>
      <c r="E347" s="183"/>
      <c r="F347" s="160"/>
      <c r="G347" s="160"/>
      <c r="H347" s="160"/>
      <c r="I347" s="160"/>
      <c r="J347" s="160"/>
      <c r="K347" s="160"/>
      <c r="L347" s="160"/>
      <c r="M347" s="160"/>
      <c r="N347" s="159"/>
      <c r="O347" s="159"/>
      <c r="P347" s="159"/>
      <c r="Q347" s="159"/>
      <c r="R347" s="160"/>
      <c r="S347" s="160"/>
      <c r="T347" s="160"/>
      <c r="U347" s="160"/>
      <c r="V347" s="160"/>
      <c r="W347" s="160"/>
      <c r="X347" s="160"/>
      <c r="Y347" s="160"/>
      <c r="Z347" s="150"/>
      <c r="AA347" s="150"/>
      <c r="AB347" s="150"/>
      <c r="AC347" s="150"/>
      <c r="AD347" s="150"/>
      <c r="AE347" s="150"/>
      <c r="AF347" s="150"/>
      <c r="AG347" s="150" t="s">
        <v>415</v>
      </c>
      <c r="AH347" s="150">
        <v>0</v>
      </c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</row>
    <row r="348" spans="1:60" outlineLevel="3" x14ac:dyDescent="0.25">
      <c r="A348" s="157"/>
      <c r="B348" s="158"/>
      <c r="C348" s="184" t="s">
        <v>1734</v>
      </c>
      <c r="D348" s="182"/>
      <c r="E348" s="183">
        <v>6</v>
      </c>
      <c r="F348" s="160"/>
      <c r="G348" s="160"/>
      <c r="H348" s="160"/>
      <c r="I348" s="160"/>
      <c r="J348" s="160"/>
      <c r="K348" s="160"/>
      <c r="L348" s="160"/>
      <c r="M348" s="160"/>
      <c r="N348" s="159"/>
      <c r="O348" s="159"/>
      <c r="P348" s="159"/>
      <c r="Q348" s="159"/>
      <c r="R348" s="160"/>
      <c r="S348" s="160"/>
      <c r="T348" s="160"/>
      <c r="U348" s="160"/>
      <c r="V348" s="160"/>
      <c r="W348" s="160"/>
      <c r="X348" s="160"/>
      <c r="Y348" s="160"/>
      <c r="Z348" s="150"/>
      <c r="AA348" s="150"/>
      <c r="AB348" s="150"/>
      <c r="AC348" s="150"/>
      <c r="AD348" s="150"/>
      <c r="AE348" s="150"/>
      <c r="AF348" s="150"/>
      <c r="AG348" s="150" t="s">
        <v>415</v>
      </c>
      <c r="AH348" s="150">
        <v>0</v>
      </c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</row>
    <row r="349" spans="1:60" outlineLevel="1" x14ac:dyDescent="0.25">
      <c r="A349" s="169">
        <v>107</v>
      </c>
      <c r="B349" s="170" t="s">
        <v>1878</v>
      </c>
      <c r="C349" s="178" t="s">
        <v>1879</v>
      </c>
      <c r="D349" s="171" t="s">
        <v>768</v>
      </c>
      <c r="E349" s="172">
        <v>1</v>
      </c>
      <c r="F349" s="173"/>
      <c r="G349" s="174">
        <f>ROUND(E349*F349,2)</f>
        <v>0</v>
      </c>
      <c r="H349" s="173"/>
      <c r="I349" s="174">
        <f>ROUND(E349*H349,2)</f>
        <v>0</v>
      </c>
      <c r="J349" s="173"/>
      <c r="K349" s="174">
        <f>ROUND(E349*J349,2)</f>
        <v>0</v>
      </c>
      <c r="L349" s="174">
        <v>21</v>
      </c>
      <c r="M349" s="174">
        <f>G349*(1+L349/100)</f>
        <v>0</v>
      </c>
      <c r="N349" s="172">
        <v>5.5E-2</v>
      </c>
      <c r="O349" s="172">
        <f>ROUND(E349*N349,2)</f>
        <v>0.06</v>
      </c>
      <c r="P349" s="172">
        <v>0</v>
      </c>
      <c r="Q349" s="172">
        <f>ROUND(E349*P349,2)</f>
        <v>0</v>
      </c>
      <c r="R349" s="174"/>
      <c r="S349" s="174" t="s">
        <v>443</v>
      </c>
      <c r="T349" s="175" t="s">
        <v>359</v>
      </c>
      <c r="U349" s="160">
        <v>0</v>
      </c>
      <c r="V349" s="160">
        <f>ROUND(E349*U349,2)</f>
        <v>0</v>
      </c>
      <c r="W349" s="160"/>
      <c r="X349" s="160" t="s">
        <v>744</v>
      </c>
      <c r="Y349" s="160" t="s">
        <v>361</v>
      </c>
      <c r="Z349" s="150"/>
      <c r="AA349" s="150"/>
      <c r="AB349" s="150"/>
      <c r="AC349" s="150"/>
      <c r="AD349" s="150"/>
      <c r="AE349" s="150"/>
      <c r="AF349" s="150"/>
      <c r="AG349" s="150" t="s">
        <v>1758</v>
      </c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</row>
    <row r="350" spans="1:60" outlineLevel="2" x14ac:dyDescent="0.25">
      <c r="A350" s="157"/>
      <c r="B350" s="158"/>
      <c r="C350" s="184" t="s">
        <v>1715</v>
      </c>
      <c r="D350" s="182"/>
      <c r="E350" s="183"/>
      <c r="F350" s="160"/>
      <c r="G350" s="160"/>
      <c r="H350" s="160"/>
      <c r="I350" s="160"/>
      <c r="J350" s="160"/>
      <c r="K350" s="160"/>
      <c r="L350" s="160"/>
      <c r="M350" s="160"/>
      <c r="N350" s="159"/>
      <c r="O350" s="159"/>
      <c r="P350" s="159"/>
      <c r="Q350" s="159"/>
      <c r="R350" s="160"/>
      <c r="S350" s="160"/>
      <c r="T350" s="160"/>
      <c r="U350" s="160"/>
      <c r="V350" s="160"/>
      <c r="W350" s="160"/>
      <c r="X350" s="160"/>
      <c r="Y350" s="160"/>
      <c r="Z350" s="150"/>
      <c r="AA350" s="150"/>
      <c r="AB350" s="150"/>
      <c r="AC350" s="150"/>
      <c r="AD350" s="150"/>
      <c r="AE350" s="150"/>
      <c r="AF350" s="150"/>
      <c r="AG350" s="150" t="s">
        <v>415</v>
      </c>
      <c r="AH350" s="150">
        <v>0</v>
      </c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</row>
    <row r="351" spans="1:60" outlineLevel="3" x14ac:dyDescent="0.25">
      <c r="A351" s="157"/>
      <c r="B351" s="158"/>
      <c r="C351" s="184" t="s">
        <v>213</v>
      </c>
      <c r="D351" s="182"/>
      <c r="E351" s="183">
        <v>1</v>
      </c>
      <c r="F351" s="160"/>
      <c r="G351" s="160"/>
      <c r="H351" s="160"/>
      <c r="I351" s="160"/>
      <c r="J351" s="160"/>
      <c r="K351" s="160"/>
      <c r="L351" s="160"/>
      <c r="M351" s="160"/>
      <c r="N351" s="159"/>
      <c r="O351" s="159"/>
      <c r="P351" s="159"/>
      <c r="Q351" s="159"/>
      <c r="R351" s="160"/>
      <c r="S351" s="160"/>
      <c r="T351" s="160"/>
      <c r="U351" s="160"/>
      <c r="V351" s="160"/>
      <c r="W351" s="160"/>
      <c r="X351" s="160"/>
      <c r="Y351" s="160"/>
      <c r="Z351" s="150"/>
      <c r="AA351" s="150"/>
      <c r="AB351" s="150"/>
      <c r="AC351" s="150"/>
      <c r="AD351" s="150"/>
      <c r="AE351" s="150"/>
      <c r="AF351" s="150"/>
      <c r="AG351" s="150" t="s">
        <v>415</v>
      </c>
      <c r="AH351" s="150">
        <v>0</v>
      </c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</row>
    <row r="352" spans="1:60" outlineLevel="1" x14ac:dyDescent="0.25">
      <c r="A352" s="169">
        <v>108</v>
      </c>
      <c r="B352" s="170" t="s">
        <v>1880</v>
      </c>
      <c r="C352" s="178" t="s">
        <v>1881</v>
      </c>
      <c r="D352" s="171" t="s">
        <v>768</v>
      </c>
      <c r="E352" s="172">
        <v>4</v>
      </c>
      <c r="F352" s="173"/>
      <c r="G352" s="174">
        <f>ROUND(E352*F352,2)</f>
        <v>0</v>
      </c>
      <c r="H352" s="173"/>
      <c r="I352" s="174">
        <f>ROUND(E352*H352,2)</f>
        <v>0</v>
      </c>
      <c r="J352" s="173"/>
      <c r="K352" s="174">
        <f>ROUND(E352*J352,2)</f>
        <v>0</v>
      </c>
      <c r="L352" s="174">
        <v>21</v>
      </c>
      <c r="M352" s="174">
        <f>G352*(1+L352/100)</f>
        <v>0</v>
      </c>
      <c r="N352" s="172">
        <v>0.16200000000000001</v>
      </c>
      <c r="O352" s="172">
        <f>ROUND(E352*N352,2)</f>
        <v>0.65</v>
      </c>
      <c r="P352" s="172">
        <v>0</v>
      </c>
      <c r="Q352" s="172">
        <f>ROUND(E352*P352,2)</f>
        <v>0</v>
      </c>
      <c r="R352" s="174"/>
      <c r="S352" s="174" t="s">
        <v>443</v>
      </c>
      <c r="T352" s="175" t="s">
        <v>359</v>
      </c>
      <c r="U352" s="160">
        <v>0</v>
      </c>
      <c r="V352" s="160">
        <f>ROUND(E352*U352,2)</f>
        <v>0</v>
      </c>
      <c r="W352" s="160"/>
      <c r="X352" s="160" t="s">
        <v>744</v>
      </c>
      <c r="Y352" s="160" t="s">
        <v>361</v>
      </c>
      <c r="Z352" s="150"/>
      <c r="AA352" s="150"/>
      <c r="AB352" s="150"/>
      <c r="AC352" s="150"/>
      <c r="AD352" s="150"/>
      <c r="AE352" s="150"/>
      <c r="AF352" s="150"/>
      <c r="AG352" s="150" t="s">
        <v>1758</v>
      </c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</row>
    <row r="353" spans="1:60" outlineLevel="2" x14ac:dyDescent="0.25">
      <c r="A353" s="157"/>
      <c r="B353" s="158"/>
      <c r="C353" s="184" t="s">
        <v>1733</v>
      </c>
      <c r="D353" s="182"/>
      <c r="E353" s="183"/>
      <c r="F353" s="160"/>
      <c r="G353" s="160"/>
      <c r="H353" s="160"/>
      <c r="I353" s="160"/>
      <c r="J353" s="160"/>
      <c r="K353" s="160"/>
      <c r="L353" s="160"/>
      <c r="M353" s="160"/>
      <c r="N353" s="159"/>
      <c r="O353" s="159"/>
      <c r="P353" s="159"/>
      <c r="Q353" s="159"/>
      <c r="R353" s="160"/>
      <c r="S353" s="160"/>
      <c r="T353" s="160"/>
      <c r="U353" s="160"/>
      <c r="V353" s="160"/>
      <c r="W353" s="160"/>
      <c r="X353" s="160"/>
      <c r="Y353" s="160"/>
      <c r="Z353" s="150"/>
      <c r="AA353" s="150"/>
      <c r="AB353" s="150"/>
      <c r="AC353" s="150"/>
      <c r="AD353" s="150"/>
      <c r="AE353" s="150"/>
      <c r="AF353" s="150"/>
      <c r="AG353" s="150" t="s">
        <v>415</v>
      </c>
      <c r="AH353" s="150">
        <v>0</v>
      </c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</row>
    <row r="354" spans="1:60" outlineLevel="3" x14ac:dyDescent="0.25">
      <c r="A354" s="157"/>
      <c r="B354" s="158"/>
      <c r="C354" s="184" t="s">
        <v>1740</v>
      </c>
      <c r="D354" s="182"/>
      <c r="E354" s="183">
        <v>4</v>
      </c>
      <c r="F354" s="160"/>
      <c r="G354" s="160"/>
      <c r="H354" s="160"/>
      <c r="I354" s="160"/>
      <c r="J354" s="160"/>
      <c r="K354" s="160"/>
      <c r="L354" s="160"/>
      <c r="M354" s="160"/>
      <c r="N354" s="159"/>
      <c r="O354" s="159"/>
      <c r="P354" s="159"/>
      <c r="Q354" s="159"/>
      <c r="R354" s="160"/>
      <c r="S354" s="160"/>
      <c r="T354" s="160"/>
      <c r="U354" s="160"/>
      <c r="V354" s="160"/>
      <c r="W354" s="160"/>
      <c r="X354" s="160"/>
      <c r="Y354" s="160"/>
      <c r="Z354" s="150"/>
      <c r="AA354" s="150"/>
      <c r="AB354" s="150"/>
      <c r="AC354" s="150"/>
      <c r="AD354" s="150"/>
      <c r="AE354" s="150"/>
      <c r="AF354" s="150"/>
      <c r="AG354" s="150" t="s">
        <v>415</v>
      </c>
      <c r="AH354" s="150">
        <v>0</v>
      </c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</row>
    <row r="355" spans="1:60" outlineLevel="1" x14ac:dyDescent="0.25">
      <c r="A355" s="169">
        <v>109</v>
      </c>
      <c r="B355" s="170" t="s">
        <v>1882</v>
      </c>
      <c r="C355" s="178" t="s">
        <v>1883</v>
      </c>
      <c r="D355" s="171" t="s">
        <v>426</v>
      </c>
      <c r="E355" s="172">
        <v>218.93700000000001</v>
      </c>
      <c r="F355" s="173"/>
      <c r="G355" s="174">
        <f>ROUND(E355*F355,2)</f>
        <v>0</v>
      </c>
      <c r="H355" s="173"/>
      <c r="I355" s="174">
        <f>ROUND(E355*H355,2)</f>
        <v>0</v>
      </c>
      <c r="J355" s="173"/>
      <c r="K355" s="174">
        <f>ROUND(E355*J355,2)</f>
        <v>0</v>
      </c>
      <c r="L355" s="174">
        <v>21</v>
      </c>
      <c r="M355" s="174">
        <f>G355*(1+L355/100)</f>
        <v>0</v>
      </c>
      <c r="N355" s="172">
        <v>1</v>
      </c>
      <c r="O355" s="172">
        <f>ROUND(E355*N355,2)</f>
        <v>218.94</v>
      </c>
      <c r="P355" s="172">
        <v>0</v>
      </c>
      <c r="Q355" s="172">
        <f>ROUND(E355*P355,2)</f>
        <v>0</v>
      </c>
      <c r="R355" s="174"/>
      <c r="S355" s="174" t="s">
        <v>443</v>
      </c>
      <c r="T355" s="175" t="s">
        <v>359</v>
      </c>
      <c r="U355" s="160">
        <v>0</v>
      </c>
      <c r="V355" s="160">
        <f>ROUND(E355*U355,2)</f>
        <v>0</v>
      </c>
      <c r="W355" s="160"/>
      <c r="X355" s="160" t="s">
        <v>744</v>
      </c>
      <c r="Y355" s="160" t="s">
        <v>361</v>
      </c>
      <c r="Z355" s="150"/>
      <c r="AA355" s="150"/>
      <c r="AB355" s="150"/>
      <c r="AC355" s="150"/>
      <c r="AD355" s="150"/>
      <c r="AE355" s="150"/>
      <c r="AF355" s="150"/>
      <c r="AG355" s="150" t="s">
        <v>1758</v>
      </c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</row>
    <row r="356" spans="1:60" outlineLevel="2" x14ac:dyDescent="0.25">
      <c r="A356" s="157"/>
      <c r="B356" s="158"/>
      <c r="C356" s="184" t="s">
        <v>1884</v>
      </c>
      <c r="D356" s="182"/>
      <c r="E356" s="183"/>
      <c r="F356" s="160"/>
      <c r="G356" s="160"/>
      <c r="H356" s="160"/>
      <c r="I356" s="160"/>
      <c r="J356" s="160"/>
      <c r="K356" s="160"/>
      <c r="L356" s="160"/>
      <c r="M356" s="160"/>
      <c r="N356" s="159"/>
      <c r="O356" s="159"/>
      <c r="P356" s="159"/>
      <c r="Q356" s="159"/>
      <c r="R356" s="160"/>
      <c r="S356" s="160"/>
      <c r="T356" s="160"/>
      <c r="U356" s="160"/>
      <c r="V356" s="160"/>
      <c r="W356" s="160"/>
      <c r="X356" s="160"/>
      <c r="Y356" s="160"/>
      <c r="Z356" s="150"/>
      <c r="AA356" s="150"/>
      <c r="AB356" s="150"/>
      <c r="AC356" s="150"/>
      <c r="AD356" s="150"/>
      <c r="AE356" s="150"/>
      <c r="AF356" s="150"/>
      <c r="AG356" s="150" t="s">
        <v>415</v>
      </c>
      <c r="AH356" s="150">
        <v>0</v>
      </c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</row>
    <row r="357" spans="1:60" outlineLevel="3" x14ac:dyDescent="0.25">
      <c r="A357" s="157"/>
      <c r="B357" s="158"/>
      <c r="C357" s="184" t="s">
        <v>1885</v>
      </c>
      <c r="D357" s="182"/>
      <c r="E357" s="183">
        <v>218.93700000000001</v>
      </c>
      <c r="F357" s="160"/>
      <c r="G357" s="160"/>
      <c r="H357" s="160"/>
      <c r="I357" s="160"/>
      <c r="J357" s="160"/>
      <c r="K357" s="160"/>
      <c r="L357" s="160"/>
      <c r="M357" s="160"/>
      <c r="N357" s="159"/>
      <c r="O357" s="159"/>
      <c r="P357" s="159"/>
      <c r="Q357" s="159"/>
      <c r="R357" s="160"/>
      <c r="S357" s="160"/>
      <c r="T357" s="160"/>
      <c r="U357" s="160"/>
      <c r="V357" s="160"/>
      <c r="W357" s="160"/>
      <c r="X357" s="160"/>
      <c r="Y357" s="160"/>
      <c r="Z357" s="150"/>
      <c r="AA357" s="150"/>
      <c r="AB357" s="150"/>
      <c r="AC357" s="150"/>
      <c r="AD357" s="150"/>
      <c r="AE357" s="150"/>
      <c r="AF357" s="150"/>
      <c r="AG357" s="150" t="s">
        <v>415</v>
      </c>
      <c r="AH357" s="150">
        <v>0</v>
      </c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</row>
    <row r="358" spans="1:60" outlineLevel="1" x14ac:dyDescent="0.25">
      <c r="A358" s="169">
        <v>110</v>
      </c>
      <c r="B358" s="170" t="s">
        <v>1886</v>
      </c>
      <c r="C358" s="178" t="s">
        <v>1887</v>
      </c>
      <c r="D358" s="171" t="s">
        <v>426</v>
      </c>
      <c r="E358" s="172">
        <v>385.26900000000001</v>
      </c>
      <c r="F358" s="173"/>
      <c r="G358" s="174">
        <f>ROUND(E358*F358,2)</f>
        <v>0</v>
      </c>
      <c r="H358" s="173"/>
      <c r="I358" s="174">
        <f>ROUND(E358*H358,2)</f>
        <v>0</v>
      </c>
      <c r="J358" s="173"/>
      <c r="K358" s="174">
        <f>ROUND(E358*J358,2)</f>
        <v>0</v>
      </c>
      <c r="L358" s="174">
        <v>21</v>
      </c>
      <c r="M358" s="174">
        <f>G358*(1+L358/100)</f>
        <v>0</v>
      </c>
      <c r="N358" s="172">
        <v>1</v>
      </c>
      <c r="O358" s="172">
        <f>ROUND(E358*N358,2)</f>
        <v>385.27</v>
      </c>
      <c r="P358" s="172">
        <v>0</v>
      </c>
      <c r="Q358" s="172">
        <f>ROUND(E358*P358,2)</f>
        <v>0</v>
      </c>
      <c r="R358" s="174"/>
      <c r="S358" s="174" t="s">
        <v>443</v>
      </c>
      <c r="T358" s="175" t="s">
        <v>359</v>
      </c>
      <c r="U358" s="160">
        <v>0</v>
      </c>
      <c r="V358" s="160">
        <f>ROUND(E358*U358,2)</f>
        <v>0</v>
      </c>
      <c r="W358" s="160"/>
      <c r="X358" s="160" t="s">
        <v>744</v>
      </c>
      <c r="Y358" s="160" t="s">
        <v>361</v>
      </c>
      <c r="Z358" s="150"/>
      <c r="AA358" s="150"/>
      <c r="AB358" s="150"/>
      <c r="AC358" s="150"/>
      <c r="AD358" s="150"/>
      <c r="AE358" s="150"/>
      <c r="AF358" s="150"/>
      <c r="AG358" s="150" t="s">
        <v>1758</v>
      </c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</row>
    <row r="359" spans="1:60" outlineLevel="2" x14ac:dyDescent="0.25">
      <c r="A359" s="157"/>
      <c r="B359" s="158"/>
      <c r="C359" s="184" t="s">
        <v>1888</v>
      </c>
      <c r="D359" s="182"/>
      <c r="E359" s="183"/>
      <c r="F359" s="160"/>
      <c r="G359" s="160"/>
      <c r="H359" s="160"/>
      <c r="I359" s="160"/>
      <c r="J359" s="160"/>
      <c r="K359" s="160"/>
      <c r="L359" s="160"/>
      <c r="M359" s="160"/>
      <c r="N359" s="159"/>
      <c r="O359" s="159"/>
      <c r="P359" s="159"/>
      <c r="Q359" s="159"/>
      <c r="R359" s="160"/>
      <c r="S359" s="160"/>
      <c r="T359" s="160"/>
      <c r="U359" s="160"/>
      <c r="V359" s="160"/>
      <c r="W359" s="160"/>
      <c r="X359" s="160"/>
      <c r="Y359" s="160"/>
      <c r="Z359" s="150"/>
      <c r="AA359" s="150"/>
      <c r="AB359" s="150"/>
      <c r="AC359" s="150"/>
      <c r="AD359" s="150"/>
      <c r="AE359" s="150"/>
      <c r="AF359" s="150"/>
      <c r="AG359" s="150" t="s">
        <v>415</v>
      </c>
      <c r="AH359" s="150">
        <v>0</v>
      </c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</row>
    <row r="360" spans="1:60" outlineLevel="3" x14ac:dyDescent="0.25">
      <c r="A360" s="157"/>
      <c r="B360" s="158"/>
      <c r="C360" s="184" t="s">
        <v>1889</v>
      </c>
      <c r="D360" s="182"/>
      <c r="E360" s="183">
        <v>385.26900000000001</v>
      </c>
      <c r="F360" s="160"/>
      <c r="G360" s="160"/>
      <c r="H360" s="160"/>
      <c r="I360" s="160"/>
      <c r="J360" s="160"/>
      <c r="K360" s="160"/>
      <c r="L360" s="160"/>
      <c r="M360" s="160"/>
      <c r="N360" s="159"/>
      <c r="O360" s="159"/>
      <c r="P360" s="159"/>
      <c r="Q360" s="159"/>
      <c r="R360" s="160"/>
      <c r="S360" s="160"/>
      <c r="T360" s="160"/>
      <c r="U360" s="160"/>
      <c r="V360" s="160"/>
      <c r="W360" s="160"/>
      <c r="X360" s="160"/>
      <c r="Y360" s="160"/>
      <c r="Z360" s="150"/>
      <c r="AA360" s="150"/>
      <c r="AB360" s="150"/>
      <c r="AC360" s="150"/>
      <c r="AD360" s="150"/>
      <c r="AE360" s="150"/>
      <c r="AF360" s="150"/>
      <c r="AG360" s="150" t="s">
        <v>415</v>
      </c>
      <c r="AH360" s="150">
        <v>0</v>
      </c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</row>
    <row r="361" spans="1:60" outlineLevel="1" x14ac:dyDescent="0.25">
      <c r="A361" s="169">
        <v>111</v>
      </c>
      <c r="B361" s="170" t="s">
        <v>1890</v>
      </c>
      <c r="C361" s="178" t="s">
        <v>1891</v>
      </c>
      <c r="D361" s="171" t="s">
        <v>426</v>
      </c>
      <c r="E361" s="172">
        <v>0.29249999999999998</v>
      </c>
      <c r="F361" s="173"/>
      <c r="G361" s="174">
        <f>ROUND(E361*F361,2)</f>
        <v>0</v>
      </c>
      <c r="H361" s="173"/>
      <c r="I361" s="174">
        <f>ROUND(E361*H361,2)</f>
        <v>0</v>
      </c>
      <c r="J361" s="173"/>
      <c r="K361" s="174">
        <f>ROUND(E361*J361,2)</f>
        <v>0</v>
      </c>
      <c r="L361" s="174">
        <v>21</v>
      </c>
      <c r="M361" s="174">
        <f>G361*(1+L361/100)</f>
        <v>0</v>
      </c>
      <c r="N361" s="172">
        <v>1</v>
      </c>
      <c r="O361" s="172">
        <f>ROUND(E361*N361,2)</f>
        <v>0.28999999999999998</v>
      </c>
      <c r="P361" s="172">
        <v>0</v>
      </c>
      <c r="Q361" s="172">
        <f>ROUND(E361*P361,2)</f>
        <v>0</v>
      </c>
      <c r="R361" s="174"/>
      <c r="S361" s="174" t="s">
        <v>443</v>
      </c>
      <c r="T361" s="175" t="s">
        <v>359</v>
      </c>
      <c r="U361" s="160">
        <v>0</v>
      </c>
      <c r="V361" s="160">
        <f>ROUND(E361*U361,2)</f>
        <v>0</v>
      </c>
      <c r="W361" s="160"/>
      <c r="X361" s="160" t="s">
        <v>744</v>
      </c>
      <c r="Y361" s="160" t="s">
        <v>361</v>
      </c>
      <c r="Z361" s="150"/>
      <c r="AA361" s="150"/>
      <c r="AB361" s="150"/>
      <c r="AC361" s="150"/>
      <c r="AD361" s="150"/>
      <c r="AE361" s="150"/>
      <c r="AF361" s="150"/>
      <c r="AG361" s="150" t="s">
        <v>1758</v>
      </c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</row>
    <row r="362" spans="1:60" outlineLevel="2" x14ac:dyDescent="0.25">
      <c r="A362" s="157"/>
      <c r="B362" s="158"/>
      <c r="C362" s="184" t="s">
        <v>1892</v>
      </c>
      <c r="D362" s="182"/>
      <c r="E362" s="183"/>
      <c r="F362" s="160"/>
      <c r="G362" s="160"/>
      <c r="H362" s="160"/>
      <c r="I362" s="160"/>
      <c r="J362" s="160"/>
      <c r="K362" s="160"/>
      <c r="L362" s="160"/>
      <c r="M362" s="160"/>
      <c r="N362" s="159"/>
      <c r="O362" s="159"/>
      <c r="P362" s="159"/>
      <c r="Q362" s="159"/>
      <c r="R362" s="160"/>
      <c r="S362" s="160"/>
      <c r="T362" s="160"/>
      <c r="U362" s="160"/>
      <c r="V362" s="160"/>
      <c r="W362" s="160"/>
      <c r="X362" s="160"/>
      <c r="Y362" s="160"/>
      <c r="Z362" s="150"/>
      <c r="AA362" s="150"/>
      <c r="AB362" s="150"/>
      <c r="AC362" s="150"/>
      <c r="AD362" s="150"/>
      <c r="AE362" s="150"/>
      <c r="AF362" s="150"/>
      <c r="AG362" s="150" t="s">
        <v>415</v>
      </c>
      <c r="AH362" s="150">
        <v>0</v>
      </c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</row>
    <row r="363" spans="1:60" outlineLevel="3" x14ac:dyDescent="0.25">
      <c r="A363" s="157"/>
      <c r="B363" s="158"/>
      <c r="C363" s="184" t="s">
        <v>1893</v>
      </c>
      <c r="D363" s="182"/>
      <c r="E363" s="183"/>
      <c r="F363" s="160"/>
      <c r="G363" s="160"/>
      <c r="H363" s="160"/>
      <c r="I363" s="160"/>
      <c r="J363" s="160"/>
      <c r="K363" s="160"/>
      <c r="L363" s="160"/>
      <c r="M363" s="160"/>
      <c r="N363" s="159"/>
      <c r="O363" s="159"/>
      <c r="P363" s="159"/>
      <c r="Q363" s="159"/>
      <c r="R363" s="160"/>
      <c r="S363" s="160"/>
      <c r="T363" s="160"/>
      <c r="U363" s="160"/>
      <c r="V363" s="160"/>
      <c r="W363" s="160"/>
      <c r="X363" s="160"/>
      <c r="Y363" s="160"/>
      <c r="Z363" s="150"/>
      <c r="AA363" s="150"/>
      <c r="AB363" s="150"/>
      <c r="AC363" s="150"/>
      <c r="AD363" s="150"/>
      <c r="AE363" s="150"/>
      <c r="AF363" s="150"/>
      <c r="AG363" s="150" t="s">
        <v>415</v>
      </c>
      <c r="AH363" s="150">
        <v>0</v>
      </c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</row>
    <row r="364" spans="1:60" outlineLevel="3" x14ac:dyDescent="0.25">
      <c r="A364" s="157"/>
      <c r="B364" s="158"/>
      <c r="C364" s="184" t="s">
        <v>1894</v>
      </c>
      <c r="D364" s="182"/>
      <c r="E364" s="183"/>
      <c r="F364" s="160"/>
      <c r="G364" s="160"/>
      <c r="H364" s="160"/>
      <c r="I364" s="160"/>
      <c r="J364" s="160"/>
      <c r="K364" s="160"/>
      <c r="L364" s="160"/>
      <c r="M364" s="160"/>
      <c r="N364" s="159"/>
      <c r="O364" s="159"/>
      <c r="P364" s="159"/>
      <c r="Q364" s="159"/>
      <c r="R364" s="160"/>
      <c r="S364" s="160"/>
      <c r="T364" s="160"/>
      <c r="U364" s="160"/>
      <c r="V364" s="160"/>
      <c r="W364" s="160"/>
      <c r="X364" s="160"/>
      <c r="Y364" s="160"/>
      <c r="Z364" s="150"/>
      <c r="AA364" s="150"/>
      <c r="AB364" s="150"/>
      <c r="AC364" s="150"/>
      <c r="AD364" s="150"/>
      <c r="AE364" s="150"/>
      <c r="AF364" s="150"/>
      <c r="AG364" s="150" t="s">
        <v>415</v>
      </c>
      <c r="AH364" s="150">
        <v>0</v>
      </c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</row>
    <row r="365" spans="1:60" outlineLevel="3" x14ac:dyDescent="0.25">
      <c r="A365" s="157"/>
      <c r="B365" s="158"/>
      <c r="C365" s="184" t="s">
        <v>1895</v>
      </c>
      <c r="D365" s="182"/>
      <c r="E365" s="183">
        <v>0.29249999999999998</v>
      </c>
      <c r="F365" s="160"/>
      <c r="G365" s="160"/>
      <c r="H365" s="160"/>
      <c r="I365" s="160"/>
      <c r="J365" s="160"/>
      <c r="K365" s="160"/>
      <c r="L365" s="160"/>
      <c r="M365" s="160"/>
      <c r="N365" s="159"/>
      <c r="O365" s="159"/>
      <c r="P365" s="159"/>
      <c r="Q365" s="159"/>
      <c r="R365" s="160"/>
      <c r="S365" s="160"/>
      <c r="T365" s="160"/>
      <c r="U365" s="160"/>
      <c r="V365" s="160"/>
      <c r="W365" s="160"/>
      <c r="X365" s="160"/>
      <c r="Y365" s="160"/>
      <c r="Z365" s="150"/>
      <c r="AA365" s="150"/>
      <c r="AB365" s="150"/>
      <c r="AC365" s="150"/>
      <c r="AD365" s="150"/>
      <c r="AE365" s="150"/>
      <c r="AF365" s="150"/>
      <c r="AG365" s="150" t="s">
        <v>415</v>
      </c>
      <c r="AH365" s="150">
        <v>0</v>
      </c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</row>
    <row r="366" spans="1:60" outlineLevel="1" x14ac:dyDescent="0.25">
      <c r="A366" s="169">
        <v>112</v>
      </c>
      <c r="B366" s="170" t="s">
        <v>1896</v>
      </c>
      <c r="C366" s="178" t="s">
        <v>1897</v>
      </c>
      <c r="D366" s="171" t="s">
        <v>407</v>
      </c>
      <c r="E366" s="172">
        <v>1</v>
      </c>
      <c r="F366" s="173"/>
      <c r="G366" s="174">
        <f>ROUND(E366*F366,2)</f>
        <v>0</v>
      </c>
      <c r="H366" s="173"/>
      <c r="I366" s="174">
        <f>ROUND(E366*H366,2)</f>
        <v>0</v>
      </c>
      <c r="J366" s="173"/>
      <c r="K366" s="174">
        <f>ROUND(E366*J366,2)</f>
        <v>0</v>
      </c>
      <c r="L366" s="174">
        <v>21</v>
      </c>
      <c r="M366" s="174">
        <f>G366*(1+L366/100)</f>
        <v>0</v>
      </c>
      <c r="N366" s="172">
        <v>2.5</v>
      </c>
      <c r="O366" s="172">
        <f>ROUND(E366*N366,2)</f>
        <v>2.5</v>
      </c>
      <c r="P366" s="172">
        <v>0</v>
      </c>
      <c r="Q366" s="172">
        <f>ROUND(E366*P366,2)</f>
        <v>0</v>
      </c>
      <c r="R366" s="174"/>
      <c r="S366" s="174" t="s">
        <v>443</v>
      </c>
      <c r="T366" s="175" t="s">
        <v>359</v>
      </c>
      <c r="U366" s="160">
        <v>0</v>
      </c>
      <c r="V366" s="160">
        <f>ROUND(E366*U366,2)</f>
        <v>0</v>
      </c>
      <c r="W366" s="160"/>
      <c r="X366" s="160" t="s">
        <v>744</v>
      </c>
      <c r="Y366" s="160" t="s">
        <v>361</v>
      </c>
      <c r="Z366" s="150"/>
      <c r="AA366" s="150"/>
      <c r="AB366" s="150"/>
      <c r="AC366" s="150"/>
      <c r="AD366" s="150"/>
      <c r="AE366" s="150"/>
      <c r="AF366" s="150"/>
      <c r="AG366" s="150" t="s">
        <v>1758</v>
      </c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</row>
    <row r="367" spans="1:60" outlineLevel="2" x14ac:dyDescent="0.25">
      <c r="A367" s="157"/>
      <c r="B367" s="158"/>
      <c r="C367" s="184" t="s">
        <v>1898</v>
      </c>
      <c r="D367" s="182"/>
      <c r="E367" s="183"/>
      <c r="F367" s="160"/>
      <c r="G367" s="160"/>
      <c r="H367" s="160"/>
      <c r="I367" s="160"/>
      <c r="J367" s="160"/>
      <c r="K367" s="160"/>
      <c r="L367" s="160"/>
      <c r="M367" s="160"/>
      <c r="N367" s="159"/>
      <c r="O367" s="159"/>
      <c r="P367" s="159"/>
      <c r="Q367" s="159"/>
      <c r="R367" s="160"/>
      <c r="S367" s="160"/>
      <c r="T367" s="160"/>
      <c r="U367" s="160"/>
      <c r="V367" s="160"/>
      <c r="W367" s="160"/>
      <c r="X367" s="160"/>
      <c r="Y367" s="160"/>
      <c r="Z367" s="150"/>
      <c r="AA367" s="150"/>
      <c r="AB367" s="150"/>
      <c r="AC367" s="150"/>
      <c r="AD367" s="150"/>
      <c r="AE367" s="150"/>
      <c r="AF367" s="150"/>
      <c r="AG367" s="150" t="s">
        <v>415</v>
      </c>
      <c r="AH367" s="150">
        <v>0</v>
      </c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</row>
    <row r="368" spans="1:60" outlineLevel="3" x14ac:dyDescent="0.25">
      <c r="A368" s="157"/>
      <c r="B368" s="158"/>
      <c r="C368" s="184" t="s">
        <v>1899</v>
      </c>
      <c r="D368" s="182"/>
      <c r="E368" s="183"/>
      <c r="F368" s="160"/>
      <c r="G368" s="160"/>
      <c r="H368" s="160"/>
      <c r="I368" s="160"/>
      <c r="J368" s="160"/>
      <c r="K368" s="160"/>
      <c r="L368" s="160"/>
      <c r="M368" s="160"/>
      <c r="N368" s="159"/>
      <c r="O368" s="159"/>
      <c r="P368" s="159"/>
      <c r="Q368" s="159"/>
      <c r="R368" s="160"/>
      <c r="S368" s="160"/>
      <c r="T368" s="160"/>
      <c r="U368" s="160"/>
      <c r="V368" s="160"/>
      <c r="W368" s="160"/>
      <c r="X368" s="160"/>
      <c r="Y368" s="160"/>
      <c r="Z368" s="150"/>
      <c r="AA368" s="150"/>
      <c r="AB368" s="150"/>
      <c r="AC368" s="150"/>
      <c r="AD368" s="150"/>
      <c r="AE368" s="150"/>
      <c r="AF368" s="150"/>
      <c r="AG368" s="150" t="s">
        <v>415</v>
      </c>
      <c r="AH368" s="150">
        <v>0</v>
      </c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</row>
    <row r="369" spans="1:60" outlineLevel="3" x14ac:dyDescent="0.25">
      <c r="A369" s="157"/>
      <c r="B369" s="158"/>
      <c r="C369" s="184" t="s">
        <v>213</v>
      </c>
      <c r="D369" s="182"/>
      <c r="E369" s="183">
        <v>1</v>
      </c>
      <c r="F369" s="160"/>
      <c r="G369" s="160"/>
      <c r="H369" s="160"/>
      <c r="I369" s="160"/>
      <c r="J369" s="160"/>
      <c r="K369" s="160"/>
      <c r="L369" s="160"/>
      <c r="M369" s="160"/>
      <c r="N369" s="159"/>
      <c r="O369" s="159"/>
      <c r="P369" s="159"/>
      <c r="Q369" s="159"/>
      <c r="R369" s="160"/>
      <c r="S369" s="160"/>
      <c r="T369" s="160"/>
      <c r="U369" s="160"/>
      <c r="V369" s="160"/>
      <c r="W369" s="160"/>
      <c r="X369" s="160"/>
      <c r="Y369" s="160"/>
      <c r="Z369" s="150"/>
      <c r="AA369" s="150"/>
      <c r="AB369" s="150"/>
      <c r="AC369" s="150"/>
      <c r="AD369" s="150"/>
      <c r="AE369" s="150"/>
      <c r="AF369" s="150"/>
      <c r="AG369" s="150" t="s">
        <v>415</v>
      </c>
      <c r="AH369" s="150">
        <v>0</v>
      </c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</row>
    <row r="370" spans="1:60" outlineLevel="1" x14ac:dyDescent="0.25">
      <c r="A370" s="169">
        <v>113</v>
      </c>
      <c r="B370" s="170" t="s">
        <v>1900</v>
      </c>
      <c r="C370" s="178" t="s">
        <v>1901</v>
      </c>
      <c r="D370" s="171" t="s">
        <v>768</v>
      </c>
      <c r="E370" s="172">
        <v>2</v>
      </c>
      <c r="F370" s="173"/>
      <c r="G370" s="174">
        <f>ROUND(E370*F370,2)</f>
        <v>0</v>
      </c>
      <c r="H370" s="173"/>
      <c r="I370" s="174">
        <f>ROUND(E370*H370,2)</f>
        <v>0</v>
      </c>
      <c r="J370" s="173"/>
      <c r="K370" s="174">
        <f>ROUND(E370*J370,2)</f>
        <v>0</v>
      </c>
      <c r="L370" s="174">
        <v>21</v>
      </c>
      <c r="M370" s="174">
        <f>G370*(1+L370/100)</f>
        <v>0</v>
      </c>
      <c r="N370" s="172">
        <v>2.4E-2</v>
      </c>
      <c r="O370" s="172">
        <f>ROUND(E370*N370,2)</f>
        <v>0.05</v>
      </c>
      <c r="P370" s="172">
        <v>0</v>
      </c>
      <c r="Q370" s="172">
        <f>ROUND(E370*P370,2)</f>
        <v>0</v>
      </c>
      <c r="R370" s="174"/>
      <c r="S370" s="174" t="s">
        <v>443</v>
      </c>
      <c r="T370" s="175" t="s">
        <v>359</v>
      </c>
      <c r="U370" s="160">
        <v>0</v>
      </c>
      <c r="V370" s="160">
        <f>ROUND(E370*U370,2)</f>
        <v>0</v>
      </c>
      <c r="W370" s="160"/>
      <c r="X370" s="160" t="s">
        <v>744</v>
      </c>
      <c r="Y370" s="160" t="s">
        <v>361</v>
      </c>
      <c r="Z370" s="150"/>
      <c r="AA370" s="150"/>
      <c r="AB370" s="150"/>
      <c r="AC370" s="150"/>
      <c r="AD370" s="150"/>
      <c r="AE370" s="150"/>
      <c r="AF370" s="150"/>
      <c r="AG370" s="150" t="s">
        <v>1758</v>
      </c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</row>
    <row r="371" spans="1:60" outlineLevel="2" x14ac:dyDescent="0.25">
      <c r="A371" s="157"/>
      <c r="B371" s="158"/>
      <c r="C371" s="184" t="s">
        <v>1592</v>
      </c>
      <c r="D371" s="182"/>
      <c r="E371" s="183"/>
      <c r="F371" s="160"/>
      <c r="G371" s="160"/>
      <c r="H371" s="160"/>
      <c r="I371" s="160"/>
      <c r="J371" s="160"/>
      <c r="K371" s="160"/>
      <c r="L371" s="160"/>
      <c r="M371" s="160"/>
      <c r="N371" s="159"/>
      <c r="O371" s="159"/>
      <c r="P371" s="159"/>
      <c r="Q371" s="159"/>
      <c r="R371" s="160"/>
      <c r="S371" s="160"/>
      <c r="T371" s="160"/>
      <c r="U371" s="160"/>
      <c r="V371" s="160"/>
      <c r="W371" s="160"/>
      <c r="X371" s="160"/>
      <c r="Y371" s="160"/>
      <c r="Z371" s="150"/>
      <c r="AA371" s="150"/>
      <c r="AB371" s="150"/>
      <c r="AC371" s="150"/>
      <c r="AD371" s="150"/>
      <c r="AE371" s="150"/>
      <c r="AF371" s="150"/>
      <c r="AG371" s="150" t="s">
        <v>415</v>
      </c>
      <c r="AH371" s="150">
        <v>0</v>
      </c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</row>
    <row r="372" spans="1:60" outlineLevel="3" x14ac:dyDescent="0.25">
      <c r="A372" s="157"/>
      <c r="B372" s="158"/>
      <c r="C372" s="184" t="s">
        <v>239</v>
      </c>
      <c r="D372" s="182"/>
      <c r="E372" s="183">
        <v>2</v>
      </c>
      <c r="F372" s="160"/>
      <c r="G372" s="160"/>
      <c r="H372" s="160"/>
      <c r="I372" s="160"/>
      <c r="J372" s="160"/>
      <c r="K372" s="160"/>
      <c r="L372" s="160"/>
      <c r="M372" s="160"/>
      <c r="N372" s="159"/>
      <c r="O372" s="159"/>
      <c r="P372" s="159"/>
      <c r="Q372" s="159"/>
      <c r="R372" s="160"/>
      <c r="S372" s="160"/>
      <c r="T372" s="160"/>
      <c r="U372" s="160"/>
      <c r="V372" s="160"/>
      <c r="W372" s="160"/>
      <c r="X372" s="160"/>
      <c r="Y372" s="160"/>
      <c r="Z372" s="150"/>
      <c r="AA372" s="150"/>
      <c r="AB372" s="150"/>
      <c r="AC372" s="150"/>
      <c r="AD372" s="150"/>
      <c r="AE372" s="150"/>
      <c r="AF372" s="150"/>
      <c r="AG372" s="150" t="s">
        <v>415</v>
      </c>
      <c r="AH372" s="150">
        <v>0</v>
      </c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</row>
    <row r="373" spans="1:60" outlineLevel="1" x14ac:dyDescent="0.25">
      <c r="A373" s="169">
        <v>114</v>
      </c>
      <c r="B373" s="170" t="s">
        <v>1902</v>
      </c>
      <c r="C373" s="178" t="s">
        <v>1903</v>
      </c>
      <c r="D373" s="171" t="s">
        <v>768</v>
      </c>
      <c r="E373" s="172">
        <v>1</v>
      </c>
      <c r="F373" s="173"/>
      <c r="G373" s="174">
        <f>ROUND(E373*F373,2)</f>
        <v>0</v>
      </c>
      <c r="H373" s="173"/>
      <c r="I373" s="174">
        <f>ROUND(E373*H373,2)</f>
        <v>0</v>
      </c>
      <c r="J373" s="173"/>
      <c r="K373" s="174">
        <f>ROUND(E373*J373,2)</f>
        <v>0</v>
      </c>
      <c r="L373" s="174">
        <v>21</v>
      </c>
      <c r="M373" s="174">
        <f>G373*(1+L373/100)</f>
        <v>0</v>
      </c>
      <c r="N373" s="172">
        <v>3.9E-2</v>
      </c>
      <c r="O373" s="172">
        <f>ROUND(E373*N373,2)</f>
        <v>0.04</v>
      </c>
      <c r="P373" s="172">
        <v>0</v>
      </c>
      <c r="Q373" s="172">
        <f>ROUND(E373*P373,2)</f>
        <v>0</v>
      </c>
      <c r="R373" s="174"/>
      <c r="S373" s="174" t="s">
        <v>443</v>
      </c>
      <c r="T373" s="175" t="s">
        <v>359</v>
      </c>
      <c r="U373" s="160">
        <v>0</v>
      </c>
      <c r="V373" s="160">
        <f>ROUND(E373*U373,2)</f>
        <v>0</v>
      </c>
      <c r="W373" s="160"/>
      <c r="X373" s="160" t="s">
        <v>744</v>
      </c>
      <c r="Y373" s="160" t="s">
        <v>361</v>
      </c>
      <c r="Z373" s="150"/>
      <c r="AA373" s="150"/>
      <c r="AB373" s="150"/>
      <c r="AC373" s="150"/>
      <c r="AD373" s="150"/>
      <c r="AE373" s="150"/>
      <c r="AF373" s="150"/>
      <c r="AG373" s="150" t="s">
        <v>1758</v>
      </c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</row>
    <row r="374" spans="1:60" outlineLevel="2" x14ac:dyDescent="0.25">
      <c r="A374" s="157"/>
      <c r="B374" s="158"/>
      <c r="C374" s="184" t="s">
        <v>1715</v>
      </c>
      <c r="D374" s="182"/>
      <c r="E374" s="183"/>
      <c r="F374" s="160"/>
      <c r="G374" s="160"/>
      <c r="H374" s="160"/>
      <c r="I374" s="160"/>
      <c r="J374" s="160"/>
      <c r="K374" s="160"/>
      <c r="L374" s="160"/>
      <c r="M374" s="160"/>
      <c r="N374" s="159"/>
      <c r="O374" s="159"/>
      <c r="P374" s="159"/>
      <c r="Q374" s="159"/>
      <c r="R374" s="160"/>
      <c r="S374" s="160"/>
      <c r="T374" s="160"/>
      <c r="U374" s="160"/>
      <c r="V374" s="160"/>
      <c r="W374" s="160"/>
      <c r="X374" s="160"/>
      <c r="Y374" s="160"/>
      <c r="Z374" s="150"/>
      <c r="AA374" s="150"/>
      <c r="AB374" s="150"/>
      <c r="AC374" s="150"/>
      <c r="AD374" s="150"/>
      <c r="AE374" s="150"/>
      <c r="AF374" s="150"/>
      <c r="AG374" s="150" t="s">
        <v>415</v>
      </c>
      <c r="AH374" s="150">
        <v>0</v>
      </c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</row>
    <row r="375" spans="1:60" outlineLevel="3" x14ac:dyDescent="0.25">
      <c r="A375" s="157"/>
      <c r="B375" s="158"/>
      <c r="C375" s="184" t="s">
        <v>213</v>
      </c>
      <c r="D375" s="182"/>
      <c r="E375" s="183">
        <v>1</v>
      </c>
      <c r="F375" s="160"/>
      <c r="G375" s="160"/>
      <c r="H375" s="160"/>
      <c r="I375" s="160"/>
      <c r="J375" s="160"/>
      <c r="K375" s="160"/>
      <c r="L375" s="160"/>
      <c r="M375" s="160"/>
      <c r="N375" s="159"/>
      <c r="O375" s="159"/>
      <c r="P375" s="159"/>
      <c r="Q375" s="159"/>
      <c r="R375" s="160"/>
      <c r="S375" s="160"/>
      <c r="T375" s="160"/>
      <c r="U375" s="160"/>
      <c r="V375" s="160"/>
      <c r="W375" s="160"/>
      <c r="X375" s="160"/>
      <c r="Y375" s="160"/>
      <c r="Z375" s="150"/>
      <c r="AA375" s="150"/>
      <c r="AB375" s="150"/>
      <c r="AC375" s="150"/>
      <c r="AD375" s="150"/>
      <c r="AE375" s="150"/>
      <c r="AF375" s="150"/>
      <c r="AG375" s="150" t="s">
        <v>415</v>
      </c>
      <c r="AH375" s="150">
        <v>0</v>
      </c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</row>
    <row r="376" spans="1:60" outlineLevel="1" x14ac:dyDescent="0.25">
      <c r="A376" s="169">
        <v>115</v>
      </c>
      <c r="B376" s="170" t="s">
        <v>1904</v>
      </c>
      <c r="C376" s="178" t="s">
        <v>1905</v>
      </c>
      <c r="D376" s="171" t="s">
        <v>768</v>
      </c>
      <c r="E376" s="172">
        <v>2</v>
      </c>
      <c r="F376" s="173"/>
      <c r="G376" s="174">
        <f>ROUND(E376*F376,2)</f>
        <v>0</v>
      </c>
      <c r="H376" s="173"/>
      <c r="I376" s="174">
        <f>ROUND(E376*H376,2)</f>
        <v>0</v>
      </c>
      <c r="J376" s="173"/>
      <c r="K376" s="174">
        <f>ROUND(E376*J376,2)</f>
        <v>0</v>
      </c>
      <c r="L376" s="174">
        <v>21</v>
      </c>
      <c r="M376" s="174">
        <f>G376*(1+L376/100)</f>
        <v>0</v>
      </c>
      <c r="N376" s="172">
        <v>5.0999999999999997E-2</v>
      </c>
      <c r="O376" s="172">
        <f>ROUND(E376*N376,2)</f>
        <v>0.1</v>
      </c>
      <c r="P376" s="172">
        <v>0</v>
      </c>
      <c r="Q376" s="172">
        <f>ROUND(E376*P376,2)</f>
        <v>0</v>
      </c>
      <c r="R376" s="174"/>
      <c r="S376" s="174" t="s">
        <v>443</v>
      </c>
      <c r="T376" s="175" t="s">
        <v>359</v>
      </c>
      <c r="U376" s="160">
        <v>0</v>
      </c>
      <c r="V376" s="160">
        <f>ROUND(E376*U376,2)</f>
        <v>0</v>
      </c>
      <c r="W376" s="160"/>
      <c r="X376" s="160" t="s">
        <v>744</v>
      </c>
      <c r="Y376" s="160" t="s">
        <v>361</v>
      </c>
      <c r="Z376" s="150"/>
      <c r="AA376" s="150"/>
      <c r="AB376" s="150"/>
      <c r="AC376" s="150"/>
      <c r="AD376" s="150"/>
      <c r="AE376" s="150"/>
      <c r="AF376" s="150"/>
      <c r="AG376" s="150" t="s">
        <v>1758</v>
      </c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</row>
    <row r="377" spans="1:60" outlineLevel="2" x14ac:dyDescent="0.25">
      <c r="A377" s="157"/>
      <c r="B377" s="158"/>
      <c r="C377" s="184" t="s">
        <v>1592</v>
      </c>
      <c r="D377" s="182"/>
      <c r="E377" s="183"/>
      <c r="F377" s="160"/>
      <c r="G377" s="160"/>
      <c r="H377" s="160"/>
      <c r="I377" s="160"/>
      <c r="J377" s="160"/>
      <c r="K377" s="160"/>
      <c r="L377" s="160"/>
      <c r="M377" s="160"/>
      <c r="N377" s="159"/>
      <c r="O377" s="159"/>
      <c r="P377" s="159"/>
      <c r="Q377" s="159"/>
      <c r="R377" s="160"/>
      <c r="S377" s="160"/>
      <c r="T377" s="160"/>
      <c r="U377" s="160"/>
      <c r="V377" s="160"/>
      <c r="W377" s="160"/>
      <c r="X377" s="160"/>
      <c r="Y377" s="160"/>
      <c r="Z377" s="150"/>
      <c r="AA377" s="150"/>
      <c r="AB377" s="150"/>
      <c r="AC377" s="150"/>
      <c r="AD377" s="150"/>
      <c r="AE377" s="150"/>
      <c r="AF377" s="150"/>
      <c r="AG377" s="150" t="s">
        <v>415</v>
      </c>
      <c r="AH377" s="150">
        <v>0</v>
      </c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</row>
    <row r="378" spans="1:60" outlineLevel="3" x14ac:dyDescent="0.25">
      <c r="A378" s="157"/>
      <c r="B378" s="158"/>
      <c r="C378" s="184" t="s">
        <v>239</v>
      </c>
      <c r="D378" s="182"/>
      <c r="E378" s="183">
        <v>2</v>
      </c>
      <c r="F378" s="160"/>
      <c r="G378" s="160"/>
      <c r="H378" s="160"/>
      <c r="I378" s="160"/>
      <c r="J378" s="160"/>
      <c r="K378" s="160"/>
      <c r="L378" s="160"/>
      <c r="M378" s="160"/>
      <c r="N378" s="159"/>
      <c r="O378" s="159"/>
      <c r="P378" s="159"/>
      <c r="Q378" s="159"/>
      <c r="R378" s="160"/>
      <c r="S378" s="160"/>
      <c r="T378" s="160"/>
      <c r="U378" s="160"/>
      <c r="V378" s="160"/>
      <c r="W378" s="160"/>
      <c r="X378" s="160"/>
      <c r="Y378" s="160"/>
      <c r="Z378" s="150"/>
      <c r="AA378" s="150"/>
      <c r="AB378" s="150"/>
      <c r="AC378" s="150"/>
      <c r="AD378" s="150"/>
      <c r="AE378" s="150"/>
      <c r="AF378" s="150"/>
      <c r="AG378" s="150" t="s">
        <v>415</v>
      </c>
      <c r="AH378" s="150">
        <v>0</v>
      </c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</row>
    <row r="379" spans="1:60" outlineLevel="1" x14ac:dyDescent="0.25">
      <c r="A379" s="169">
        <v>116</v>
      </c>
      <c r="B379" s="170" t="s">
        <v>1906</v>
      </c>
      <c r="C379" s="178" t="s">
        <v>1907</v>
      </c>
      <c r="D379" s="171" t="s">
        <v>768</v>
      </c>
      <c r="E379" s="172">
        <v>3</v>
      </c>
      <c r="F379" s="173"/>
      <c r="G379" s="174">
        <f>ROUND(E379*F379,2)</f>
        <v>0</v>
      </c>
      <c r="H379" s="173"/>
      <c r="I379" s="174">
        <f>ROUND(E379*H379,2)</f>
        <v>0</v>
      </c>
      <c r="J379" s="173"/>
      <c r="K379" s="174">
        <f>ROUND(E379*J379,2)</f>
        <v>0</v>
      </c>
      <c r="L379" s="174">
        <v>21</v>
      </c>
      <c r="M379" s="174">
        <f>G379*(1+L379/100)</f>
        <v>0</v>
      </c>
      <c r="N379" s="172">
        <v>0.58499999999999996</v>
      </c>
      <c r="O379" s="172">
        <f>ROUND(E379*N379,2)</f>
        <v>1.76</v>
      </c>
      <c r="P379" s="172">
        <v>0</v>
      </c>
      <c r="Q379" s="172">
        <f>ROUND(E379*P379,2)</f>
        <v>0</v>
      </c>
      <c r="R379" s="174"/>
      <c r="S379" s="174" t="s">
        <v>443</v>
      </c>
      <c r="T379" s="175" t="s">
        <v>359</v>
      </c>
      <c r="U379" s="160">
        <v>0</v>
      </c>
      <c r="V379" s="160">
        <f>ROUND(E379*U379,2)</f>
        <v>0</v>
      </c>
      <c r="W379" s="160"/>
      <c r="X379" s="160" t="s">
        <v>744</v>
      </c>
      <c r="Y379" s="160" t="s">
        <v>361</v>
      </c>
      <c r="Z379" s="150"/>
      <c r="AA379" s="150"/>
      <c r="AB379" s="150"/>
      <c r="AC379" s="150"/>
      <c r="AD379" s="150"/>
      <c r="AE379" s="150"/>
      <c r="AF379" s="150"/>
      <c r="AG379" s="150" t="s">
        <v>1758</v>
      </c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</row>
    <row r="380" spans="1:60" outlineLevel="2" x14ac:dyDescent="0.25">
      <c r="A380" s="157"/>
      <c r="B380" s="158"/>
      <c r="C380" s="184" t="s">
        <v>1712</v>
      </c>
      <c r="D380" s="182"/>
      <c r="E380" s="183"/>
      <c r="F380" s="160"/>
      <c r="G380" s="160"/>
      <c r="H380" s="160"/>
      <c r="I380" s="160"/>
      <c r="J380" s="160"/>
      <c r="K380" s="160"/>
      <c r="L380" s="160"/>
      <c r="M380" s="160"/>
      <c r="N380" s="159"/>
      <c r="O380" s="159"/>
      <c r="P380" s="159"/>
      <c r="Q380" s="159"/>
      <c r="R380" s="160"/>
      <c r="S380" s="160"/>
      <c r="T380" s="160"/>
      <c r="U380" s="160"/>
      <c r="V380" s="160"/>
      <c r="W380" s="160"/>
      <c r="X380" s="160"/>
      <c r="Y380" s="160"/>
      <c r="Z380" s="150"/>
      <c r="AA380" s="150"/>
      <c r="AB380" s="150"/>
      <c r="AC380" s="150"/>
      <c r="AD380" s="150"/>
      <c r="AE380" s="150"/>
      <c r="AF380" s="150"/>
      <c r="AG380" s="150" t="s">
        <v>415</v>
      </c>
      <c r="AH380" s="150">
        <v>0</v>
      </c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</row>
    <row r="381" spans="1:60" outlineLevel="3" x14ac:dyDescent="0.25">
      <c r="A381" s="157"/>
      <c r="B381" s="158"/>
      <c r="C381" s="184" t="s">
        <v>243</v>
      </c>
      <c r="D381" s="182"/>
      <c r="E381" s="183">
        <v>3</v>
      </c>
      <c r="F381" s="160"/>
      <c r="G381" s="160"/>
      <c r="H381" s="160"/>
      <c r="I381" s="160"/>
      <c r="J381" s="160"/>
      <c r="K381" s="160"/>
      <c r="L381" s="160"/>
      <c r="M381" s="160"/>
      <c r="N381" s="159"/>
      <c r="O381" s="159"/>
      <c r="P381" s="159"/>
      <c r="Q381" s="159"/>
      <c r="R381" s="160"/>
      <c r="S381" s="160"/>
      <c r="T381" s="160"/>
      <c r="U381" s="160"/>
      <c r="V381" s="160"/>
      <c r="W381" s="160"/>
      <c r="X381" s="160"/>
      <c r="Y381" s="160"/>
      <c r="Z381" s="150"/>
      <c r="AA381" s="150"/>
      <c r="AB381" s="150"/>
      <c r="AC381" s="150"/>
      <c r="AD381" s="150"/>
      <c r="AE381" s="150"/>
      <c r="AF381" s="150"/>
      <c r="AG381" s="150" t="s">
        <v>415</v>
      </c>
      <c r="AH381" s="150">
        <v>0</v>
      </c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</row>
    <row r="382" spans="1:60" outlineLevel="1" x14ac:dyDescent="0.25">
      <c r="A382" s="169">
        <v>117</v>
      </c>
      <c r="B382" s="170" t="s">
        <v>1908</v>
      </c>
      <c r="C382" s="178" t="s">
        <v>1909</v>
      </c>
      <c r="D382" s="171" t="s">
        <v>768</v>
      </c>
      <c r="E382" s="172">
        <v>1</v>
      </c>
      <c r="F382" s="173"/>
      <c r="G382" s="174">
        <f>ROUND(E382*F382,2)</f>
        <v>0</v>
      </c>
      <c r="H382" s="173"/>
      <c r="I382" s="174">
        <f>ROUND(E382*H382,2)</f>
        <v>0</v>
      </c>
      <c r="J382" s="173"/>
      <c r="K382" s="174">
        <f>ROUND(E382*J382,2)</f>
        <v>0</v>
      </c>
      <c r="L382" s="174">
        <v>21</v>
      </c>
      <c r="M382" s="174">
        <f>G382*(1+L382/100)</f>
        <v>0</v>
      </c>
      <c r="N382" s="172">
        <v>0.43</v>
      </c>
      <c r="O382" s="172">
        <f>ROUND(E382*N382,2)</f>
        <v>0.43</v>
      </c>
      <c r="P382" s="172">
        <v>0</v>
      </c>
      <c r="Q382" s="172">
        <f>ROUND(E382*P382,2)</f>
        <v>0</v>
      </c>
      <c r="R382" s="174"/>
      <c r="S382" s="174" t="s">
        <v>443</v>
      </c>
      <c r="T382" s="175" t="s">
        <v>359</v>
      </c>
      <c r="U382" s="160">
        <v>0</v>
      </c>
      <c r="V382" s="160">
        <f>ROUND(E382*U382,2)</f>
        <v>0</v>
      </c>
      <c r="W382" s="160"/>
      <c r="X382" s="160" t="s">
        <v>744</v>
      </c>
      <c r="Y382" s="160" t="s">
        <v>361</v>
      </c>
      <c r="Z382" s="150"/>
      <c r="AA382" s="150"/>
      <c r="AB382" s="150"/>
      <c r="AC382" s="150"/>
      <c r="AD382" s="150"/>
      <c r="AE382" s="150"/>
      <c r="AF382" s="150"/>
      <c r="AG382" s="150" t="s">
        <v>1758</v>
      </c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</row>
    <row r="383" spans="1:60" outlineLevel="2" x14ac:dyDescent="0.25">
      <c r="A383" s="157"/>
      <c r="B383" s="158"/>
      <c r="C383" s="184" t="s">
        <v>1715</v>
      </c>
      <c r="D383" s="182"/>
      <c r="E383" s="183"/>
      <c r="F383" s="160"/>
      <c r="G383" s="160"/>
      <c r="H383" s="160"/>
      <c r="I383" s="160"/>
      <c r="J383" s="160"/>
      <c r="K383" s="160"/>
      <c r="L383" s="160"/>
      <c r="M383" s="160"/>
      <c r="N383" s="159"/>
      <c r="O383" s="159"/>
      <c r="P383" s="159"/>
      <c r="Q383" s="159"/>
      <c r="R383" s="160"/>
      <c r="S383" s="160"/>
      <c r="T383" s="160"/>
      <c r="U383" s="160"/>
      <c r="V383" s="160"/>
      <c r="W383" s="160"/>
      <c r="X383" s="160"/>
      <c r="Y383" s="160"/>
      <c r="Z383" s="150"/>
      <c r="AA383" s="150"/>
      <c r="AB383" s="150"/>
      <c r="AC383" s="150"/>
      <c r="AD383" s="150"/>
      <c r="AE383" s="150"/>
      <c r="AF383" s="150"/>
      <c r="AG383" s="150" t="s">
        <v>415</v>
      </c>
      <c r="AH383" s="150">
        <v>0</v>
      </c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</row>
    <row r="384" spans="1:60" outlineLevel="3" x14ac:dyDescent="0.25">
      <c r="A384" s="157"/>
      <c r="B384" s="158"/>
      <c r="C384" s="184" t="s">
        <v>213</v>
      </c>
      <c r="D384" s="182"/>
      <c r="E384" s="183">
        <v>1</v>
      </c>
      <c r="F384" s="160"/>
      <c r="G384" s="160"/>
      <c r="H384" s="160"/>
      <c r="I384" s="160"/>
      <c r="J384" s="160"/>
      <c r="K384" s="160"/>
      <c r="L384" s="160"/>
      <c r="M384" s="160"/>
      <c r="N384" s="159"/>
      <c r="O384" s="159"/>
      <c r="P384" s="159"/>
      <c r="Q384" s="159"/>
      <c r="R384" s="160"/>
      <c r="S384" s="160"/>
      <c r="T384" s="160"/>
      <c r="U384" s="160"/>
      <c r="V384" s="160"/>
      <c r="W384" s="160"/>
      <c r="X384" s="160"/>
      <c r="Y384" s="160"/>
      <c r="Z384" s="150"/>
      <c r="AA384" s="150"/>
      <c r="AB384" s="150"/>
      <c r="AC384" s="150"/>
      <c r="AD384" s="150"/>
      <c r="AE384" s="150"/>
      <c r="AF384" s="150"/>
      <c r="AG384" s="150" t="s">
        <v>415</v>
      </c>
      <c r="AH384" s="150">
        <v>0</v>
      </c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</row>
    <row r="385" spans="1:60" outlineLevel="1" x14ac:dyDescent="0.25">
      <c r="A385" s="169">
        <v>118</v>
      </c>
      <c r="B385" s="170" t="s">
        <v>1910</v>
      </c>
      <c r="C385" s="178" t="s">
        <v>1911</v>
      </c>
      <c r="D385" s="171" t="s">
        <v>768</v>
      </c>
      <c r="E385" s="172">
        <v>4</v>
      </c>
      <c r="F385" s="173"/>
      <c r="G385" s="174">
        <f>ROUND(E385*F385,2)</f>
        <v>0</v>
      </c>
      <c r="H385" s="173"/>
      <c r="I385" s="174">
        <f>ROUND(E385*H385,2)</f>
        <v>0</v>
      </c>
      <c r="J385" s="173"/>
      <c r="K385" s="174">
        <f>ROUND(E385*J385,2)</f>
        <v>0</v>
      </c>
      <c r="L385" s="174">
        <v>21</v>
      </c>
      <c r="M385" s="174">
        <f>G385*(1+L385/100)</f>
        <v>0</v>
      </c>
      <c r="N385" s="172">
        <v>0.25</v>
      </c>
      <c r="O385" s="172">
        <f>ROUND(E385*N385,2)</f>
        <v>1</v>
      </c>
      <c r="P385" s="172">
        <v>0</v>
      </c>
      <c r="Q385" s="172">
        <f>ROUND(E385*P385,2)</f>
        <v>0</v>
      </c>
      <c r="R385" s="174"/>
      <c r="S385" s="174" t="s">
        <v>443</v>
      </c>
      <c r="T385" s="175" t="s">
        <v>359</v>
      </c>
      <c r="U385" s="160">
        <v>0</v>
      </c>
      <c r="V385" s="160">
        <f>ROUND(E385*U385,2)</f>
        <v>0</v>
      </c>
      <c r="W385" s="160"/>
      <c r="X385" s="160" t="s">
        <v>744</v>
      </c>
      <c r="Y385" s="160" t="s">
        <v>361</v>
      </c>
      <c r="Z385" s="150"/>
      <c r="AA385" s="150"/>
      <c r="AB385" s="150"/>
      <c r="AC385" s="150"/>
      <c r="AD385" s="150"/>
      <c r="AE385" s="150"/>
      <c r="AF385" s="150"/>
      <c r="AG385" s="150" t="s">
        <v>1758</v>
      </c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</row>
    <row r="386" spans="1:60" outlineLevel="2" x14ac:dyDescent="0.25">
      <c r="A386" s="157"/>
      <c r="B386" s="158"/>
      <c r="C386" s="184" t="s">
        <v>1733</v>
      </c>
      <c r="D386" s="182"/>
      <c r="E386" s="183"/>
      <c r="F386" s="160"/>
      <c r="G386" s="160"/>
      <c r="H386" s="160"/>
      <c r="I386" s="160"/>
      <c r="J386" s="160"/>
      <c r="K386" s="160"/>
      <c r="L386" s="160"/>
      <c r="M386" s="160"/>
      <c r="N386" s="159"/>
      <c r="O386" s="159"/>
      <c r="P386" s="159"/>
      <c r="Q386" s="159"/>
      <c r="R386" s="160"/>
      <c r="S386" s="160"/>
      <c r="T386" s="160"/>
      <c r="U386" s="160"/>
      <c r="V386" s="160"/>
      <c r="W386" s="160"/>
      <c r="X386" s="160"/>
      <c r="Y386" s="160"/>
      <c r="Z386" s="150"/>
      <c r="AA386" s="150"/>
      <c r="AB386" s="150"/>
      <c r="AC386" s="150"/>
      <c r="AD386" s="150"/>
      <c r="AE386" s="150"/>
      <c r="AF386" s="150"/>
      <c r="AG386" s="150" t="s">
        <v>415</v>
      </c>
      <c r="AH386" s="150">
        <v>0</v>
      </c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</row>
    <row r="387" spans="1:60" outlineLevel="3" x14ac:dyDescent="0.25">
      <c r="A387" s="157"/>
      <c r="B387" s="158"/>
      <c r="C387" s="184" t="s">
        <v>1740</v>
      </c>
      <c r="D387" s="182"/>
      <c r="E387" s="183">
        <v>4</v>
      </c>
      <c r="F387" s="160"/>
      <c r="G387" s="160"/>
      <c r="H387" s="160"/>
      <c r="I387" s="160"/>
      <c r="J387" s="160"/>
      <c r="K387" s="160"/>
      <c r="L387" s="160"/>
      <c r="M387" s="160"/>
      <c r="N387" s="159"/>
      <c r="O387" s="159"/>
      <c r="P387" s="159"/>
      <c r="Q387" s="159"/>
      <c r="R387" s="160"/>
      <c r="S387" s="160"/>
      <c r="T387" s="160"/>
      <c r="U387" s="160"/>
      <c r="V387" s="160"/>
      <c r="W387" s="160"/>
      <c r="X387" s="160"/>
      <c r="Y387" s="160"/>
      <c r="Z387" s="150"/>
      <c r="AA387" s="150"/>
      <c r="AB387" s="150"/>
      <c r="AC387" s="150"/>
      <c r="AD387" s="150"/>
      <c r="AE387" s="150"/>
      <c r="AF387" s="150"/>
      <c r="AG387" s="150" t="s">
        <v>415</v>
      </c>
      <c r="AH387" s="150">
        <v>0</v>
      </c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</row>
    <row r="388" spans="1:60" outlineLevel="1" x14ac:dyDescent="0.25">
      <c r="A388" s="169">
        <v>119</v>
      </c>
      <c r="B388" s="170" t="s">
        <v>1912</v>
      </c>
      <c r="C388" s="178" t="s">
        <v>1913</v>
      </c>
      <c r="D388" s="171" t="s">
        <v>768</v>
      </c>
      <c r="E388" s="172">
        <v>3</v>
      </c>
      <c r="F388" s="173"/>
      <c r="G388" s="174">
        <f>ROUND(E388*F388,2)</f>
        <v>0</v>
      </c>
      <c r="H388" s="173"/>
      <c r="I388" s="174">
        <f>ROUND(E388*H388,2)</f>
        <v>0</v>
      </c>
      <c r="J388" s="173"/>
      <c r="K388" s="174">
        <f>ROUND(E388*J388,2)</f>
        <v>0</v>
      </c>
      <c r="L388" s="174">
        <v>21</v>
      </c>
      <c r="M388" s="174">
        <f>G388*(1+L388/100)</f>
        <v>0</v>
      </c>
      <c r="N388" s="172">
        <v>1.1599999999999999</v>
      </c>
      <c r="O388" s="172">
        <f>ROUND(E388*N388,2)</f>
        <v>3.48</v>
      </c>
      <c r="P388" s="172">
        <v>0</v>
      </c>
      <c r="Q388" s="172">
        <f>ROUND(E388*P388,2)</f>
        <v>0</v>
      </c>
      <c r="R388" s="174"/>
      <c r="S388" s="174" t="s">
        <v>443</v>
      </c>
      <c r="T388" s="175" t="s">
        <v>359</v>
      </c>
      <c r="U388" s="160">
        <v>0</v>
      </c>
      <c r="V388" s="160">
        <f>ROUND(E388*U388,2)</f>
        <v>0</v>
      </c>
      <c r="W388" s="160"/>
      <c r="X388" s="160" t="s">
        <v>744</v>
      </c>
      <c r="Y388" s="160" t="s">
        <v>361</v>
      </c>
      <c r="Z388" s="150"/>
      <c r="AA388" s="150"/>
      <c r="AB388" s="150"/>
      <c r="AC388" s="150"/>
      <c r="AD388" s="150"/>
      <c r="AE388" s="150"/>
      <c r="AF388" s="150"/>
      <c r="AG388" s="150" t="s">
        <v>1758</v>
      </c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</row>
    <row r="389" spans="1:60" outlineLevel="2" x14ac:dyDescent="0.25">
      <c r="A389" s="157"/>
      <c r="B389" s="158"/>
      <c r="C389" s="184" t="s">
        <v>1712</v>
      </c>
      <c r="D389" s="182"/>
      <c r="E389" s="183"/>
      <c r="F389" s="160"/>
      <c r="G389" s="160"/>
      <c r="H389" s="160"/>
      <c r="I389" s="160"/>
      <c r="J389" s="160"/>
      <c r="K389" s="160"/>
      <c r="L389" s="160"/>
      <c r="M389" s="160"/>
      <c r="N389" s="159"/>
      <c r="O389" s="159"/>
      <c r="P389" s="159"/>
      <c r="Q389" s="159"/>
      <c r="R389" s="160"/>
      <c r="S389" s="160"/>
      <c r="T389" s="160"/>
      <c r="U389" s="160"/>
      <c r="V389" s="160"/>
      <c r="W389" s="160"/>
      <c r="X389" s="160"/>
      <c r="Y389" s="160"/>
      <c r="Z389" s="150"/>
      <c r="AA389" s="150"/>
      <c r="AB389" s="150"/>
      <c r="AC389" s="150"/>
      <c r="AD389" s="150"/>
      <c r="AE389" s="150"/>
      <c r="AF389" s="150"/>
      <c r="AG389" s="150" t="s">
        <v>415</v>
      </c>
      <c r="AH389" s="150">
        <v>0</v>
      </c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</row>
    <row r="390" spans="1:60" outlineLevel="3" x14ac:dyDescent="0.25">
      <c r="A390" s="157"/>
      <c r="B390" s="158"/>
      <c r="C390" s="184" t="s">
        <v>243</v>
      </c>
      <c r="D390" s="182"/>
      <c r="E390" s="183">
        <v>3</v>
      </c>
      <c r="F390" s="160"/>
      <c r="G390" s="160"/>
      <c r="H390" s="160"/>
      <c r="I390" s="160"/>
      <c r="J390" s="160"/>
      <c r="K390" s="160"/>
      <c r="L390" s="160"/>
      <c r="M390" s="160"/>
      <c r="N390" s="159"/>
      <c r="O390" s="159"/>
      <c r="P390" s="159"/>
      <c r="Q390" s="159"/>
      <c r="R390" s="160"/>
      <c r="S390" s="160"/>
      <c r="T390" s="160"/>
      <c r="U390" s="160"/>
      <c r="V390" s="160"/>
      <c r="W390" s="160"/>
      <c r="X390" s="160"/>
      <c r="Y390" s="160"/>
      <c r="Z390" s="150"/>
      <c r="AA390" s="150"/>
      <c r="AB390" s="150"/>
      <c r="AC390" s="150"/>
      <c r="AD390" s="150"/>
      <c r="AE390" s="150"/>
      <c r="AF390" s="150"/>
      <c r="AG390" s="150" t="s">
        <v>415</v>
      </c>
      <c r="AH390" s="150">
        <v>0</v>
      </c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</row>
    <row r="391" spans="1:60" outlineLevel="1" x14ac:dyDescent="0.25">
      <c r="A391" s="169">
        <v>120</v>
      </c>
      <c r="B391" s="170" t="s">
        <v>1914</v>
      </c>
      <c r="C391" s="178" t="s">
        <v>1915</v>
      </c>
      <c r="D391" s="171" t="s">
        <v>768</v>
      </c>
      <c r="E391" s="172">
        <v>1</v>
      </c>
      <c r="F391" s="173"/>
      <c r="G391" s="174">
        <f>ROUND(E391*F391,2)</f>
        <v>0</v>
      </c>
      <c r="H391" s="173"/>
      <c r="I391" s="174">
        <f>ROUND(E391*H391,2)</f>
        <v>0</v>
      </c>
      <c r="J391" s="173"/>
      <c r="K391" s="174">
        <f>ROUND(E391*J391,2)</f>
        <v>0</v>
      </c>
      <c r="L391" s="174">
        <v>21</v>
      </c>
      <c r="M391" s="174">
        <f>G391*(1+L391/100)</f>
        <v>0</v>
      </c>
      <c r="N391" s="172">
        <v>1.165</v>
      </c>
      <c r="O391" s="172">
        <f>ROUND(E391*N391,2)</f>
        <v>1.17</v>
      </c>
      <c r="P391" s="172">
        <v>0</v>
      </c>
      <c r="Q391" s="172">
        <f>ROUND(E391*P391,2)</f>
        <v>0</v>
      </c>
      <c r="R391" s="174"/>
      <c r="S391" s="174" t="s">
        <v>443</v>
      </c>
      <c r="T391" s="175" t="s">
        <v>359</v>
      </c>
      <c r="U391" s="160">
        <v>0</v>
      </c>
      <c r="V391" s="160">
        <f>ROUND(E391*U391,2)</f>
        <v>0</v>
      </c>
      <c r="W391" s="160"/>
      <c r="X391" s="160" t="s">
        <v>744</v>
      </c>
      <c r="Y391" s="160" t="s">
        <v>361</v>
      </c>
      <c r="Z391" s="150"/>
      <c r="AA391" s="150"/>
      <c r="AB391" s="150"/>
      <c r="AC391" s="150"/>
      <c r="AD391" s="150"/>
      <c r="AE391" s="150"/>
      <c r="AF391" s="150"/>
      <c r="AG391" s="150" t="s">
        <v>1758</v>
      </c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</row>
    <row r="392" spans="1:60" outlineLevel="2" x14ac:dyDescent="0.25">
      <c r="A392" s="157"/>
      <c r="B392" s="158"/>
      <c r="C392" s="184" t="s">
        <v>1715</v>
      </c>
      <c r="D392" s="182"/>
      <c r="E392" s="183"/>
      <c r="F392" s="160"/>
      <c r="G392" s="160"/>
      <c r="H392" s="160"/>
      <c r="I392" s="160"/>
      <c r="J392" s="160"/>
      <c r="K392" s="160"/>
      <c r="L392" s="160"/>
      <c r="M392" s="160"/>
      <c r="N392" s="159"/>
      <c r="O392" s="159"/>
      <c r="P392" s="159"/>
      <c r="Q392" s="159"/>
      <c r="R392" s="160"/>
      <c r="S392" s="160"/>
      <c r="T392" s="160"/>
      <c r="U392" s="160"/>
      <c r="V392" s="160"/>
      <c r="W392" s="160"/>
      <c r="X392" s="160"/>
      <c r="Y392" s="160"/>
      <c r="Z392" s="150"/>
      <c r="AA392" s="150"/>
      <c r="AB392" s="150"/>
      <c r="AC392" s="150"/>
      <c r="AD392" s="150"/>
      <c r="AE392" s="150"/>
      <c r="AF392" s="150"/>
      <c r="AG392" s="150" t="s">
        <v>415</v>
      </c>
      <c r="AH392" s="150">
        <v>0</v>
      </c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</row>
    <row r="393" spans="1:60" outlineLevel="3" x14ac:dyDescent="0.25">
      <c r="A393" s="157"/>
      <c r="B393" s="158"/>
      <c r="C393" s="184" t="s">
        <v>213</v>
      </c>
      <c r="D393" s="182"/>
      <c r="E393" s="183">
        <v>1</v>
      </c>
      <c r="F393" s="160"/>
      <c r="G393" s="160"/>
      <c r="H393" s="160"/>
      <c r="I393" s="160"/>
      <c r="J393" s="160"/>
      <c r="K393" s="160"/>
      <c r="L393" s="160"/>
      <c r="M393" s="160"/>
      <c r="N393" s="159"/>
      <c r="O393" s="159"/>
      <c r="P393" s="159"/>
      <c r="Q393" s="159"/>
      <c r="R393" s="160"/>
      <c r="S393" s="160"/>
      <c r="T393" s="160"/>
      <c r="U393" s="160"/>
      <c r="V393" s="160"/>
      <c r="W393" s="160"/>
      <c r="X393" s="160"/>
      <c r="Y393" s="160"/>
      <c r="Z393" s="150"/>
      <c r="AA393" s="150"/>
      <c r="AB393" s="150"/>
      <c r="AC393" s="150"/>
      <c r="AD393" s="150"/>
      <c r="AE393" s="150"/>
      <c r="AF393" s="150"/>
      <c r="AG393" s="150" t="s">
        <v>415</v>
      </c>
      <c r="AH393" s="150">
        <v>0</v>
      </c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</row>
    <row r="394" spans="1:60" x14ac:dyDescent="0.25">
      <c r="A394" s="162" t="s">
        <v>353</v>
      </c>
      <c r="B394" s="163" t="s">
        <v>283</v>
      </c>
      <c r="C394" s="177" t="s">
        <v>284</v>
      </c>
      <c r="D394" s="164"/>
      <c r="E394" s="165"/>
      <c r="F394" s="166"/>
      <c r="G394" s="166">
        <f>SUMIF(AG395:AG398,"&lt;&gt;NOR",G395:G398)</f>
        <v>0</v>
      </c>
      <c r="H394" s="166"/>
      <c r="I394" s="166">
        <f>SUM(I395:I398)</f>
        <v>0</v>
      </c>
      <c r="J394" s="166"/>
      <c r="K394" s="166">
        <f>SUM(K395:K398)</f>
        <v>0</v>
      </c>
      <c r="L394" s="166"/>
      <c r="M394" s="166">
        <f>SUM(M395:M398)</f>
        <v>0</v>
      </c>
      <c r="N394" s="165"/>
      <c r="O394" s="165">
        <f>SUM(O395:O398)</f>
        <v>0</v>
      </c>
      <c r="P394" s="165"/>
      <c r="Q394" s="165">
        <f>SUM(Q395:Q398)</f>
        <v>0</v>
      </c>
      <c r="R394" s="166"/>
      <c r="S394" s="166"/>
      <c r="T394" s="167"/>
      <c r="U394" s="161"/>
      <c r="V394" s="161">
        <f>SUM(V395:V398)</f>
        <v>0</v>
      </c>
      <c r="W394" s="161"/>
      <c r="X394" s="161"/>
      <c r="Y394" s="161"/>
      <c r="AG394" t="s">
        <v>354</v>
      </c>
    </row>
    <row r="395" spans="1:60" outlineLevel="1" x14ac:dyDescent="0.25">
      <c r="A395" s="169">
        <v>121</v>
      </c>
      <c r="B395" s="170" t="s">
        <v>1916</v>
      </c>
      <c r="C395" s="178" t="s">
        <v>1917</v>
      </c>
      <c r="D395" s="171" t="s">
        <v>422</v>
      </c>
      <c r="E395" s="172">
        <v>279.60000000000002</v>
      </c>
      <c r="F395" s="173"/>
      <c r="G395" s="174">
        <f>ROUND(E395*F395,2)</f>
        <v>0</v>
      </c>
      <c r="H395" s="173"/>
      <c r="I395" s="174">
        <f>ROUND(E395*H395,2)</f>
        <v>0</v>
      </c>
      <c r="J395" s="173"/>
      <c r="K395" s="174">
        <f>ROUND(E395*J395,2)</f>
        <v>0</v>
      </c>
      <c r="L395" s="174">
        <v>21</v>
      </c>
      <c r="M395" s="174">
        <f>G395*(1+L395/100)</f>
        <v>0</v>
      </c>
      <c r="N395" s="172">
        <v>0</v>
      </c>
      <c r="O395" s="172">
        <f>ROUND(E395*N395,2)</f>
        <v>0</v>
      </c>
      <c r="P395" s="172">
        <v>0</v>
      </c>
      <c r="Q395" s="172">
        <f>ROUND(E395*P395,2)</f>
        <v>0</v>
      </c>
      <c r="R395" s="174"/>
      <c r="S395" s="174" t="s">
        <v>443</v>
      </c>
      <c r="T395" s="175" t="s">
        <v>359</v>
      </c>
      <c r="U395" s="160">
        <v>0</v>
      </c>
      <c r="V395" s="160">
        <f>ROUND(E395*U395,2)</f>
        <v>0</v>
      </c>
      <c r="W395" s="160"/>
      <c r="X395" s="160" t="s">
        <v>1918</v>
      </c>
      <c r="Y395" s="160" t="s">
        <v>361</v>
      </c>
      <c r="Z395" s="150"/>
      <c r="AA395" s="150"/>
      <c r="AB395" s="150"/>
      <c r="AC395" s="150"/>
      <c r="AD395" s="150"/>
      <c r="AE395" s="150"/>
      <c r="AF395" s="150"/>
      <c r="AG395" s="150" t="s">
        <v>1919</v>
      </c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</row>
    <row r="396" spans="1:60" outlineLevel="2" x14ac:dyDescent="0.25">
      <c r="A396" s="157"/>
      <c r="B396" s="158"/>
      <c r="C396" s="184" t="s">
        <v>1737</v>
      </c>
      <c r="D396" s="182"/>
      <c r="E396" s="183"/>
      <c r="F396" s="160"/>
      <c r="G396" s="160"/>
      <c r="H396" s="160"/>
      <c r="I396" s="160"/>
      <c r="J396" s="160"/>
      <c r="K396" s="160"/>
      <c r="L396" s="160"/>
      <c r="M396" s="160"/>
      <c r="N396" s="159"/>
      <c r="O396" s="159"/>
      <c r="P396" s="159"/>
      <c r="Q396" s="159"/>
      <c r="R396" s="160"/>
      <c r="S396" s="160"/>
      <c r="T396" s="160"/>
      <c r="U396" s="160"/>
      <c r="V396" s="160"/>
      <c r="W396" s="160"/>
      <c r="X396" s="160"/>
      <c r="Y396" s="160"/>
      <c r="Z396" s="150"/>
      <c r="AA396" s="150"/>
      <c r="AB396" s="150"/>
      <c r="AC396" s="150"/>
      <c r="AD396" s="150"/>
      <c r="AE396" s="150"/>
      <c r="AF396" s="150"/>
      <c r="AG396" s="150" t="s">
        <v>415</v>
      </c>
      <c r="AH396" s="150">
        <v>0</v>
      </c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</row>
    <row r="397" spans="1:60" outlineLevel="3" x14ac:dyDescent="0.25">
      <c r="A397" s="157"/>
      <c r="B397" s="158"/>
      <c r="C397" s="184" t="s">
        <v>1920</v>
      </c>
      <c r="D397" s="182"/>
      <c r="E397" s="183"/>
      <c r="F397" s="160"/>
      <c r="G397" s="160"/>
      <c r="H397" s="160"/>
      <c r="I397" s="160"/>
      <c r="J397" s="160"/>
      <c r="K397" s="160"/>
      <c r="L397" s="160"/>
      <c r="M397" s="160"/>
      <c r="N397" s="159"/>
      <c r="O397" s="159"/>
      <c r="P397" s="159"/>
      <c r="Q397" s="159"/>
      <c r="R397" s="160"/>
      <c r="S397" s="160"/>
      <c r="T397" s="160"/>
      <c r="U397" s="160"/>
      <c r="V397" s="160"/>
      <c r="W397" s="160"/>
      <c r="X397" s="160"/>
      <c r="Y397" s="160"/>
      <c r="Z397" s="150"/>
      <c r="AA397" s="150"/>
      <c r="AB397" s="150"/>
      <c r="AC397" s="150"/>
      <c r="AD397" s="150"/>
      <c r="AE397" s="150"/>
      <c r="AF397" s="150"/>
      <c r="AG397" s="150" t="s">
        <v>415</v>
      </c>
      <c r="AH397" s="150">
        <v>0</v>
      </c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</row>
    <row r="398" spans="1:60" outlineLevel="3" x14ac:dyDescent="0.25">
      <c r="A398" s="157"/>
      <c r="B398" s="158"/>
      <c r="C398" s="184" t="s">
        <v>1921</v>
      </c>
      <c r="D398" s="182"/>
      <c r="E398" s="183">
        <v>279.60000000000002</v>
      </c>
      <c r="F398" s="160"/>
      <c r="G398" s="160"/>
      <c r="H398" s="160"/>
      <c r="I398" s="160"/>
      <c r="J398" s="160"/>
      <c r="K398" s="160"/>
      <c r="L398" s="160"/>
      <c r="M398" s="160"/>
      <c r="N398" s="159"/>
      <c r="O398" s="159"/>
      <c r="P398" s="159"/>
      <c r="Q398" s="159"/>
      <c r="R398" s="160"/>
      <c r="S398" s="160"/>
      <c r="T398" s="160"/>
      <c r="U398" s="160"/>
      <c r="V398" s="160"/>
      <c r="W398" s="160"/>
      <c r="X398" s="160"/>
      <c r="Y398" s="160"/>
      <c r="Z398" s="150"/>
      <c r="AA398" s="150"/>
      <c r="AB398" s="150"/>
      <c r="AC398" s="150"/>
      <c r="AD398" s="150"/>
      <c r="AE398" s="150"/>
      <c r="AF398" s="150"/>
      <c r="AG398" s="150" t="s">
        <v>415</v>
      </c>
      <c r="AH398" s="150">
        <v>0</v>
      </c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</row>
    <row r="399" spans="1:60" x14ac:dyDescent="0.25">
      <c r="A399" s="3"/>
      <c r="B399" s="4"/>
      <c r="C399" s="179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AE399">
        <v>15</v>
      </c>
      <c r="AF399">
        <v>21</v>
      </c>
      <c r="AG399" t="s">
        <v>339</v>
      </c>
    </row>
    <row r="400" spans="1:60" x14ac:dyDescent="0.25">
      <c r="A400" s="153"/>
      <c r="B400" s="154" t="s">
        <v>29</v>
      </c>
      <c r="C400" s="180"/>
      <c r="D400" s="155"/>
      <c r="E400" s="156"/>
      <c r="F400" s="156"/>
      <c r="G400" s="168">
        <f>G8+G30+G37+G60+G67+G90+G97+G104+G112+G144+G193+G198+G202+G206+G210+G212+G222+G394</f>
        <v>0</v>
      </c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AE400">
        <f>SUMIF(L7:L398,AE399,G7:G398)</f>
        <v>0</v>
      </c>
      <c r="AF400">
        <f>SUMIF(L7:L398,AF399,G7:G398)</f>
        <v>0</v>
      </c>
      <c r="AG400" t="s">
        <v>401</v>
      </c>
    </row>
    <row r="401" spans="3:33" x14ac:dyDescent="0.25">
      <c r="C401" s="181"/>
      <c r="D401" s="10"/>
      <c r="AG401" t="s">
        <v>403</v>
      </c>
    </row>
    <row r="402" spans="3:33" x14ac:dyDescent="0.25">
      <c r="D402" s="10"/>
    </row>
    <row r="403" spans="3:33" x14ac:dyDescent="0.25">
      <c r="D403" s="10"/>
    </row>
    <row r="404" spans="3:33" x14ac:dyDescent="0.25">
      <c r="D404" s="10"/>
    </row>
    <row r="405" spans="3:33" x14ac:dyDescent="0.25">
      <c r="D405" s="10"/>
    </row>
    <row r="406" spans="3:33" x14ac:dyDescent="0.25">
      <c r="D406" s="10"/>
    </row>
    <row r="407" spans="3:33" x14ac:dyDescent="0.25">
      <c r="D407" s="10"/>
    </row>
    <row r="408" spans="3:33" x14ac:dyDescent="0.25">
      <c r="D408" s="10"/>
    </row>
    <row r="409" spans="3:33" x14ac:dyDescent="0.25">
      <c r="D409" s="10"/>
    </row>
    <row r="410" spans="3:33" x14ac:dyDescent="0.25">
      <c r="D410" s="10"/>
    </row>
    <row r="411" spans="3:33" x14ac:dyDescent="0.25">
      <c r="D411" s="10"/>
    </row>
    <row r="412" spans="3:33" x14ac:dyDescent="0.25">
      <c r="D412" s="10"/>
    </row>
    <row r="413" spans="3:33" x14ac:dyDescent="0.25">
      <c r="D413" s="10"/>
    </row>
    <row r="414" spans="3:33" x14ac:dyDescent="0.25">
      <c r="D414" s="10"/>
    </row>
    <row r="415" spans="3:33" x14ac:dyDescent="0.25">
      <c r="D415" s="10"/>
    </row>
    <row r="416" spans="3:33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zfnlnUMXvjMI4j4MVAGZNbMCu3UX3q8rxcF3C7DOAyjpkC9u+PkpNd3Ke13iDp3N2rvrXTTn5t6SJaCHL2Hsg==" saltValue="+oo6MxOrJzkPwzLrvlKN3g==" spinCount="100000" sheet="1" formatRows="0"/>
  <mergeCells count="4">
    <mergeCell ref="A1:G1"/>
    <mergeCell ref="C2:G2"/>
    <mergeCell ref="C3:G3"/>
    <mergeCell ref="C4:G4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BCE1E-E2A7-46E7-922B-CD27EA303F7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123</v>
      </c>
      <c r="C3" s="258" t="s">
        <v>124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122</v>
      </c>
      <c r="C4" s="261" t="s">
        <v>124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217</v>
      </c>
      <c r="C8" s="177" t="s">
        <v>218</v>
      </c>
      <c r="D8" s="164"/>
      <c r="E8" s="165"/>
      <c r="F8" s="166"/>
      <c r="G8" s="166">
        <f>SUMIF(AG9:AG32,"&lt;&gt;NOR",G9:G32)</f>
        <v>0</v>
      </c>
      <c r="H8" s="166"/>
      <c r="I8" s="166">
        <f>SUM(I9:I32)</f>
        <v>0</v>
      </c>
      <c r="J8" s="166"/>
      <c r="K8" s="166">
        <f>SUM(K9:K32)</f>
        <v>0</v>
      </c>
      <c r="L8" s="166"/>
      <c r="M8" s="166">
        <f>SUM(M9:M32)</f>
        <v>0</v>
      </c>
      <c r="N8" s="165"/>
      <c r="O8" s="165">
        <f>SUM(O9:O32)</f>
        <v>0.67</v>
      </c>
      <c r="P8" s="165"/>
      <c r="Q8" s="165">
        <f>SUM(Q9:Q32)</f>
        <v>0</v>
      </c>
      <c r="R8" s="166"/>
      <c r="S8" s="166"/>
      <c r="T8" s="167"/>
      <c r="U8" s="161"/>
      <c r="V8" s="161">
        <f>SUM(V9:V32)</f>
        <v>0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1576</v>
      </c>
      <c r="C9" s="178" t="s">
        <v>1577</v>
      </c>
      <c r="D9" s="171" t="s">
        <v>1167</v>
      </c>
      <c r="E9" s="172">
        <v>240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443</v>
      </c>
      <c r="T9" s="175" t="s">
        <v>359</v>
      </c>
      <c r="U9" s="160">
        <v>0</v>
      </c>
      <c r="V9" s="160">
        <f>ROUND(E9*U9,2)</f>
        <v>0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1578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184" t="s">
        <v>1579</v>
      </c>
      <c r="D10" s="182"/>
      <c r="E10" s="183"/>
      <c r="F10" s="160"/>
      <c r="G10" s="160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415</v>
      </c>
      <c r="AH10" s="150">
        <v>0</v>
      </c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3" x14ac:dyDescent="0.25">
      <c r="A11" s="157"/>
      <c r="B11" s="158"/>
      <c r="C11" s="184" t="s">
        <v>1580</v>
      </c>
      <c r="D11" s="182"/>
      <c r="E11" s="183">
        <v>240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69">
        <v>2</v>
      </c>
      <c r="B12" s="170" t="s">
        <v>1581</v>
      </c>
      <c r="C12" s="178" t="s">
        <v>1582</v>
      </c>
      <c r="D12" s="171" t="s">
        <v>1167</v>
      </c>
      <c r="E12" s="172">
        <v>120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4.0000000000000003E-5</v>
      </c>
      <c r="O12" s="172">
        <f>ROUND(E12*N12,2)</f>
        <v>0</v>
      </c>
      <c r="P12" s="172">
        <v>0</v>
      </c>
      <c r="Q12" s="172">
        <f>ROUND(E12*P12,2)</f>
        <v>0</v>
      </c>
      <c r="R12" s="174"/>
      <c r="S12" s="174" t="s">
        <v>443</v>
      </c>
      <c r="T12" s="175" t="s">
        <v>359</v>
      </c>
      <c r="U12" s="160">
        <v>0</v>
      </c>
      <c r="V12" s="160">
        <f>ROUND(E12*U12,2)</f>
        <v>0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1578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184" t="s">
        <v>1922</v>
      </c>
      <c r="D13" s="182"/>
      <c r="E13" s="183"/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415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3" x14ac:dyDescent="0.25">
      <c r="A14" s="157"/>
      <c r="B14" s="158"/>
      <c r="C14" s="184" t="s">
        <v>1923</v>
      </c>
      <c r="D14" s="182"/>
      <c r="E14" s="183">
        <v>120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5">
      <c r="A15" s="169">
        <v>3</v>
      </c>
      <c r="B15" s="170" t="s">
        <v>1585</v>
      </c>
      <c r="C15" s="178" t="s">
        <v>1586</v>
      </c>
      <c r="D15" s="171" t="s">
        <v>1587</v>
      </c>
      <c r="E15" s="172">
        <v>20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/>
      <c r="S15" s="174" t="s">
        <v>443</v>
      </c>
      <c r="T15" s="175" t="s">
        <v>359</v>
      </c>
      <c r="U15" s="160">
        <v>0</v>
      </c>
      <c r="V15" s="160">
        <f>ROUND(E15*U15,2)</f>
        <v>0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1578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184" t="s">
        <v>1924</v>
      </c>
      <c r="D16" s="182"/>
      <c r="E16" s="183"/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3" x14ac:dyDescent="0.25">
      <c r="A17" s="157"/>
      <c r="B17" s="158"/>
      <c r="C17" s="184" t="s">
        <v>1925</v>
      </c>
      <c r="D17" s="182"/>
      <c r="E17" s="183">
        <v>20</v>
      </c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5">
      <c r="A18" s="169">
        <v>4</v>
      </c>
      <c r="B18" s="170" t="s">
        <v>1590</v>
      </c>
      <c r="C18" s="178" t="s">
        <v>1591</v>
      </c>
      <c r="D18" s="171" t="s">
        <v>1587</v>
      </c>
      <c r="E18" s="172">
        <v>5</v>
      </c>
      <c r="F18" s="173"/>
      <c r="G18" s="174">
        <f>ROUND(E18*F18,2)</f>
        <v>0</v>
      </c>
      <c r="H18" s="173"/>
      <c r="I18" s="174">
        <f>ROUND(E18*H18,2)</f>
        <v>0</v>
      </c>
      <c r="J18" s="173"/>
      <c r="K18" s="174">
        <f>ROUND(E18*J18,2)</f>
        <v>0</v>
      </c>
      <c r="L18" s="174">
        <v>21</v>
      </c>
      <c r="M18" s="174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4"/>
      <c r="S18" s="174" t="s">
        <v>443</v>
      </c>
      <c r="T18" s="175" t="s">
        <v>359</v>
      </c>
      <c r="U18" s="160">
        <v>0</v>
      </c>
      <c r="V18" s="160">
        <f>ROUND(E18*U18,2)</f>
        <v>0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1578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2" x14ac:dyDescent="0.25">
      <c r="A19" s="157"/>
      <c r="B19" s="158"/>
      <c r="C19" s="184" t="s">
        <v>1926</v>
      </c>
      <c r="D19" s="182"/>
      <c r="E19" s="183"/>
      <c r="F19" s="160"/>
      <c r="G19" s="160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415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3" x14ac:dyDescent="0.25">
      <c r="A20" s="157"/>
      <c r="B20" s="158"/>
      <c r="C20" s="184" t="s">
        <v>249</v>
      </c>
      <c r="D20" s="182"/>
      <c r="E20" s="183">
        <v>5</v>
      </c>
      <c r="F20" s="160"/>
      <c r="G20" s="160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415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5">
      <c r="A21" s="169">
        <v>5</v>
      </c>
      <c r="B21" s="170" t="s">
        <v>1593</v>
      </c>
      <c r="C21" s="178" t="s">
        <v>1594</v>
      </c>
      <c r="D21" s="171" t="s">
        <v>422</v>
      </c>
      <c r="E21" s="172">
        <v>15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8.6899999999999998E-3</v>
      </c>
      <c r="O21" s="172">
        <f>ROUND(E21*N21,2)</f>
        <v>0.13</v>
      </c>
      <c r="P21" s="172">
        <v>0</v>
      </c>
      <c r="Q21" s="172">
        <f>ROUND(E21*P21,2)</f>
        <v>0</v>
      </c>
      <c r="R21" s="174"/>
      <c r="S21" s="174" t="s">
        <v>443</v>
      </c>
      <c r="T21" s="175" t="s">
        <v>359</v>
      </c>
      <c r="U21" s="160">
        <v>0</v>
      </c>
      <c r="V21" s="160">
        <f>ROUND(E21*U21,2)</f>
        <v>0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1578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184" t="s">
        <v>1927</v>
      </c>
      <c r="D22" s="182"/>
      <c r="E22" s="183"/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3" x14ac:dyDescent="0.25">
      <c r="A23" s="157"/>
      <c r="B23" s="158"/>
      <c r="C23" s="184" t="s">
        <v>229</v>
      </c>
      <c r="D23" s="182"/>
      <c r="E23" s="183">
        <v>15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5">
      <c r="A24" s="169">
        <v>6</v>
      </c>
      <c r="B24" s="170" t="s">
        <v>1928</v>
      </c>
      <c r="C24" s="178" t="s">
        <v>1929</v>
      </c>
      <c r="D24" s="171" t="s">
        <v>422</v>
      </c>
      <c r="E24" s="172">
        <v>6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1.2710000000000001E-2</v>
      </c>
      <c r="O24" s="172">
        <f>ROUND(E24*N24,2)</f>
        <v>0.08</v>
      </c>
      <c r="P24" s="172">
        <v>0</v>
      </c>
      <c r="Q24" s="172">
        <f>ROUND(E24*P24,2)</f>
        <v>0</v>
      </c>
      <c r="R24" s="174"/>
      <c r="S24" s="174" t="s">
        <v>443</v>
      </c>
      <c r="T24" s="175" t="s">
        <v>359</v>
      </c>
      <c r="U24" s="160">
        <v>0</v>
      </c>
      <c r="V24" s="160">
        <f>ROUND(E24*U24,2)</f>
        <v>0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1578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2" x14ac:dyDescent="0.25">
      <c r="A25" s="157"/>
      <c r="B25" s="158"/>
      <c r="C25" s="184" t="s">
        <v>1930</v>
      </c>
      <c r="D25" s="182"/>
      <c r="E25" s="183"/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3" x14ac:dyDescent="0.25">
      <c r="A26" s="157"/>
      <c r="B26" s="158"/>
      <c r="C26" s="184" t="s">
        <v>1734</v>
      </c>
      <c r="D26" s="182"/>
      <c r="E26" s="183">
        <v>6</v>
      </c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69">
        <v>7</v>
      </c>
      <c r="B27" s="170" t="s">
        <v>1596</v>
      </c>
      <c r="C27" s="178" t="s">
        <v>1597</v>
      </c>
      <c r="D27" s="171" t="s">
        <v>422</v>
      </c>
      <c r="E27" s="172">
        <v>21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1.2710000000000001E-2</v>
      </c>
      <c r="O27" s="172">
        <f>ROUND(E27*N27,2)</f>
        <v>0.27</v>
      </c>
      <c r="P27" s="172">
        <v>0</v>
      </c>
      <c r="Q27" s="172">
        <f>ROUND(E27*P27,2)</f>
        <v>0</v>
      </c>
      <c r="R27" s="174"/>
      <c r="S27" s="174" t="s">
        <v>443</v>
      </c>
      <c r="T27" s="175" t="s">
        <v>359</v>
      </c>
      <c r="U27" s="160">
        <v>0</v>
      </c>
      <c r="V27" s="160">
        <f>ROUND(E27*U27,2)</f>
        <v>0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1578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184" t="s">
        <v>1931</v>
      </c>
      <c r="D28" s="182"/>
      <c r="E28" s="183"/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3" x14ac:dyDescent="0.25">
      <c r="A29" s="157"/>
      <c r="B29" s="158"/>
      <c r="C29" s="184" t="s">
        <v>1932</v>
      </c>
      <c r="D29" s="182"/>
      <c r="E29" s="183">
        <v>21</v>
      </c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5">
      <c r="A30" s="169">
        <v>8</v>
      </c>
      <c r="B30" s="170" t="s">
        <v>1598</v>
      </c>
      <c r="C30" s="178" t="s">
        <v>1599</v>
      </c>
      <c r="D30" s="171" t="s">
        <v>422</v>
      </c>
      <c r="E30" s="172">
        <v>7.5</v>
      </c>
      <c r="F30" s="173"/>
      <c r="G30" s="174">
        <f>ROUND(E30*F30,2)</f>
        <v>0</v>
      </c>
      <c r="H30" s="173"/>
      <c r="I30" s="174">
        <f>ROUND(E30*H30,2)</f>
        <v>0</v>
      </c>
      <c r="J30" s="173"/>
      <c r="K30" s="174">
        <f>ROUND(E30*J30,2)</f>
        <v>0</v>
      </c>
      <c r="L30" s="174">
        <v>21</v>
      </c>
      <c r="M30" s="174">
        <f>G30*(1+L30/100)</f>
        <v>0</v>
      </c>
      <c r="N30" s="172">
        <v>2.478E-2</v>
      </c>
      <c r="O30" s="172">
        <f>ROUND(E30*N30,2)</f>
        <v>0.19</v>
      </c>
      <c r="P30" s="172">
        <v>0</v>
      </c>
      <c r="Q30" s="172">
        <f>ROUND(E30*P30,2)</f>
        <v>0</v>
      </c>
      <c r="R30" s="174"/>
      <c r="S30" s="174" t="s">
        <v>443</v>
      </c>
      <c r="T30" s="175" t="s">
        <v>359</v>
      </c>
      <c r="U30" s="160">
        <v>0</v>
      </c>
      <c r="V30" s="160">
        <f>ROUND(E30*U30,2)</f>
        <v>0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1578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2" x14ac:dyDescent="0.25">
      <c r="A31" s="157"/>
      <c r="B31" s="158"/>
      <c r="C31" s="184" t="s">
        <v>1933</v>
      </c>
      <c r="D31" s="182"/>
      <c r="E31" s="183"/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3" x14ac:dyDescent="0.25">
      <c r="A32" s="157"/>
      <c r="B32" s="158"/>
      <c r="C32" s="184" t="s">
        <v>1934</v>
      </c>
      <c r="D32" s="182"/>
      <c r="E32" s="183">
        <v>7.5</v>
      </c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415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x14ac:dyDescent="0.25">
      <c r="A33" s="162" t="s">
        <v>353</v>
      </c>
      <c r="B33" s="163" t="s">
        <v>221</v>
      </c>
      <c r="C33" s="177" t="s">
        <v>222</v>
      </c>
      <c r="D33" s="164"/>
      <c r="E33" s="165"/>
      <c r="F33" s="166"/>
      <c r="G33" s="166">
        <f>SUMIF(AG34:AG42,"&lt;&gt;NOR",G34:G42)</f>
        <v>0</v>
      </c>
      <c r="H33" s="166"/>
      <c r="I33" s="166">
        <f>SUM(I34:I42)</f>
        <v>0</v>
      </c>
      <c r="J33" s="166"/>
      <c r="K33" s="166">
        <f>SUM(K34:K42)</f>
        <v>0</v>
      </c>
      <c r="L33" s="166"/>
      <c r="M33" s="166">
        <f>SUM(M34:M42)</f>
        <v>0</v>
      </c>
      <c r="N33" s="165"/>
      <c r="O33" s="165">
        <f>SUM(O34:O42)</f>
        <v>0</v>
      </c>
      <c r="P33" s="165"/>
      <c r="Q33" s="165">
        <f>SUM(Q34:Q42)</f>
        <v>0</v>
      </c>
      <c r="R33" s="166"/>
      <c r="S33" s="166"/>
      <c r="T33" s="167"/>
      <c r="U33" s="161"/>
      <c r="V33" s="161">
        <f>SUM(V34:V42)</f>
        <v>0</v>
      </c>
      <c r="W33" s="161"/>
      <c r="X33" s="161"/>
      <c r="Y33" s="161"/>
      <c r="AG33" t="s">
        <v>354</v>
      </c>
    </row>
    <row r="34" spans="1:60" outlineLevel="1" x14ac:dyDescent="0.25">
      <c r="A34" s="169">
        <v>9</v>
      </c>
      <c r="B34" s="170" t="s">
        <v>1602</v>
      </c>
      <c r="C34" s="178" t="s">
        <v>1603</v>
      </c>
      <c r="D34" s="171" t="s">
        <v>407</v>
      </c>
      <c r="E34" s="172">
        <v>114.408</v>
      </c>
      <c r="F34" s="173"/>
      <c r="G34" s="174">
        <f>ROUND(E34*F34,2)</f>
        <v>0</v>
      </c>
      <c r="H34" s="173"/>
      <c r="I34" s="174">
        <f>ROUND(E34*H34,2)</f>
        <v>0</v>
      </c>
      <c r="J34" s="173"/>
      <c r="K34" s="174">
        <f>ROUND(E34*J34,2)</f>
        <v>0</v>
      </c>
      <c r="L34" s="174">
        <v>21</v>
      </c>
      <c r="M34" s="174">
        <f>G34*(1+L34/100)</f>
        <v>0</v>
      </c>
      <c r="N34" s="172">
        <v>0</v>
      </c>
      <c r="O34" s="172">
        <f>ROUND(E34*N34,2)</f>
        <v>0</v>
      </c>
      <c r="P34" s="172">
        <v>0</v>
      </c>
      <c r="Q34" s="172">
        <f>ROUND(E34*P34,2)</f>
        <v>0</v>
      </c>
      <c r="R34" s="174"/>
      <c r="S34" s="174" t="s">
        <v>443</v>
      </c>
      <c r="T34" s="175" t="s">
        <v>359</v>
      </c>
      <c r="U34" s="160">
        <v>0</v>
      </c>
      <c r="V34" s="160">
        <f>ROUND(E34*U34,2)</f>
        <v>0</v>
      </c>
      <c r="W34" s="160"/>
      <c r="X34" s="160" t="s">
        <v>410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1578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2" x14ac:dyDescent="0.25">
      <c r="A35" s="157"/>
      <c r="B35" s="158"/>
      <c r="C35" s="184" t="s">
        <v>1935</v>
      </c>
      <c r="D35" s="182"/>
      <c r="E35" s="183"/>
      <c r="F35" s="160"/>
      <c r="G35" s="16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415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3" x14ac:dyDescent="0.25">
      <c r="A36" s="157"/>
      <c r="B36" s="158"/>
      <c r="C36" s="184" t="s">
        <v>1935</v>
      </c>
      <c r="D36" s="182"/>
      <c r="E36" s="183"/>
      <c r="F36" s="160"/>
      <c r="G36" s="16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415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3" x14ac:dyDescent="0.25">
      <c r="A37" s="157"/>
      <c r="B37" s="158"/>
      <c r="C37" s="184" t="s">
        <v>1936</v>
      </c>
      <c r="D37" s="182"/>
      <c r="E37" s="183"/>
      <c r="F37" s="160"/>
      <c r="G37" s="16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415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3" x14ac:dyDescent="0.25">
      <c r="A38" s="157"/>
      <c r="B38" s="158"/>
      <c r="C38" s="184" t="s">
        <v>1937</v>
      </c>
      <c r="D38" s="182"/>
      <c r="E38" s="183"/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3" x14ac:dyDescent="0.25">
      <c r="A39" s="157"/>
      <c r="B39" s="158"/>
      <c r="C39" s="184" t="s">
        <v>1938</v>
      </c>
      <c r="D39" s="182"/>
      <c r="E39" s="183">
        <v>114.408</v>
      </c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5">
      <c r="A40" s="169">
        <v>10</v>
      </c>
      <c r="B40" s="170" t="s">
        <v>1939</v>
      </c>
      <c r="C40" s="178" t="s">
        <v>1940</v>
      </c>
      <c r="D40" s="171" t="s">
        <v>407</v>
      </c>
      <c r="E40" s="172">
        <v>11.475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0</v>
      </c>
      <c r="O40" s="172">
        <f>ROUND(E40*N40,2)</f>
        <v>0</v>
      </c>
      <c r="P40" s="172">
        <v>0</v>
      </c>
      <c r="Q40" s="172">
        <f>ROUND(E40*P40,2)</f>
        <v>0</v>
      </c>
      <c r="R40" s="174"/>
      <c r="S40" s="174" t="s">
        <v>443</v>
      </c>
      <c r="T40" s="175" t="s">
        <v>359</v>
      </c>
      <c r="U40" s="160">
        <v>0</v>
      </c>
      <c r="V40" s="160">
        <f>ROUND(E40*U40,2)</f>
        <v>0</v>
      </c>
      <c r="W40" s="160"/>
      <c r="X40" s="160" t="s">
        <v>823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1628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2" x14ac:dyDescent="0.25">
      <c r="A41" s="157"/>
      <c r="B41" s="158"/>
      <c r="C41" s="184" t="s">
        <v>1941</v>
      </c>
      <c r="D41" s="182"/>
      <c r="E41" s="183"/>
      <c r="F41" s="160"/>
      <c r="G41" s="160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60"/>
      <c r="Z41" s="150"/>
      <c r="AA41" s="150"/>
      <c r="AB41" s="150"/>
      <c r="AC41" s="150"/>
      <c r="AD41" s="150"/>
      <c r="AE41" s="150"/>
      <c r="AF41" s="150"/>
      <c r="AG41" s="150" t="s">
        <v>415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3" x14ac:dyDescent="0.25">
      <c r="A42" s="157"/>
      <c r="B42" s="158"/>
      <c r="C42" s="184" t="s">
        <v>1942</v>
      </c>
      <c r="D42" s="182"/>
      <c r="E42" s="183">
        <v>11.475</v>
      </c>
      <c r="F42" s="160"/>
      <c r="G42" s="16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415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x14ac:dyDescent="0.25">
      <c r="A43" s="162" t="s">
        <v>353</v>
      </c>
      <c r="B43" s="163" t="s">
        <v>225</v>
      </c>
      <c r="C43" s="177" t="s">
        <v>226</v>
      </c>
      <c r="D43" s="164"/>
      <c r="E43" s="165"/>
      <c r="F43" s="166"/>
      <c r="G43" s="166">
        <f>SUMIF(AG44:AG65,"&lt;&gt;NOR",G44:G65)</f>
        <v>0</v>
      </c>
      <c r="H43" s="166"/>
      <c r="I43" s="166">
        <f>SUM(I44:I65)</f>
        <v>0</v>
      </c>
      <c r="J43" s="166"/>
      <c r="K43" s="166">
        <f>SUM(K44:K65)</f>
        <v>0</v>
      </c>
      <c r="L43" s="166"/>
      <c r="M43" s="166">
        <f>SUM(M44:M65)</f>
        <v>0</v>
      </c>
      <c r="N43" s="165"/>
      <c r="O43" s="165">
        <f>SUM(O44:O65)</f>
        <v>0</v>
      </c>
      <c r="P43" s="165"/>
      <c r="Q43" s="165">
        <f>SUM(Q44:Q65)</f>
        <v>0</v>
      </c>
      <c r="R43" s="166"/>
      <c r="S43" s="166"/>
      <c r="T43" s="167"/>
      <c r="U43" s="161"/>
      <c r="V43" s="161">
        <f>SUM(V44:V65)</f>
        <v>0</v>
      </c>
      <c r="W43" s="161"/>
      <c r="X43" s="161"/>
      <c r="Y43" s="161"/>
      <c r="AG43" t="s">
        <v>354</v>
      </c>
    </row>
    <row r="44" spans="1:60" outlineLevel="1" x14ac:dyDescent="0.25">
      <c r="A44" s="169">
        <v>11</v>
      </c>
      <c r="B44" s="170" t="s">
        <v>1943</v>
      </c>
      <c r="C44" s="178" t="s">
        <v>1609</v>
      </c>
      <c r="D44" s="171" t="s">
        <v>407</v>
      </c>
      <c r="E44" s="172">
        <v>223.39134999999999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4"/>
      <c r="S44" s="174" t="s">
        <v>443</v>
      </c>
      <c r="T44" s="175" t="s">
        <v>359</v>
      </c>
      <c r="U44" s="160">
        <v>0</v>
      </c>
      <c r="V44" s="160">
        <f>ROUND(E44*U44,2)</f>
        <v>0</v>
      </c>
      <c r="W44" s="160"/>
      <c r="X44" s="160" t="s">
        <v>410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1578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2" x14ac:dyDescent="0.25">
      <c r="A45" s="157"/>
      <c r="B45" s="158"/>
      <c r="C45" s="184" t="s">
        <v>1944</v>
      </c>
      <c r="D45" s="182"/>
      <c r="E45" s="183"/>
      <c r="F45" s="160"/>
      <c r="G45" s="160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60"/>
      <c r="Z45" s="150"/>
      <c r="AA45" s="150"/>
      <c r="AB45" s="150"/>
      <c r="AC45" s="150"/>
      <c r="AD45" s="150"/>
      <c r="AE45" s="150"/>
      <c r="AF45" s="150"/>
      <c r="AG45" s="150" t="s">
        <v>415</v>
      </c>
      <c r="AH45" s="150">
        <v>0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3" x14ac:dyDescent="0.25">
      <c r="A46" s="157"/>
      <c r="B46" s="158"/>
      <c r="C46" s="184" t="s">
        <v>1945</v>
      </c>
      <c r="D46" s="182"/>
      <c r="E46" s="183"/>
      <c r="F46" s="160"/>
      <c r="G46" s="16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415</v>
      </c>
      <c r="AH46" s="150">
        <v>0</v>
      </c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3" x14ac:dyDescent="0.25">
      <c r="A47" s="157"/>
      <c r="B47" s="158"/>
      <c r="C47" s="184" t="s">
        <v>1946</v>
      </c>
      <c r="D47" s="182"/>
      <c r="E47" s="183">
        <v>223.39134999999999</v>
      </c>
      <c r="F47" s="160"/>
      <c r="G47" s="160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60"/>
      <c r="Z47" s="150"/>
      <c r="AA47" s="150"/>
      <c r="AB47" s="150"/>
      <c r="AC47" s="150"/>
      <c r="AD47" s="150"/>
      <c r="AE47" s="150"/>
      <c r="AF47" s="150"/>
      <c r="AG47" s="150" t="s">
        <v>415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5">
      <c r="A48" s="169">
        <v>12</v>
      </c>
      <c r="B48" s="170" t="s">
        <v>1613</v>
      </c>
      <c r="C48" s="178" t="s">
        <v>1614</v>
      </c>
      <c r="D48" s="171" t="s">
        <v>407</v>
      </c>
      <c r="E48" s="172">
        <v>168.89967999999999</v>
      </c>
      <c r="F48" s="173"/>
      <c r="G48" s="174">
        <f>ROUND(E48*F48,2)</f>
        <v>0</v>
      </c>
      <c r="H48" s="173"/>
      <c r="I48" s="174">
        <f>ROUND(E48*H48,2)</f>
        <v>0</v>
      </c>
      <c r="J48" s="173"/>
      <c r="K48" s="174">
        <f>ROUND(E48*J48,2)</f>
        <v>0</v>
      </c>
      <c r="L48" s="174">
        <v>21</v>
      </c>
      <c r="M48" s="174">
        <f>G48*(1+L48/100)</f>
        <v>0</v>
      </c>
      <c r="N48" s="172">
        <v>0</v>
      </c>
      <c r="O48" s="172">
        <f>ROUND(E48*N48,2)</f>
        <v>0</v>
      </c>
      <c r="P48" s="172">
        <v>0</v>
      </c>
      <c r="Q48" s="172">
        <f>ROUND(E48*P48,2)</f>
        <v>0</v>
      </c>
      <c r="R48" s="174"/>
      <c r="S48" s="174" t="s">
        <v>443</v>
      </c>
      <c r="T48" s="175" t="s">
        <v>359</v>
      </c>
      <c r="U48" s="160">
        <v>0</v>
      </c>
      <c r="V48" s="160">
        <f>ROUND(E48*U48,2)</f>
        <v>0</v>
      </c>
      <c r="W48" s="160"/>
      <c r="X48" s="160" t="s">
        <v>410</v>
      </c>
      <c r="Y48" s="160" t="s">
        <v>361</v>
      </c>
      <c r="Z48" s="150"/>
      <c r="AA48" s="150"/>
      <c r="AB48" s="150"/>
      <c r="AC48" s="150"/>
      <c r="AD48" s="150"/>
      <c r="AE48" s="150"/>
      <c r="AF48" s="150"/>
      <c r="AG48" s="150" t="s">
        <v>1578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2" x14ac:dyDescent="0.25">
      <c r="A49" s="157"/>
      <c r="B49" s="158"/>
      <c r="C49" s="184" t="s">
        <v>1947</v>
      </c>
      <c r="D49" s="182"/>
      <c r="E49" s="183"/>
      <c r="F49" s="160"/>
      <c r="G49" s="160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415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3" x14ac:dyDescent="0.25">
      <c r="A50" s="157"/>
      <c r="B50" s="158"/>
      <c r="C50" s="184" t="s">
        <v>1948</v>
      </c>
      <c r="D50" s="182"/>
      <c r="E50" s="183">
        <v>168.89967999999999</v>
      </c>
      <c r="F50" s="160"/>
      <c r="G50" s="160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60"/>
      <c r="Z50" s="150"/>
      <c r="AA50" s="150"/>
      <c r="AB50" s="150"/>
      <c r="AC50" s="150"/>
      <c r="AD50" s="150"/>
      <c r="AE50" s="150"/>
      <c r="AF50" s="150"/>
      <c r="AG50" s="150" t="s">
        <v>415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5">
      <c r="A51" s="169">
        <v>13</v>
      </c>
      <c r="B51" s="170" t="s">
        <v>1949</v>
      </c>
      <c r="C51" s="178" t="s">
        <v>1950</v>
      </c>
      <c r="D51" s="171" t="s">
        <v>407</v>
      </c>
      <c r="E51" s="172">
        <v>47.689320000000002</v>
      </c>
      <c r="F51" s="173"/>
      <c r="G51" s="174">
        <f>ROUND(E51*F51,2)</f>
        <v>0</v>
      </c>
      <c r="H51" s="173"/>
      <c r="I51" s="174">
        <f>ROUND(E51*H51,2)</f>
        <v>0</v>
      </c>
      <c r="J51" s="173"/>
      <c r="K51" s="174">
        <f>ROUND(E51*J51,2)</f>
        <v>0</v>
      </c>
      <c r="L51" s="174">
        <v>21</v>
      </c>
      <c r="M51" s="174">
        <f>G51*(1+L51/100)</f>
        <v>0</v>
      </c>
      <c r="N51" s="172">
        <v>0</v>
      </c>
      <c r="O51" s="172">
        <f>ROUND(E51*N51,2)</f>
        <v>0</v>
      </c>
      <c r="P51" s="172">
        <v>0</v>
      </c>
      <c r="Q51" s="172">
        <f>ROUND(E51*P51,2)</f>
        <v>0</v>
      </c>
      <c r="R51" s="174"/>
      <c r="S51" s="174" t="s">
        <v>443</v>
      </c>
      <c r="T51" s="175" t="s">
        <v>359</v>
      </c>
      <c r="U51" s="160">
        <v>0</v>
      </c>
      <c r="V51" s="160">
        <f>ROUND(E51*U51,2)</f>
        <v>0</v>
      </c>
      <c r="W51" s="160"/>
      <c r="X51" s="160" t="s">
        <v>410</v>
      </c>
      <c r="Y51" s="160" t="s">
        <v>361</v>
      </c>
      <c r="Z51" s="150"/>
      <c r="AA51" s="150"/>
      <c r="AB51" s="150"/>
      <c r="AC51" s="150"/>
      <c r="AD51" s="150"/>
      <c r="AE51" s="150"/>
      <c r="AF51" s="150"/>
      <c r="AG51" s="150" t="s">
        <v>1578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2" x14ac:dyDescent="0.25">
      <c r="A52" s="157"/>
      <c r="B52" s="158"/>
      <c r="C52" s="184" t="s">
        <v>1951</v>
      </c>
      <c r="D52" s="182"/>
      <c r="E52" s="183"/>
      <c r="F52" s="160"/>
      <c r="G52" s="160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60"/>
      <c r="Z52" s="150"/>
      <c r="AA52" s="150"/>
      <c r="AB52" s="150"/>
      <c r="AC52" s="150"/>
      <c r="AD52" s="150"/>
      <c r="AE52" s="150"/>
      <c r="AF52" s="150"/>
      <c r="AG52" s="150" t="s">
        <v>415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3" x14ac:dyDescent="0.25">
      <c r="A53" s="157"/>
      <c r="B53" s="158"/>
      <c r="C53" s="184" t="s">
        <v>1952</v>
      </c>
      <c r="D53" s="182"/>
      <c r="E53" s="183">
        <v>47.689320000000002</v>
      </c>
      <c r="F53" s="160"/>
      <c r="G53" s="160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60"/>
      <c r="Z53" s="150"/>
      <c r="AA53" s="150"/>
      <c r="AB53" s="150"/>
      <c r="AC53" s="150"/>
      <c r="AD53" s="150"/>
      <c r="AE53" s="150"/>
      <c r="AF53" s="150"/>
      <c r="AG53" s="150" t="s">
        <v>415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5">
      <c r="A54" s="169">
        <v>14</v>
      </c>
      <c r="B54" s="170" t="s">
        <v>1621</v>
      </c>
      <c r="C54" s="178" t="s">
        <v>1622</v>
      </c>
      <c r="D54" s="171" t="s">
        <v>407</v>
      </c>
      <c r="E54" s="172">
        <v>23.844660000000001</v>
      </c>
      <c r="F54" s="173"/>
      <c r="G54" s="174">
        <f>ROUND(E54*F54,2)</f>
        <v>0</v>
      </c>
      <c r="H54" s="173"/>
      <c r="I54" s="174">
        <f>ROUND(E54*H54,2)</f>
        <v>0</v>
      </c>
      <c r="J54" s="173"/>
      <c r="K54" s="174">
        <f>ROUND(E54*J54,2)</f>
        <v>0</v>
      </c>
      <c r="L54" s="174">
        <v>21</v>
      </c>
      <c r="M54" s="174">
        <f>G54*(1+L54/100)</f>
        <v>0</v>
      </c>
      <c r="N54" s="172">
        <v>0</v>
      </c>
      <c r="O54" s="172">
        <f>ROUND(E54*N54,2)</f>
        <v>0</v>
      </c>
      <c r="P54" s="172">
        <v>0</v>
      </c>
      <c r="Q54" s="172">
        <f>ROUND(E54*P54,2)</f>
        <v>0</v>
      </c>
      <c r="R54" s="174"/>
      <c r="S54" s="174" t="s">
        <v>443</v>
      </c>
      <c r="T54" s="175" t="s">
        <v>359</v>
      </c>
      <c r="U54" s="160">
        <v>0</v>
      </c>
      <c r="V54" s="160">
        <f>ROUND(E54*U54,2)</f>
        <v>0</v>
      </c>
      <c r="W54" s="160"/>
      <c r="X54" s="160" t="s">
        <v>410</v>
      </c>
      <c r="Y54" s="160" t="s">
        <v>361</v>
      </c>
      <c r="Z54" s="150"/>
      <c r="AA54" s="150"/>
      <c r="AB54" s="150"/>
      <c r="AC54" s="150"/>
      <c r="AD54" s="150"/>
      <c r="AE54" s="150"/>
      <c r="AF54" s="150"/>
      <c r="AG54" s="150" t="s">
        <v>1578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2" x14ac:dyDescent="0.25">
      <c r="A55" s="157"/>
      <c r="B55" s="158"/>
      <c r="C55" s="184" t="s">
        <v>1953</v>
      </c>
      <c r="D55" s="182"/>
      <c r="E55" s="183"/>
      <c r="F55" s="160"/>
      <c r="G55" s="160"/>
      <c r="H55" s="160"/>
      <c r="I55" s="160"/>
      <c r="J55" s="160"/>
      <c r="K55" s="160"/>
      <c r="L55" s="160"/>
      <c r="M55" s="160"/>
      <c r="N55" s="159"/>
      <c r="O55" s="159"/>
      <c r="P55" s="159"/>
      <c r="Q55" s="159"/>
      <c r="R55" s="160"/>
      <c r="S55" s="160"/>
      <c r="T55" s="160"/>
      <c r="U55" s="160"/>
      <c r="V55" s="160"/>
      <c r="W55" s="160"/>
      <c r="X55" s="160"/>
      <c r="Y55" s="160"/>
      <c r="Z55" s="150"/>
      <c r="AA55" s="150"/>
      <c r="AB55" s="150"/>
      <c r="AC55" s="150"/>
      <c r="AD55" s="150"/>
      <c r="AE55" s="150"/>
      <c r="AF55" s="150"/>
      <c r="AG55" s="150" t="s">
        <v>415</v>
      </c>
      <c r="AH55" s="150">
        <v>0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3" x14ac:dyDescent="0.25">
      <c r="A56" s="157"/>
      <c r="B56" s="158"/>
      <c r="C56" s="184" t="s">
        <v>1954</v>
      </c>
      <c r="D56" s="182"/>
      <c r="E56" s="183">
        <v>23.844660000000001</v>
      </c>
      <c r="F56" s="160"/>
      <c r="G56" s="160"/>
      <c r="H56" s="160"/>
      <c r="I56" s="160"/>
      <c r="J56" s="160"/>
      <c r="K56" s="160"/>
      <c r="L56" s="160"/>
      <c r="M56" s="160"/>
      <c r="N56" s="159"/>
      <c r="O56" s="159"/>
      <c r="P56" s="159"/>
      <c r="Q56" s="159"/>
      <c r="R56" s="160"/>
      <c r="S56" s="160"/>
      <c r="T56" s="160"/>
      <c r="U56" s="160"/>
      <c r="V56" s="160"/>
      <c r="W56" s="160"/>
      <c r="X56" s="160"/>
      <c r="Y56" s="160"/>
      <c r="Z56" s="150"/>
      <c r="AA56" s="150"/>
      <c r="AB56" s="150"/>
      <c r="AC56" s="150"/>
      <c r="AD56" s="150"/>
      <c r="AE56" s="150"/>
      <c r="AF56" s="150"/>
      <c r="AG56" s="150" t="s">
        <v>415</v>
      </c>
      <c r="AH56" s="150">
        <v>0</v>
      </c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5">
      <c r="A57" s="169">
        <v>15</v>
      </c>
      <c r="B57" s="170" t="s">
        <v>1955</v>
      </c>
      <c r="C57" s="178" t="s">
        <v>1624</v>
      </c>
      <c r="D57" s="171" t="s">
        <v>407</v>
      </c>
      <c r="E57" s="172">
        <v>11.922330000000001</v>
      </c>
      <c r="F57" s="173"/>
      <c r="G57" s="174">
        <f>ROUND(E57*F57,2)</f>
        <v>0</v>
      </c>
      <c r="H57" s="173"/>
      <c r="I57" s="174">
        <f>ROUND(E57*H57,2)</f>
        <v>0</v>
      </c>
      <c r="J57" s="173"/>
      <c r="K57" s="174">
        <f>ROUND(E57*J57,2)</f>
        <v>0</v>
      </c>
      <c r="L57" s="174">
        <v>21</v>
      </c>
      <c r="M57" s="174">
        <f>G57*(1+L57/100)</f>
        <v>0</v>
      </c>
      <c r="N57" s="172">
        <v>0</v>
      </c>
      <c r="O57" s="172">
        <f>ROUND(E57*N57,2)</f>
        <v>0</v>
      </c>
      <c r="P57" s="172">
        <v>0</v>
      </c>
      <c r="Q57" s="172">
        <f>ROUND(E57*P57,2)</f>
        <v>0</v>
      </c>
      <c r="R57" s="174"/>
      <c r="S57" s="174" t="s">
        <v>443</v>
      </c>
      <c r="T57" s="175" t="s">
        <v>359</v>
      </c>
      <c r="U57" s="160">
        <v>0</v>
      </c>
      <c r="V57" s="160">
        <f>ROUND(E57*U57,2)</f>
        <v>0</v>
      </c>
      <c r="W57" s="160"/>
      <c r="X57" s="160" t="s">
        <v>410</v>
      </c>
      <c r="Y57" s="160" t="s">
        <v>361</v>
      </c>
      <c r="Z57" s="150"/>
      <c r="AA57" s="150"/>
      <c r="AB57" s="150"/>
      <c r="AC57" s="150"/>
      <c r="AD57" s="150"/>
      <c r="AE57" s="150"/>
      <c r="AF57" s="150"/>
      <c r="AG57" s="150" t="s">
        <v>1578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2" x14ac:dyDescent="0.25">
      <c r="A58" s="157"/>
      <c r="B58" s="158"/>
      <c r="C58" s="184" t="s">
        <v>1956</v>
      </c>
      <c r="D58" s="182"/>
      <c r="E58" s="183"/>
      <c r="F58" s="160"/>
      <c r="G58" s="160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60"/>
      <c r="Z58" s="150"/>
      <c r="AA58" s="150"/>
      <c r="AB58" s="150"/>
      <c r="AC58" s="150"/>
      <c r="AD58" s="150"/>
      <c r="AE58" s="150"/>
      <c r="AF58" s="150"/>
      <c r="AG58" s="150" t="s">
        <v>415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3" x14ac:dyDescent="0.25">
      <c r="A59" s="157"/>
      <c r="B59" s="158"/>
      <c r="C59" s="184" t="s">
        <v>1957</v>
      </c>
      <c r="D59" s="182"/>
      <c r="E59" s="183">
        <v>11.922330000000001</v>
      </c>
      <c r="F59" s="160"/>
      <c r="G59" s="160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60"/>
      <c r="Z59" s="150"/>
      <c r="AA59" s="150"/>
      <c r="AB59" s="150"/>
      <c r="AC59" s="150"/>
      <c r="AD59" s="150"/>
      <c r="AE59" s="150"/>
      <c r="AF59" s="150"/>
      <c r="AG59" s="150" t="s">
        <v>415</v>
      </c>
      <c r="AH59" s="150">
        <v>0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5">
      <c r="A60" s="169">
        <v>16</v>
      </c>
      <c r="B60" s="170" t="s">
        <v>1626</v>
      </c>
      <c r="C60" s="178" t="s">
        <v>1627</v>
      </c>
      <c r="D60" s="171" t="s">
        <v>407</v>
      </c>
      <c r="E60" s="172">
        <v>0.89678000000000002</v>
      </c>
      <c r="F60" s="173"/>
      <c r="G60" s="174">
        <f>ROUND(E60*F60,2)</f>
        <v>0</v>
      </c>
      <c r="H60" s="173"/>
      <c r="I60" s="174">
        <f>ROUND(E60*H60,2)</f>
        <v>0</v>
      </c>
      <c r="J60" s="173"/>
      <c r="K60" s="174">
        <f>ROUND(E60*J60,2)</f>
        <v>0</v>
      </c>
      <c r="L60" s="174">
        <v>21</v>
      </c>
      <c r="M60" s="174">
        <f>G60*(1+L60/100)</f>
        <v>0</v>
      </c>
      <c r="N60" s="172">
        <v>0</v>
      </c>
      <c r="O60" s="172">
        <f>ROUND(E60*N60,2)</f>
        <v>0</v>
      </c>
      <c r="P60" s="172">
        <v>0</v>
      </c>
      <c r="Q60" s="172">
        <f>ROUND(E60*P60,2)</f>
        <v>0</v>
      </c>
      <c r="R60" s="174"/>
      <c r="S60" s="174" t="s">
        <v>443</v>
      </c>
      <c r="T60" s="175" t="s">
        <v>359</v>
      </c>
      <c r="U60" s="160">
        <v>0</v>
      </c>
      <c r="V60" s="160">
        <f>ROUND(E60*U60,2)</f>
        <v>0</v>
      </c>
      <c r="W60" s="160"/>
      <c r="X60" s="160" t="s">
        <v>823</v>
      </c>
      <c r="Y60" s="160" t="s">
        <v>361</v>
      </c>
      <c r="Z60" s="150"/>
      <c r="AA60" s="150"/>
      <c r="AB60" s="150"/>
      <c r="AC60" s="150"/>
      <c r="AD60" s="150"/>
      <c r="AE60" s="150"/>
      <c r="AF60" s="150"/>
      <c r="AG60" s="150" t="s">
        <v>1628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2" x14ac:dyDescent="0.25">
      <c r="A61" s="157"/>
      <c r="B61" s="158"/>
      <c r="C61" s="184" t="s">
        <v>1958</v>
      </c>
      <c r="D61" s="182"/>
      <c r="E61" s="183"/>
      <c r="F61" s="160"/>
      <c r="G61" s="160"/>
      <c r="H61" s="160"/>
      <c r="I61" s="160"/>
      <c r="J61" s="160"/>
      <c r="K61" s="160"/>
      <c r="L61" s="160"/>
      <c r="M61" s="160"/>
      <c r="N61" s="159"/>
      <c r="O61" s="159"/>
      <c r="P61" s="159"/>
      <c r="Q61" s="159"/>
      <c r="R61" s="160"/>
      <c r="S61" s="160"/>
      <c r="T61" s="160"/>
      <c r="U61" s="160"/>
      <c r="V61" s="160"/>
      <c r="W61" s="160"/>
      <c r="X61" s="160"/>
      <c r="Y61" s="160"/>
      <c r="Z61" s="150"/>
      <c r="AA61" s="150"/>
      <c r="AB61" s="150"/>
      <c r="AC61" s="150"/>
      <c r="AD61" s="150"/>
      <c r="AE61" s="150"/>
      <c r="AF61" s="150"/>
      <c r="AG61" s="150" t="s">
        <v>415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3" x14ac:dyDescent="0.25">
      <c r="A62" s="157"/>
      <c r="B62" s="158"/>
      <c r="C62" s="184" t="s">
        <v>1959</v>
      </c>
      <c r="D62" s="182"/>
      <c r="E62" s="183">
        <v>0.89678000000000002</v>
      </c>
      <c r="F62" s="160"/>
      <c r="G62" s="160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60"/>
      <c r="Z62" s="150"/>
      <c r="AA62" s="150"/>
      <c r="AB62" s="150"/>
      <c r="AC62" s="150"/>
      <c r="AD62" s="150"/>
      <c r="AE62" s="150"/>
      <c r="AF62" s="150"/>
      <c r="AG62" s="150" t="s">
        <v>415</v>
      </c>
      <c r="AH62" s="150">
        <v>0</v>
      </c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5">
      <c r="A63" s="169">
        <v>17</v>
      </c>
      <c r="B63" s="170" t="s">
        <v>1631</v>
      </c>
      <c r="C63" s="178" t="s">
        <v>1632</v>
      </c>
      <c r="D63" s="171" t="s">
        <v>407</v>
      </c>
      <c r="E63" s="172">
        <v>114.408</v>
      </c>
      <c r="F63" s="173"/>
      <c r="G63" s="174">
        <f>ROUND(E63*F63,2)</f>
        <v>0</v>
      </c>
      <c r="H63" s="173"/>
      <c r="I63" s="174">
        <f>ROUND(E63*H63,2)</f>
        <v>0</v>
      </c>
      <c r="J63" s="173"/>
      <c r="K63" s="174">
        <f>ROUND(E63*J63,2)</f>
        <v>0</v>
      </c>
      <c r="L63" s="174">
        <v>21</v>
      </c>
      <c r="M63" s="174">
        <f>G63*(1+L63/100)</f>
        <v>0</v>
      </c>
      <c r="N63" s="172">
        <v>0</v>
      </c>
      <c r="O63" s="172">
        <f>ROUND(E63*N63,2)</f>
        <v>0</v>
      </c>
      <c r="P63" s="172">
        <v>0</v>
      </c>
      <c r="Q63" s="172">
        <f>ROUND(E63*P63,2)</f>
        <v>0</v>
      </c>
      <c r="R63" s="174"/>
      <c r="S63" s="174" t="s">
        <v>443</v>
      </c>
      <c r="T63" s="175" t="s">
        <v>359</v>
      </c>
      <c r="U63" s="160">
        <v>0</v>
      </c>
      <c r="V63" s="160">
        <f>ROUND(E63*U63,2)</f>
        <v>0</v>
      </c>
      <c r="W63" s="160"/>
      <c r="X63" s="160" t="s">
        <v>823</v>
      </c>
      <c r="Y63" s="160" t="s">
        <v>361</v>
      </c>
      <c r="Z63" s="150"/>
      <c r="AA63" s="150"/>
      <c r="AB63" s="150"/>
      <c r="AC63" s="150"/>
      <c r="AD63" s="150"/>
      <c r="AE63" s="150"/>
      <c r="AF63" s="150"/>
      <c r="AG63" s="150" t="s">
        <v>1628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2" x14ac:dyDescent="0.25">
      <c r="A64" s="157"/>
      <c r="B64" s="158"/>
      <c r="C64" s="184" t="s">
        <v>1960</v>
      </c>
      <c r="D64" s="182"/>
      <c r="E64" s="183"/>
      <c r="F64" s="160"/>
      <c r="G64" s="160"/>
      <c r="H64" s="160"/>
      <c r="I64" s="160"/>
      <c r="J64" s="160"/>
      <c r="K64" s="160"/>
      <c r="L64" s="160"/>
      <c r="M64" s="160"/>
      <c r="N64" s="159"/>
      <c r="O64" s="159"/>
      <c r="P64" s="159"/>
      <c r="Q64" s="159"/>
      <c r="R64" s="160"/>
      <c r="S64" s="160"/>
      <c r="T64" s="160"/>
      <c r="U64" s="160"/>
      <c r="V64" s="160"/>
      <c r="W64" s="160"/>
      <c r="X64" s="160"/>
      <c r="Y64" s="160"/>
      <c r="Z64" s="150"/>
      <c r="AA64" s="150"/>
      <c r="AB64" s="150"/>
      <c r="AC64" s="150"/>
      <c r="AD64" s="150"/>
      <c r="AE64" s="150"/>
      <c r="AF64" s="150"/>
      <c r="AG64" s="150" t="s">
        <v>415</v>
      </c>
      <c r="AH64" s="150">
        <v>0</v>
      </c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3" x14ac:dyDescent="0.25">
      <c r="A65" s="157"/>
      <c r="B65" s="158"/>
      <c r="C65" s="184" t="s">
        <v>1938</v>
      </c>
      <c r="D65" s="182"/>
      <c r="E65" s="183">
        <v>114.408</v>
      </c>
      <c r="F65" s="160"/>
      <c r="G65" s="160"/>
      <c r="H65" s="160"/>
      <c r="I65" s="160"/>
      <c r="J65" s="160"/>
      <c r="K65" s="160"/>
      <c r="L65" s="160"/>
      <c r="M65" s="160"/>
      <c r="N65" s="159"/>
      <c r="O65" s="159"/>
      <c r="P65" s="159"/>
      <c r="Q65" s="159"/>
      <c r="R65" s="160"/>
      <c r="S65" s="160"/>
      <c r="T65" s="160"/>
      <c r="U65" s="160"/>
      <c r="V65" s="160"/>
      <c r="W65" s="160"/>
      <c r="X65" s="160"/>
      <c r="Y65" s="160"/>
      <c r="Z65" s="150"/>
      <c r="AA65" s="150"/>
      <c r="AB65" s="150"/>
      <c r="AC65" s="150"/>
      <c r="AD65" s="150"/>
      <c r="AE65" s="150"/>
      <c r="AF65" s="150"/>
      <c r="AG65" s="150" t="s">
        <v>415</v>
      </c>
      <c r="AH65" s="150">
        <v>0</v>
      </c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x14ac:dyDescent="0.25">
      <c r="A66" s="162" t="s">
        <v>353</v>
      </c>
      <c r="B66" s="163" t="s">
        <v>229</v>
      </c>
      <c r="C66" s="177" t="s">
        <v>230</v>
      </c>
      <c r="D66" s="164"/>
      <c r="E66" s="165"/>
      <c r="F66" s="166"/>
      <c r="G66" s="166">
        <f>SUMIF(AG67:AG78,"&lt;&gt;NOR",G67:G78)</f>
        <v>0</v>
      </c>
      <c r="H66" s="166"/>
      <c r="I66" s="166">
        <f>SUM(I67:I78)</f>
        <v>0</v>
      </c>
      <c r="J66" s="166"/>
      <c r="K66" s="166">
        <f>SUM(K67:K78)</f>
        <v>0</v>
      </c>
      <c r="L66" s="166"/>
      <c r="M66" s="166">
        <f>SUM(M67:M78)</f>
        <v>0</v>
      </c>
      <c r="N66" s="165"/>
      <c r="O66" s="165">
        <f>SUM(O67:O78)</f>
        <v>0.67</v>
      </c>
      <c r="P66" s="165"/>
      <c r="Q66" s="165">
        <f>SUM(Q67:Q78)</f>
        <v>0</v>
      </c>
      <c r="R66" s="166"/>
      <c r="S66" s="166"/>
      <c r="T66" s="167"/>
      <c r="U66" s="161"/>
      <c r="V66" s="161">
        <f>SUM(V67:V78)</f>
        <v>0</v>
      </c>
      <c r="W66" s="161"/>
      <c r="X66" s="161"/>
      <c r="Y66" s="161"/>
      <c r="AG66" t="s">
        <v>354</v>
      </c>
    </row>
    <row r="67" spans="1:60" outlineLevel="1" x14ac:dyDescent="0.25">
      <c r="A67" s="169">
        <v>18</v>
      </c>
      <c r="B67" s="170" t="s">
        <v>1961</v>
      </c>
      <c r="C67" s="178" t="s">
        <v>1962</v>
      </c>
      <c r="D67" s="171" t="s">
        <v>446</v>
      </c>
      <c r="E67" s="172">
        <v>534.50099999999998</v>
      </c>
      <c r="F67" s="173"/>
      <c r="G67" s="174">
        <f>ROUND(E67*F67,2)</f>
        <v>0</v>
      </c>
      <c r="H67" s="173"/>
      <c r="I67" s="174">
        <f>ROUND(E67*H67,2)</f>
        <v>0</v>
      </c>
      <c r="J67" s="173"/>
      <c r="K67" s="174">
        <f>ROUND(E67*J67,2)</f>
        <v>0</v>
      </c>
      <c r="L67" s="174">
        <v>21</v>
      </c>
      <c r="M67" s="174">
        <f>G67*(1+L67/100)</f>
        <v>0</v>
      </c>
      <c r="N67" s="172">
        <v>9.8999999999999999E-4</v>
      </c>
      <c r="O67" s="172">
        <f>ROUND(E67*N67,2)</f>
        <v>0.53</v>
      </c>
      <c r="P67" s="172">
        <v>0</v>
      </c>
      <c r="Q67" s="172">
        <f>ROUND(E67*P67,2)</f>
        <v>0</v>
      </c>
      <c r="R67" s="174"/>
      <c r="S67" s="174" t="s">
        <v>443</v>
      </c>
      <c r="T67" s="175" t="s">
        <v>359</v>
      </c>
      <c r="U67" s="160">
        <v>0</v>
      </c>
      <c r="V67" s="160">
        <f>ROUND(E67*U67,2)</f>
        <v>0</v>
      </c>
      <c r="W67" s="160"/>
      <c r="X67" s="160" t="s">
        <v>410</v>
      </c>
      <c r="Y67" s="160" t="s">
        <v>361</v>
      </c>
      <c r="Z67" s="150"/>
      <c r="AA67" s="150"/>
      <c r="AB67" s="150"/>
      <c r="AC67" s="150"/>
      <c r="AD67" s="150"/>
      <c r="AE67" s="150"/>
      <c r="AF67" s="150"/>
      <c r="AG67" s="150" t="s">
        <v>1578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2" x14ac:dyDescent="0.25">
      <c r="A68" s="157"/>
      <c r="B68" s="158"/>
      <c r="C68" s="184" t="s">
        <v>1963</v>
      </c>
      <c r="D68" s="182"/>
      <c r="E68" s="183"/>
      <c r="F68" s="160"/>
      <c r="G68" s="160"/>
      <c r="H68" s="160"/>
      <c r="I68" s="160"/>
      <c r="J68" s="160"/>
      <c r="K68" s="160"/>
      <c r="L68" s="160"/>
      <c r="M68" s="160"/>
      <c r="N68" s="159"/>
      <c r="O68" s="159"/>
      <c r="P68" s="159"/>
      <c r="Q68" s="159"/>
      <c r="R68" s="160"/>
      <c r="S68" s="160"/>
      <c r="T68" s="160"/>
      <c r="U68" s="160"/>
      <c r="V68" s="160"/>
      <c r="W68" s="160"/>
      <c r="X68" s="160"/>
      <c r="Y68" s="160"/>
      <c r="Z68" s="150"/>
      <c r="AA68" s="150"/>
      <c r="AB68" s="150"/>
      <c r="AC68" s="150"/>
      <c r="AD68" s="150"/>
      <c r="AE68" s="150"/>
      <c r="AF68" s="150"/>
      <c r="AG68" s="150" t="s">
        <v>415</v>
      </c>
      <c r="AH68" s="150">
        <v>0</v>
      </c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3" x14ac:dyDescent="0.25">
      <c r="A69" s="157"/>
      <c r="B69" s="158"/>
      <c r="C69" s="184" t="s">
        <v>1964</v>
      </c>
      <c r="D69" s="182"/>
      <c r="E69" s="183">
        <v>534.50099999999998</v>
      </c>
      <c r="F69" s="160"/>
      <c r="G69" s="160"/>
      <c r="H69" s="160"/>
      <c r="I69" s="160"/>
      <c r="J69" s="160"/>
      <c r="K69" s="160"/>
      <c r="L69" s="160"/>
      <c r="M69" s="160"/>
      <c r="N69" s="159"/>
      <c r="O69" s="159"/>
      <c r="P69" s="159"/>
      <c r="Q69" s="159"/>
      <c r="R69" s="160"/>
      <c r="S69" s="160"/>
      <c r="T69" s="160"/>
      <c r="U69" s="160"/>
      <c r="V69" s="160"/>
      <c r="W69" s="160"/>
      <c r="X69" s="160"/>
      <c r="Y69" s="160"/>
      <c r="Z69" s="150"/>
      <c r="AA69" s="150"/>
      <c r="AB69" s="150"/>
      <c r="AC69" s="150"/>
      <c r="AD69" s="150"/>
      <c r="AE69" s="150"/>
      <c r="AF69" s="150"/>
      <c r="AG69" s="150" t="s">
        <v>415</v>
      </c>
      <c r="AH69" s="150">
        <v>0</v>
      </c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5">
      <c r="A70" s="169">
        <v>19</v>
      </c>
      <c r="B70" s="170" t="s">
        <v>1965</v>
      </c>
      <c r="C70" s="178" t="s">
        <v>1966</v>
      </c>
      <c r="D70" s="171" t="s">
        <v>446</v>
      </c>
      <c r="E70" s="172">
        <v>160.655</v>
      </c>
      <c r="F70" s="173"/>
      <c r="G70" s="174">
        <f>ROUND(E70*F70,2)</f>
        <v>0</v>
      </c>
      <c r="H70" s="173"/>
      <c r="I70" s="174">
        <f>ROUND(E70*H70,2)</f>
        <v>0</v>
      </c>
      <c r="J70" s="173"/>
      <c r="K70" s="174">
        <f>ROUND(E70*J70,2)</f>
        <v>0</v>
      </c>
      <c r="L70" s="174">
        <v>21</v>
      </c>
      <c r="M70" s="174">
        <f>G70*(1+L70/100)</f>
        <v>0</v>
      </c>
      <c r="N70" s="172">
        <v>8.5999999999999998E-4</v>
      </c>
      <c r="O70" s="172">
        <f>ROUND(E70*N70,2)</f>
        <v>0.14000000000000001</v>
      </c>
      <c r="P70" s="172">
        <v>0</v>
      </c>
      <c r="Q70" s="172">
        <f>ROUND(E70*P70,2)</f>
        <v>0</v>
      </c>
      <c r="R70" s="174"/>
      <c r="S70" s="174" t="s">
        <v>443</v>
      </c>
      <c r="T70" s="175" t="s">
        <v>359</v>
      </c>
      <c r="U70" s="160">
        <v>0</v>
      </c>
      <c r="V70" s="160">
        <f>ROUND(E70*U70,2)</f>
        <v>0</v>
      </c>
      <c r="W70" s="160"/>
      <c r="X70" s="160" t="s">
        <v>410</v>
      </c>
      <c r="Y70" s="160" t="s">
        <v>361</v>
      </c>
      <c r="Z70" s="150"/>
      <c r="AA70" s="150"/>
      <c r="AB70" s="150"/>
      <c r="AC70" s="150"/>
      <c r="AD70" s="150"/>
      <c r="AE70" s="150"/>
      <c r="AF70" s="150"/>
      <c r="AG70" s="150" t="s">
        <v>1578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2" x14ac:dyDescent="0.25">
      <c r="A71" s="157"/>
      <c r="B71" s="158"/>
      <c r="C71" s="184" t="s">
        <v>1967</v>
      </c>
      <c r="D71" s="182"/>
      <c r="E71" s="183"/>
      <c r="F71" s="160"/>
      <c r="G71" s="160"/>
      <c r="H71" s="160"/>
      <c r="I71" s="160"/>
      <c r="J71" s="160"/>
      <c r="K71" s="160"/>
      <c r="L71" s="160"/>
      <c r="M71" s="160"/>
      <c r="N71" s="159"/>
      <c r="O71" s="159"/>
      <c r="P71" s="159"/>
      <c r="Q71" s="159"/>
      <c r="R71" s="160"/>
      <c r="S71" s="160"/>
      <c r="T71" s="160"/>
      <c r="U71" s="160"/>
      <c r="V71" s="160"/>
      <c r="W71" s="160"/>
      <c r="X71" s="160"/>
      <c r="Y71" s="160"/>
      <c r="Z71" s="150"/>
      <c r="AA71" s="150"/>
      <c r="AB71" s="150"/>
      <c r="AC71" s="150"/>
      <c r="AD71" s="150"/>
      <c r="AE71" s="150"/>
      <c r="AF71" s="150"/>
      <c r="AG71" s="150" t="s">
        <v>415</v>
      </c>
      <c r="AH71" s="150">
        <v>0</v>
      </c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3" x14ac:dyDescent="0.25">
      <c r="A72" s="157"/>
      <c r="B72" s="158"/>
      <c r="C72" s="184" t="s">
        <v>1968</v>
      </c>
      <c r="D72" s="182"/>
      <c r="E72" s="183">
        <v>160.655</v>
      </c>
      <c r="F72" s="160"/>
      <c r="G72" s="160"/>
      <c r="H72" s="160"/>
      <c r="I72" s="160"/>
      <c r="J72" s="160"/>
      <c r="K72" s="160"/>
      <c r="L72" s="160"/>
      <c r="M72" s="160"/>
      <c r="N72" s="159"/>
      <c r="O72" s="159"/>
      <c r="P72" s="159"/>
      <c r="Q72" s="159"/>
      <c r="R72" s="160"/>
      <c r="S72" s="160"/>
      <c r="T72" s="160"/>
      <c r="U72" s="160"/>
      <c r="V72" s="160"/>
      <c r="W72" s="160"/>
      <c r="X72" s="160"/>
      <c r="Y72" s="160"/>
      <c r="Z72" s="150"/>
      <c r="AA72" s="150"/>
      <c r="AB72" s="150"/>
      <c r="AC72" s="150"/>
      <c r="AD72" s="150"/>
      <c r="AE72" s="150"/>
      <c r="AF72" s="150"/>
      <c r="AG72" s="150" t="s">
        <v>415</v>
      </c>
      <c r="AH72" s="150">
        <v>0</v>
      </c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5">
      <c r="A73" s="169">
        <v>20</v>
      </c>
      <c r="B73" s="170" t="s">
        <v>1969</v>
      </c>
      <c r="C73" s="178" t="s">
        <v>1639</v>
      </c>
      <c r="D73" s="171" t="s">
        <v>446</v>
      </c>
      <c r="E73" s="172">
        <v>534.50099999999998</v>
      </c>
      <c r="F73" s="173"/>
      <c r="G73" s="174">
        <f>ROUND(E73*F73,2)</f>
        <v>0</v>
      </c>
      <c r="H73" s="173"/>
      <c r="I73" s="174">
        <f>ROUND(E73*H73,2)</f>
        <v>0</v>
      </c>
      <c r="J73" s="173"/>
      <c r="K73" s="174">
        <f>ROUND(E73*J73,2)</f>
        <v>0</v>
      </c>
      <c r="L73" s="174">
        <v>21</v>
      </c>
      <c r="M73" s="174">
        <f>G73*(1+L73/100)</f>
        <v>0</v>
      </c>
      <c r="N73" s="172">
        <v>0</v>
      </c>
      <c r="O73" s="172">
        <f>ROUND(E73*N73,2)</f>
        <v>0</v>
      </c>
      <c r="P73" s="172">
        <v>0</v>
      </c>
      <c r="Q73" s="172">
        <f>ROUND(E73*P73,2)</f>
        <v>0</v>
      </c>
      <c r="R73" s="174"/>
      <c r="S73" s="174" t="s">
        <v>443</v>
      </c>
      <c r="T73" s="175" t="s">
        <v>359</v>
      </c>
      <c r="U73" s="160">
        <v>0</v>
      </c>
      <c r="V73" s="160">
        <f>ROUND(E73*U73,2)</f>
        <v>0</v>
      </c>
      <c r="W73" s="160"/>
      <c r="X73" s="160" t="s">
        <v>410</v>
      </c>
      <c r="Y73" s="160" t="s">
        <v>361</v>
      </c>
      <c r="Z73" s="150"/>
      <c r="AA73" s="150"/>
      <c r="AB73" s="150"/>
      <c r="AC73" s="150"/>
      <c r="AD73" s="150"/>
      <c r="AE73" s="150"/>
      <c r="AF73" s="150"/>
      <c r="AG73" s="150" t="s">
        <v>1578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2" x14ac:dyDescent="0.25">
      <c r="A74" s="157"/>
      <c r="B74" s="158"/>
      <c r="C74" s="184" t="s">
        <v>1963</v>
      </c>
      <c r="D74" s="182"/>
      <c r="E74" s="183"/>
      <c r="F74" s="160"/>
      <c r="G74" s="160"/>
      <c r="H74" s="160"/>
      <c r="I74" s="160"/>
      <c r="J74" s="160"/>
      <c r="K74" s="160"/>
      <c r="L74" s="160"/>
      <c r="M74" s="160"/>
      <c r="N74" s="159"/>
      <c r="O74" s="159"/>
      <c r="P74" s="159"/>
      <c r="Q74" s="159"/>
      <c r="R74" s="160"/>
      <c r="S74" s="160"/>
      <c r="T74" s="160"/>
      <c r="U74" s="160"/>
      <c r="V74" s="160"/>
      <c r="W74" s="160"/>
      <c r="X74" s="160"/>
      <c r="Y74" s="160"/>
      <c r="Z74" s="150"/>
      <c r="AA74" s="150"/>
      <c r="AB74" s="150"/>
      <c r="AC74" s="150"/>
      <c r="AD74" s="150"/>
      <c r="AE74" s="150"/>
      <c r="AF74" s="150"/>
      <c r="AG74" s="150" t="s">
        <v>415</v>
      </c>
      <c r="AH74" s="150">
        <v>0</v>
      </c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3" x14ac:dyDescent="0.25">
      <c r="A75" s="157"/>
      <c r="B75" s="158"/>
      <c r="C75" s="184" t="s">
        <v>1964</v>
      </c>
      <c r="D75" s="182"/>
      <c r="E75" s="183">
        <v>534.50099999999998</v>
      </c>
      <c r="F75" s="160"/>
      <c r="G75" s="160"/>
      <c r="H75" s="160"/>
      <c r="I75" s="160"/>
      <c r="J75" s="160"/>
      <c r="K75" s="160"/>
      <c r="L75" s="160"/>
      <c r="M75" s="160"/>
      <c r="N75" s="159"/>
      <c r="O75" s="159"/>
      <c r="P75" s="159"/>
      <c r="Q75" s="159"/>
      <c r="R75" s="160"/>
      <c r="S75" s="160"/>
      <c r="T75" s="160"/>
      <c r="U75" s="160"/>
      <c r="V75" s="160"/>
      <c r="W75" s="160"/>
      <c r="X75" s="160"/>
      <c r="Y75" s="160"/>
      <c r="Z75" s="150"/>
      <c r="AA75" s="150"/>
      <c r="AB75" s="150"/>
      <c r="AC75" s="150"/>
      <c r="AD75" s="150"/>
      <c r="AE75" s="150"/>
      <c r="AF75" s="150"/>
      <c r="AG75" s="150" t="s">
        <v>415</v>
      </c>
      <c r="AH75" s="150">
        <v>0</v>
      </c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5">
      <c r="A76" s="169">
        <v>21</v>
      </c>
      <c r="B76" s="170" t="s">
        <v>1970</v>
      </c>
      <c r="C76" s="178" t="s">
        <v>1971</v>
      </c>
      <c r="D76" s="171" t="s">
        <v>446</v>
      </c>
      <c r="E76" s="172">
        <v>160.655</v>
      </c>
      <c r="F76" s="173"/>
      <c r="G76" s="174">
        <f>ROUND(E76*F76,2)</f>
        <v>0</v>
      </c>
      <c r="H76" s="173"/>
      <c r="I76" s="174">
        <f>ROUND(E76*H76,2)</f>
        <v>0</v>
      </c>
      <c r="J76" s="173"/>
      <c r="K76" s="174">
        <f>ROUND(E76*J76,2)</f>
        <v>0</v>
      </c>
      <c r="L76" s="174">
        <v>21</v>
      </c>
      <c r="M76" s="174">
        <f>G76*(1+L76/100)</f>
        <v>0</v>
      </c>
      <c r="N76" s="172">
        <v>0</v>
      </c>
      <c r="O76" s="172">
        <f>ROUND(E76*N76,2)</f>
        <v>0</v>
      </c>
      <c r="P76" s="172">
        <v>0</v>
      </c>
      <c r="Q76" s="172">
        <f>ROUND(E76*P76,2)</f>
        <v>0</v>
      </c>
      <c r="R76" s="174"/>
      <c r="S76" s="174" t="s">
        <v>443</v>
      </c>
      <c r="T76" s="175" t="s">
        <v>359</v>
      </c>
      <c r="U76" s="160">
        <v>0</v>
      </c>
      <c r="V76" s="160">
        <f>ROUND(E76*U76,2)</f>
        <v>0</v>
      </c>
      <c r="W76" s="160"/>
      <c r="X76" s="160" t="s">
        <v>410</v>
      </c>
      <c r="Y76" s="160" t="s">
        <v>361</v>
      </c>
      <c r="Z76" s="150"/>
      <c r="AA76" s="150"/>
      <c r="AB76" s="150"/>
      <c r="AC76" s="150"/>
      <c r="AD76" s="150"/>
      <c r="AE76" s="150"/>
      <c r="AF76" s="150"/>
      <c r="AG76" s="150" t="s">
        <v>1578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2" x14ac:dyDescent="0.25">
      <c r="A77" s="157"/>
      <c r="B77" s="158"/>
      <c r="C77" s="184" t="s">
        <v>1967</v>
      </c>
      <c r="D77" s="182"/>
      <c r="E77" s="183"/>
      <c r="F77" s="160"/>
      <c r="G77" s="160"/>
      <c r="H77" s="160"/>
      <c r="I77" s="160"/>
      <c r="J77" s="160"/>
      <c r="K77" s="160"/>
      <c r="L77" s="160"/>
      <c r="M77" s="160"/>
      <c r="N77" s="159"/>
      <c r="O77" s="159"/>
      <c r="P77" s="159"/>
      <c r="Q77" s="159"/>
      <c r="R77" s="160"/>
      <c r="S77" s="160"/>
      <c r="T77" s="160"/>
      <c r="U77" s="160"/>
      <c r="V77" s="160"/>
      <c r="W77" s="160"/>
      <c r="X77" s="160"/>
      <c r="Y77" s="160"/>
      <c r="Z77" s="150"/>
      <c r="AA77" s="150"/>
      <c r="AB77" s="150"/>
      <c r="AC77" s="150"/>
      <c r="AD77" s="150"/>
      <c r="AE77" s="150"/>
      <c r="AF77" s="150"/>
      <c r="AG77" s="150" t="s">
        <v>415</v>
      </c>
      <c r="AH77" s="150">
        <v>0</v>
      </c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3" x14ac:dyDescent="0.25">
      <c r="A78" s="157"/>
      <c r="B78" s="158"/>
      <c r="C78" s="184" t="s">
        <v>1968</v>
      </c>
      <c r="D78" s="182"/>
      <c r="E78" s="183">
        <v>160.655</v>
      </c>
      <c r="F78" s="160"/>
      <c r="G78" s="160"/>
      <c r="H78" s="160"/>
      <c r="I78" s="160"/>
      <c r="J78" s="160"/>
      <c r="K78" s="160"/>
      <c r="L78" s="160"/>
      <c r="M78" s="160"/>
      <c r="N78" s="159"/>
      <c r="O78" s="159"/>
      <c r="P78" s="159"/>
      <c r="Q78" s="159"/>
      <c r="R78" s="160"/>
      <c r="S78" s="160"/>
      <c r="T78" s="160"/>
      <c r="U78" s="160"/>
      <c r="V78" s="160"/>
      <c r="W78" s="160"/>
      <c r="X78" s="160"/>
      <c r="Y78" s="160"/>
      <c r="Z78" s="150"/>
      <c r="AA78" s="150"/>
      <c r="AB78" s="150"/>
      <c r="AC78" s="150"/>
      <c r="AD78" s="150"/>
      <c r="AE78" s="150"/>
      <c r="AF78" s="150"/>
      <c r="AG78" s="150" t="s">
        <v>415</v>
      </c>
      <c r="AH78" s="150">
        <v>0</v>
      </c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x14ac:dyDescent="0.25">
      <c r="A79" s="162" t="s">
        <v>353</v>
      </c>
      <c r="B79" s="163" t="s">
        <v>231</v>
      </c>
      <c r="C79" s="177" t="s">
        <v>232</v>
      </c>
      <c r="D79" s="164"/>
      <c r="E79" s="165"/>
      <c r="F79" s="166"/>
      <c r="G79" s="166">
        <f>SUMIF(AG80:AG109,"&lt;&gt;NOR",G80:G109)</f>
        <v>0</v>
      </c>
      <c r="H79" s="166"/>
      <c r="I79" s="166">
        <f>SUM(I80:I109)</f>
        <v>0</v>
      </c>
      <c r="J79" s="166"/>
      <c r="K79" s="166">
        <f>SUM(K80:K109)</f>
        <v>0</v>
      </c>
      <c r="L79" s="166"/>
      <c r="M79" s="166">
        <f>SUM(M80:M109)</f>
        <v>0</v>
      </c>
      <c r="N79" s="165"/>
      <c r="O79" s="165">
        <f>SUM(O80:O109)</f>
        <v>0</v>
      </c>
      <c r="P79" s="165"/>
      <c r="Q79" s="165">
        <f>SUM(Q80:Q109)</f>
        <v>0</v>
      </c>
      <c r="R79" s="166"/>
      <c r="S79" s="166"/>
      <c r="T79" s="167"/>
      <c r="U79" s="161"/>
      <c r="V79" s="161">
        <f>SUM(V80:V109)</f>
        <v>0</v>
      </c>
      <c r="W79" s="161"/>
      <c r="X79" s="161"/>
      <c r="Y79" s="161"/>
      <c r="AG79" t="s">
        <v>354</v>
      </c>
    </row>
    <row r="80" spans="1:60" outlineLevel="1" x14ac:dyDescent="0.25">
      <c r="A80" s="169">
        <v>22</v>
      </c>
      <c r="B80" s="170" t="s">
        <v>1972</v>
      </c>
      <c r="C80" s="178" t="s">
        <v>1641</v>
      </c>
      <c r="D80" s="171" t="s">
        <v>407</v>
      </c>
      <c r="E80" s="172">
        <v>332.06592000000001</v>
      </c>
      <c r="F80" s="173"/>
      <c r="G80" s="174">
        <f>ROUND(E80*F80,2)</f>
        <v>0</v>
      </c>
      <c r="H80" s="173"/>
      <c r="I80" s="174">
        <f>ROUND(E80*H80,2)</f>
        <v>0</v>
      </c>
      <c r="J80" s="173"/>
      <c r="K80" s="174">
        <f>ROUND(E80*J80,2)</f>
        <v>0</v>
      </c>
      <c r="L80" s="174">
        <v>21</v>
      </c>
      <c r="M80" s="174">
        <f>G80*(1+L80/100)</f>
        <v>0</v>
      </c>
      <c r="N80" s="172">
        <v>0</v>
      </c>
      <c r="O80" s="172">
        <f>ROUND(E80*N80,2)</f>
        <v>0</v>
      </c>
      <c r="P80" s="172">
        <v>0</v>
      </c>
      <c r="Q80" s="172">
        <f>ROUND(E80*P80,2)</f>
        <v>0</v>
      </c>
      <c r="R80" s="174"/>
      <c r="S80" s="174" t="s">
        <v>443</v>
      </c>
      <c r="T80" s="175" t="s">
        <v>359</v>
      </c>
      <c r="U80" s="160">
        <v>0</v>
      </c>
      <c r="V80" s="160">
        <f>ROUND(E80*U80,2)</f>
        <v>0</v>
      </c>
      <c r="W80" s="160"/>
      <c r="X80" s="160" t="s">
        <v>410</v>
      </c>
      <c r="Y80" s="160" t="s">
        <v>361</v>
      </c>
      <c r="Z80" s="150"/>
      <c r="AA80" s="150"/>
      <c r="AB80" s="150"/>
      <c r="AC80" s="150"/>
      <c r="AD80" s="150"/>
      <c r="AE80" s="150"/>
      <c r="AF80" s="150"/>
      <c r="AG80" s="150" t="s">
        <v>1578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2" x14ac:dyDescent="0.25">
      <c r="A81" s="157"/>
      <c r="B81" s="158"/>
      <c r="C81" s="184" t="s">
        <v>1973</v>
      </c>
      <c r="D81" s="182"/>
      <c r="E81" s="183"/>
      <c r="F81" s="160"/>
      <c r="G81" s="160"/>
      <c r="H81" s="160"/>
      <c r="I81" s="160"/>
      <c r="J81" s="160"/>
      <c r="K81" s="160"/>
      <c r="L81" s="160"/>
      <c r="M81" s="160"/>
      <c r="N81" s="159"/>
      <c r="O81" s="159"/>
      <c r="P81" s="159"/>
      <c r="Q81" s="159"/>
      <c r="R81" s="160"/>
      <c r="S81" s="160"/>
      <c r="T81" s="160"/>
      <c r="U81" s="160"/>
      <c r="V81" s="160"/>
      <c r="W81" s="160"/>
      <c r="X81" s="160"/>
      <c r="Y81" s="160"/>
      <c r="Z81" s="150"/>
      <c r="AA81" s="150"/>
      <c r="AB81" s="150"/>
      <c r="AC81" s="150"/>
      <c r="AD81" s="150"/>
      <c r="AE81" s="150"/>
      <c r="AF81" s="150"/>
      <c r="AG81" s="150" t="s">
        <v>415</v>
      </c>
      <c r="AH81" s="150">
        <v>0</v>
      </c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3" x14ac:dyDescent="0.25">
      <c r="A82" s="157"/>
      <c r="B82" s="158"/>
      <c r="C82" s="184" t="s">
        <v>1974</v>
      </c>
      <c r="D82" s="182"/>
      <c r="E82" s="183">
        <v>332.06592000000001</v>
      </c>
      <c r="F82" s="160"/>
      <c r="G82" s="160"/>
      <c r="H82" s="160"/>
      <c r="I82" s="160"/>
      <c r="J82" s="160"/>
      <c r="K82" s="160"/>
      <c r="L82" s="160"/>
      <c r="M82" s="160"/>
      <c r="N82" s="159"/>
      <c r="O82" s="159"/>
      <c r="P82" s="159"/>
      <c r="Q82" s="159"/>
      <c r="R82" s="160"/>
      <c r="S82" s="160"/>
      <c r="T82" s="160"/>
      <c r="U82" s="160"/>
      <c r="V82" s="160"/>
      <c r="W82" s="160"/>
      <c r="X82" s="160"/>
      <c r="Y82" s="160"/>
      <c r="Z82" s="150"/>
      <c r="AA82" s="150"/>
      <c r="AB82" s="150"/>
      <c r="AC82" s="150"/>
      <c r="AD82" s="150"/>
      <c r="AE82" s="150"/>
      <c r="AF82" s="150"/>
      <c r="AG82" s="150" t="s">
        <v>415</v>
      </c>
      <c r="AH82" s="150">
        <v>0</v>
      </c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5">
      <c r="A83" s="169">
        <v>23</v>
      </c>
      <c r="B83" s="170" t="s">
        <v>1975</v>
      </c>
      <c r="C83" s="178" t="s">
        <v>1976</v>
      </c>
      <c r="D83" s="171" t="s">
        <v>407</v>
      </c>
      <c r="E83" s="172">
        <v>53.422750000000001</v>
      </c>
      <c r="F83" s="173"/>
      <c r="G83" s="174">
        <f>ROUND(E83*F83,2)</f>
        <v>0</v>
      </c>
      <c r="H83" s="173"/>
      <c r="I83" s="174">
        <f>ROUND(E83*H83,2)</f>
        <v>0</v>
      </c>
      <c r="J83" s="173"/>
      <c r="K83" s="174">
        <f>ROUND(E83*J83,2)</f>
        <v>0</v>
      </c>
      <c r="L83" s="174">
        <v>21</v>
      </c>
      <c r="M83" s="174">
        <f>G83*(1+L83/100)</f>
        <v>0</v>
      </c>
      <c r="N83" s="172">
        <v>0</v>
      </c>
      <c r="O83" s="172">
        <f>ROUND(E83*N83,2)</f>
        <v>0</v>
      </c>
      <c r="P83" s="172">
        <v>0</v>
      </c>
      <c r="Q83" s="172">
        <f>ROUND(E83*P83,2)</f>
        <v>0</v>
      </c>
      <c r="R83" s="174"/>
      <c r="S83" s="174" t="s">
        <v>443</v>
      </c>
      <c r="T83" s="175" t="s">
        <v>359</v>
      </c>
      <c r="U83" s="160">
        <v>0</v>
      </c>
      <c r="V83" s="160">
        <f>ROUND(E83*U83,2)</f>
        <v>0</v>
      </c>
      <c r="W83" s="160"/>
      <c r="X83" s="160" t="s">
        <v>410</v>
      </c>
      <c r="Y83" s="160" t="s">
        <v>361</v>
      </c>
      <c r="Z83" s="150"/>
      <c r="AA83" s="150"/>
      <c r="AB83" s="150"/>
      <c r="AC83" s="150"/>
      <c r="AD83" s="150"/>
      <c r="AE83" s="150"/>
      <c r="AF83" s="150"/>
      <c r="AG83" s="150" t="s">
        <v>1578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2" x14ac:dyDescent="0.25">
      <c r="A84" s="157"/>
      <c r="B84" s="158"/>
      <c r="C84" s="184" t="s">
        <v>1977</v>
      </c>
      <c r="D84" s="182"/>
      <c r="E84" s="183"/>
      <c r="F84" s="160"/>
      <c r="G84" s="160"/>
      <c r="H84" s="160"/>
      <c r="I84" s="160"/>
      <c r="J84" s="160"/>
      <c r="K84" s="160"/>
      <c r="L84" s="160"/>
      <c r="M84" s="160"/>
      <c r="N84" s="159"/>
      <c r="O84" s="159"/>
      <c r="P84" s="159"/>
      <c r="Q84" s="159"/>
      <c r="R84" s="160"/>
      <c r="S84" s="160"/>
      <c r="T84" s="160"/>
      <c r="U84" s="160"/>
      <c r="V84" s="160"/>
      <c r="W84" s="160"/>
      <c r="X84" s="160"/>
      <c r="Y84" s="160"/>
      <c r="Z84" s="150"/>
      <c r="AA84" s="150"/>
      <c r="AB84" s="150"/>
      <c r="AC84" s="150"/>
      <c r="AD84" s="150"/>
      <c r="AE84" s="150"/>
      <c r="AF84" s="150"/>
      <c r="AG84" s="150" t="s">
        <v>415</v>
      </c>
      <c r="AH84" s="150">
        <v>0</v>
      </c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3" x14ac:dyDescent="0.25">
      <c r="A85" s="157"/>
      <c r="B85" s="158"/>
      <c r="C85" s="184" t="s">
        <v>1978</v>
      </c>
      <c r="D85" s="182"/>
      <c r="E85" s="183">
        <v>53.422750000000001</v>
      </c>
      <c r="F85" s="160"/>
      <c r="G85" s="160"/>
      <c r="H85" s="160"/>
      <c r="I85" s="160"/>
      <c r="J85" s="160"/>
      <c r="K85" s="160"/>
      <c r="L85" s="160"/>
      <c r="M85" s="160"/>
      <c r="N85" s="159"/>
      <c r="O85" s="159"/>
      <c r="P85" s="159"/>
      <c r="Q85" s="159"/>
      <c r="R85" s="160"/>
      <c r="S85" s="160"/>
      <c r="T85" s="160"/>
      <c r="U85" s="160"/>
      <c r="V85" s="160"/>
      <c r="W85" s="160"/>
      <c r="X85" s="160"/>
      <c r="Y85" s="160"/>
      <c r="Z85" s="150"/>
      <c r="AA85" s="150"/>
      <c r="AB85" s="150"/>
      <c r="AC85" s="150"/>
      <c r="AD85" s="150"/>
      <c r="AE85" s="150"/>
      <c r="AF85" s="150"/>
      <c r="AG85" s="150" t="s">
        <v>415</v>
      </c>
      <c r="AH85" s="150">
        <v>0</v>
      </c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5">
      <c r="A86" s="169">
        <v>24</v>
      </c>
      <c r="B86" s="170" t="s">
        <v>1979</v>
      </c>
      <c r="C86" s="178" t="s">
        <v>1645</v>
      </c>
      <c r="D86" s="171" t="s">
        <v>407</v>
      </c>
      <c r="E86" s="172">
        <v>10.27008</v>
      </c>
      <c r="F86" s="173"/>
      <c r="G86" s="174">
        <f>ROUND(E86*F86,2)</f>
        <v>0</v>
      </c>
      <c r="H86" s="173"/>
      <c r="I86" s="174">
        <f>ROUND(E86*H86,2)</f>
        <v>0</v>
      </c>
      <c r="J86" s="173"/>
      <c r="K86" s="174">
        <f>ROUND(E86*J86,2)</f>
        <v>0</v>
      </c>
      <c r="L86" s="174">
        <v>21</v>
      </c>
      <c r="M86" s="174">
        <f>G86*(1+L86/100)</f>
        <v>0</v>
      </c>
      <c r="N86" s="172">
        <v>0</v>
      </c>
      <c r="O86" s="172">
        <f>ROUND(E86*N86,2)</f>
        <v>0</v>
      </c>
      <c r="P86" s="172">
        <v>0</v>
      </c>
      <c r="Q86" s="172">
        <f>ROUND(E86*P86,2)</f>
        <v>0</v>
      </c>
      <c r="R86" s="174"/>
      <c r="S86" s="174" t="s">
        <v>443</v>
      </c>
      <c r="T86" s="175" t="s">
        <v>359</v>
      </c>
      <c r="U86" s="160">
        <v>0</v>
      </c>
      <c r="V86" s="160">
        <f>ROUND(E86*U86,2)</f>
        <v>0</v>
      </c>
      <c r="W86" s="160"/>
      <c r="X86" s="160" t="s">
        <v>410</v>
      </c>
      <c r="Y86" s="160" t="s">
        <v>361</v>
      </c>
      <c r="Z86" s="150"/>
      <c r="AA86" s="150"/>
      <c r="AB86" s="150"/>
      <c r="AC86" s="150"/>
      <c r="AD86" s="150"/>
      <c r="AE86" s="150"/>
      <c r="AF86" s="150"/>
      <c r="AG86" s="150" t="s">
        <v>1578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2" x14ac:dyDescent="0.25">
      <c r="A87" s="157"/>
      <c r="B87" s="158"/>
      <c r="C87" s="184" t="s">
        <v>1980</v>
      </c>
      <c r="D87" s="182"/>
      <c r="E87" s="183"/>
      <c r="F87" s="160"/>
      <c r="G87" s="160"/>
      <c r="H87" s="160"/>
      <c r="I87" s="160"/>
      <c r="J87" s="160"/>
      <c r="K87" s="160"/>
      <c r="L87" s="160"/>
      <c r="M87" s="160"/>
      <c r="N87" s="159"/>
      <c r="O87" s="159"/>
      <c r="P87" s="159"/>
      <c r="Q87" s="159"/>
      <c r="R87" s="160"/>
      <c r="S87" s="160"/>
      <c r="T87" s="160"/>
      <c r="U87" s="160"/>
      <c r="V87" s="160"/>
      <c r="W87" s="160"/>
      <c r="X87" s="160"/>
      <c r="Y87" s="160"/>
      <c r="Z87" s="150"/>
      <c r="AA87" s="150"/>
      <c r="AB87" s="150"/>
      <c r="AC87" s="150"/>
      <c r="AD87" s="150"/>
      <c r="AE87" s="150"/>
      <c r="AF87" s="150"/>
      <c r="AG87" s="150" t="s">
        <v>415</v>
      </c>
      <c r="AH87" s="150">
        <v>0</v>
      </c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3" x14ac:dyDescent="0.25">
      <c r="A88" s="157"/>
      <c r="B88" s="158"/>
      <c r="C88" s="184" t="s">
        <v>1981</v>
      </c>
      <c r="D88" s="182"/>
      <c r="E88" s="183">
        <v>10.27008</v>
      </c>
      <c r="F88" s="160"/>
      <c r="G88" s="160"/>
      <c r="H88" s="160"/>
      <c r="I88" s="160"/>
      <c r="J88" s="160"/>
      <c r="K88" s="160"/>
      <c r="L88" s="160"/>
      <c r="M88" s="160"/>
      <c r="N88" s="159"/>
      <c r="O88" s="159"/>
      <c r="P88" s="159"/>
      <c r="Q88" s="159"/>
      <c r="R88" s="160"/>
      <c r="S88" s="160"/>
      <c r="T88" s="160"/>
      <c r="U88" s="160"/>
      <c r="V88" s="160"/>
      <c r="W88" s="160"/>
      <c r="X88" s="160"/>
      <c r="Y88" s="160"/>
      <c r="Z88" s="150"/>
      <c r="AA88" s="150"/>
      <c r="AB88" s="150"/>
      <c r="AC88" s="150"/>
      <c r="AD88" s="150"/>
      <c r="AE88" s="150"/>
      <c r="AF88" s="150"/>
      <c r="AG88" s="150" t="s">
        <v>415</v>
      </c>
      <c r="AH88" s="150">
        <v>0</v>
      </c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5">
      <c r="A89" s="169">
        <v>25</v>
      </c>
      <c r="B89" s="170" t="s">
        <v>1982</v>
      </c>
      <c r="C89" s="178" t="s">
        <v>1983</v>
      </c>
      <c r="D89" s="171" t="s">
        <v>407</v>
      </c>
      <c r="E89" s="172">
        <v>1.65225</v>
      </c>
      <c r="F89" s="173"/>
      <c r="G89" s="174">
        <f>ROUND(E89*F89,2)</f>
        <v>0</v>
      </c>
      <c r="H89" s="173"/>
      <c r="I89" s="174">
        <f>ROUND(E89*H89,2)</f>
        <v>0</v>
      </c>
      <c r="J89" s="173"/>
      <c r="K89" s="174">
        <f>ROUND(E89*J89,2)</f>
        <v>0</v>
      </c>
      <c r="L89" s="174">
        <v>21</v>
      </c>
      <c r="M89" s="174">
        <f>G89*(1+L89/100)</f>
        <v>0</v>
      </c>
      <c r="N89" s="172">
        <v>0</v>
      </c>
      <c r="O89" s="172">
        <f>ROUND(E89*N89,2)</f>
        <v>0</v>
      </c>
      <c r="P89" s="172">
        <v>0</v>
      </c>
      <c r="Q89" s="172">
        <f>ROUND(E89*P89,2)</f>
        <v>0</v>
      </c>
      <c r="R89" s="174"/>
      <c r="S89" s="174" t="s">
        <v>443</v>
      </c>
      <c r="T89" s="175" t="s">
        <v>359</v>
      </c>
      <c r="U89" s="160">
        <v>0</v>
      </c>
      <c r="V89" s="160">
        <f>ROUND(E89*U89,2)</f>
        <v>0</v>
      </c>
      <c r="W89" s="160"/>
      <c r="X89" s="160" t="s">
        <v>410</v>
      </c>
      <c r="Y89" s="160" t="s">
        <v>361</v>
      </c>
      <c r="Z89" s="150"/>
      <c r="AA89" s="150"/>
      <c r="AB89" s="150"/>
      <c r="AC89" s="150"/>
      <c r="AD89" s="150"/>
      <c r="AE89" s="150"/>
      <c r="AF89" s="150"/>
      <c r="AG89" s="150" t="s">
        <v>1578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2" x14ac:dyDescent="0.25">
      <c r="A90" s="157"/>
      <c r="B90" s="158"/>
      <c r="C90" s="184" t="s">
        <v>1984</v>
      </c>
      <c r="D90" s="182"/>
      <c r="E90" s="183"/>
      <c r="F90" s="160"/>
      <c r="G90" s="160"/>
      <c r="H90" s="160"/>
      <c r="I90" s="160"/>
      <c r="J90" s="160"/>
      <c r="K90" s="160"/>
      <c r="L90" s="160"/>
      <c r="M90" s="160"/>
      <c r="N90" s="159"/>
      <c r="O90" s="159"/>
      <c r="P90" s="159"/>
      <c r="Q90" s="159"/>
      <c r="R90" s="160"/>
      <c r="S90" s="160"/>
      <c r="T90" s="160"/>
      <c r="U90" s="160"/>
      <c r="V90" s="160"/>
      <c r="W90" s="160"/>
      <c r="X90" s="160"/>
      <c r="Y90" s="160"/>
      <c r="Z90" s="150"/>
      <c r="AA90" s="150"/>
      <c r="AB90" s="150"/>
      <c r="AC90" s="150"/>
      <c r="AD90" s="150"/>
      <c r="AE90" s="150"/>
      <c r="AF90" s="150"/>
      <c r="AG90" s="150" t="s">
        <v>415</v>
      </c>
      <c r="AH90" s="150">
        <v>0</v>
      </c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3" x14ac:dyDescent="0.25">
      <c r="A91" s="157"/>
      <c r="B91" s="158"/>
      <c r="C91" s="184" t="s">
        <v>1985</v>
      </c>
      <c r="D91" s="182"/>
      <c r="E91" s="183">
        <v>1.65225</v>
      </c>
      <c r="F91" s="160"/>
      <c r="G91" s="160"/>
      <c r="H91" s="160"/>
      <c r="I91" s="160"/>
      <c r="J91" s="160"/>
      <c r="K91" s="160"/>
      <c r="L91" s="160"/>
      <c r="M91" s="160"/>
      <c r="N91" s="159"/>
      <c r="O91" s="159"/>
      <c r="P91" s="159"/>
      <c r="Q91" s="159"/>
      <c r="R91" s="160"/>
      <c r="S91" s="160"/>
      <c r="T91" s="160"/>
      <c r="U91" s="160"/>
      <c r="V91" s="160"/>
      <c r="W91" s="160"/>
      <c r="X91" s="160"/>
      <c r="Y91" s="160"/>
      <c r="Z91" s="150"/>
      <c r="AA91" s="150"/>
      <c r="AB91" s="150"/>
      <c r="AC91" s="150"/>
      <c r="AD91" s="150"/>
      <c r="AE91" s="150"/>
      <c r="AF91" s="150"/>
      <c r="AG91" s="150" t="s">
        <v>415</v>
      </c>
      <c r="AH91" s="150">
        <v>0</v>
      </c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5">
      <c r="A92" s="169">
        <v>26</v>
      </c>
      <c r="B92" s="170" t="s">
        <v>1986</v>
      </c>
      <c r="C92" s="178" t="s">
        <v>1646</v>
      </c>
      <c r="D92" s="171" t="s">
        <v>407</v>
      </c>
      <c r="E92" s="172">
        <v>385.48867000000001</v>
      </c>
      <c r="F92" s="173"/>
      <c r="G92" s="174">
        <f>ROUND(E92*F92,2)</f>
        <v>0</v>
      </c>
      <c r="H92" s="173"/>
      <c r="I92" s="174">
        <f>ROUND(E92*H92,2)</f>
        <v>0</v>
      </c>
      <c r="J92" s="173"/>
      <c r="K92" s="174">
        <f>ROUND(E92*J92,2)</f>
        <v>0</v>
      </c>
      <c r="L92" s="174">
        <v>21</v>
      </c>
      <c r="M92" s="174">
        <f>G92*(1+L92/100)</f>
        <v>0</v>
      </c>
      <c r="N92" s="172">
        <v>0</v>
      </c>
      <c r="O92" s="172">
        <f>ROUND(E92*N92,2)</f>
        <v>0</v>
      </c>
      <c r="P92" s="172">
        <v>0</v>
      </c>
      <c r="Q92" s="172">
        <f>ROUND(E92*P92,2)</f>
        <v>0</v>
      </c>
      <c r="R92" s="174"/>
      <c r="S92" s="174" t="s">
        <v>443</v>
      </c>
      <c r="T92" s="175" t="s">
        <v>359</v>
      </c>
      <c r="U92" s="160">
        <v>0</v>
      </c>
      <c r="V92" s="160">
        <f>ROUND(E92*U92,2)</f>
        <v>0</v>
      </c>
      <c r="W92" s="160"/>
      <c r="X92" s="160" t="s">
        <v>410</v>
      </c>
      <c r="Y92" s="160" t="s">
        <v>361</v>
      </c>
      <c r="Z92" s="150"/>
      <c r="AA92" s="150"/>
      <c r="AB92" s="150"/>
      <c r="AC92" s="150"/>
      <c r="AD92" s="150"/>
      <c r="AE92" s="150"/>
      <c r="AF92" s="150"/>
      <c r="AG92" s="150" t="s">
        <v>1578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2" x14ac:dyDescent="0.25">
      <c r="A93" s="157"/>
      <c r="B93" s="158"/>
      <c r="C93" s="184" t="s">
        <v>1987</v>
      </c>
      <c r="D93" s="182"/>
      <c r="E93" s="183"/>
      <c r="F93" s="160"/>
      <c r="G93" s="160"/>
      <c r="H93" s="160"/>
      <c r="I93" s="160"/>
      <c r="J93" s="160"/>
      <c r="K93" s="160"/>
      <c r="L93" s="160"/>
      <c r="M93" s="160"/>
      <c r="N93" s="159"/>
      <c r="O93" s="159"/>
      <c r="P93" s="159"/>
      <c r="Q93" s="159"/>
      <c r="R93" s="160"/>
      <c r="S93" s="160"/>
      <c r="T93" s="160"/>
      <c r="U93" s="160"/>
      <c r="V93" s="160"/>
      <c r="W93" s="160"/>
      <c r="X93" s="160"/>
      <c r="Y93" s="160"/>
      <c r="Z93" s="150"/>
      <c r="AA93" s="150"/>
      <c r="AB93" s="150"/>
      <c r="AC93" s="150"/>
      <c r="AD93" s="150"/>
      <c r="AE93" s="150"/>
      <c r="AF93" s="150"/>
      <c r="AG93" s="150" t="s">
        <v>415</v>
      </c>
      <c r="AH93" s="150">
        <v>0</v>
      </c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3" x14ac:dyDescent="0.25">
      <c r="A94" s="157"/>
      <c r="B94" s="158"/>
      <c r="C94" s="184" t="s">
        <v>1988</v>
      </c>
      <c r="D94" s="182"/>
      <c r="E94" s="183">
        <v>385.48867000000001</v>
      </c>
      <c r="F94" s="160"/>
      <c r="G94" s="160"/>
      <c r="H94" s="160"/>
      <c r="I94" s="160"/>
      <c r="J94" s="160"/>
      <c r="K94" s="160"/>
      <c r="L94" s="160"/>
      <c r="M94" s="160"/>
      <c r="N94" s="159"/>
      <c r="O94" s="159"/>
      <c r="P94" s="159"/>
      <c r="Q94" s="159"/>
      <c r="R94" s="160"/>
      <c r="S94" s="160"/>
      <c r="T94" s="160"/>
      <c r="U94" s="160"/>
      <c r="V94" s="160"/>
      <c r="W94" s="160"/>
      <c r="X94" s="160"/>
      <c r="Y94" s="160"/>
      <c r="Z94" s="150"/>
      <c r="AA94" s="150"/>
      <c r="AB94" s="150"/>
      <c r="AC94" s="150"/>
      <c r="AD94" s="150"/>
      <c r="AE94" s="150"/>
      <c r="AF94" s="150"/>
      <c r="AG94" s="150" t="s">
        <v>415</v>
      </c>
      <c r="AH94" s="150">
        <v>0</v>
      </c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5">
      <c r="A95" s="169">
        <v>27</v>
      </c>
      <c r="B95" s="170" t="s">
        <v>1989</v>
      </c>
      <c r="C95" s="178" t="s">
        <v>1647</v>
      </c>
      <c r="D95" s="171" t="s">
        <v>407</v>
      </c>
      <c r="E95" s="172">
        <v>1927.44335</v>
      </c>
      <c r="F95" s="173"/>
      <c r="G95" s="174">
        <f>ROUND(E95*F95,2)</f>
        <v>0</v>
      </c>
      <c r="H95" s="173"/>
      <c r="I95" s="174">
        <f>ROUND(E95*H95,2)</f>
        <v>0</v>
      </c>
      <c r="J95" s="173"/>
      <c r="K95" s="174">
        <f>ROUND(E95*J95,2)</f>
        <v>0</v>
      </c>
      <c r="L95" s="174">
        <v>21</v>
      </c>
      <c r="M95" s="174">
        <f>G95*(1+L95/100)</f>
        <v>0</v>
      </c>
      <c r="N95" s="172">
        <v>0</v>
      </c>
      <c r="O95" s="172">
        <f>ROUND(E95*N95,2)</f>
        <v>0</v>
      </c>
      <c r="P95" s="172">
        <v>0</v>
      </c>
      <c r="Q95" s="172">
        <f>ROUND(E95*P95,2)</f>
        <v>0</v>
      </c>
      <c r="R95" s="174"/>
      <c r="S95" s="174" t="s">
        <v>443</v>
      </c>
      <c r="T95" s="175" t="s">
        <v>359</v>
      </c>
      <c r="U95" s="160">
        <v>0</v>
      </c>
      <c r="V95" s="160">
        <f>ROUND(E95*U95,2)</f>
        <v>0</v>
      </c>
      <c r="W95" s="160"/>
      <c r="X95" s="160" t="s">
        <v>410</v>
      </c>
      <c r="Y95" s="160" t="s">
        <v>361</v>
      </c>
      <c r="Z95" s="150"/>
      <c r="AA95" s="150"/>
      <c r="AB95" s="150"/>
      <c r="AC95" s="150"/>
      <c r="AD95" s="150"/>
      <c r="AE95" s="150"/>
      <c r="AF95" s="150"/>
      <c r="AG95" s="150" t="s">
        <v>1578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2" x14ac:dyDescent="0.25">
      <c r="A96" s="157"/>
      <c r="B96" s="158"/>
      <c r="C96" s="184" t="s">
        <v>1990</v>
      </c>
      <c r="D96" s="182"/>
      <c r="E96" s="183"/>
      <c r="F96" s="160"/>
      <c r="G96" s="160"/>
      <c r="H96" s="160"/>
      <c r="I96" s="160"/>
      <c r="J96" s="160"/>
      <c r="K96" s="160"/>
      <c r="L96" s="160"/>
      <c r="M96" s="160"/>
      <c r="N96" s="159"/>
      <c r="O96" s="159"/>
      <c r="P96" s="159"/>
      <c r="Q96" s="159"/>
      <c r="R96" s="160"/>
      <c r="S96" s="160"/>
      <c r="T96" s="160"/>
      <c r="U96" s="160"/>
      <c r="V96" s="160"/>
      <c r="W96" s="160"/>
      <c r="X96" s="160"/>
      <c r="Y96" s="160"/>
      <c r="Z96" s="150"/>
      <c r="AA96" s="150"/>
      <c r="AB96" s="150"/>
      <c r="AC96" s="150"/>
      <c r="AD96" s="150"/>
      <c r="AE96" s="150"/>
      <c r="AF96" s="150"/>
      <c r="AG96" s="150" t="s">
        <v>415</v>
      </c>
      <c r="AH96" s="150">
        <v>0</v>
      </c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3" x14ac:dyDescent="0.25">
      <c r="A97" s="157"/>
      <c r="B97" s="158"/>
      <c r="C97" s="184" t="s">
        <v>1991</v>
      </c>
      <c r="D97" s="182"/>
      <c r="E97" s="183">
        <v>1927.44335</v>
      </c>
      <c r="F97" s="160"/>
      <c r="G97" s="160"/>
      <c r="H97" s="160"/>
      <c r="I97" s="160"/>
      <c r="J97" s="160"/>
      <c r="K97" s="160"/>
      <c r="L97" s="160"/>
      <c r="M97" s="160"/>
      <c r="N97" s="159"/>
      <c r="O97" s="159"/>
      <c r="P97" s="159"/>
      <c r="Q97" s="159"/>
      <c r="R97" s="160"/>
      <c r="S97" s="160"/>
      <c r="T97" s="160"/>
      <c r="U97" s="160"/>
      <c r="V97" s="160"/>
      <c r="W97" s="160"/>
      <c r="X97" s="160"/>
      <c r="Y97" s="160"/>
      <c r="Z97" s="150"/>
      <c r="AA97" s="150"/>
      <c r="AB97" s="150"/>
      <c r="AC97" s="150"/>
      <c r="AD97" s="150"/>
      <c r="AE97" s="150"/>
      <c r="AF97" s="150"/>
      <c r="AG97" s="150" t="s">
        <v>415</v>
      </c>
      <c r="AH97" s="150">
        <v>0</v>
      </c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 x14ac:dyDescent="0.25">
      <c r="A98" s="169">
        <v>28</v>
      </c>
      <c r="B98" s="170" t="s">
        <v>1992</v>
      </c>
      <c r="C98" s="178" t="s">
        <v>1651</v>
      </c>
      <c r="D98" s="171" t="s">
        <v>407</v>
      </c>
      <c r="E98" s="172">
        <v>11.922330000000001</v>
      </c>
      <c r="F98" s="173"/>
      <c r="G98" s="174">
        <f>ROUND(E98*F98,2)</f>
        <v>0</v>
      </c>
      <c r="H98" s="173"/>
      <c r="I98" s="174">
        <f>ROUND(E98*H98,2)</f>
        <v>0</v>
      </c>
      <c r="J98" s="173"/>
      <c r="K98" s="174">
        <f>ROUND(E98*J98,2)</f>
        <v>0</v>
      </c>
      <c r="L98" s="174">
        <v>21</v>
      </c>
      <c r="M98" s="174">
        <f>G98*(1+L98/100)</f>
        <v>0</v>
      </c>
      <c r="N98" s="172">
        <v>0</v>
      </c>
      <c r="O98" s="172">
        <f>ROUND(E98*N98,2)</f>
        <v>0</v>
      </c>
      <c r="P98" s="172">
        <v>0</v>
      </c>
      <c r="Q98" s="172">
        <f>ROUND(E98*P98,2)</f>
        <v>0</v>
      </c>
      <c r="R98" s="174"/>
      <c r="S98" s="174" t="s">
        <v>443</v>
      </c>
      <c r="T98" s="175" t="s">
        <v>359</v>
      </c>
      <c r="U98" s="160">
        <v>0</v>
      </c>
      <c r="V98" s="160">
        <f>ROUND(E98*U98,2)</f>
        <v>0</v>
      </c>
      <c r="W98" s="160"/>
      <c r="X98" s="160" t="s">
        <v>410</v>
      </c>
      <c r="Y98" s="160" t="s">
        <v>361</v>
      </c>
      <c r="Z98" s="150"/>
      <c r="AA98" s="150"/>
      <c r="AB98" s="150"/>
      <c r="AC98" s="150"/>
      <c r="AD98" s="150"/>
      <c r="AE98" s="150"/>
      <c r="AF98" s="150"/>
      <c r="AG98" s="150" t="s">
        <v>1578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2" x14ac:dyDescent="0.25">
      <c r="A99" s="157"/>
      <c r="B99" s="158"/>
      <c r="C99" s="184" t="s">
        <v>1956</v>
      </c>
      <c r="D99" s="182"/>
      <c r="E99" s="183"/>
      <c r="F99" s="160"/>
      <c r="G99" s="160"/>
      <c r="H99" s="160"/>
      <c r="I99" s="160"/>
      <c r="J99" s="160"/>
      <c r="K99" s="160"/>
      <c r="L99" s="160"/>
      <c r="M99" s="160"/>
      <c r="N99" s="159"/>
      <c r="O99" s="159"/>
      <c r="P99" s="159"/>
      <c r="Q99" s="159"/>
      <c r="R99" s="160"/>
      <c r="S99" s="160"/>
      <c r="T99" s="160"/>
      <c r="U99" s="160"/>
      <c r="V99" s="160"/>
      <c r="W99" s="160"/>
      <c r="X99" s="160"/>
      <c r="Y99" s="160"/>
      <c r="Z99" s="150"/>
      <c r="AA99" s="150"/>
      <c r="AB99" s="150"/>
      <c r="AC99" s="150"/>
      <c r="AD99" s="150"/>
      <c r="AE99" s="150"/>
      <c r="AF99" s="150"/>
      <c r="AG99" s="150" t="s">
        <v>415</v>
      </c>
      <c r="AH99" s="150">
        <v>0</v>
      </c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3" x14ac:dyDescent="0.25">
      <c r="A100" s="157"/>
      <c r="B100" s="158"/>
      <c r="C100" s="184" t="s">
        <v>1957</v>
      </c>
      <c r="D100" s="182"/>
      <c r="E100" s="183">
        <v>11.922330000000001</v>
      </c>
      <c r="F100" s="160"/>
      <c r="G100" s="160"/>
      <c r="H100" s="160"/>
      <c r="I100" s="160"/>
      <c r="J100" s="160"/>
      <c r="K100" s="160"/>
      <c r="L100" s="160"/>
      <c r="M100" s="160"/>
      <c r="N100" s="159"/>
      <c r="O100" s="159"/>
      <c r="P100" s="159"/>
      <c r="Q100" s="159"/>
      <c r="R100" s="160"/>
      <c r="S100" s="160"/>
      <c r="T100" s="160"/>
      <c r="U100" s="160"/>
      <c r="V100" s="160"/>
      <c r="W100" s="160"/>
      <c r="X100" s="160"/>
      <c r="Y100" s="160"/>
      <c r="Z100" s="150"/>
      <c r="AA100" s="150"/>
      <c r="AB100" s="150"/>
      <c r="AC100" s="150"/>
      <c r="AD100" s="150"/>
      <c r="AE100" s="150"/>
      <c r="AF100" s="150"/>
      <c r="AG100" s="150" t="s">
        <v>415</v>
      </c>
      <c r="AH100" s="150">
        <v>0</v>
      </c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5">
      <c r="A101" s="169">
        <v>29</v>
      </c>
      <c r="B101" s="170" t="s">
        <v>1993</v>
      </c>
      <c r="C101" s="178" t="s">
        <v>1653</v>
      </c>
      <c r="D101" s="171" t="s">
        <v>407</v>
      </c>
      <c r="E101" s="172">
        <v>59.611649999999997</v>
      </c>
      <c r="F101" s="173"/>
      <c r="G101" s="174">
        <f>ROUND(E101*F101,2)</f>
        <v>0</v>
      </c>
      <c r="H101" s="173"/>
      <c r="I101" s="174">
        <f>ROUND(E101*H101,2)</f>
        <v>0</v>
      </c>
      <c r="J101" s="173"/>
      <c r="K101" s="174">
        <f>ROUND(E101*J101,2)</f>
        <v>0</v>
      </c>
      <c r="L101" s="174">
        <v>21</v>
      </c>
      <c r="M101" s="174">
        <f>G101*(1+L101/100)</f>
        <v>0</v>
      </c>
      <c r="N101" s="172">
        <v>0</v>
      </c>
      <c r="O101" s="172">
        <f>ROUND(E101*N101,2)</f>
        <v>0</v>
      </c>
      <c r="P101" s="172">
        <v>0</v>
      </c>
      <c r="Q101" s="172">
        <f>ROUND(E101*P101,2)</f>
        <v>0</v>
      </c>
      <c r="R101" s="174"/>
      <c r="S101" s="174" t="s">
        <v>443</v>
      </c>
      <c r="T101" s="175" t="s">
        <v>359</v>
      </c>
      <c r="U101" s="160">
        <v>0</v>
      </c>
      <c r="V101" s="160">
        <f>ROUND(E101*U101,2)</f>
        <v>0</v>
      </c>
      <c r="W101" s="160"/>
      <c r="X101" s="160" t="s">
        <v>410</v>
      </c>
      <c r="Y101" s="160" t="s">
        <v>361</v>
      </c>
      <c r="Z101" s="150"/>
      <c r="AA101" s="150"/>
      <c r="AB101" s="150"/>
      <c r="AC101" s="150"/>
      <c r="AD101" s="150"/>
      <c r="AE101" s="150"/>
      <c r="AF101" s="150"/>
      <c r="AG101" s="150" t="s">
        <v>1578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2" x14ac:dyDescent="0.25">
      <c r="A102" s="157"/>
      <c r="B102" s="158"/>
      <c r="C102" s="184" t="s">
        <v>1994</v>
      </c>
      <c r="D102" s="182"/>
      <c r="E102" s="183"/>
      <c r="F102" s="160"/>
      <c r="G102" s="160"/>
      <c r="H102" s="160"/>
      <c r="I102" s="160"/>
      <c r="J102" s="160"/>
      <c r="K102" s="160"/>
      <c r="L102" s="160"/>
      <c r="M102" s="160"/>
      <c r="N102" s="159"/>
      <c r="O102" s="159"/>
      <c r="P102" s="159"/>
      <c r="Q102" s="159"/>
      <c r="R102" s="160"/>
      <c r="S102" s="160"/>
      <c r="T102" s="160"/>
      <c r="U102" s="160"/>
      <c r="V102" s="160"/>
      <c r="W102" s="160"/>
      <c r="X102" s="160"/>
      <c r="Y102" s="160"/>
      <c r="Z102" s="150"/>
      <c r="AA102" s="150"/>
      <c r="AB102" s="150"/>
      <c r="AC102" s="150"/>
      <c r="AD102" s="150"/>
      <c r="AE102" s="150"/>
      <c r="AF102" s="150"/>
      <c r="AG102" s="150" t="s">
        <v>415</v>
      </c>
      <c r="AH102" s="150">
        <v>0</v>
      </c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3" x14ac:dyDescent="0.25">
      <c r="A103" s="157"/>
      <c r="B103" s="158"/>
      <c r="C103" s="184" t="s">
        <v>1995</v>
      </c>
      <c r="D103" s="182"/>
      <c r="E103" s="183">
        <v>59.611649999999997</v>
      </c>
      <c r="F103" s="160"/>
      <c r="G103" s="160"/>
      <c r="H103" s="160"/>
      <c r="I103" s="160"/>
      <c r="J103" s="160"/>
      <c r="K103" s="160"/>
      <c r="L103" s="160"/>
      <c r="M103" s="160"/>
      <c r="N103" s="159"/>
      <c r="O103" s="159"/>
      <c r="P103" s="159"/>
      <c r="Q103" s="159"/>
      <c r="R103" s="160"/>
      <c r="S103" s="160"/>
      <c r="T103" s="160"/>
      <c r="U103" s="160"/>
      <c r="V103" s="160"/>
      <c r="W103" s="160"/>
      <c r="X103" s="160"/>
      <c r="Y103" s="160"/>
      <c r="Z103" s="150"/>
      <c r="AA103" s="150"/>
      <c r="AB103" s="150"/>
      <c r="AC103" s="150"/>
      <c r="AD103" s="150"/>
      <c r="AE103" s="150"/>
      <c r="AF103" s="150"/>
      <c r="AG103" s="150" t="s">
        <v>415</v>
      </c>
      <c r="AH103" s="150">
        <v>0</v>
      </c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5">
      <c r="A104" s="169">
        <v>30</v>
      </c>
      <c r="B104" s="170" t="s">
        <v>1996</v>
      </c>
      <c r="C104" s="178" t="s">
        <v>1997</v>
      </c>
      <c r="D104" s="171" t="s">
        <v>407</v>
      </c>
      <c r="E104" s="172">
        <v>385.48867000000001</v>
      </c>
      <c r="F104" s="173"/>
      <c r="G104" s="174">
        <f>ROUND(E104*F104,2)</f>
        <v>0</v>
      </c>
      <c r="H104" s="173"/>
      <c r="I104" s="174">
        <f>ROUND(E104*H104,2)</f>
        <v>0</v>
      </c>
      <c r="J104" s="173"/>
      <c r="K104" s="174">
        <f>ROUND(E104*J104,2)</f>
        <v>0</v>
      </c>
      <c r="L104" s="174">
        <v>21</v>
      </c>
      <c r="M104" s="174">
        <f>G104*(1+L104/100)</f>
        <v>0</v>
      </c>
      <c r="N104" s="172">
        <v>0</v>
      </c>
      <c r="O104" s="172">
        <f>ROUND(E104*N104,2)</f>
        <v>0</v>
      </c>
      <c r="P104" s="172">
        <v>0</v>
      </c>
      <c r="Q104" s="172">
        <f>ROUND(E104*P104,2)</f>
        <v>0</v>
      </c>
      <c r="R104" s="174"/>
      <c r="S104" s="174" t="s">
        <v>443</v>
      </c>
      <c r="T104" s="175" t="s">
        <v>359</v>
      </c>
      <c r="U104" s="160">
        <v>0</v>
      </c>
      <c r="V104" s="160">
        <f>ROUND(E104*U104,2)</f>
        <v>0</v>
      </c>
      <c r="W104" s="160"/>
      <c r="X104" s="160" t="s">
        <v>410</v>
      </c>
      <c r="Y104" s="160" t="s">
        <v>361</v>
      </c>
      <c r="Z104" s="150"/>
      <c r="AA104" s="150"/>
      <c r="AB104" s="150"/>
      <c r="AC104" s="150"/>
      <c r="AD104" s="150"/>
      <c r="AE104" s="150"/>
      <c r="AF104" s="150"/>
      <c r="AG104" s="150" t="s">
        <v>1578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2" x14ac:dyDescent="0.25">
      <c r="A105" s="157"/>
      <c r="B105" s="158"/>
      <c r="C105" s="184" t="s">
        <v>1987</v>
      </c>
      <c r="D105" s="182"/>
      <c r="E105" s="183"/>
      <c r="F105" s="160"/>
      <c r="G105" s="160"/>
      <c r="H105" s="160"/>
      <c r="I105" s="160"/>
      <c r="J105" s="160"/>
      <c r="K105" s="160"/>
      <c r="L105" s="160"/>
      <c r="M105" s="160"/>
      <c r="N105" s="159"/>
      <c r="O105" s="159"/>
      <c r="P105" s="159"/>
      <c r="Q105" s="159"/>
      <c r="R105" s="160"/>
      <c r="S105" s="160"/>
      <c r="T105" s="160"/>
      <c r="U105" s="160"/>
      <c r="V105" s="160"/>
      <c r="W105" s="160"/>
      <c r="X105" s="160"/>
      <c r="Y105" s="160"/>
      <c r="Z105" s="150"/>
      <c r="AA105" s="150"/>
      <c r="AB105" s="150"/>
      <c r="AC105" s="150"/>
      <c r="AD105" s="150"/>
      <c r="AE105" s="150"/>
      <c r="AF105" s="150"/>
      <c r="AG105" s="150" t="s">
        <v>415</v>
      </c>
      <c r="AH105" s="150">
        <v>0</v>
      </c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3" x14ac:dyDescent="0.25">
      <c r="A106" s="157"/>
      <c r="B106" s="158"/>
      <c r="C106" s="184" t="s">
        <v>1988</v>
      </c>
      <c r="D106" s="182"/>
      <c r="E106" s="183">
        <v>385.48867000000001</v>
      </c>
      <c r="F106" s="160"/>
      <c r="G106" s="160"/>
      <c r="H106" s="160"/>
      <c r="I106" s="160"/>
      <c r="J106" s="160"/>
      <c r="K106" s="160"/>
      <c r="L106" s="160"/>
      <c r="M106" s="160"/>
      <c r="N106" s="159"/>
      <c r="O106" s="159"/>
      <c r="P106" s="159"/>
      <c r="Q106" s="159"/>
      <c r="R106" s="160"/>
      <c r="S106" s="160"/>
      <c r="T106" s="160"/>
      <c r="U106" s="160"/>
      <c r="V106" s="160"/>
      <c r="W106" s="160"/>
      <c r="X106" s="160"/>
      <c r="Y106" s="160"/>
      <c r="Z106" s="150"/>
      <c r="AA106" s="150"/>
      <c r="AB106" s="150"/>
      <c r="AC106" s="150"/>
      <c r="AD106" s="150"/>
      <c r="AE106" s="150"/>
      <c r="AF106" s="150"/>
      <c r="AG106" s="150" t="s">
        <v>415</v>
      </c>
      <c r="AH106" s="150">
        <v>0</v>
      </c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5">
      <c r="A107" s="169">
        <v>31</v>
      </c>
      <c r="B107" s="170" t="s">
        <v>1998</v>
      </c>
      <c r="C107" s="178" t="s">
        <v>1999</v>
      </c>
      <c r="D107" s="171" t="s">
        <v>407</v>
      </c>
      <c r="E107" s="172">
        <v>11.922330000000001</v>
      </c>
      <c r="F107" s="173"/>
      <c r="G107" s="174">
        <f>ROUND(E107*F107,2)</f>
        <v>0</v>
      </c>
      <c r="H107" s="173"/>
      <c r="I107" s="174">
        <f>ROUND(E107*H107,2)</f>
        <v>0</v>
      </c>
      <c r="J107" s="173"/>
      <c r="K107" s="174">
        <f>ROUND(E107*J107,2)</f>
        <v>0</v>
      </c>
      <c r="L107" s="174">
        <v>21</v>
      </c>
      <c r="M107" s="174">
        <f>G107*(1+L107/100)</f>
        <v>0</v>
      </c>
      <c r="N107" s="172">
        <v>0</v>
      </c>
      <c r="O107" s="172">
        <f>ROUND(E107*N107,2)</f>
        <v>0</v>
      </c>
      <c r="P107" s="172">
        <v>0</v>
      </c>
      <c r="Q107" s="172">
        <f>ROUND(E107*P107,2)</f>
        <v>0</v>
      </c>
      <c r="R107" s="174"/>
      <c r="S107" s="174" t="s">
        <v>443</v>
      </c>
      <c r="T107" s="175" t="s">
        <v>359</v>
      </c>
      <c r="U107" s="160">
        <v>0</v>
      </c>
      <c r="V107" s="160">
        <f>ROUND(E107*U107,2)</f>
        <v>0</v>
      </c>
      <c r="W107" s="160"/>
      <c r="X107" s="160" t="s">
        <v>410</v>
      </c>
      <c r="Y107" s="160" t="s">
        <v>361</v>
      </c>
      <c r="Z107" s="150"/>
      <c r="AA107" s="150"/>
      <c r="AB107" s="150"/>
      <c r="AC107" s="150"/>
      <c r="AD107" s="150"/>
      <c r="AE107" s="150"/>
      <c r="AF107" s="150"/>
      <c r="AG107" s="150" t="s">
        <v>1578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2" x14ac:dyDescent="0.25">
      <c r="A108" s="157"/>
      <c r="B108" s="158"/>
      <c r="C108" s="184" t="s">
        <v>1956</v>
      </c>
      <c r="D108" s="182"/>
      <c r="E108" s="183"/>
      <c r="F108" s="160"/>
      <c r="G108" s="160"/>
      <c r="H108" s="160"/>
      <c r="I108" s="160"/>
      <c r="J108" s="160"/>
      <c r="K108" s="160"/>
      <c r="L108" s="160"/>
      <c r="M108" s="160"/>
      <c r="N108" s="159"/>
      <c r="O108" s="159"/>
      <c r="P108" s="159"/>
      <c r="Q108" s="159"/>
      <c r="R108" s="160"/>
      <c r="S108" s="160"/>
      <c r="T108" s="160"/>
      <c r="U108" s="160"/>
      <c r="V108" s="160"/>
      <c r="W108" s="160"/>
      <c r="X108" s="160"/>
      <c r="Y108" s="160"/>
      <c r="Z108" s="150"/>
      <c r="AA108" s="150"/>
      <c r="AB108" s="150"/>
      <c r="AC108" s="150"/>
      <c r="AD108" s="150"/>
      <c r="AE108" s="150"/>
      <c r="AF108" s="150"/>
      <c r="AG108" s="150" t="s">
        <v>415</v>
      </c>
      <c r="AH108" s="150">
        <v>0</v>
      </c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3" x14ac:dyDescent="0.25">
      <c r="A109" s="157"/>
      <c r="B109" s="158"/>
      <c r="C109" s="184" t="s">
        <v>1957</v>
      </c>
      <c r="D109" s="182"/>
      <c r="E109" s="183">
        <v>11.922330000000001</v>
      </c>
      <c r="F109" s="160"/>
      <c r="G109" s="160"/>
      <c r="H109" s="160"/>
      <c r="I109" s="160"/>
      <c r="J109" s="160"/>
      <c r="K109" s="160"/>
      <c r="L109" s="160"/>
      <c r="M109" s="160"/>
      <c r="N109" s="159"/>
      <c r="O109" s="159"/>
      <c r="P109" s="159"/>
      <c r="Q109" s="159"/>
      <c r="R109" s="160"/>
      <c r="S109" s="160"/>
      <c r="T109" s="160"/>
      <c r="U109" s="160"/>
      <c r="V109" s="160"/>
      <c r="W109" s="160"/>
      <c r="X109" s="160"/>
      <c r="Y109" s="160"/>
      <c r="Z109" s="150"/>
      <c r="AA109" s="150"/>
      <c r="AB109" s="150"/>
      <c r="AC109" s="150"/>
      <c r="AD109" s="150"/>
      <c r="AE109" s="150"/>
      <c r="AF109" s="150"/>
      <c r="AG109" s="150" t="s">
        <v>415</v>
      </c>
      <c r="AH109" s="150">
        <v>0</v>
      </c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x14ac:dyDescent="0.25">
      <c r="A110" s="162" t="s">
        <v>353</v>
      </c>
      <c r="B110" s="163" t="s">
        <v>233</v>
      </c>
      <c r="C110" s="177" t="s">
        <v>234</v>
      </c>
      <c r="D110" s="164"/>
      <c r="E110" s="165"/>
      <c r="F110" s="166"/>
      <c r="G110" s="166">
        <f>SUMIF(AG111:AG116,"&lt;&gt;NOR",G111:G116)</f>
        <v>0</v>
      </c>
      <c r="H110" s="166"/>
      <c r="I110" s="166">
        <f>SUM(I111:I116)</f>
        <v>0</v>
      </c>
      <c r="J110" s="166"/>
      <c r="K110" s="166">
        <f>SUM(K111:K116)</f>
        <v>0</v>
      </c>
      <c r="L110" s="166"/>
      <c r="M110" s="166">
        <f>SUM(M111:M116)</f>
        <v>0</v>
      </c>
      <c r="N110" s="165"/>
      <c r="O110" s="165">
        <f>SUM(O111:O116)</f>
        <v>0</v>
      </c>
      <c r="P110" s="165"/>
      <c r="Q110" s="165">
        <f>SUM(Q111:Q116)</f>
        <v>0</v>
      </c>
      <c r="R110" s="166"/>
      <c r="S110" s="166"/>
      <c r="T110" s="167"/>
      <c r="U110" s="161"/>
      <c r="V110" s="161">
        <f>SUM(V111:V116)</f>
        <v>0</v>
      </c>
      <c r="W110" s="161"/>
      <c r="X110" s="161"/>
      <c r="Y110" s="161"/>
      <c r="AG110" t="s">
        <v>354</v>
      </c>
    </row>
    <row r="111" spans="1:60" outlineLevel="1" x14ac:dyDescent="0.25">
      <c r="A111" s="169">
        <v>32</v>
      </c>
      <c r="B111" s="170" t="s">
        <v>2000</v>
      </c>
      <c r="C111" s="178" t="s">
        <v>1660</v>
      </c>
      <c r="D111" s="171" t="s">
        <v>407</v>
      </c>
      <c r="E111" s="172">
        <v>214.27600000000001</v>
      </c>
      <c r="F111" s="173"/>
      <c r="G111" s="174">
        <f>ROUND(E111*F111,2)</f>
        <v>0</v>
      </c>
      <c r="H111" s="173"/>
      <c r="I111" s="174">
        <f>ROUND(E111*H111,2)</f>
        <v>0</v>
      </c>
      <c r="J111" s="173"/>
      <c r="K111" s="174">
        <f>ROUND(E111*J111,2)</f>
        <v>0</v>
      </c>
      <c r="L111" s="174">
        <v>21</v>
      </c>
      <c r="M111" s="174">
        <f>G111*(1+L111/100)</f>
        <v>0</v>
      </c>
      <c r="N111" s="172">
        <v>0</v>
      </c>
      <c r="O111" s="172">
        <f>ROUND(E111*N111,2)</f>
        <v>0</v>
      </c>
      <c r="P111" s="172">
        <v>0</v>
      </c>
      <c r="Q111" s="172">
        <f>ROUND(E111*P111,2)</f>
        <v>0</v>
      </c>
      <c r="R111" s="174"/>
      <c r="S111" s="174" t="s">
        <v>443</v>
      </c>
      <c r="T111" s="175" t="s">
        <v>359</v>
      </c>
      <c r="U111" s="160">
        <v>0</v>
      </c>
      <c r="V111" s="160">
        <f>ROUND(E111*U111,2)</f>
        <v>0</v>
      </c>
      <c r="W111" s="160"/>
      <c r="X111" s="160" t="s">
        <v>410</v>
      </c>
      <c r="Y111" s="160" t="s">
        <v>361</v>
      </c>
      <c r="Z111" s="150"/>
      <c r="AA111" s="150"/>
      <c r="AB111" s="150"/>
      <c r="AC111" s="150"/>
      <c r="AD111" s="150"/>
      <c r="AE111" s="150"/>
      <c r="AF111" s="150"/>
      <c r="AG111" s="150" t="s">
        <v>1578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2" x14ac:dyDescent="0.25">
      <c r="A112" s="157"/>
      <c r="B112" s="158"/>
      <c r="C112" s="184" t="s">
        <v>2001</v>
      </c>
      <c r="D112" s="182"/>
      <c r="E112" s="183"/>
      <c r="F112" s="160"/>
      <c r="G112" s="160"/>
      <c r="H112" s="160"/>
      <c r="I112" s="160"/>
      <c r="J112" s="160"/>
      <c r="K112" s="160"/>
      <c r="L112" s="160"/>
      <c r="M112" s="160"/>
      <c r="N112" s="159"/>
      <c r="O112" s="159"/>
      <c r="P112" s="159"/>
      <c r="Q112" s="159"/>
      <c r="R112" s="160"/>
      <c r="S112" s="160"/>
      <c r="T112" s="160"/>
      <c r="U112" s="160"/>
      <c r="V112" s="160"/>
      <c r="W112" s="160"/>
      <c r="X112" s="160"/>
      <c r="Y112" s="160"/>
      <c r="Z112" s="150"/>
      <c r="AA112" s="150"/>
      <c r="AB112" s="150"/>
      <c r="AC112" s="150"/>
      <c r="AD112" s="150"/>
      <c r="AE112" s="150"/>
      <c r="AF112" s="150"/>
      <c r="AG112" s="150" t="s">
        <v>415</v>
      </c>
      <c r="AH112" s="150">
        <v>0</v>
      </c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3" x14ac:dyDescent="0.25">
      <c r="A113" s="157"/>
      <c r="B113" s="158"/>
      <c r="C113" s="184" t="s">
        <v>2002</v>
      </c>
      <c r="D113" s="182"/>
      <c r="E113" s="183">
        <v>214.27600000000001</v>
      </c>
      <c r="F113" s="160"/>
      <c r="G113" s="160"/>
      <c r="H113" s="160"/>
      <c r="I113" s="160"/>
      <c r="J113" s="160"/>
      <c r="K113" s="160"/>
      <c r="L113" s="160"/>
      <c r="M113" s="160"/>
      <c r="N113" s="159"/>
      <c r="O113" s="159"/>
      <c r="P113" s="159"/>
      <c r="Q113" s="159"/>
      <c r="R113" s="160"/>
      <c r="S113" s="160"/>
      <c r="T113" s="160"/>
      <c r="U113" s="160"/>
      <c r="V113" s="160"/>
      <c r="W113" s="160"/>
      <c r="X113" s="160"/>
      <c r="Y113" s="160"/>
      <c r="Z113" s="150"/>
      <c r="AA113" s="150"/>
      <c r="AB113" s="150"/>
      <c r="AC113" s="150"/>
      <c r="AD113" s="150"/>
      <c r="AE113" s="150"/>
      <c r="AF113" s="150"/>
      <c r="AG113" s="150" t="s">
        <v>415</v>
      </c>
      <c r="AH113" s="150">
        <v>0</v>
      </c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5">
      <c r="A114" s="169">
        <v>33</v>
      </c>
      <c r="B114" s="170" t="s">
        <v>2003</v>
      </c>
      <c r="C114" s="178" t="s">
        <v>1664</v>
      </c>
      <c r="D114" s="171" t="s">
        <v>407</v>
      </c>
      <c r="E114" s="172">
        <v>144.76599999999999</v>
      </c>
      <c r="F114" s="173"/>
      <c r="G114" s="174">
        <f>ROUND(E114*F114,2)</f>
        <v>0</v>
      </c>
      <c r="H114" s="173"/>
      <c r="I114" s="174">
        <f>ROUND(E114*H114,2)</f>
        <v>0</v>
      </c>
      <c r="J114" s="173"/>
      <c r="K114" s="174">
        <f>ROUND(E114*J114,2)</f>
        <v>0</v>
      </c>
      <c r="L114" s="174">
        <v>21</v>
      </c>
      <c r="M114" s="174">
        <f>G114*(1+L114/100)</f>
        <v>0</v>
      </c>
      <c r="N114" s="172">
        <v>0</v>
      </c>
      <c r="O114" s="172">
        <f>ROUND(E114*N114,2)</f>
        <v>0</v>
      </c>
      <c r="P114" s="172">
        <v>0</v>
      </c>
      <c r="Q114" s="172">
        <f>ROUND(E114*P114,2)</f>
        <v>0</v>
      </c>
      <c r="R114" s="174"/>
      <c r="S114" s="174" t="s">
        <v>443</v>
      </c>
      <c r="T114" s="175" t="s">
        <v>359</v>
      </c>
      <c r="U114" s="160">
        <v>0</v>
      </c>
      <c r="V114" s="160">
        <f>ROUND(E114*U114,2)</f>
        <v>0</v>
      </c>
      <c r="W114" s="160"/>
      <c r="X114" s="160" t="s">
        <v>410</v>
      </c>
      <c r="Y114" s="160" t="s">
        <v>361</v>
      </c>
      <c r="Z114" s="150"/>
      <c r="AA114" s="150"/>
      <c r="AB114" s="150"/>
      <c r="AC114" s="150"/>
      <c r="AD114" s="150"/>
      <c r="AE114" s="150"/>
      <c r="AF114" s="150"/>
      <c r="AG114" s="150" t="s">
        <v>1578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2" x14ac:dyDescent="0.25">
      <c r="A115" s="157"/>
      <c r="B115" s="158"/>
      <c r="C115" s="184" t="s">
        <v>2004</v>
      </c>
      <c r="D115" s="182"/>
      <c r="E115" s="183"/>
      <c r="F115" s="160"/>
      <c r="G115" s="160"/>
      <c r="H115" s="160"/>
      <c r="I115" s="160"/>
      <c r="J115" s="160"/>
      <c r="K115" s="160"/>
      <c r="L115" s="160"/>
      <c r="M115" s="160"/>
      <c r="N115" s="159"/>
      <c r="O115" s="159"/>
      <c r="P115" s="159"/>
      <c r="Q115" s="159"/>
      <c r="R115" s="160"/>
      <c r="S115" s="160"/>
      <c r="T115" s="160"/>
      <c r="U115" s="160"/>
      <c r="V115" s="160"/>
      <c r="W115" s="160"/>
      <c r="X115" s="160"/>
      <c r="Y115" s="160"/>
      <c r="Z115" s="150"/>
      <c r="AA115" s="150"/>
      <c r="AB115" s="150"/>
      <c r="AC115" s="150"/>
      <c r="AD115" s="150"/>
      <c r="AE115" s="150"/>
      <c r="AF115" s="150"/>
      <c r="AG115" s="150" t="s">
        <v>415</v>
      </c>
      <c r="AH115" s="150">
        <v>0</v>
      </c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3" x14ac:dyDescent="0.25">
      <c r="A116" s="157"/>
      <c r="B116" s="158"/>
      <c r="C116" s="184" t="s">
        <v>2005</v>
      </c>
      <c r="D116" s="182"/>
      <c r="E116" s="183">
        <v>144.76599999999999</v>
      </c>
      <c r="F116" s="160"/>
      <c r="G116" s="160"/>
      <c r="H116" s="160"/>
      <c r="I116" s="160"/>
      <c r="J116" s="160"/>
      <c r="K116" s="160"/>
      <c r="L116" s="160"/>
      <c r="M116" s="160"/>
      <c r="N116" s="159"/>
      <c r="O116" s="159"/>
      <c r="P116" s="159"/>
      <c r="Q116" s="159"/>
      <c r="R116" s="160"/>
      <c r="S116" s="160"/>
      <c r="T116" s="160"/>
      <c r="U116" s="160"/>
      <c r="V116" s="160"/>
      <c r="W116" s="160"/>
      <c r="X116" s="160"/>
      <c r="Y116" s="160"/>
      <c r="Z116" s="150"/>
      <c r="AA116" s="150"/>
      <c r="AB116" s="150"/>
      <c r="AC116" s="150"/>
      <c r="AD116" s="150"/>
      <c r="AE116" s="150"/>
      <c r="AF116" s="150"/>
      <c r="AG116" s="150" t="s">
        <v>415</v>
      </c>
      <c r="AH116" s="150">
        <v>0</v>
      </c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x14ac:dyDescent="0.25">
      <c r="A117" s="162" t="s">
        <v>353</v>
      </c>
      <c r="B117" s="163" t="s">
        <v>235</v>
      </c>
      <c r="C117" s="177" t="s">
        <v>236</v>
      </c>
      <c r="D117" s="164"/>
      <c r="E117" s="165"/>
      <c r="F117" s="166"/>
      <c r="G117" s="166">
        <f>SUMIF(AG118:AG129,"&lt;&gt;NOR",G118:G129)</f>
        <v>0</v>
      </c>
      <c r="H117" s="166"/>
      <c r="I117" s="166">
        <f>SUM(I118:I129)</f>
        <v>0</v>
      </c>
      <c r="J117" s="166"/>
      <c r="K117" s="166">
        <f>SUM(K118:K129)</f>
        <v>0</v>
      </c>
      <c r="L117" s="166"/>
      <c r="M117" s="166">
        <f>SUM(M118:M129)</f>
        <v>0</v>
      </c>
      <c r="N117" s="165"/>
      <c r="O117" s="165">
        <f>SUM(O118:O129)</f>
        <v>0</v>
      </c>
      <c r="P117" s="165"/>
      <c r="Q117" s="165">
        <f>SUM(Q118:Q129)</f>
        <v>0</v>
      </c>
      <c r="R117" s="166"/>
      <c r="S117" s="166"/>
      <c r="T117" s="167"/>
      <c r="U117" s="161"/>
      <c r="V117" s="161">
        <f>SUM(V118:V129)</f>
        <v>0</v>
      </c>
      <c r="W117" s="161"/>
      <c r="X117" s="161"/>
      <c r="Y117" s="161"/>
      <c r="AG117" t="s">
        <v>354</v>
      </c>
    </row>
    <row r="118" spans="1:60" outlineLevel="1" x14ac:dyDescent="0.25">
      <c r="A118" s="169">
        <v>34</v>
      </c>
      <c r="B118" s="170" t="s">
        <v>2006</v>
      </c>
      <c r="C118" s="178" t="s">
        <v>2007</v>
      </c>
      <c r="D118" s="171" t="s">
        <v>446</v>
      </c>
      <c r="E118" s="172">
        <v>76.5</v>
      </c>
      <c r="F118" s="173"/>
      <c r="G118" s="174">
        <f>ROUND(E118*F118,2)</f>
        <v>0</v>
      </c>
      <c r="H118" s="173"/>
      <c r="I118" s="174">
        <f>ROUND(E118*H118,2)</f>
        <v>0</v>
      </c>
      <c r="J118" s="173"/>
      <c r="K118" s="174">
        <f>ROUND(E118*J118,2)</f>
        <v>0</v>
      </c>
      <c r="L118" s="174">
        <v>21</v>
      </c>
      <c r="M118" s="174">
        <f>G118*(1+L118/100)</f>
        <v>0</v>
      </c>
      <c r="N118" s="172">
        <v>0</v>
      </c>
      <c r="O118" s="172">
        <f>ROUND(E118*N118,2)</f>
        <v>0</v>
      </c>
      <c r="P118" s="172">
        <v>0</v>
      </c>
      <c r="Q118" s="172">
        <f>ROUND(E118*P118,2)</f>
        <v>0</v>
      </c>
      <c r="R118" s="174"/>
      <c r="S118" s="174" t="s">
        <v>443</v>
      </c>
      <c r="T118" s="175" t="s">
        <v>359</v>
      </c>
      <c r="U118" s="160">
        <v>0</v>
      </c>
      <c r="V118" s="160">
        <f>ROUND(E118*U118,2)</f>
        <v>0</v>
      </c>
      <c r="W118" s="160"/>
      <c r="X118" s="160" t="s">
        <v>410</v>
      </c>
      <c r="Y118" s="160" t="s">
        <v>361</v>
      </c>
      <c r="Z118" s="150"/>
      <c r="AA118" s="150"/>
      <c r="AB118" s="150"/>
      <c r="AC118" s="150"/>
      <c r="AD118" s="150"/>
      <c r="AE118" s="150"/>
      <c r="AF118" s="150"/>
      <c r="AG118" s="150" t="s">
        <v>1578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2" x14ac:dyDescent="0.25">
      <c r="A119" s="157"/>
      <c r="B119" s="158"/>
      <c r="C119" s="184" t="s">
        <v>2008</v>
      </c>
      <c r="D119" s="182"/>
      <c r="E119" s="183"/>
      <c r="F119" s="160"/>
      <c r="G119" s="160"/>
      <c r="H119" s="160"/>
      <c r="I119" s="160"/>
      <c r="J119" s="160"/>
      <c r="K119" s="160"/>
      <c r="L119" s="160"/>
      <c r="M119" s="160"/>
      <c r="N119" s="159"/>
      <c r="O119" s="159"/>
      <c r="P119" s="159"/>
      <c r="Q119" s="159"/>
      <c r="R119" s="160"/>
      <c r="S119" s="160"/>
      <c r="T119" s="160"/>
      <c r="U119" s="160"/>
      <c r="V119" s="160"/>
      <c r="W119" s="160"/>
      <c r="X119" s="160"/>
      <c r="Y119" s="160"/>
      <c r="Z119" s="150"/>
      <c r="AA119" s="150"/>
      <c r="AB119" s="150"/>
      <c r="AC119" s="150"/>
      <c r="AD119" s="150"/>
      <c r="AE119" s="150"/>
      <c r="AF119" s="150"/>
      <c r="AG119" s="150" t="s">
        <v>415</v>
      </c>
      <c r="AH119" s="150">
        <v>0</v>
      </c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3" x14ac:dyDescent="0.25">
      <c r="A120" s="157"/>
      <c r="B120" s="158"/>
      <c r="C120" s="184" t="s">
        <v>2009</v>
      </c>
      <c r="D120" s="182"/>
      <c r="E120" s="183">
        <v>76.5</v>
      </c>
      <c r="F120" s="160"/>
      <c r="G120" s="160"/>
      <c r="H120" s="160"/>
      <c r="I120" s="160"/>
      <c r="J120" s="160"/>
      <c r="K120" s="160"/>
      <c r="L120" s="160"/>
      <c r="M120" s="160"/>
      <c r="N120" s="159"/>
      <c r="O120" s="159"/>
      <c r="P120" s="159"/>
      <c r="Q120" s="159"/>
      <c r="R120" s="160"/>
      <c r="S120" s="160"/>
      <c r="T120" s="160"/>
      <c r="U120" s="160"/>
      <c r="V120" s="160"/>
      <c r="W120" s="160"/>
      <c r="X120" s="160"/>
      <c r="Y120" s="160"/>
      <c r="Z120" s="150"/>
      <c r="AA120" s="150"/>
      <c r="AB120" s="150"/>
      <c r="AC120" s="150"/>
      <c r="AD120" s="150"/>
      <c r="AE120" s="150"/>
      <c r="AF120" s="150"/>
      <c r="AG120" s="150" t="s">
        <v>415</v>
      </c>
      <c r="AH120" s="150">
        <v>0</v>
      </c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5">
      <c r="A121" s="169">
        <v>35</v>
      </c>
      <c r="B121" s="170" t="s">
        <v>2010</v>
      </c>
      <c r="C121" s="178" t="s">
        <v>2011</v>
      </c>
      <c r="D121" s="171" t="s">
        <v>446</v>
      </c>
      <c r="E121" s="172">
        <v>76.5</v>
      </c>
      <c r="F121" s="173"/>
      <c r="G121" s="174">
        <f>ROUND(E121*F121,2)</f>
        <v>0</v>
      </c>
      <c r="H121" s="173"/>
      <c r="I121" s="174">
        <f>ROUND(E121*H121,2)</f>
        <v>0</v>
      </c>
      <c r="J121" s="173"/>
      <c r="K121" s="174">
        <f>ROUND(E121*J121,2)</f>
        <v>0</v>
      </c>
      <c r="L121" s="174">
        <v>21</v>
      </c>
      <c r="M121" s="174">
        <f>G121*(1+L121/100)</f>
        <v>0</v>
      </c>
      <c r="N121" s="172">
        <v>0</v>
      </c>
      <c r="O121" s="172">
        <f>ROUND(E121*N121,2)</f>
        <v>0</v>
      </c>
      <c r="P121" s="172">
        <v>0</v>
      </c>
      <c r="Q121" s="172">
        <f>ROUND(E121*P121,2)</f>
        <v>0</v>
      </c>
      <c r="R121" s="174"/>
      <c r="S121" s="174" t="s">
        <v>443</v>
      </c>
      <c r="T121" s="175" t="s">
        <v>359</v>
      </c>
      <c r="U121" s="160">
        <v>0</v>
      </c>
      <c r="V121" s="160">
        <f>ROUND(E121*U121,2)</f>
        <v>0</v>
      </c>
      <c r="W121" s="160"/>
      <c r="X121" s="160" t="s">
        <v>410</v>
      </c>
      <c r="Y121" s="160" t="s">
        <v>361</v>
      </c>
      <c r="Z121" s="150"/>
      <c r="AA121" s="150"/>
      <c r="AB121" s="150"/>
      <c r="AC121" s="150"/>
      <c r="AD121" s="150"/>
      <c r="AE121" s="150"/>
      <c r="AF121" s="150"/>
      <c r="AG121" s="150" t="s">
        <v>1578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2" x14ac:dyDescent="0.25">
      <c r="A122" s="157"/>
      <c r="B122" s="158"/>
      <c r="C122" s="184" t="s">
        <v>2008</v>
      </c>
      <c r="D122" s="182"/>
      <c r="E122" s="183"/>
      <c r="F122" s="160"/>
      <c r="G122" s="160"/>
      <c r="H122" s="160"/>
      <c r="I122" s="160"/>
      <c r="J122" s="160"/>
      <c r="K122" s="160"/>
      <c r="L122" s="160"/>
      <c r="M122" s="160"/>
      <c r="N122" s="159"/>
      <c r="O122" s="159"/>
      <c r="P122" s="159"/>
      <c r="Q122" s="159"/>
      <c r="R122" s="160"/>
      <c r="S122" s="160"/>
      <c r="T122" s="160"/>
      <c r="U122" s="160"/>
      <c r="V122" s="160"/>
      <c r="W122" s="160"/>
      <c r="X122" s="160"/>
      <c r="Y122" s="160"/>
      <c r="Z122" s="150"/>
      <c r="AA122" s="150"/>
      <c r="AB122" s="150"/>
      <c r="AC122" s="150"/>
      <c r="AD122" s="150"/>
      <c r="AE122" s="150"/>
      <c r="AF122" s="150"/>
      <c r="AG122" s="150" t="s">
        <v>415</v>
      </c>
      <c r="AH122" s="150">
        <v>0</v>
      </c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3" x14ac:dyDescent="0.25">
      <c r="A123" s="157"/>
      <c r="B123" s="158"/>
      <c r="C123" s="184" t="s">
        <v>2009</v>
      </c>
      <c r="D123" s="182"/>
      <c r="E123" s="183">
        <v>76.5</v>
      </c>
      <c r="F123" s="160"/>
      <c r="G123" s="160"/>
      <c r="H123" s="160"/>
      <c r="I123" s="160"/>
      <c r="J123" s="160"/>
      <c r="K123" s="160"/>
      <c r="L123" s="160"/>
      <c r="M123" s="160"/>
      <c r="N123" s="159"/>
      <c r="O123" s="159"/>
      <c r="P123" s="159"/>
      <c r="Q123" s="159"/>
      <c r="R123" s="160"/>
      <c r="S123" s="160"/>
      <c r="T123" s="160"/>
      <c r="U123" s="160"/>
      <c r="V123" s="160"/>
      <c r="W123" s="160"/>
      <c r="X123" s="160"/>
      <c r="Y123" s="160"/>
      <c r="Z123" s="150"/>
      <c r="AA123" s="150"/>
      <c r="AB123" s="150"/>
      <c r="AC123" s="150"/>
      <c r="AD123" s="150"/>
      <c r="AE123" s="150"/>
      <c r="AF123" s="150"/>
      <c r="AG123" s="150" t="s">
        <v>415</v>
      </c>
      <c r="AH123" s="150">
        <v>0</v>
      </c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5">
      <c r="A124" s="169">
        <v>36</v>
      </c>
      <c r="B124" s="170" t="s">
        <v>2012</v>
      </c>
      <c r="C124" s="178" t="s">
        <v>2013</v>
      </c>
      <c r="D124" s="171" t="s">
        <v>446</v>
      </c>
      <c r="E124" s="172">
        <v>76.5</v>
      </c>
      <c r="F124" s="173"/>
      <c r="G124" s="174">
        <f>ROUND(E124*F124,2)</f>
        <v>0</v>
      </c>
      <c r="H124" s="173"/>
      <c r="I124" s="174">
        <f>ROUND(E124*H124,2)</f>
        <v>0</v>
      </c>
      <c r="J124" s="173"/>
      <c r="K124" s="174">
        <f>ROUND(E124*J124,2)</f>
        <v>0</v>
      </c>
      <c r="L124" s="174">
        <v>21</v>
      </c>
      <c r="M124" s="174">
        <f>G124*(1+L124/100)</f>
        <v>0</v>
      </c>
      <c r="N124" s="172">
        <v>0</v>
      </c>
      <c r="O124" s="172">
        <f>ROUND(E124*N124,2)</f>
        <v>0</v>
      </c>
      <c r="P124" s="172">
        <v>0</v>
      </c>
      <c r="Q124" s="172">
        <f>ROUND(E124*P124,2)</f>
        <v>0</v>
      </c>
      <c r="R124" s="174"/>
      <c r="S124" s="174" t="s">
        <v>443</v>
      </c>
      <c r="T124" s="175" t="s">
        <v>359</v>
      </c>
      <c r="U124" s="160">
        <v>0</v>
      </c>
      <c r="V124" s="160">
        <f>ROUND(E124*U124,2)</f>
        <v>0</v>
      </c>
      <c r="W124" s="160"/>
      <c r="X124" s="160" t="s">
        <v>823</v>
      </c>
      <c r="Y124" s="160" t="s">
        <v>361</v>
      </c>
      <c r="Z124" s="150"/>
      <c r="AA124" s="150"/>
      <c r="AB124" s="150"/>
      <c r="AC124" s="150"/>
      <c r="AD124" s="150"/>
      <c r="AE124" s="150"/>
      <c r="AF124" s="150"/>
      <c r="AG124" s="150" t="s">
        <v>1628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2" x14ac:dyDescent="0.25">
      <c r="A125" s="157"/>
      <c r="B125" s="158"/>
      <c r="C125" s="184" t="s">
        <v>2008</v>
      </c>
      <c r="D125" s="182"/>
      <c r="E125" s="183"/>
      <c r="F125" s="160"/>
      <c r="G125" s="160"/>
      <c r="H125" s="160"/>
      <c r="I125" s="160"/>
      <c r="J125" s="160"/>
      <c r="K125" s="160"/>
      <c r="L125" s="160"/>
      <c r="M125" s="160"/>
      <c r="N125" s="159"/>
      <c r="O125" s="159"/>
      <c r="P125" s="159"/>
      <c r="Q125" s="159"/>
      <c r="R125" s="160"/>
      <c r="S125" s="160"/>
      <c r="T125" s="160"/>
      <c r="U125" s="160"/>
      <c r="V125" s="160"/>
      <c r="W125" s="160"/>
      <c r="X125" s="160"/>
      <c r="Y125" s="160"/>
      <c r="Z125" s="150"/>
      <c r="AA125" s="150"/>
      <c r="AB125" s="150"/>
      <c r="AC125" s="150"/>
      <c r="AD125" s="150"/>
      <c r="AE125" s="150"/>
      <c r="AF125" s="150"/>
      <c r="AG125" s="150" t="s">
        <v>415</v>
      </c>
      <c r="AH125" s="150">
        <v>0</v>
      </c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3" x14ac:dyDescent="0.25">
      <c r="A126" s="157"/>
      <c r="B126" s="158"/>
      <c r="C126" s="184" t="s">
        <v>2009</v>
      </c>
      <c r="D126" s="182"/>
      <c r="E126" s="183">
        <v>76.5</v>
      </c>
      <c r="F126" s="160"/>
      <c r="G126" s="160"/>
      <c r="H126" s="160"/>
      <c r="I126" s="160"/>
      <c r="J126" s="160"/>
      <c r="K126" s="160"/>
      <c r="L126" s="160"/>
      <c r="M126" s="160"/>
      <c r="N126" s="159"/>
      <c r="O126" s="159"/>
      <c r="P126" s="159"/>
      <c r="Q126" s="159"/>
      <c r="R126" s="160"/>
      <c r="S126" s="160"/>
      <c r="T126" s="160"/>
      <c r="U126" s="160"/>
      <c r="V126" s="160"/>
      <c r="W126" s="160"/>
      <c r="X126" s="160"/>
      <c r="Y126" s="160"/>
      <c r="Z126" s="150"/>
      <c r="AA126" s="150"/>
      <c r="AB126" s="150"/>
      <c r="AC126" s="150"/>
      <c r="AD126" s="150"/>
      <c r="AE126" s="150"/>
      <c r="AF126" s="150"/>
      <c r="AG126" s="150" t="s">
        <v>415</v>
      </c>
      <c r="AH126" s="150">
        <v>0</v>
      </c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5">
      <c r="A127" s="169">
        <v>37</v>
      </c>
      <c r="B127" s="170" t="s">
        <v>2014</v>
      </c>
      <c r="C127" s="178" t="s">
        <v>2015</v>
      </c>
      <c r="D127" s="171" t="s">
        <v>446</v>
      </c>
      <c r="E127" s="172">
        <v>76.5</v>
      </c>
      <c r="F127" s="173"/>
      <c r="G127" s="174">
        <f>ROUND(E127*F127,2)</f>
        <v>0</v>
      </c>
      <c r="H127" s="173"/>
      <c r="I127" s="174">
        <f>ROUND(E127*H127,2)</f>
        <v>0</v>
      </c>
      <c r="J127" s="173"/>
      <c r="K127" s="174">
        <f>ROUND(E127*J127,2)</f>
        <v>0</v>
      </c>
      <c r="L127" s="174">
        <v>21</v>
      </c>
      <c r="M127" s="174">
        <f>G127*(1+L127/100)</f>
        <v>0</v>
      </c>
      <c r="N127" s="172">
        <v>3.0000000000000001E-5</v>
      </c>
      <c r="O127" s="172">
        <f>ROUND(E127*N127,2)</f>
        <v>0</v>
      </c>
      <c r="P127" s="172">
        <v>0</v>
      </c>
      <c r="Q127" s="172">
        <f>ROUND(E127*P127,2)</f>
        <v>0</v>
      </c>
      <c r="R127" s="174"/>
      <c r="S127" s="174" t="s">
        <v>443</v>
      </c>
      <c r="T127" s="175" t="s">
        <v>359</v>
      </c>
      <c r="U127" s="160">
        <v>0</v>
      </c>
      <c r="V127" s="160">
        <f>ROUND(E127*U127,2)</f>
        <v>0</v>
      </c>
      <c r="W127" s="160"/>
      <c r="X127" s="160" t="s">
        <v>823</v>
      </c>
      <c r="Y127" s="160" t="s">
        <v>361</v>
      </c>
      <c r="Z127" s="150"/>
      <c r="AA127" s="150"/>
      <c r="AB127" s="150"/>
      <c r="AC127" s="150"/>
      <c r="AD127" s="150"/>
      <c r="AE127" s="150"/>
      <c r="AF127" s="150"/>
      <c r="AG127" s="150" t="s">
        <v>1628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2" x14ac:dyDescent="0.25">
      <c r="A128" s="157"/>
      <c r="B128" s="158"/>
      <c r="C128" s="184" t="s">
        <v>2016</v>
      </c>
      <c r="D128" s="182"/>
      <c r="E128" s="183"/>
      <c r="F128" s="160"/>
      <c r="G128" s="160"/>
      <c r="H128" s="160"/>
      <c r="I128" s="160"/>
      <c r="J128" s="160"/>
      <c r="K128" s="160"/>
      <c r="L128" s="160"/>
      <c r="M128" s="160"/>
      <c r="N128" s="159"/>
      <c r="O128" s="159"/>
      <c r="P128" s="159"/>
      <c r="Q128" s="159"/>
      <c r="R128" s="160"/>
      <c r="S128" s="160"/>
      <c r="T128" s="160"/>
      <c r="U128" s="160"/>
      <c r="V128" s="160"/>
      <c r="W128" s="160"/>
      <c r="X128" s="160"/>
      <c r="Y128" s="160"/>
      <c r="Z128" s="150"/>
      <c r="AA128" s="150"/>
      <c r="AB128" s="150"/>
      <c r="AC128" s="150"/>
      <c r="AD128" s="150"/>
      <c r="AE128" s="150"/>
      <c r="AF128" s="150"/>
      <c r="AG128" s="150" t="s">
        <v>415</v>
      </c>
      <c r="AH128" s="150">
        <v>0</v>
      </c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3" x14ac:dyDescent="0.25">
      <c r="A129" s="157"/>
      <c r="B129" s="158"/>
      <c r="C129" s="184" t="s">
        <v>2009</v>
      </c>
      <c r="D129" s="182"/>
      <c r="E129" s="183">
        <v>76.5</v>
      </c>
      <c r="F129" s="160"/>
      <c r="G129" s="160"/>
      <c r="H129" s="160"/>
      <c r="I129" s="160"/>
      <c r="J129" s="160"/>
      <c r="K129" s="160"/>
      <c r="L129" s="160"/>
      <c r="M129" s="160"/>
      <c r="N129" s="159"/>
      <c r="O129" s="159"/>
      <c r="P129" s="159"/>
      <c r="Q129" s="159"/>
      <c r="R129" s="160"/>
      <c r="S129" s="160"/>
      <c r="T129" s="160"/>
      <c r="U129" s="160"/>
      <c r="V129" s="160"/>
      <c r="W129" s="160"/>
      <c r="X129" s="160"/>
      <c r="Y129" s="160"/>
      <c r="Z129" s="150"/>
      <c r="AA129" s="150"/>
      <c r="AB129" s="150"/>
      <c r="AC129" s="150"/>
      <c r="AD129" s="150"/>
      <c r="AE129" s="150"/>
      <c r="AF129" s="150"/>
      <c r="AG129" s="150" t="s">
        <v>415</v>
      </c>
      <c r="AH129" s="150">
        <v>0</v>
      </c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x14ac:dyDescent="0.25">
      <c r="A130" s="162" t="s">
        <v>353</v>
      </c>
      <c r="B130" s="163" t="s">
        <v>237</v>
      </c>
      <c r="C130" s="177" t="s">
        <v>238</v>
      </c>
      <c r="D130" s="164"/>
      <c r="E130" s="165"/>
      <c r="F130" s="166"/>
      <c r="G130" s="166">
        <f>SUMIF(AG131:AG136,"&lt;&gt;NOR",G131:G136)</f>
        <v>0</v>
      </c>
      <c r="H130" s="166"/>
      <c r="I130" s="166">
        <f>SUM(I131:I136)</f>
        <v>0</v>
      </c>
      <c r="J130" s="166"/>
      <c r="K130" s="166">
        <f>SUM(K131:K136)</f>
        <v>0</v>
      </c>
      <c r="L130" s="166"/>
      <c r="M130" s="166">
        <f>SUM(M131:M136)</f>
        <v>0</v>
      </c>
      <c r="N130" s="165"/>
      <c r="O130" s="165">
        <f>SUM(O131:O136)</f>
        <v>0</v>
      </c>
      <c r="P130" s="165"/>
      <c r="Q130" s="165">
        <f>SUM(Q131:Q136)</f>
        <v>0</v>
      </c>
      <c r="R130" s="166"/>
      <c r="S130" s="166"/>
      <c r="T130" s="167"/>
      <c r="U130" s="161"/>
      <c r="V130" s="161">
        <f>SUM(V131:V136)</f>
        <v>0</v>
      </c>
      <c r="W130" s="161"/>
      <c r="X130" s="161"/>
      <c r="Y130" s="161"/>
      <c r="AG130" t="s">
        <v>354</v>
      </c>
    </row>
    <row r="131" spans="1:60" outlineLevel="1" x14ac:dyDescent="0.25">
      <c r="A131" s="169">
        <v>38</v>
      </c>
      <c r="B131" s="170" t="s">
        <v>2017</v>
      </c>
      <c r="C131" s="178" t="s">
        <v>2018</v>
      </c>
      <c r="D131" s="171" t="s">
        <v>407</v>
      </c>
      <c r="E131" s="172">
        <v>385.48867000000001</v>
      </c>
      <c r="F131" s="173"/>
      <c r="G131" s="174">
        <f>ROUND(E131*F131,2)</f>
        <v>0</v>
      </c>
      <c r="H131" s="173"/>
      <c r="I131" s="174">
        <f>ROUND(E131*H131,2)</f>
        <v>0</v>
      </c>
      <c r="J131" s="173"/>
      <c r="K131" s="174">
        <f>ROUND(E131*J131,2)</f>
        <v>0</v>
      </c>
      <c r="L131" s="174">
        <v>21</v>
      </c>
      <c r="M131" s="174">
        <f>G131*(1+L131/100)</f>
        <v>0</v>
      </c>
      <c r="N131" s="172">
        <v>0</v>
      </c>
      <c r="O131" s="172">
        <f>ROUND(E131*N131,2)</f>
        <v>0</v>
      </c>
      <c r="P131" s="172">
        <v>0</v>
      </c>
      <c r="Q131" s="172">
        <f>ROUND(E131*P131,2)</f>
        <v>0</v>
      </c>
      <c r="R131" s="174"/>
      <c r="S131" s="174" t="s">
        <v>443</v>
      </c>
      <c r="T131" s="175" t="s">
        <v>359</v>
      </c>
      <c r="U131" s="160">
        <v>0</v>
      </c>
      <c r="V131" s="160">
        <f>ROUND(E131*U131,2)</f>
        <v>0</v>
      </c>
      <c r="W131" s="160"/>
      <c r="X131" s="160" t="s">
        <v>1918</v>
      </c>
      <c r="Y131" s="160" t="s">
        <v>361</v>
      </c>
      <c r="Z131" s="150"/>
      <c r="AA131" s="150"/>
      <c r="AB131" s="150"/>
      <c r="AC131" s="150"/>
      <c r="AD131" s="150"/>
      <c r="AE131" s="150"/>
      <c r="AF131" s="150"/>
      <c r="AG131" s="150" t="s">
        <v>1919</v>
      </c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outlineLevel="2" x14ac:dyDescent="0.25">
      <c r="A132" s="157"/>
      <c r="B132" s="158"/>
      <c r="C132" s="184" t="s">
        <v>1987</v>
      </c>
      <c r="D132" s="182"/>
      <c r="E132" s="183"/>
      <c r="F132" s="160"/>
      <c r="G132" s="160"/>
      <c r="H132" s="160"/>
      <c r="I132" s="160"/>
      <c r="J132" s="160"/>
      <c r="K132" s="160"/>
      <c r="L132" s="160"/>
      <c r="M132" s="160"/>
      <c r="N132" s="159"/>
      <c r="O132" s="159"/>
      <c r="P132" s="159"/>
      <c r="Q132" s="159"/>
      <c r="R132" s="160"/>
      <c r="S132" s="160"/>
      <c r="T132" s="160"/>
      <c r="U132" s="160"/>
      <c r="V132" s="160"/>
      <c r="W132" s="160"/>
      <c r="X132" s="160"/>
      <c r="Y132" s="160"/>
      <c r="Z132" s="150"/>
      <c r="AA132" s="150"/>
      <c r="AB132" s="150"/>
      <c r="AC132" s="150"/>
      <c r="AD132" s="150"/>
      <c r="AE132" s="150"/>
      <c r="AF132" s="150"/>
      <c r="AG132" s="150" t="s">
        <v>415</v>
      </c>
      <c r="AH132" s="150">
        <v>0</v>
      </c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3" x14ac:dyDescent="0.25">
      <c r="A133" s="157"/>
      <c r="B133" s="158"/>
      <c r="C133" s="184" t="s">
        <v>1988</v>
      </c>
      <c r="D133" s="182"/>
      <c r="E133" s="183">
        <v>385.48867000000001</v>
      </c>
      <c r="F133" s="160"/>
      <c r="G133" s="160"/>
      <c r="H133" s="160"/>
      <c r="I133" s="160"/>
      <c r="J133" s="160"/>
      <c r="K133" s="160"/>
      <c r="L133" s="160"/>
      <c r="M133" s="160"/>
      <c r="N133" s="159"/>
      <c r="O133" s="159"/>
      <c r="P133" s="159"/>
      <c r="Q133" s="159"/>
      <c r="R133" s="160"/>
      <c r="S133" s="160"/>
      <c r="T133" s="160"/>
      <c r="U133" s="160"/>
      <c r="V133" s="160"/>
      <c r="W133" s="160"/>
      <c r="X133" s="160"/>
      <c r="Y133" s="160"/>
      <c r="Z133" s="150"/>
      <c r="AA133" s="150"/>
      <c r="AB133" s="150"/>
      <c r="AC133" s="150"/>
      <c r="AD133" s="150"/>
      <c r="AE133" s="150"/>
      <c r="AF133" s="150"/>
      <c r="AG133" s="150" t="s">
        <v>415</v>
      </c>
      <c r="AH133" s="150">
        <v>0</v>
      </c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5">
      <c r="A134" s="169">
        <v>39</v>
      </c>
      <c r="B134" s="170" t="s">
        <v>2019</v>
      </c>
      <c r="C134" s="178" t="s">
        <v>1669</v>
      </c>
      <c r="D134" s="171" t="s">
        <v>407</v>
      </c>
      <c r="E134" s="172">
        <v>11.922330000000001</v>
      </c>
      <c r="F134" s="173"/>
      <c r="G134" s="174">
        <f>ROUND(E134*F134,2)</f>
        <v>0</v>
      </c>
      <c r="H134" s="173"/>
      <c r="I134" s="174">
        <f>ROUND(E134*H134,2)</f>
        <v>0</v>
      </c>
      <c r="J134" s="173"/>
      <c r="K134" s="174">
        <f>ROUND(E134*J134,2)</f>
        <v>0</v>
      </c>
      <c r="L134" s="174">
        <v>21</v>
      </c>
      <c r="M134" s="174">
        <f>G134*(1+L134/100)</f>
        <v>0</v>
      </c>
      <c r="N134" s="172">
        <v>0</v>
      </c>
      <c r="O134" s="172">
        <f>ROUND(E134*N134,2)</f>
        <v>0</v>
      </c>
      <c r="P134" s="172">
        <v>0</v>
      </c>
      <c r="Q134" s="172">
        <f>ROUND(E134*P134,2)</f>
        <v>0</v>
      </c>
      <c r="R134" s="174"/>
      <c r="S134" s="174" t="s">
        <v>443</v>
      </c>
      <c r="T134" s="175" t="s">
        <v>359</v>
      </c>
      <c r="U134" s="160">
        <v>0</v>
      </c>
      <c r="V134" s="160">
        <f>ROUND(E134*U134,2)</f>
        <v>0</v>
      </c>
      <c r="W134" s="160"/>
      <c r="X134" s="160" t="s">
        <v>1918</v>
      </c>
      <c r="Y134" s="160" t="s">
        <v>361</v>
      </c>
      <c r="Z134" s="150"/>
      <c r="AA134" s="150"/>
      <c r="AB134" s="150"/>
      <c r="AC134" s="150"/>
      <c r="AD134" s="150"/>
      <c r="AE134" s="150"/>
      <c r="AF134" s="150"/>
      <c r="AG134" s="150" t="s">
        <v>1919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2" x14ac:dyDescent="0.25">
      <c r="A135" s="157"/>
      <c r="B135" s="158"/>
      <c r="C135" s="184" t="s">
        <v>1956</v>
      </c>
      <c r="D135" s="182"/>
      <c r="E135" s="183"/>
      <c r="F135" s="160"/>
      <c r="G135" s="160"/>
      <c r="H135" s="160"/>
      <c r="I135" s="160"/>
      <c r="J135" s="160"/>
      <c r="K135" s="160"/>
      <c r="L135" s="160"/>
      <c r="M135" s="160"/>
      <c r="N135" s="159"/>
      <c r="O135" s="159"/>
      <c r="P135" s="159"/>
      <c r="Q135" s="159"/>
      <c r="R135" s="160"/>
      <c r="S135" s="160"/>
      <c r="T135" s="160"/>
      <c r="U135" s="160"/>
      <c r="V135" s="160"/>
      <c r="W135" s="160"/>
      <c r="X135" s="160"/>
      <c r="Y135" s="160"/>
      <c r="Z135" s="150"/>
      <c r="AA135" s="150"/>
      <c r="AB135" s="150"/>
      <c r="AC135" s="150"/>
      <c r="AD135" s="150"/>
      <c r="AE135" s="150"/>
      <c r="AF135" s="150"/>
      <c r="AG135" s="150" t="s">
        <v>415</v>
      </c>
      <c r="AH135" s="150">
        <v>0</v>
      </c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3" x14ac:dyDescent="0.25">
      <c r="A136" s="157"/>
      <c r="B136" s="158"/>
      <c r="C136" s="184" t="s">
        <v>1957</v>
      </c>
      <c r="D136" s="182"/>
      <c r="E136" s="183">
        <v>11.922330000000001</v>
      </c>
      <c r="F136" s="160"/>
      <c r="G136" s="160"/>
      <c r="H136" s="160"/>
      <c r="I136" s="160"/>
      <c r="J136" s="160"/>
      <c r="K136" s="160"/>
      <c r="L136" s="160"/>
      <c r="M136" s="160"/>
      <c r="N136" s="159"/>
      <c r="O136" s="159"/>
      <c r="P136" s="159"/>
      <c r="Q136" s="159"/>
      <c r="R136" s="160"/>
      <c r="S136" s="160"/>
      <c r="T136" s="160"/>
      <c r="U136" s="160"/>
      <c r="V136" s="160"/>
      <c r="W136" s="160"/>
      <c r="X136" s="160"/>
      <c r="Y136" s="160"/>
      <c r="Z136" s="150"/>
      <c r="AA136" s="150"/>
      <c r="AB136" s="150"/>
      <c r="AC136" s="150"/>
      <c r="AD136" s="150"/>
      <c r="AE136" s="150"/>
      <c r="AF136" s="150"/>
      <c r="AG136" s="150" t="s">
        <v>415</v>
      </c>
      <c r="AH136" s="150">
        <v>0</v>
      </c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x14ac:dyDescent="0.25">
      <c r="A137" s="162" t="s">
        <v>353</v>
      </c>
      <c r="B137" s="163" t="s">
        <v>245</v>
      </c>
      <c r="C137" s="177" t="s">
        <v>246</v>
      </c>
      <c r="D137" s="164"/>
      <c r="E137" s="165"/>
      <c r="F137" s="166"/>
      <c r="G137" s="166">
        <f>SUMIF(AG138:AG140,"&lt;&gt;NOR",G138:G140)</f>
        <v>0</v>
      </c>
      <c r="H137" s="166"/>
      <c r="I137" s="166">
        <f>SUM(I138:I140)</f>
        <v>0</v>
      </c>
      <c r="J137" s="166"/>
      <c r="K137" s="166">
        <f>SUM(K138:K140)</f>
        <v>0</v>
      </c>
      <c r="L137" s="166"/>
      <c r="M137" s="166">
        <f>SUM(M138:M140)</f>
        <v>0</v>
      </c>
      <c r="N137" s="165"/>
      <c r="O137" s="165">
        <f>SUM(O138:O140)</f>
        <v>0</v>
      </c>
      <c r="P137" s="165"/>
      <c r="Q137" s="165">
        <f>SUM(Q138:Q140)</f>
        <v>0</v>
      </c>
      <c r="R137" s="166"/>
      <c r="S137" s="166"/>
      <c r="T137" s="167"/>
      <c r="U137" s="161"/>
      <c r="V137" s="161">
        <f>SUM(V138:V140)</f>
        <v>0</v>
      </c>
      <c r="W137" s="161"/>
      <c r="X137" s="161"/>
      <c r="Y137" s="161"/>
      <c r="AG137" t="s">
        <v>354</v>
      </c>
    </row>
    <row r="138" spans="1:60" outlineLevel="1" x14ac:dyDescent="0.25">
      <c r="A138" s="169">
        <v>40</v>
      </c>
      <c r="B138" s="170" t="s">
        <v>2020</v>
      </c>
      <c r="C138" s="178" t="s">
        <v>2021</v>
      </c>
      <c r="D138" s="171" t="s">
        <v>422</v>
      </c>
      <c r="E138" s="172">
        <v>100</v>
      </c>
      <c r="F138" s="173"/>
      <c r="G138" s="174">
        <f>ROUND(E138*F138,2)</f>
        <v>0</v>
      </c>
      <c r="H138" s="173"/>
      <c r="I138" s="174">
        <f>ROUND(E138*H138,2)</f>
        <v>0</v>
      </c>
      <c r="J138" s="173"/>
      <c r="K138" s="174">
        <f>ROUND(E138*J138,2)</f>
        <v>0</v>
      </c>
      <c r="L138" s="174">
        <v>21</v>
      </c>
      <c r="M138" s="174">
        <f>G138*(1+L138/100)</f>
        <v>0</v>
      </c>
      <c r="N138" s="172">
        <v>0</v>
      </c>
      <c r="O138" s="172">
        <f>ROUND(E138*N138,2)</f>
        <v>0</v>
      </c>
      <c r="P138" s="172">
        <v>0</v>
      </c>
      <c r="Q138" s="172">
        <f>ROUND(E138*P138,2)</f>
        <v>0</v>
      </c>
      <c r="R138" s="174"/>
      <c r="S138" s="174" t="s">
        <v>443</v>
      </c>
      <c r="T138" s="175" t="s">
        <v>359</v>
      </c>
      <c r="U138" s="160">
        <v>0</v>
      </c>
      <c r="V138" s="160">
        <f>ROUND(E138*U138,2)</f>
        <v>0</v>
      </c>
      <c r="W138" s="160"/>
      <c r="X138" s="160" t="s">
        <v>410</v>
      </c>
      <c r="Y138" s="160" t="s">
        <v>361</v>
      </c>
      <c r="Z138" s="150"/>
      <c r="AA138" s="150"/>
      <c r="AB138" s="150"/>
      <c r="AC138" s="150"/>
      <c r="AD138" s="150"/>
      <c r="AE138" s="150"/>
      <c r="AF138" s="150"/>
      <c r="AG138" s="150" t="s">
        <v>1578</v>
      </c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2" x14ac:dyDescent="0.25">
      <c r="A139" s="157"/>
      <c r="B139" s="158"/>
      <c r="C139" s="184" t="s">
        <v>2022</v>
      </c>
      <c r="D139" s="182"/>
      <c r="E139" s="183"/>
      <c r="F139" s="160"/>
      <c r="G139" s="160"/>
      <c r="H139" s="160"/>
      <c r="I139" s="160"/>
      <c r="J139" s="160"/>
      <c r="K139" s="160"/>
      <c r="L139" s="160"/>
      <c r="M139" s="160"/>
      <c r="N139" s="159"/>
      <c r="O139" s="159"/>
      <c r="P139" s="159"/>
      <c r="Q139" s="159"/>
      <c r="R139" s="160"/>
      <c r="S139" s="160"/>
      <c r="T139" s="160"/>
      <c r="U139" s="160"/>
      <c r="V139" s="160"/>
      <c r="W139" s="160"/>
      <c r="X139" s="160"/>
      <c r="Y139" s="160"/>
      <c r="Z139" s="150"/>
      <c r="AA139" s="150"/>
      <c r="AB139" s="150"/>
      <c r="AC139" s="150"/>
      <c r="AD139" s="150"/>
      <c r="AE139" s="150"/>
      <c r="AF139" s="150"/>
      <c r="AG139" s="150" t="s">
        <v>415</v>
      </c>
      <c r="AH139" s="150">
        <v>0</v>
      </c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3" x14ac:dyDescent="0.25">
      <c r="A140" s="157"/>
      <c r="B140" s="158"/>
      <c r="C140" s="184" t="s">
        <v>2023</v>
      </c>
      <c r="D140" s="182"/>
      <c r="E140" s="183">
        <v>100</v>
      </c>
      <c r="F140" s="160"/>
      <c r="G140" s="160"/>
      <c r="H140" s="160"/>
      <c r="I140" s="160"/>
      <c r="J140" s="160"/>
      <c r="K140" s="160"/>
      <c r="L140" s="160"/>
      <c r="M140" s="160"/>
      <c r="N140" s="159"/>
      <c r="O140" s="159"/>
      <c r="P140" s="159"/>
      <c r="Q140" s="159"/>
      <c r="R140" s="160"/>
      <c r="S140" s="160"/>
      <c r="T140" s="160"/>
      <c r="U140" s="160"/>
      <c r="V140" s="160"/>
      <c r="W140" s="160"/>
      <c r="X140" s="160"/>
      <c r="Y140" s="160"/>
      <c r="Z140" s="150"/>
      <c r="AA140" s="150"/>
      <c r="AB140" s="150"/>
      <c r="AC140" s="150"/>
      <c r="AD140" s="150"/>
      <c r="AE140" s="150"/>
      <c r="AF140" s="150"/>
      <c r="AG140" s="150" t="s">
        <v>415</v>
      </c>
      <c r="AH140" s="150">
        <v>0</v>
      </c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ht="26.4" x14ac:dyDescent="0.25">
      <c r="A141" s="162" t="s">
        <v>353</v>
      </c>
      <c r="B141" s="163" t="s">
        <v>247</v>
      </c>
      <c r="C141" s="177" t="s">
        <v>248</v>
      </c>
      <c r="D141" s="164"/>
      <c r="E141" s="165"/>
      <c r="F141" s="166"/>
      <c r="G141" s="166">
        <f>SUMIF(AG142:AG147,"&lt;&gt;NOR",G142:G147)</f>
        <v>0</v>
      </c>
      <c r="H141" s="166"/>
      <c r="I141" s="166">
        <f>SUM(I142:I147)</f>
        <v>0</v>
      </c>
      <c r="J141" s="166"/>
      <c r="K141" s="166">
        <f>SUM(K142:K147)</f>
        <v>0</v>
      </c>
      <c r="L141" s="166"/>
      <c r="M141" s="166">
        <f>SUM(M142:M147)</f>
        <v>0</v>
      </c>
      <c r="N141" s="165"/>
      <c r="O141" s="165">
        <f>SUM(O142:O147)</f>
        <v>46.830000000000005</v>
      </c>
      <c r="P141" s="165"/>
      <c r="Q141" s="165">
        <f>SUM(Q142:Q147)</f>
        <v>0</v>
      </c>
      <c r="R141" s="166"/>
      <c r="S141" s="166"/>
      <c r="T141" s="167"/>
      <c r="U141" s="161"/>
      <c r="V141" s="161">
        <f>SUM(V142:V147)</f>
        <v>0</v>
      </c>
      <c r="W141" s="161"/>
      <c r="X141" s="161"/>
      <c r="Y141" s="161"/>
      <c r="AG141" t="s">
        <v>354</v>
      </c>
    </row>
    <row r="142" spans="1:60" outlineLevel="1" x14ac:dyDescent="0.25">
      <c r="A142" s="169">
        <v>41</v>
      </c>
      <c r="B142" s="170" t="s">
        <v>2024</v>
      </c>
      <c r="C142" s="178" t="s">
        <v>1671</v>
      </c>
      <c r="D142" s="171" t="s">
        <v>407</v>
      </c>
      <c r="E142" s="172">
        <v>24.757000000000001</v>
      </c>
      <c r="F142" s="173"/>
      <c r="G142" s="174">
        <f>ROUND(E142*F142,2)</f>
        <v>0</v>
      </c>
      <c r="H142" s="173"/>
      <c r="I142" s="174">
        <f>ROUND(E142*H142,2)</f>
        <v>0</v>
      </c>
      <c r="J142" s="173"/>
      <c r="K142" s="174">
        <f>ROUND(E142*J142,2)</f>
        <v>0</v>
      </c>
      <c r="L142" s="174">
        <v>21</v>
      </c>
      <c r="M142" s="174">
        <f>G142*(1+L142/100)</f>
        <v>0</v>
      </c>
      <c r="N142" s="172">
        <v>1.8907700000000001</v>
      </c>
      <c r="O142" s="172">
        <f>ROUND(E142*N142,2)</f>
        <v>46.81</v>
      </c>
      <c r="P142" s="172">
        <v>0</v>
      </c>
      <c r="Q142" s="172">
        <f>ROUND(E142*P142,2)</f>
        <v>0</v>
      </c>
      <c r="R142" s="174"/>
      <c r="S142" s="174" t="s">
        <v>443</v>
      </c>
      <c r="T142" s="175" t="s">
        <v>359</v>
      </c>
      <c r="U142" s="160">
        <v>0</v>
      </c>
      <c r="V142" s="160">
        <f>ROUND(E142*U142,2)</f>
        <v>0</v>
      </c>
      <c r="W142" s="160"/>
      <c r="X142" s="160" t="s">
        <v>410</v>
      </c>
      <c r="Y142" s="160" t="s">
        <v>361</v>
      </c>
      <c r="Z142" s="150"/>
      <c r="AA142" s="150"/>
      <c r="AB142" s="150"/>
      <c r="AC142" s="150"/>
      <c r="AD142" s="150"/>
      <c r="AE142" s="150"/>
      <c r="AF142" s="150"/>
      <c r="AG142" s="150" t="s">
        <v>1578</v>
      </c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2" x14ac:dyDescent="0.25">
      <c r="A143" s="157"/>
      <c r="B143" s="158"/>
      <c r="C143" s="184" t="s">
        <v>2025</v>
      </c>
      <c r="D143" s="182"/>
      <c r="E143" s="183"/>
      <c r="F143" s="160"/>
      <c r="G143" s="160"/>
      <c r="H143" s="160"/>
      <c r="I143" s="160"/>
      <c r="J143" s="160"/>
      <c r="K143" s="160"/>
      <c r="L143" s="160"/>
      <c r="M143" s="160"/>
      <c r="N143" s="159"/>
      <c r="O143" s="159"/>
      <c r="P143" s="159"/>
      <c r="Q143" s="159"/>
      <c r="R143" s="160"/>
      <c r="S143" s="160"/>
      <c r="T143" s="160"/>
      <c r="U143" s="160"/>
      <c r="V143" s="160"/>
      <c r="W143" s="160"/>
      <c r="X143" s="160"/>
      <c r="Y143" s="160"/>
      <c r="Z143" s="150"/>
      <c r="AA143" s="150"/>
      <c r="AB143" s="150"/>
      <c r="AC143" s="150"/>
      <c r="AD143" s="150"/>
      <c r="AE143" s="150"/>
      <c r="AF143" s="150"/>
      <c r="AG143" s="150" t="s">
        <v>415</v>
      </c>
      <c r="AH143" s="150">
        <v>0</v>
      </c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outlineLevel="3" x14ac:dyDescent="0.25">
      <c r="A144" s="157"/>
      <c r="B144" s="158"/>
      <c r="C144" s="184" t="s">
        <v>2026</v>
      </c>
      <c r="D144" s="182"/>
      <c r="E144" s="183">
        <v>24.757000000000001</v>
      </c>
      <c r="F144" s="160"/>
      <c r="G144" s="160"/>
      <c r="H144" s="160"/>
      <c r="I144" s="160"/>
      <c r="J144" s="160"/>
      <c r="K144" s="160"/>
      <c r="L144" s="160"/>
      <c r="M144" s="160"/>
      <c r="N144" s="159"/>
      <c r="O144" s="159"/>
      <c r="P144" s="159"/>
      <c r="Q144" s="159"/>
      <c r="R144" s="160"/>
      <c r="S144" s="160"/>
      <c r="T144" s="160"/>
      <c r="U144" s="160"/>
      <c r="V144" s="160"/>
      <c r="W144" s="160"/>
      <c r="X144" s="160"/>
      <c r="Y144" s="160"/>
      <c r="Z144" s="150"/>
      <c r="AA144" s="150"/>
      <c r="AB144" s="150"/>
      <c r="AC144" s="150"/>
      <c r="AD144" s="150"/>
      <c r="AE144" s="150"/>
      <c r="AF144" s="150"/>
      <c r="AG144" s="150" t="s">
        <v>415</v>
      </c>
      <c r="AH144" s="150">
        <v>0</v>
      </c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1" x14ac:dyDescent="0.25">
      <c r="A145" s="169">
        <v>42</v>
      </c>
      <c r="B145" s="170" t="s">
        <v>1674</v>
      </c>
      <c r="C145" s="178" t="s">
        <v>1675</v>
      </c>
      <c r="D145" s="171" t="s">
        <v>446</v>
      </c>
      <c r="E145" s="172">
        <v>3.6</v>
      </c>
      <c r="F145" s="173"/>
      <c r="G145" s="174">
        <f>ROUND(E145*F145,2)</f>
        <v>0</v>
      </c>
      <c r="H145" s="173"/>
      <c r="I145" s="174">
        <f>ROUND(E145*H145,2)</f>
        <v>0</v>
      </c>
      <c r="J145" s="173"/>
      <c r="K145" s="174">
        <f>ROUND(E145*J145,2)</f>
        <v>0</v>
      </c>
      <c r="L145" s="174">
        <v>21</v>
      </c>
      <c r="M145" s="174">
        <f>G145*(1+L145/100)</f>
        <v>0</v>
      </c>
      <c r="N145" s="172">
        <v>4.4099999999999999E-3</v>
      </c>
      <c r="O145" s="172">
        <f>ROUND(E145*N145,2)</f>
        <v>0.02</v>
      </c>
      <c r="P145" s="172">
        <v>0</v>
      </c>
      <c r="Q145" s="172">
        <f>ROUND(E145*P145,2)</f>
        <v>0</v>
      </c>
      <c r="R145" s="174"/>
      <c r="S145" s="174" t="s">
        <v>443</v>
      </c>
      <c r="T145" s="175" t="s">
        <v>359</v>
      </c>
      <c r="U145" s="160">
        <v>0</v>
      </c>
      <c r="V145" s="160">
        <f>ROUND(E145*U145,2)</f>
        <v>0</v>
      </c>
      <c r="W145" s="160"/>
      <c r="X145" s="160" t="s">
        <v>410</v>
      </c>
      <c r="Y145" s="160" t="s">
        <v>361</v>
      </c>
      <c r="Z145" s="150"/>
      <c r="AA145" s="150"/>
      <c r="AB145" s="150"/>
      <c r="AC145" s="150"/>
      <c r="AD145" s="150"/>
      <c r="AE145" s="150"/>
      <c r="AF145" s="150"/>
      <c r="AG145" s="150" t="s">
        <v>1578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2" x14ac:dyDescent="0.25">
      <c r="A146" s="157"/>
      <c r="B146" s="158"/>
      <c r="C146" s="184" t="s">
        <v>2027</v>
      </c>
      <c r="D146" s="182"/>
      <c r="E146" s="183"/>
      <c r="F146" s="160"/>
      <c r="G146" s="160"/>
      <c r="H146" s="160"/>
      <c r="I146" s="160"/>
      <c r="J146" s="160"/>
      <c r="K146" s="160"/>
      <c r="L146" s="160"/>
      <c r="M146" s="160"/>
      <c r="N146" s="159"/>
      <c r="O146" s="159"/>
      <c r="P146" s="159"/>
      <c r="Q146" s="159"/>
      <c r="R146" s="160"/>
      <c r="S146" s="160"/>
      <c r="T146" s="160"/>
      <c r="U146" s="160"/>
      <c r="V146" s="160"/>
      <c r="W146" s="160"/>
      <c r="X146" s="160"/>
      <c r="Y146" s="160"/>
      <c r="Z146" s="150"/>
      <c r="AA146" s="150"/>
      <c r="AB146" s="150"/>
      <c r="AC146" s="150"/>
      <c r="AD146" s="150"/>
      <c r="AE146" s="150"/>
      <c r="AF146" s="150"/>
      <c r="AG146" s="150" t="s">
        <v>415</v>
      </c>
      <c r="AH146" s="150">
        <v>0</v>
      </c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3" x14ac:dyDescent="0.25">
      <c r="A147" s="157"/>
      <c r="B147" s="158"/>
      <c r="C147" s="184" t="s">
        <v>2028</v>
      </c>
      <c r="D147" s="182"/>
      <c r="E147" s="183">
        <v>3.6</v>
      </c>
      <c r="F147" s="160"/>
      <c r="G147" s="160"/>
      <c r="H147" s="160"/>
      <c r="I147" s="160"/>
      <c r="J147" s="160"/>
      <c r="K147" s="160"/>
      <c r="L147" s="160"/>
      <c r="M147" s="160"/>
      <c r="N147" s="159"/>
      <c r="O147" s="159"/>
      <c r="P147" s="159"/>
      <c r="Q147" s="159"/>
      <c r="R147" s="160"/>
      <c r="S147" s="160"/>
      <c r="T147" s="160"/>
      <c r="U147" s="160"/>
      <c r="V147" s="160"/>
      <c r="W147" s="160"/>
      <c r="X147" s="160"/>
      <c r="Y147" s="160"/>
      <c r="Z147" s="150"/>
      <c r="AA147" s="150"/>
      <c r="AB147" s="150"/>
      <c r="AC147" s="150"/>
      <c r="AD147" s="150"/>
      <c r="AE147" s="150"/>
      <c r="AF147" s="150"/>
      <c r="AG147" s="150" t="s">
        <v>415</v>
      </c>
      <c r="AH147" s="150">
        <v>0</v>
      </c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x14ac:dyDescent="0.25">
      <c r="A148" s="162" t="s">
        <v>353</v>
      </c>
      <c r="B148" s="163" t="s">
        <v>255</v>
      </c>
      <c r="C148" s="177" t="s">
        <v>256</v>
      </c>
      <c r="D148" s="164"/>
      <c r="E148" s="165"/>
      <c r="F148" s="166"/>
      <c r="G148" s="166">
        <f>SUMIF(AG149:AG157,"&lt;&gt;NOR",G149:G157)</f>
        <v>0</v>
      </c>
      <c r="H148" s="166"/>
      <c r="I148" s="166">
        <f>SUM(I149:I157)</f>
        <v>0</v>
      </c>
      <c r="J148" s="166"/>
      <c r="K148" s="166">
        <f>SUM(K149:K157)</f>
        <v>0</v>
      </c>
      <c r="L148" s="166"/>
      <c r="M148" s="166">
        <f>SUM(M149:M157)</f>
        <v>0</v>
      </c>
      <c r="N148" s="165"/>
      <c r="O148" s="165">
        <f>SUM(O149:O157)</f>
        <v>0</v>
      </c>
      <c r="P148" s="165"/>
      <c r="Q148" s="165">
        <f>SUM(Q149:Q157)</f>
        <v>0</v>
      </c>
      <c r="R148" s="166"/>
      <c r="S148" s="166"/>
      <c r="T148" s="167"/>
      <c r="U148" s="161"/>
      <c r="V148" s="161">
        <f>SUM(V149:V157)</f>
        <v>0</v>
      </c>
      <c r="W148" s="161"/>
      <c r="X148" s="161"/>
      <c r="Y148" s="161"/>
      <c r="AG148" t="s">
        <v>354</v>
      </c>
    </row>
    <row r="149" spans="1:60" outlineLevel="1" x14ac:dyDescent="0.25">
      <c r="A149" s="169">
        <v>43</v>
      </c>
      <c r="B149" s="170" t="s">
        <v>2029</v>
      </c>
      <c r="C149" s="178" t="s">
        <v>2030</v>
      </c>
      <c r="D149" s="171" t="s">
        <v>768</v>
      </c>
      <c r="E149" s="172">
        <v>2</v>
      </c>
      <c r="F149" s="173"/>
      <c r="G149" s="174">
        <f>ROUND(E149*F149,2)</f>
        <v>0</v>
      </c>
      <c r="H149" s="173"/>
      <c r="I149" s="174">
        <f>ROUND(E149*H149,2)</f>
        <v>0</v>
      </c>
      <c r="J149" s="173"/>
      <c r="K149" s="174">
        <f>ROUND(E149*J149,2)</f>
        <v>0</v>
      </c>
      <c r="L149" s="174">
        <v>21</v>
      </c>
      <c r="M149" s="174">
        <f>G149*(1+L149/100)</f>
        <v>0</v>
      </c>
      <c r="N149" s="172">
        <v>0</v>
      </c>
      <c r="O149" s="172">
        <f>ROUND(E149*N149,2)</f>
        <v>0</v>
      </c>
      <c r="P149" s="172">
        <v>0</v>
      </c>
      <c r="Q149" s="172">
        <f>ROUND(E149*P149,2)</f>
        <v>0</v>
      </c>
      <c r="R149" s="174"/>
      <c r="S149" s="174" t="s">
        <v>443</v>
      </c>
      <c r="T149" s="175" t="s">
        <v>359</v>
      </c>
      <c r="U149" s="160">
        <v>0</v>
      </c>
      <c r="V149" s="160">
        <f>ROUND(E149*U149,2)</f>
        <v>0</v>
      </c>
      <c r="W149" s="160"/>
      <c r="X149" s="160" t="s">
        <v>410</v>
      </c>
      <c r="Y149" s="160" t="s">
        <v>361</v>
      </c>
      <c r="Z149" s="150"/>
      <c r="AA149" s="150"/>
      <c r="AB149" s="150"/>
      <c r="AC149" s="150"/>
      <c r="AD149" s="150"/>
      <c r="AE149" s="150"/>
      <c r="AF149" s="150"/>
      <c r="AG149" s="150" t="s">
        <v>1578</v>
      </c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outlineLevel="2" x14ac:dyDescent="0.25">
      <c r="A150" s="157"/>
      <c r="B150" s="158"/>
      <c r="C150" s="184" t="s">
        <v>1592</v>
      </c>
      <c r="D150" s="182"/>
      <c r="E150" s="183"/>
      <c r="F150" s="160"/>
      <c r="G150" s="160"/>
      <c r="H150" s="160"/>
      <c r="I150" s="160"/>
      <c r="J150" s="160"/>
      <c r="K150" s="160"/>
      <c r="L150" s="160"/>
      <c r="M150" s="160"/>
      <c r="N150" s="159"/>
      <c r="O150" s="159"/>
      <c r="P150" s="159"/>
      <c r="Q150" s="159"/>
      <c r="R150" s="160"/>
      <c r="S150" s="160"/>
      <c r="T150" s="160"/>
      <c r="U150" s="160"/>
      <c r="V150" s="160"/>
      <c r="W150" s="160"/>
      <c r="X150" s="160"/>
      <c r="Y150" s="160"/>
      <c r="Z150" s="150"/>
      <c r="AA150" s="150"/>
      <c r="AB150" s="150"/>
      <c r="AC150" s="150"/>
      <c r="AD150" s="150"/>
      <c r="AE150" s="150"/>
      <c r="AF150" s="150"/>
      <c r="AG150" s="150" t="s">
        <v>415</v>
      </c>
      <c r="AH150" s="150">
        <v>0</v>
      </c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outlineLevel="3" x14ac:dyDescent="0.25">
      <c r="A151" s="157"/>
      <c r="B151" s="158"/>
      <c r="C151" s="184" t="s">
        <v>239</v>
      </c>
      <c r="D151" s="182"/>
      <c r="E151" s="183">
        <v>2</v>
      </c>
      <c r="F151" s="160"/>
      <c r="G151" s="160"/>
      <c r="H151" s="160"/>
      <c r="I151" s="160"/>
      <c r="J151" s="160"/>
      <c r="K151" s="160"/>
      <c r="L151" s="160"/>
      <c r="M151" s="160"/>
      <c r="N151" s="159"/>
      <c r="O151" s="159"/>
      <c r="P151" s="159"/>
      <c r="Q151" s="159"/>
      <c r="R151" s="160"/>
      <c r="S151" s="160"/>
      <c r="T151" s="160"/>
      <c r="U151" s="160"/>
      <c r="V151" s="160"/>
      <c r="W151" s="160"/>
      <c r="X151" s="160"/>
      <c r="Y151" s="160"/>
      <c r="Z151" s="150"/>
      <c r="AA151" s="150"/>
      <c r="AB151" s="150"/>
      <c r="AC151" s="150"/>
      <c r="AD151" s="150"/>
      <c r="AE151" s="150"/>
      <c r="AF151" s="150"/>
      <c r="AG151" s="150" t="s">
        <v>415</v>
      </c>
      <c r="AH151" s="150">
        <v>0</v>
      </c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1" x14ac:dyDescent="0.25">
      <c r="A152" s="169">
        <v>44</v>
      </c>
      <c r="B152" s="170" t="s">
        <v>2031</v>
      </c>
      <c r="C152" s="178" t="s">
        <v>2032</v>
      </c>
      <c r="D152" s="171" t="s">
        <v>768</v>
      </c>
      <c r="E152" s="172">
        <v>2</v>
      </c>
      <c r="F152" s="173"/>
      <c r="G152" s="174">
        <f>ROUND(E152*F152,2)</f>
        <v>0</v>
      </c>
      <c r="H152" s="173"/>
      <c r="I152" s="174">
        <f>ROUND(E152*H152,2)</f>
        <v>0</v>
      </c>
      <c r="J152" s="173"/>
      <c r="K152" s="174">
        <f>ROUND(E152*J152,2)</f>
        <v>0</v>
      </c>
      <c r="L152" s="174">
        <v>21</v>
      </c>
      <c r="M152" s="174">
        <f>G152*(1+L152/100)</f>
        <v>0</v>
      </c>
      <c r="N152" s="172">
        <v>0</v>
      </c>
      <c r="O152" s="172">
        <f>ROUND(E152*N152,2)</f>
        <v>0</v>
      </c>
      <c r="P152" s="172">
        <v>0</v>
      </c>
      <c r="Q152" s="172">
        <f>ROUND(E152*P152,2)</f>
        <v>0</v>
      </c>
      <c r="R152" s="174"/>
      <c r="S152" s="174" t="s">
        <v>443</v>
      </c>
      <c r="T152" s="175" t="s">
        <v>359</v>
      </c>
      <c r="U152" s="160">
        <v>0</v>
      </c>
      <c r="V152" s="160">
        <f>ROUND(E152*U152,2)</f>
        <v>0</v>
      </c>
      <c r="W152" s="160"/>
      <c r="X152" s="160" t="s">
        <v>410</v>
      </c>
      <c r="Y152" s="160" t="s">
        <v>361</v>
      </c>
      <c r="Z152" s="150"/>
      <c r="AA152" s="150"/>
      <c r="AB152" s="150"/>
      <c r="AC152" s="150"/>
      <c r="AD152" s="150"/>
      <c r="AE152" s="150"/>
      <c r="AF152" s="150"/>
      <c r="AG152" s="150" t="s">
        <v>1578</v>
      </c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2" x14ac:dyDescent="0.25">
      <c r="A153" s="157"/>
      <c r="B153" s="158"/>
      <c r="C153" s="184" t="s">
        <v>1592</v>
      </c>
      <c r="D153" s="182"/>
      <c r="E153" s="183"/>
      <c r="F153" s="160"/>
      <c r="G153" s="160"/>
      <c r="H153" s="160"/>
      <c r="I153" s="160"/>
      <c r="J153" s="160"/>
      <c r="K153" s="160"/>
      <c r="L153" s="160"/>
      <c r="M153" s="160"/>
      <c r="N153" s="159"/>
      <c r="O153" s="159"/>
      <c r="P153" s="159"/>
      <c r="Q153" s="159"/>
      <c r="R153" s="160"/>
      <c r="S153" s="160"/>
      <c r="T153" s="160"/>
      <c r="U153" s="160"/>
      <c r="V153" s="160"/>
      <c r="W153" s="160"/>
      <c r="X153" s="160"/>
      <c r="Y153" s="160"/>
      <c r="Z153" s="150"/>
      <c r="AA153" s="150"/>
      <c r="AB153" s="150"/>
      <c r="AC153" s="150"/>
      <c r="AD153" s="150"/>
      <c r="AE153" s="150"/>
      <c r="AF153" s="150"/>
      <c r="AG153" s="150" t="s">
        <v>415</v>
      </c>
      <c r="AH153" s="150">
        <v>0</v>
      </c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3" x14ac:dyDescent="0.25">
      <c r="A154" s="157"/>
      <c r="B154" s="158"/>
      <c r="C154" s="184" t="s">
        <v>239</v>
      </c>
      <c r="D154" s="182"/>
      <c r="E154" s="183">
        <v>2</v>
      </c>
      <c r="F154" s="160"/>
      <c r="G154" s="160"/>
      <c r="H154" s="160"/>
      <c r="I154" s="160"/>
      <c r="J154" s="160"/>
      <c r="K154" s="160"/>
      <c r="L154" s="160"/>
      <c r="M154" s="160"/>
      <c r="N154" s="159"/>
      <c r="O154" s="159"/>
      <c r="P154" s="159"/>
      <c r="Q154" s="159"/>
      <c r="R154" s="160"/>
      <c r="S154" s="160"/>
      <c r="T154" s="160"/>
      <c r="U154" s="160"/>
      <c r="V154" s="160"/>
      <c r="W154" s="160"/>
      <c r="X154" s="160"/>
      <c r="Y154" s="160"/>
      <c r="Z154" s="150"/>
      <c r="AA154" s="150"/>
      <c r="AB154" s="150"/>
      <c r="AC154" s="150"/>
      <c r="AD154" s="150"/>
      <c r="AE154" s="150"/>
      <c r="AF154" s="150"/>
      <c r="AG154" s="150" t="s">
        <v>415</v>
      </c>
      <c r="AH154" s="150">
        <v>0</v>
      </c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1" x14ac:dyDescent="0.25">
      <c r="A155" s="169">
        <v>45</v>
      </c>
      <c r="B155" s="170" t="s">
        <v>2033</v>
      </c>
      <c r="C155" s="178" t="s">
        <v>2034</v>
      </c>
      <c r="D155" s="171" t="s">
        <v>768</v>
      </c>
      <c r="E155" s="172">
        <v>2</v>
      </c>
      <c r="F155" s="173"/>
      <c r="G155" s="174">
        <f>ROUND(E155*F155,2)</f>
        <v>0</v>
      </c>
      <c r="H155" s="173"/>
      <c r="I155" s="174">
        <f>ROUND(E155*H155,2)</f>
        <v>0</v>
      </c>
      <c r="J155" s="173"/>
      <c r="K155" s="174">
        <f>ROUND(E155*J155,2)</f>
        <v>0</v>
      </c>
      <c r="L155" s="174">
        <v>21</v>
      </c>
      <c r="M155" s="174">
        <f>G155*(1+L155/100)</f>
        <v>0</v>
      </c>
      <c r="N155" s="172">
        <v>0</v>
      </c>
      <c r="O155" s="172">
        <f>ROUND(E155*N155,2)</f>
        <v>0</v>
      </c>
      <c r="P155" s="172">
        <v>0</v>
      </c>
      <c r="Q155" s="172">
        <f>ROUND(E155*P155,2)</f>
        <v>0</v>
      </c>
      <c r="R155" s="174"/>
      <c r="S155" s="174" t="s">
        <v>443</v>
      </c>
      <c r="T155" s="175" t="s">
        <v>359</v>
      </c>
      <c r="U155" s="160">
        <v>0</v>
      </c>
      <c r="V155" s="160">
        <f>ROUND(E155*U155,2)</f>
        <v>0</v>
      </c>
      <c r="W155" s="160"/>
      <c r="X155" s="160" t="s">
        <v>744</v>
      </c>
      <c r="Y155" s="160" t="s">
        <v>361</v>
      </c>
      <c r="Z155" s="150"/>
      <c r="AA155" s="150"/>
      <c r="AB155" s="150"/>
      <c r="AC155" s="150"/>
      <c r="AD155" s="150"/>
      <c r="AE155" s="150"/>
      <c r="AF155" s="150"/>
      <c r="AG155" s="150" t="s">
        <v>1758</v>
      </c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2" x14ac:dyDescent="0.25">
      <c r="A156" s="157"/>
      <c r="B156" s="158"/>
      <c r="C156" s="184" t="s">
        <v>1592</v>
      </c>
      <c r="D156" s="182"/>
      <c r="E156" s="183"/>
      <c r="F156" s="160"/>
      <c r="G156" s="160"/>
      <c r="H156" s="160"/>
      <c r="I156" s="160"/>
      <c r="J156" s="160"/>
      <c r="K156" s="160"/>
      <c r="L156" s="160"/>
      <c r="M156" s="160"/>
      <c r="N156" s="159"/>
      <c r="O156" s="159"/>
      <c r="P156" s="159"/>
      <c r="Q156" s="159"/>
      <c r="R156" s="160"/>
      <c r="S156" s="160"/>
      <c r="T156" s="160"/>
      <c r="U156" s="160"/>
      <c r="V156" s="160"/>
      <c r="W156" s="160"/>
      <c r="X156" s="160"/>
      <c r="Y156" s="160"/>
      <c r="Z156" s="150"/>
      <c r="AA156" s="150"/>
      <c r="AB156" s="150"/>
      <c r="AC156" s="150"/>
      <c r="AD156" s="150"/>
      <c r="AE156" s="150"/>
      <c r="AF156" s="150"/>
      <c r="AG156" s="150" t="s">
        <v>415</v>
      </c>
      <c r="AH156" s="150">
        <v>0</v>
      </c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3" x14ac:dyDescent="0.25">
      <c r="A157" s="157"/>
      <c r="B157" s="158"/>
      <c r="C157" s="184" t="s">
        <v>239</v>
      </c>
      <c r="D157" s="182"/>
      <c r="E157" s="183">
        <v>2</v>
      </c>
      <c r="F157" s="160"/>
      <c r="G157" s="160"/>
      <c r="H157" s="160"/>
      <c r="I157" s="160"/>
      <c r="J157" s="160"/>
      <c r="K157" s="160"/>
      <c r="L157" s="160"/>
      <c r="M157" s="160"/>
      <c r="N157" s="159"/>
      <c r="O157" s="159"/>
      <c r="P157" s="159"/>
      <c r="Q157" s="159"/>
      <c r="R157" s="160"/>
      <c r="S157" s="160"/>
      <c r="T157" s="160"/>
      <c r="U157" s="160"/>
      <c r="V157" s="160"/>
      <c r="W157" s="160"/>
      <c r="X157" s="160"/>
      <c r="Y157" s="160"/>
      <c r="Z157" s="150"/>
      <c r="AA157" s="150"/>
      <c r="AB157" s="150"/>
      <c r="AC157" s="150"/>
      <c r="AD157" s="150"/>
      <c r="AE157" s="150"/>
      <c r="AF157" s="150"/>
      <c r="AG157" s="150" t="s">
        <v>415</v>
      </c>
      <c r="AH157" s="150">
        <v>0</v>
      </c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x14ac:dyDescent="0.25">
      <c r="A158" s="162" t="s">
        <v>353</v>
      </c>
      <c r="B158" s="163" t="s">
        <v>257</v>
      </c>
      <c r="C158" s="177" t="s">
        <v>258</v>
      </c>
      <c r="D158" s="164"/>
      <c r="E158" s="165"/>
      <c r="F158" s="166"/>
      <c r="G158" s="166">
        <f>SUMIF(AG159:AG173,"&lt;&gt;NOR",G159:G173)</f>
        <v>0</v>
      </c>
      <c r="H158" s="166"/>
      <c r="I158" s="166">
        <f>SUM(I159:I173)</f>
        <v>0</v>
      </c>
      <c r="J158" s="166"/>
      <c r="K158" s="166">
        <f>SUM(K159:K173)</f>
        <v>0</v>
      </c>
      <c r="L158" s="166"/>
      <c r="M158" s="166">
        <f>SUM(M159:M173)</f>
        <v>0</v>
      </c>
      <c r="N158" s="165"/>
      <c r="O158" s="165">
        <f>SUM(O159:O173)</f>
        <v>0.01</v>
      </c>
      <c r="P158" s="165"/>
      <c r="Q158" s="165">
        <f>SUM(Q159:Q173)</f>
        <v>0</v>
      </c>
      <c r="R158" s="166"/>
      <c r="S158" s="166"/>
      <c r="T158" s="167"/>
      <c r="U158" s="161"/>
      <c r="V158" s="161">
        <f>SUM(V159:V173)</f>
        <v>0</v>
      </c>
      <c r="W158" s="161"/>
      <c r="X158" s="161"/>
      <c r="Y158" s="161"/>
      <c r="AG158" t="s">
        <v>354</v>
      </c>
    </row>
    <row r="159" spans="1:60" outlineLevel="1" x14ac:dyDescent="0.25">
      <c r="A159" s="169">
        <v>46</v>
      </c>
      <c r="B159" s="170" t="s">
        <v>2035</v>
      </c>
      <c r="C159" s="178" t="s">
        <v>2036</v>
      </c>
      <c r="D159" s="171" t="s">
        <v>422</v>
      </c>
      <c r="E159" s="172">
        <v>94</v>
      </c>
      <c r="F159" s="173"/>
      <c r="G159" s="174">
        <f>ROUND(E159*F159,2)</f>
        <v>0</v>
      </c>
      <c r="H159" s="173"/>
      <c r="I159" s="174">
        <f>ROUND(E159*H159,2)</f>
        <v>0</v>
      </c>
      <c r="J159" s="173"/>
      <c r="K159" s="174">
        <f>ROUND(E159*J159,2)</f>
        <v>0</v>
      </c>
      <c r="L159" s="174">
        <v>21</v>
      </c>
      <c r="M159" s="174">
        <f>G159*(1+L159/100)</f>
        <v>0</v>
      </c>
      <c r="N159" s="172">
        <v>0</v>
      </c>
      <c r="O159" s="172">
        <f>ROUND(E159*N159,2)</f>
        <v>0</v>
      </c>
      <c r="P159" s="172">
        <v>0</v>
      </c>
      <c r="Q159" s="172">
        <f>ROUND(E159*P159,2)</f>
        <v>0</v>
      </c>
      <c r="R159" s="174"/>
      <c r="S159" s="174" t="s">
        <v>443</v>
      </c>
      <c r="T159" s="175" t="s">
        <v>359</v>
      </c>
      <c r="U159" s="160">
        <v>0</v>
      </c>
      <c r="V159" s="160">
        <f>ROUND(E159*U159,2)</f>
        <v>0</v>
      </c>
      <c r="W159" s="160"/>
      <c r="X159" s="160" t="s">
        <v>410</v>
      </c>
      <c r="Y159" s="160" t="s">
        <v>361</v>
      </c>
      <c r="Z159" s="150"/>
      <c r="AA159" s="150"/>
      <c r="AB159" s="150"/>
      <c r="AC159" s="150"/>
      <c r="AD159" s="150"/>
      <c r="AE159" s="150"/>
      <c r="AF159" s="150"/>
      <c r="AG159" s="150" t="s">
        <v>1578</v>
      </c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2" x14ac:dyDescent="0.25">
      <c r="A160" s="157"/>
      <c r="B160" s="158"/>
      <c r="C160" s="184" t="s">
        <v>2037</v>
      </c>
      <c r="D160" s="182"/>
      <c r="E160" s="183"/>
      <c r="F160" s="160"/>
      <c r="G160" s="160"/>
      <c r="H160" s="160"/>
      <c r="I160" s="160"/>
      <c r="J160" s="160"/>
      <c r="K160" s="160"/>
      <c r="L160" s="160"/>
      <c r="M160" s="160"/>
      <c r="N160" s="159"/>
      <c r="O160" s="159"/>
      <c r="P160" s="159"/>
      <c r="Q160" s="159"/>
      <c r="R160" s="160"/>
      <c r="S160" s="160"/>
      <c r="T160" s="160"/>
      <c r="U160" s="160"/>
      <c r="V160" s="160"/>
      <c r="W160" s="160"/>
      <c r="X160" s="160"/>
      <c r="Y160" s="160"/>
      <c r="Z160" s="150"/>
      <c r="AA160" s="150"/>
      <c r="AB160" s="150"/>
      <c r="AC160" s="150"/>
      <c r="AD160" s="150"/>
      <c r="AE160" s="150"/>
      <c r="AF160" s="150"/>
      <c r="AG160" s="150" t="s">
        <v>415</v>
      </c>
      <c r="AH160" s="150">
        <v>0</v>
      </c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outlineLevel="3" x14ac:dyDescent="0.25">
      <c r="A161" s="157"/>
      <c r="B161" s="158"/>
      <c r="C161" s="184" t="s">
        <v>267</v>
      </c>
      <c r="D161" s="182"/>
      <c r="E161" s="183">
        <v>94</v>
      </c>
      <c r="F161" s="160"/>
      <c r="G161" s="160"/>
      <c r="H161" s="160"/>
      <c r="I161" s="160"/>
      <c r="J161" s="160"/>
      <c r="K161" s="160"/>
      <c r="L161" s="160"/>
      <c r="M161" s="160"/>
      <c r="N161" s="159"/>
      <c r="O161" s="159"/>
      <c r="P161" s="159"/>
      <c r="Q161" s="159"/>
      <c r="R161" s="160"/>
      <c r="S161" s="160"/>
      <c r="T161" s="160"/>
      <c r="U161" s="160"/>
      <c r="V161" s="160"/>
      <c r="W161" s="160"/>
      <c r="X161" s="160"/>
      <c r="Y161" s="160"/>
      <c r="Z161" s="150"/>
      <c r="AA161" s="150"/>
      <c r="AB161" s="150"/>
      <c r="AC161" s="150"/>
      <c r="AD161" s="150"/>
      <c r="AE161" s="150"/>
      <c r="AF161" s="150"/>
      <c r="AG161" s="150" t="s">
        <v>415</v>
      </c>
      <c r="AH161" s="150">
        <v>0</v>
      </c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1" x14ac:dyDescent="0.25">
      <c r="A162" s="169">
        <v>47</v>
      </c>
      <c r="B162" s="170" t="s">
        <v>2038</v>
      </c>
      <c r="C162" s="178" t="s">
        <v>2039</v>
      </c>
      <c r="D162" s="171" t="s">
        <v>768</v>
      </c>
      <c r="E162" s="172">
        <v>84.2</v>
      </c>
      <c r="F162" s="173"/>
      <c r="G162" s="174">
        <f>ROUND(E162*F162,2)</f>
        <v>0</v>
      </c>
      <c r="H162" s="173"/>
      <c r="I162" s="174">
        <f>ROUND(E162*H162,2)</f>
        <v>0</v>
      </c>
      <c r="J162" s="173"/>
      <c r="K162" s="174">
        <f>ROUND(E162*J162,2)</f>
        <v>0</v>
      </c>
      <c r="L162" s="174">
        <v>21</v>
      </c>
      <c r="M162" s="174">
        <f>G162*(1+L162/100)</f>
        <v>0</v>
      </c>
      <c r="N162" s="172">
        <v>6.9999999999999994E-5</v>
      </c>
      <c r="O162" s="172">
        <f>ROUND(E162*N162,2)</f>
        <v>0.01</v>
      </c>
      <c r="P162" s="172">
        <v>0</v>
      </c>
      <c r="Q162" s="172">
        <f>ROUND(E162*P162,2)</f>
        <v>0</v>
      </c>
      <c r="R162" s="174"/>
      <c r="S162" s="174" t="s">
        <v>443</v>
      </c>
      <c r="T162" s="175" t="s">
        <v>359</v>
      </c>
      <c r="U162" s="160">
        <v>0</v>
      </c>
      <c r="V162" s="160">
        <f>ROUND(E162*U162,2)</f>
        <v>0</v>
      </c>
      <c r="W162" s="160"/>
      <c r="X162" s="160" t="s">
        <v>410</v>
      </c>
      <c r="Y162" s="160" t="s">
        <v>361</v>
      </c>
      <c r="Z162" s="150"/>
      <c r="AA162" s="150"/>
      <c r="AB162" s="150"/>
      <c r="AC162" s="150"/>
      <c r="AD162" s="150"/>
      <c r="AE162" s="150"/>
      <c r="AF162" s="150"/>
      <c r="AG162" s="150" t="s">
        <v>1578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2" x14ac:dyDescent="0.25">
      <c r="A163" s="157"/>
      <c r="B163" s="158"/>
      <c r="C163" s="184" t="s">
        <v>2040</v>
      </c>
      <c r="D163" s="182"/>
      <c r="E163" s="183"/>
      <c r="F163" s="160"/>
      <c r="G163" s="160"/>
      <c r="H163" s="160"/>
      <c r="I163" s="160"/>
      <c r="J163" s="160"/>
      <c r="K163" s="160"/>
      <c r="L163" s="160"/>
      <c r="M163" s="160"/>
      <c r="N163" s="159"/>
      <c r="O163" s="159"/>
      <c r="P163" s="159"/>
      <c r="Q163" s="159"/>
      <c r="R163" s="160"/>
      <c r="S163" s="160"/>
      <c r="T163" s="160"/>
      <c r="U163" s="160"/>
      <c r="V163" s="160"/>
      <c r="W163" s="160"/>
      <c r="X163" s="160"/>
      <c r="Y163" s="160"/>
      <c r="Z163" s="150"/>
      <c r="AA163" s="150"/>
      <c r="AB163" s="150"/>
      <c r="AC163" s="150"/>
      <c r="AD163" s="150"/>
      <c r="AE163" s="150"/>
      <c r="AF163" s="150"/>
      <c r="AG163" s="150" t="s">
        <v>415</v>
      </c>
      <c r="AH163" s="150">
        <v>0</v>
      </c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3" x14ac:dyDescent="0.25">
      <c r="A164" s="157"/>
      <c r="B164" s="158"/>
      <c r="C164" s="184" t="s">
        <v>2041</v>
      </c>
      <c r="D164" s="182"/>
      <c r="E164" s="183">
        <v>84.2</v>
      </c>
      <c r="F164" s="160"/>
      <c r="G164" s="160"/>
      <c r="H164" s="160"/>
      <c r="I164" s="160"/>
      <c r="J164" s="160"/>
      <c r="K164" s="160"/>
      <c r="L164" s="160"/>
      <c r="M164" s="160"/>
      <c r="N164" s="159"/>
      <c r="O164" s="159"/>
      <c r="P164" s="159"/>
      <c r="Q164" s="159"/>
      <c r="R164" s="160"/>
      <c r="S164" s="160"/>
      <c r="T164" s="160"/>
      <c r="U164" s="160"/>
      <c r="V164" s="160"/>
      <c r="W164" s="160"/>
      <c r="X164" s="160"/>
      <c r="Y164" s="160"/>
      <c r="Z164" s="150"/>
      <c r="AA164" s="150"/>
      <c r="AB164" s="150"/>
      <c r="AC164" s="150"/>
      <c r="AD164" s="150"/>
      <c r="AE164" s="150"/>
      <c r="AF164" s="150"/>
      <c r="AG164" s="150" t="s">
        <v>415</v>
      </c>
      <c r="AH164" s="150">
        <v>0</v>
      </c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1" x14ac:dyDescent="0.25">
      <c r="A165" s="169">
        <v>48</v>
      </c>
      <c r="B165" s="170" t="s">
        <v>2042</v>
      </c>
      <c r="C165" s="178" t="s">
        <v>2043</v>
      </c>
      <c r="D165" s="171" t="s">
        <v>422</v>
      </c>
      <c r="E165" s="172">
        <v>100</v>
      </c>
      <c r="F165" s="173"/>
      <c r="G165" s="174">
        <f>ROUND(E165*F165,2)</f>
        <v>0</v>
      </c>
      <c r="H165" s="173"/>
      <c r="I165" s="174">
        <f>ROUND(E165*H165,2)</f>
        <v>0</v>
      </c>
      <c r="J165" s="173"/>
      <c r="K165" s="174">
        <f>ROUND(E165*J165,2)</f>
        <v>0</v>
      </c>
      <c r="L165" s="174">
        <v>21</v>
      </c>
      <c r="M165" s="174">
        <f>G165*(1+L165/100)</f>
        <v>0</v>
      </c>
      <c r="N165" s="172">
        <v>0</v>
      </c>
      <c r="O165" s="172">
        <f>ROUND(E165*N165,2)</f>
        <v>0</v>
      </c>
      <c r="P165" s="172">
        <v>0</v>
      </c>
      <c r="Q165" s="172">
        <f>ROUND(E165*P165,2)</f>
        <v>0</v>
      </c>
      <c r="R165" s="174"/>
      <c r="S165" s="174" t="s">
        <v>443</v>
      </c>
      <c r="T165" s="175" t="s">
        <v>359</v>
      </c>
      <c r="U165" s="160">
        <v>0</v>
      </c>
      <c r="V165" s="160">
        <f>ROUND(E165*U165,2)</f>
        <v>0</v>
      </c>
      <c r="W165" s="160"/>
      <c r="X165" s="160" t="s">
        <v>744</v>
      </c>
      <c r="Y165" s="160" t="s">
        <v>361</v>
      </c>
      <c r="Z165" s="150"/>
      <c r="AA165" s="150"/>
      <c r="AB165" s="150"/>
      <c r="AC165" s="150"/>
      <c r="AD165" s="150"/>
      <c r="AE165" s="150"/>
      <c r="AF165" s="150"/>
      <c r="AG165" s="150" t="s">
        <v>1758</v>
      </c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outlineLevel="2" x14ac:dyDescent="0.25">
      <c r="A166" s="157"/>
      <c r="B166" s="158"/>
      <c r="C166" s="184" t="s">
        <v>2044</v>
      </c>
      <c r="D166" s="182"/>
      <c r="E166" s="183"/>
      <c r="F166" s="160"/>
      <c r="G166" s="160"/>
      <c r="H166" s="160"/>
      <c r="I166" s="160"/>
      <c r="J166" s="160"/>
      <c r="K166" s="160"/>
      <c r="L166" s="160"/>
      <c r="M166" s="160"/>
      <c r="N166" s="159"/>
      <c r="O166" s="159"/>
      <c r="P166" s="159"/>
      <c r="Q166" s="159"/>
      <c r="R166" s="160"/>
      <c r="S166" s="160"/>
      <c r="T166" s="160"/>
      <c r="U166" s="160"/>
      <c r="V166" s="160"/>
      <c r="W166" s="160"/>
      <c r="X166" s="160"/>
      <c r="Y166" s="160"/>
      <c r="Z166" s="150"/>
      <c r="AA166" s="150"/>
      <c r="AB166" s="150"/>
      <c r="AC166" s="150"/>
      <c r="AD166" s="150"/>
      <c r="AE166" s="150"/>
      <c r="AF166" s="150"/>
      <c r="AG166" s="150" t="s">
        <v>415</v>
      </c>
      <c r="AH166" s="150">
        <v>0</v>
      </c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</row>
    <row r="167" spans="1:60" outlineLevel="3" x14ac:dyDescent="0.25">
      <c r="A167" s="157"/>
      <c r="B167" s="158"/>
      <c r="C167" s="184" t="s">
        <v>2023</v>
      </c>
      <c r="D167" s="182"/>
      <c r="E167" s="183">
        <v>100</v>
      </c>
      <c r="F167" s="160"/>
      <c r="G167" s="160"/>
      <c r="H167" s="160"/>
      <c r="I167" s="160"/>
      <c r="J167" s="160"/>
      <c r="K167" s="160"/>
      <c r="L167" s="160"/>
      <c r="M167" s="160"/>
      <c r="N167" s="159"/>
      <c r="O167" s="159"/>
      <c r="P167" s="159"/>
      <c r="Q167" s="159"/>
      <c r="R167" s="160"/>
      <c r="S167" s="160"/>
      <c r="T167" s="160"/>
      <c r="U167" s="160"/>
      <c r="V167" s="160"/>
      <c r="W167" s="160"/>
      <c r="X167" s="160"/>
      <c r="Y167" s="160"/>
      <c r="Z167" s="150"/>
      <c r="AA167" s="150"/>
      <c r="AB167" s="150"/>
      <c r="AC167" s="150"/>
      <c r="AD167" s="150"/>
      <c r="AE167" s="150"/>
      <c r="AF167" s="150"/>
      <c r="AG167" s="150" t="s">
        <v>415</v>
      </c>
      <c r="AH167" s="150">
        <v>0</v>
      </c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outlineLevel="1" x14ac:dyDescent="0.25">
      <c r="A168" s="169">
        <v>49</v>
      </c>
      <c r="B168" s="170" t="s">
        <v>2045</v>
      </c>
      <c r="C168" s="178" t="s">
        <v>2046</v>
      </c>
      <c r="D168" s="171" t="s">
        <v>768</v>
      </c>
      <c r="E168" s="172">
        <v>58</v>
      </c>
      <c r="F168" s="173"/>
      <c r="G168" s="174">
        <f>ROUND(E168*F168,2)</f>
        <v>0</v>
      </c>
      <c r="H168" s="173"/>
      <c r="I168" s="174">
        <f>ROUND(E168*H168,2)</f>
        <v>0</v>
      </c>
      <c r="J168" s="173"/>
      <c r="K168" s="174">
        <f>ROUND(E168*J168,2)</f>
        <v>0</v>
      </c>
      <c r="L168" s="174">
        <v>21</v>
      </c>
      <c r="M168" s="174">
        <f>G168*(1+L168/100)</f>
        <v>0</v>
      </c>
      <c r="N168" s="172">
        <v>0</v>
      </c>
      <c r="O168" s="172">
        <f>ROUND(E168*N168,2)</f>
        <v>0</v>
      </c>
      <c r="P168" s="172">
        <v>0</v>
      </c>
      <c r="Q168" s="172">
        <f>ROUND(E168*P168,2)</f>
        <v>0</v>
      </c>
      <c r="R168" s="174"/>
      <c r="S168" s="174" t="s">
        <v>443</v>
      </c>
      <c r="T168" s="175" t="s">
        <v>359</v>
      </c>
      <c r="U168" s="160">
        <v>0</v>
      </c>
      <c r="V168" s="160">
        <f>ROUND(E168*U168,2)</f>
        <v>0</v>
      </c>
      <c r="W168" s="160"/>
      <c r="X168" s="160" t="s">
        <v>744</v>
      </c>
      <c r="Y168" s="160" t="s">
        <v>361</v>
      </c>
      <c r="Z168" s="150"/>
      <c r="AA168" s="150"/>
      <c r="AB168" s="150"/>
      <c r="AC168" s="150"/>
      <c r="AD168" s="150"/>
      <c r="AE168" s="150"/>
      <c r="AF168" s="150"/>
      <c r="AG168" s="150" t="s">
        <v>1758</v>
      </c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2" x14ac:dyDescent="0.25">
      <c r="A169" s="157"/>
      <c r="B169" s="158"/>
      <c r="C169" s="184" t="s">
        <v>2047</v>
      </c>
      <c r="D169" s="182"/>
      <c r="E169" s="183"/>
      <c r="F169" s="160"/>
      <c r="G169" s="160"/>
      <c r="H169" s="160"/>
      <c r="I169" s="160"/>
      <c r="J169" s="160"/>
      <c r="K169" s="160"/>
      <c r="L169" s="160"/>
      <c r="M169" s="160"/>
      <c r="N169" s="159"/>
      <c r="O169" s="159"/>
      <c r="P169" s="159"/>
      <c r="Q169" s="159"/>
      <c r="R169" s="160"/>
      <c r="S169" s="160"/>
      <c r="T169" s="160"/>
      <c r="U169" s="160"/>
      <c r="V169" s="160"/>
      <c r="W169" s="160"/>
      <c r="X169" s="160"/>
      <c r="Y169" s="160"/>
      <c r="Z169" s="150"/>
      <c r="AA169" s="150"/>
      <c r="AB169" s="150"/>
      <c r="AC169" s="150"/>
      <c r="AD169" s="150"/>
      <c r="AE169" s="150"/>
      <c r="AF169" s="150"/>
      <c r="AG169" s="150" t="s">
        <v>415</v>
      </c>
      <c r="AH169" s="150">
        <v>0</v>
      </c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3" x14ac:dyDescent="0.25">
      <c r="A170" s="157"/>
      <c r="B170" s="158"/>
      <c r="C170" s="184" t="s">
        <v>2048</v>
      </c>
      <c r="D170" s="182"/>
      <c r="E170" s="183"/>
      <c r="F170" s="160"/>
      <c r="G170" s="160"/>
      <c r="H170" s="160"/>
      <c r="I170" s="160"/>
      <c r="J170" s="160"/>
      <c r="K170" s="160"/>
      <c r="L170" s="160"/>
      <c r="M170" s="160"/>
      <c r="N170" s="159"/>
      <c r="O170" s="159"/>
      <c r="P170" s="159"/>
      <c r="Q170" s="159"/>
      <c r="R170" s="160"/>
      <c r="S170" s="160"/>
      <c r="T170" s="160"/>
      <c r="U170" s="160"/>
      <c r="V170" s="160"/>
      <c r="W170" s="160"/>
      <c r="X170" s="160"/>
      <c r="Y170" s="160"/>
      <c r="Z170" s="150"/>
      <c r="AA170" s="150"/>
      <c r="AB170" s="150"/>
      <c r="AC170" s="150"/>
      <c r="AD170" s="150"/>
      <c r="AE170" s="150"/>
      <c r="AF170" s="150"/>
      <c r="AG170" s="150" t="s">
        <v>415</v>
      </c>
      <c r="AH170" s="150">
        <v>0</v>
      </c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3" x14ac:dyDescent="0.25">
      <c r="A171" s="157"/>
      <c r="B171" s="158"/>
      <c r="C171" s="184" t="s">
        <v>2049</v>
      </c>
      <c r="D171" s="182"/>
      <c r="E171" s="183"/>
      <c r="F171" s="160"/>
      <c r="G171" s="160"/>
      <c r="H171" s="160"/>
      <c r="I171" s="160"/>
      <c r="J171" s="160"/>
      <c r="K171" s="160"/>
      <c r="L171" s="160"/>
      <c r="M171" s="160"/>
      <c r="N171" s="159"/>
      <c r="O171" s="159"/>
      <c r="P171" s="159"/>
      <c r="Q171" s="159"/>
      <c r="R171" s="160"/>
      <c r="S171" s="160"/>
      <c r="T171" s="160"/>
      <c r="U171" s="160"/>
      <c r="V171" s="160"/>
      <c r="W171" s="160"/>
      <c r="X171" s="160"/>
      <c r="Y171" s="160"/>
      <c r="Z171" s="150"/>
      <c r="AA171" s="150"/>
      <c r="AB171" s="150"/>
      <c r="AC171" s="150"/>
      <c r="AD171" s="150"/>
      <c r="AE171" s="150"/>
      <c r="AF171" s="150"/>
      <c r="AG171" s="150" t="s">
        <v>415</v>
      </c>
      <c r="AH171" s="150">
        <v>0</v>
      </c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3" x14ac:dyDescent="0.25">
      <c r="A172" s="157"/>
      <c r="B172" s="158"/>
      <c r="C172" s="184" t="s">
        <v>1805</v>
      </c>
      <c r="D172" s="182"/>
      <c r="E172" s="183"/>
      <c r="F172" s="160"/>
      <c r="G172" s="160"/>
      <c r="H172" s="160"/>
      <c r="I172" s="160"/>
      <c r="J172" s="160"/>
      <c r="K172" s="160"/>
      <c r="L172" s="160"/>
      <c r="M172" s="160"/>
      <c r="N172" s="159"/>
      <c r="O172" s="159"/>
      <c r="P172" s="159"/>
      <c r="Q172" s="159"/>
      <c r="R172" s="160"/>
      <c r="S172" s="160"/>
      <c r="T172" s="160"/>
      <c r="U172" s="160"/>
      <c r="V172" s="160"/>
      <c r="W172" s="160"/>
      <c r="X172" s="160"/>
      <c r="Y172" s="160"/>
      <c r="Z172" s="150"/>
      <c r="AA172" s="150"/>
      <c r="AB172" s="150"/>
      <c r="AC172" s="150"/>
      <c r="AD172" s="150"/>
      <c r="AE172" s="150"/>
      <c r="AF172" s="150"/>
      <c r="AG172" s="150" t="s">
        <v>415</v>
      </c>
      <c r="AH172" s="150">
        <v>0</v>
      </c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outlineLevel="3" x14ac:dyDescent="0.25">
      <c r="A173" s="157"/>
      <c r="B173" s="158"/>
      <c r="C173" s="184" t="s">
        <v>2050</v>
      </c>
      <c r="D173" s="182"/>
      <c r="E173" s="183">
        <v>58</v>
      </c>
      <c r="F173" s="160"/>
      <c r="G173" s="160"/>
      <c r="H173" s="160"/>
      <c r="I173" s="160"/>
      <c r="J173" s="160"/>
      <c r="K173" s="160"/>
      <c r="L173" s="160"/>
      <c r="M173" s="160"/>
      <c r="N173" s="159"/>
      <c r="O173" s="159"/>
      <c r="P173" s="159"/>
      <c r="Q173" s="159"/>
      <c r="R173" s="160"/>
      <c r="S173" s="160"/>
      <c r="T173" s="160"/>
      <c r="U173" s="160"/>
      <c r="V173" s="160"/>
      <c r="W173" s="160"/>
      <c r="X173" s="160"/>
      <c r="Y173" s="160"/>
      <c r="Z173" s="150"/>
      <c r="AA173" s="150"/>
      <c r="AB173" s="150"/>
      <c r="AC173" s="150"/>
      <c r="AD173" s="150"/>
      <c r="AE173" s="150"/>
      <c r="AF173" s="150"/>
      <c r="AG173" s="150" t="s">
        <v>415</v>
      </c>
      <c r="AH173" s="150">
        <v>0</v>
      </c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x14ac:dyDescent="0.25">
      <c r="A174" s="162" t="s">
        <v>353</v>
      </c>
      <c r="B174" s="163" t="s">
        <v>259</v>
      </c>
      <c r="C174" s="177" t="s">
        <v>260</v>
      </c>
      <c r="D174" s="164"/>
      <c r="E174" s="165"/>
      <c r="F174" s="166"/>
      <c r="G174" s="166">
        <f>SUMIF(AG175:AG208,"&lt;&gt;NOR",G175:G208)</f>
        <v>0</v>
      </c>
      <c r="H174" s="166"/>
      <c r="I174" s="166">
        <f>SUM(I175:I208)</f>
        <v>0</v>
      </c>
      <c r="J174" s="166"/>
      <c r="K174" s="166">
        <f>SUM(K175:K208)</f>
        <v>0</v>
      </c>
      <c r="L174" s="166"/>
      <c r="M174" s="166">
        <f>SUM(M175:M208)</f>
        <v>0</v>
      </c>
      <c r="N174" s="165"/>
      <c r="O174" s="165">
        <f>SUM(O175:O208)</f>
        <v>13.569999999999999</v>
      </c>
      <c r="P174" s="165"/>
      <c r="Q174" s="165">
        <f>SUM(Q175:Q208)</f>
        <v>0</v>
      </c>
      <c r="R174" s="166"/>
      <c r="S174" s="166"/>
      <c r="T174" s="167"/>
      <c r="U174" s="161"/>
      <c r="V174" s="161">
        <f>SUM(V175:V208)</f>
        <v>0</v>
      </c>
      <c r="W174" s="161"/>
      <c r="X174" s="161"/>
      <c r="Y174" s="161"/>
      <c r="AG174" t="s">
        <v>354</v>
      </c>
    </row>
    <row r="175" spans="1:60" outlineLevel="1" x14ac:dyDescent="0.25">
      <c r="A175" s="169">
        <v>50</v>
      </c>
      <c r="B175" s="170" t="s">
        <v>2051</v>
      </c>
      <c r="C175" s="178" t="s">
        <v>2052</v>
      </c>
      <c r="D175" s="171" t="s">
        <v>1732</v>
      </c>
      <c r="E175" s="172">
        <v>1</v>
      </c>
      <c r="F175" s="173"/>
      <c r="G175" s="174">
        <f>ROUND(E175*F175,2)</f>
        <v>0</v>
      </c>
      <c r="H175" s="173"/>
      <c r="I175" s="174">
        <f>ROUND(E175*H175,2)</f>
        <v>0</v>
      </c>
      <c r="J175" s="173"/>
      <c r="K175" s="174">
        <f>ROUND(E175*J175,2)</f>
        <v>0</v>
      </c>
      <c r="L175" s="174">
        <v>21</v>
      </c>
      <c r="M175" s="174">
        <f>G175*(1+L175/100)</f>
        <v>0</v>
      </c>
      <c r="N175" s="172">
        <v>3.5029999999999999E-2</v>
      </c>
      <c r="O175" s="172">
        <f>ROUND(E175*N175,2)</f>
        <v>0.04</v>
      </c>
      <c r="P175" s="172">
        <v>0</v>
      </c>
      <c r="Q175" s="172">
        <f>ROUND(E175*P175,2)</f>
        <v>0</v>
      </c>
      <c r="R175" s="174"/>
      <c r="S175" s="174" t="s">
        <v>443</v>
      </c>
      <c r="T175" s="175" t="s">
        <v>359</v>
      </c>
      <c r="U175" s="160">
        <v>0</v>
      </c>
      <c r="V175" s="160">
        <f>ROUND(E175*U175,2)</f>
        <v>0</v>
      </c>
      <c r="W175" s="160"/>
      <c r="X175" s="160" t="s">
        <v>410</v>
      </c>
      <c r="Y175" s="160" t="s">
        <v>361</v>
      </c>
      <c r="Z175" s="150"/>
      <c r="AA175" s="150"/>
      <c r="AB175" s="150"/>
      <c r="AC175" s="150"/>
      <c r="AD175" s="150"/>
      <c r="AE175" s="150"/>
      <c r="AF175" s="150"/>
      <c r="AG175" s="150" t="s">
        <v>1578</v>
      </c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outlineLevel="2" x14ac:dyDescent="0.25">
      <c r="A176" s="157"/>
      <c r="B176" s="158"/>
      <c r="C176" s="184" t="s">
        <v>1715</v>
      </c>
      <c r="D176" s="182"/>
      <c r="E176" s="183"/>
      <c r="F176" s="160"/>
      <c r="G176" s="160"/>
      <c r="H176" s="160"/>
      <c r="I176" s="160"/>
      <c r="J176" s="160"/>
      <c r="K176" s="160"/>
      <c r="L176" s="160"/>
      <c r="M176" s="160"/>
      <c r="N176" s="159"/>
      <c r="O176" s="159"/>
      <c r="P176" s="159"/>
      <c r="Q176" s="159"/>
      <c r="R176" s="160"/>
      <c r="S176" s="160"/>
      <c r="T176" s="160"/>
      <c r="U176" s="160"/>
      <c r="V176" s="160"/>
      <c r="W176" s="160"/>
      <c r="X176" s="160"/>
      <c r="Y176" s="160"/>
      <c r="Z176" s="150"/>
      <c r="AA176" s="150"/>
      <c r="AB176" s="150"/>
      <c r="AC176" s="150"/>
      <c r="AD176" s="150"/>
      <c r="AE176" s="150"/>
      <c r="AF176" s="150"/>
      <c r="AG176" s="150" t="s">
        <v>415</v>
      </c>
      <c r="AH176" s="150">
        <v>0</v>
      </c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outlineLevel="3" x14ac:dyDescent="0.25">
      <c r="A177" s="157"/>
      <c r="B177" s="158"/>
      <c r="C177" s="184" t="s">
        <v>213</v>
      </c>
      <c r="D177" s="182"/>
      <c r="E177" s="183">
        <v>1</v>
      </c>
      <c r="F177" s="160"/>
      <c r="G177" s="160"/>
      <c r="H177" s="160"/>
      <c r="I177" s="160"/>
      <c r="J177" s="160"/>
      <c r="K177" s="160"/>
      <c r="L177" s="160"/>
      <c r="M177" s="160"/>
      <c r="N177" s="159"/>
      <c r="O177" s="159"/>
      <c r="P177" s="159"/>
      <c r="Q177" s="159"/>
      <c r="R177" s="160"/>
      <c r="S177" s="160"/>
      <c r="T177" s="160"/>
      <c r="U177" s="160"/>
      <c r="V177" s="160"/>
      <c r="W177" s="160"/>
      <c r="X177" s="160"/>
      <c r="Y177" s="160"/>
      <c r="Z177" s="150"/>
      <c r="AA177" s="150"/>
      <c r="AB177" s="150"/>
      <c r="AC177" s="150"/>
      <c r="AD177" s="150"/>
      <c r="AE177" s="150"/>
      <c r="AF177" s="150"/>
      <c r="AG177" s="150" t="s">
        <v>415</v>
      </c>
      <c r="AH177" s="150">
        <v>0</v>
      </c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outlineLevel="1" x14ac:dyDescent="0.25">
      <c r="A178" s="169">
        <v>51</v>
      </c>
      <c r="B178" s="170" t="s">
        <v>2053</v>
      </c>
      <c r="C178" s="178" t="s">
        <v>2054</v>
      </c>
      <c r="D178" s="171" t="s">
        <v>422</v>
      </c>
      <c r="E178" s="172">
        <v>94</v>
      </c>
      <c r="F178" s="173"/>
      <c r="G178" s="174">
        <f>ROUND(E178*F178,2)</f>
        <v>0</v>
      </c>
      <c r="H178" s="173"/>
      <c r="I178" s="174">
        <f>ROUND(E178*H178,2)</f>
        <v>0</v>
      </c>
      <c r="J178" s="173"/>
      <c r="K178" s="174">
        <f>ROUND(E178*J178,2)</f>
        <v>0</v>
      </c>
      <c r="L178" s="174">
        <v>21</v>
      </c>
      <c r="M178" s="174">
        <f>G178*(1+L178/100)</f>
        <v>0</v>
      </c>
      <c r="N178" s="172">
        <v>0</v>
      </c>
      <c r="O178" s="172">
        <f>ROUND(E178*N178,2)</f>
        <v>0</v>
      </c>
      <c r="P178" s="172">
        <v>0</v>
      </c>
      <c r="Q178" s="172">
        <f>ROUND(E178*P178,2)</f>
        <v>0</v>
      </c>
      <c r="R178" s="174"/>
      <c r="S178" s="174" t="s">
        <v>443</v>
      </c>
      <c r="T178" s="175" t="s">
        <v>359</v>
      </c>
      <c r="U178" s="160">
        <v>0</v>
      </c>
      <c r="V178" s="160">
        <f>ROUND(E178*U178,2)</f>
        <v>0</v>
      </c>
      <c r="W178" s="160"/>
      <c r="X178" s="160" t="s">
        <v>410</v>
      </c>
      <c r="Y178" s="160" t="s">
        <v>361</v>
      </c>
      <c r="Z178" s="150"/>
      <c r="AA178" s="150"/>
      <c r="AB178" s="150"/>
      <c r="AC178" s="150"/>
      <c r="AD178" s="150"/>
      <c r="AE178" s="150"/>
      <c r="AF178" s="150"/>
      <c r="AG178" s="150" t="s">
        <v>1578</v>
      </c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outlineLevel="2" x14ac:dyDescent="0.25">
      <c r="A179" s="157"/>
      <c r="B179" s="158"/>
      <c r="C179" s="184" t="s">
        <v>2037</v>
      </c>
      <c r="D179" s="182"/>
      <c r="E179" s="183"/>
      <c r="F179" s="160"/>
      <c r="G179" s="160"/>
      <c r="H179" s="160"/>
      <c r="I179" s="160"/>
      <c r="J179" s="160"/>
      <c r="K179" s="160"/>
      <c r="L179" s="160"/>
      <c r="M179" s="160"/>
      <c r="N179" s="159"/>
      <c r="O179" s="159"/>
      <c r="P179" s="159"/>
      <c r="Q179" s="159"/>
      <c r="R179" s="160"/>
      <c r="S179" s="160"/>
      <c r="T179" s="160"/>
      <c r="U179" s="160"/>
      <c r="V179" s="160"/>
      <c r="W179" s="160"/>
      <c r="X179" s="160"/>
      <c r="Y179" s="160"/>
      <c r="Z179" s="150"/>
      <c r="AA179" s="150"/>
      <c r="AB179" s="150"/>
      <c r="AC179" s="150"/>
      <c r="AD179" s="150"/>
      <c r="AE179" s="150"/>
      <c r="AF179" s="150"/>
      <c r="AG179" s="150" t="s">
        <v>415</v>
      </c>
      <c r="AH179" s="150">
        <v>0</v>
      </c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outlineLevel="3" x14ac:dyDescent="0.25">
      <c r="A180" s="157"/>
      <c r="B180" s="158"/>
      <c r="C180" s="184" t="s">
        <v>267</v>
      </c>
      <c r="D180" s="182"/>
      <c r="E180" s="183">
        <v>94</v>
      </c>
      <c r="F180" s="160"/>
      <c r="G180" s="160"/>
      <c r="H180" s="160"/>
      <c r="I180" s="160"/>
      <c r="J180" s="160"/>
      <c r="K180" s="160"/>
      <c r="L180" s="160"/>
      <c r="M180" s="160"/>
      <c r="N180" s="159"/>
      <c r="O180" s="159"/>
      <c r="P180" s="159"/>
      <c r="Q180" s="159"/>
      <c r="R180" s="160"/>
      <c r="S180" s="160"/>
      <c r="T180" s="160"/>
      <c r="U180" s="160"/>
      <c r="V180" s="160"/>
      <c r="W180" s="160"/>
      <c r="X180" s="160"/>
      <c r="Y180" s="160"/>
      <c r="Z180" s="150"/>
      <c r="AA180" s="150"/>
      <c r="AB180" s="150"/>
      <c r="AC180" s="150"/>
      <c r="AD180" s="150"/>
      <c r="AE180" s="150"/>
      <c r="AF180" s="150"/>
      <c r="AG180" s="150" t="s">
        <v>415</v>
      </c>
      <c r="AH180" s="150">
        <v>0</v>
      </c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outlineLevel="1" x14ac:dyDescent="0.25">
      <c r="A181" s="169">
        <v>52</v>
      </c>
      <c r="B181" s="170" t="s">
        <v>2055</v>
      </c>
      <c r="C181" s="178" t="s">
        <v>2056</v>
      </c>
      <c r="D181" s="171" t="s">
        <v>422</v>
      </c>
      <c r="E181" s="172">
        <v>94</v>
      </c>
      <c r="F181" s="173"/>
      <c r="G181" s="174">
        <f>ROUND(E181*F181,2)</f>
        <v>0</v>
      </c>
      <c r="H181" s="173"/>
      <c r="I181" s="174">
        <f>ROUND(E181*H181,2)</f>
        <v>0</v>
      </c>
      <c r="J181" s="173"/>
      <c r="K181" s="174">
        <f>ROUND(E181*J181,2)</f>
        <v>0</v>
      </c>
      <c r="L181" s="174">
        <v>21</v>
      </c>
      <c r="M181" s="174">
        <f>G181*(1+L181/100)</f>
        <v>0</v>
      </c>
      <c r="N181" s="172">
        <v>0</v>
      </c>
      <c r="O181" s="172">
        <f>ROUND(E181*N181,2)</f>
        <v>0</v>
      </c>
      <c r="P181" s="172">
        <v>0</v>
      </c>
      <c r="Q181" s="172">
        <f>ROUND(E181*P181,2)</f>
        <v>0</v>
      </c>
      <c r="R181" s="174"/>
      <c r="S181" s="174" t="s">
        <v>443</v>
      </c>
      <c r="T181" s="175" t="s">
        <v>359</v>
      </c>
      <c r="U181" s="160">
        <v>0</v>
      </c>
      <c r="V181" s="160">
        <f>ROUND(E181*U181,2)</f>
        <v>0</v>
      </c>
      <c r="W181" s="160"/>
      <c r="X181" s="160" t="s">
        <v>410</v>
      </c>
      <c r="Y181" s="160" t="s">
        <v>361</v>
      </c>
      <c r="Z181" s="150"/>
      <c r="AA181" s="150"/>
      <c r="AB181" s="150"/>
      <c r="AC181" s="150"/>
      <c r="AD181" s="150"/>
      <c r="AE181" s="150"/>
      <c r="AF181" s="150"/>
      <c r="AG181" s="150" t="s">
        <v>1578</v>
      </c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outlineLevel="2" x14ac:dyDescent="0.25">
      <c r="A182" s="157"/>
      <c r="B182" s="158"/>
      <c r="C182" s="184" t="s">
        <v>2037</v>
      </c>
      <c r="D182" s="182"/>
      <c r="E182" s="183"/>
      <c r="F182" s="160"/>
      <c r="G182" s="160"/>
      <c r="H182" s="160"/>
      <c r="I182" s="160"/>
      <c r="J182" s="160"/>
      <c r="K182" s="160"/>
      <c r="L182" s="160"/>
      <c r="M182" s="160"/>
      <c r="N182" s="159"/>
      <c r="O182" s="159"/>
      <c r="P182" s="159"/>
      <c r="Q182" s="159"/>
      <c r="R182" s="160"/>
      <c r="S182" s="160"/>
      <c r="T182" s="160"/>
      <c r="U182" s="160"/>
      <c r="V182" s="160"/>
      <c r="W182" s="160"/>
      <c r="X182" s="160"/>
      <c r="Y182" s="160"/>
      <c r="Z182" s="150"/>
      <c r="AA182" s="150"/>
      <c r="AB182" s="150"/>
      <c r="AC182" s="150"/>
      <c r="AD182" s="150"/>
      <c r="AE182" s="150"/>
      <c r="AF182" s="150"/>
      <c r="AG182" s="150" t="s">
        <v>415</v>
      </c>
      <c r="AH182" s="150">
        <v>0</v>
      </c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outlineLevel="3" x14ac:dyDescent="0.25">
      <c r="A183" s="157"/>
      <c r="B183" s="158"/>
      <c r="C183" s="184" t="s">
        <v>267</v>
      </c>
      <c r="D183" s="182"/>
      <c r="E183" s="183">
        <v>94</v>
      </c>
      <c r="F183" s="160"/>
      <c r="G183" s="160"/>
      <c r="H183" s="160"/>
      <c r="I183" s="160"/>
      <c r="J183" s="160"/>
      <c r="K183" s="160"/>
      <c r="L183" s="160"/>
      <c r="M183" s="160"/>
      <c r="N183" s="159"/>
      <c r="O183" s="159"/>
      <c r="P183" s="159"/>
      <c r="Q183" s="159"/>
      <c r="R183" s="160"/>
      <c r="S183" s="160"/>
      <c r="T183" s="160"/>
      <c r="U183" s="160"/>
      <c r="V183" s="160"/>
      <c r="W183" s="160"/>
      <c r="X183" s="160"/>
      <c r="Y183" s="160"/>
      <c r="Z183" s="150"/>
      <c r="AA183" s="150"/>
      <c r="AB183" s="150"/>
      <c r="AC183" s="150"/>
      <c r="AD183" s="150"/>
      <c r="AE183" s="150"/>
      <c r="AF183" s="150"/>
      <c r="AG183" s="150" t="s">
        <v>415</v>
      </c>
      <c r="AH183" s="150">
        <v>0</v>
      </c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</row>
    <row r="184" spans="1:60" outlineLevel="1" x14ac:dyDescent="0.25">
      <c r="A184" s="169">
        <v>53</v>
      </c>
      <c r="B184" s="170" t="s">
        <v>1735</v>
      </c>
      <c r="C184" s="178" t="s">
        <v>1736</v>
      </c>
      <c r="D184" s="171" t="s">
        <v>422</v>
      </c>
      <c r="E184" s="172">
        <v>84.2</v>
      </c>
      <c r="F184" s="173"/>
      <c r="G184" s="174">
        <f>ROUND(E184*F184,2)</f>
        <v>0</v>
      </c>
      <c r="H184" s="173"/>
      <c r="I184" s="174">
        <f>ROUND(E184*H184,2)</f>
        <v>0</v>
      </c>
      <c r="J184" s="173"/>
      <c r="K184" s="174">
        <f>ROUND(E184*J184,2)</f>
        <v>0</v>
      </c>
      <c r="L184" s="174">
        <v>21</v>
      </c>
      <c r="M184" s="174">
        <f>G184*(1+L184/100)</f>
        <v>0</v>
      </c>
      <c r="N184" s="172">
        <v>0</v>
      </c>
      <c r="O184" s="172">
        <f>ROUND(E184*N184,2)</f>
        <v>0</v>
      </c>
      <c r="P184" s="172">
        <v>0</v>
      </c>
      <c r="Q184" s="172">
        <f>ROUND(E184*P184,2)</f>
        <v>0</v>
      </c>
      <c r="R184" s="174"/>
      <c r="S184" s="174" t="s">
        <v>443</v>
      </c>
      <c r="T184" s="175" t="s">
        <v>359</v>
      </c>
      <c r="U184" s="160">
        <v>0</v>
      </c>
      <c r="V184" s="160">
        <f>ROUND(E184*U184,2)</f>
        <v>0</v>
      </c>
      <c r="W184" s="160"/>
      <c r="X184" s="160" t="s">
        <v>410</v>
      </c>
      <c r="Y184" s="160" t="s">
        <v>361</v>
      </c>
      <c r="Z184" s="150"/>
      <c r="AA184" s="150"/>
      <c r="AB184" s="150"/>
      <c r="AC184" s="150"/>
      <c r="AD184" s="150"/>
      <c r="AE184" s="150"/>
      <c r="AF184" s="150"/>
      <c r="AG184" s="150" t="s">
        <v>1578</v>
      </c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</row>
    <row r="185" spans="1:60" outlineLevel="2" x14ac:dyDescent="0.25">
      <c r="A185" s="157"/>
      <c r="B185" s="158"/>
      <c r="C185" s="184" t="s">
        <v>2040</v>
      </c>
      <c r="D185" s="182"/>
      <c r="E185" s="183"/>
      <c r="F185" s="160"/>
      <c r="G185" s="160"/>
      <c r="H185" s="160"/>
      <c r="I185" s="160"/>
      <c r="J185" s="160"/>
      <c r="K185" s="160"/>
      <c r="L185" s="160"/>
      <c r="M185" s="160"/>
      <c r="N185" s="159"/>
      <c r="O185" s="159"/>
      <c r="P185" s="159"/>
      <c r="Q185" s="159"/>
      <c r="R185" s="160"/>
      <c r="S185" s="160"/>
      <c r="T185" s="160"/>
      <c r="U185" s="160"/>
      <c r="V185" s="160"/>
      <c r="W185" s="160"/>
      <c r="X185" s="160"/>
      <c r="Y185" s="160"/>
      <c r="Z185" s="150"/>
      <c r="AA185" s="150"/>
      <c r="AB185" s="150"/>
      <c r="AC185" s="150"/>
      <c r="AD185" s="150"/>
      <c r="AE185" s="150"/>
      <c r="AF185" s="150"/>
      <c r="AG185" s="150" t="s">
        <v>415</v>
      </c>
      <c r="AH185" s="150">
        <v>0</v>
      </c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</row>
    <row r="186" spans="1:60" outlineLevel="3" x14ac:dyDescent="0.25">
      <c r="A186" s="157"/>
      <c r="B186" s="158"/>
      <c r="C186" s="184" t="s">
        <v>2041</v>
      </c>
      <c r="D186" s="182"/>
      <c r="E186" s="183">
        <v>84.2</v>
      </c>
      <c r="F186" s="160"/>
      <c r="G186" s="160"/>
      <c r="H186" s="160"/>
      <c r="I186" s="160"/>
      <c r="J186" s="160"/>
      <c r="K186" s="160"/>
      <c r="L186" s="160"/>
      <c r="M186" s="160"/>
      <c r="N186" s="159"/>
      <c r="O186" s="159"/>
      <c r="P186" s="159"/>
      <c r="Q186" s="159"/>
      <c r="R186" s="160"/>
      <c r="S186" s="160"/>
      <c r="T186" s="160"/>
      <c r="U186" s="160"/>
      <c r="V186" s="160"/>
      <c r="W186" s="160"/>
      <c r="X186" s="160"/>
      <c r="Y186" s="160"/>
      <c r="Z186" s="150"/>
      <c r="AA186" s="150"/>
      <c r="AB186" s="150"/>
      <c r="AC186" s="150"/>
      <c r="AD186" s="150"/>
      <c r="AE186" s="150"/>
      <c r="AF186" s="150"/>
      <c r="AG186" s="150" t="s">
        <v>415</v>
      </c>
      <c r="AH186" s="150">
        <v>0</v>
      </c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1" x14ac:dyDescent="0.25">
      <c r="A187" s="169">
        <v>54</v>
      </c>
      <c r="B187" s="170" t="s">
        <v>2057</v>
      </c>
      <c r="C187" s="178" t="s">
        <v>2058</v>
      </c>
      <c r="D187" s="171" t="s">
        <v>1732</v>
      </c>
      <c r="E187" s="172">
        <v>4</v>
      </c>
      <c r="F187" s="173"/>
      <c r="G187" s="174">
        <f>ROUND(E187*F187,2)</f>
        <v>0</v>
      </c>
      <c r="H187" s="173"/>
      <c r="I187" s="174">
        <f>ROUND(E187*H187,2)</f>
        <v>0</v>
      </c>
      <c r="J187" s="173"/>
      <c r="K187" s="174">
        <f>ROUND(E187*J187,2)</f>
        <v>0</v>
      </c>
      <c r="L187" s="174">
        <v>21</v>
      </c>
      <c r="M187" s="174">
        <f>G187*(1+L187/100)</f>
        <v>0</v>
      </c>
      <c r="N187" s="172">
        <v>1.2999999999999999E-4</v>
      </c>
      <c r="O187" s="172">
        <f>ROUND(E187*N187,2)</f>
        <v>0</v>
      </c>
      <c r="P187" s="172">
        <v>0</v>
      </c>
      <c r="Q187" s="172">
        <f>ROUND(E187*P187,2)</f>
        <v>0</v>
      </c>
      <c r="R187" s="174"/>
      <c r="S187" s="174" t="s">
        <v>443</v>
      </c>
      <c r="T187" s="175" t="s">
        <v>359</v>
      </c>
      <c r="U187" s="160">
        <v>0</v>
      </c>
      <c r="V187" s="160">
        <f>ROUND(E187*U187,2)</f>
        <v>0</v>
      </c>
      <c r="W187" s="160"/>
      <c r="X187" s="160" t="s">
        <v>410</v>
      </c>
      <c r="Y187" s="160" t="s">
        <v>361</v>
      </c>
      <c r="Z187" s="150"/>
      <c r="AA187" s="150"/>
      <c r="AB187" s="150"/>
      <c r="AC187" s="150"/>
      <c r="AD187" s="150"/>
      <c r="AE187" s="150"/>
      <c r="AF187" s="150"/>
      <c r="AG187" s="150" t="s">
        <v>1578</v>
      </c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outlineLevel="2" x14ac:dyDescent="0.25">
      <c r="A188" s="157"/>
      <c r="B188" s="158"/>
      <c r="C188" s="184" t="s">
        <v>1733</v>
      </c>
      <c r="D188" s="182"/>
      <c r="E188" s="183"/>
      <c r="F188" s="160"/>
      <c r="G188" s="160"/>
      <c r="H188" s="160"/>
      <c r="I188" s="160"/>
      <c r="J188" s="160"/>
      <c r="K188" s="160"/>
      <c r="L188" s="160"/>
      <c r="M188" s="160"/>
      <c r="N188" s="159"/>
      <c r="O188" s="159"/>
      <c r="P188" s="159"/>
      <c r="Q188" s="159"/>
      <c r="R188" s="160"/>
      <c r="S188" s="160"/>
      <c r="T188" s="160"/>
      <c r="U188" s="160"/>
      <c r="V188" s="160"/>
      <c r="W188" s="160"/>
      <c r="X188" s="160"/>
      <c r="Y188" s="160"/>
      <c r="Z188" s="150"/>
      <c r="AA188" s="150"/>
      <c r="AB188" s="150"/>
      <c r="AC188" s="150"/>
      <c r="AD188" s="150"/>
      <c r="AE188" s="150"/>
      <c r="AF188" s="150"/>
      <c r="AG188" s="150" t="s">
        <v>415</v>
      </c>
      <c r="AH188" s="150">
        <v>0</v>
      </c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</row>
    <row r="189" spans="1:60" outlineLevel="3" x14ac:dyDescent="0.25">
      <c r="A189" s="157"/>
      <c r="B189" s="158"/>
      <c r="C189" s="184" t="s">
        <v>1740</v>
      </c>
      <c r="D189" s="182"/>
      <c r="E189" s="183">
        <v>4</v>
      </c>
      <c r="F189" s="160"/>
      <c r="G189" s="160"/>
      <c r="H189" s="160"/>
      <c r="I189" s="160"/>
      <c r="J189" s="160"/>
      <c r="K189" s="160"/>
      <c r="L189" s="160"/>
      <c r="M189" s="160"/>
      <c r="N189" s="159"/>
      <c r="O189" s="159"/>
      <c r="P189" s="159"/>
      <c r="Q189" s="159"/>
      <c r="R189" s="160"/>
      <c r="S189" s="160"/>
      <c r="T189" s="160"/>
      <c r="U189" s="160"/>
      <c r="V189" s="160"/>
      <c r="W189" s="160"/>
      <c r="X189" s="160"/>
      <c r="Y189" s="160"/>
      <c r="Z189" s="150"/>
      <c r="AA189" s="150"/>
      <c r="AB189" s="150"/>
      <c r="AC189" s="150"/>
      <c r="AD189" s="150"/>
      <c r="AE189" s="150"/>
      <c r="AF189" s="150"/>
      <c r="AG189" s="150" t="s">
        <v>415</v>
      </c>
      <c r="AH189" s="150">
        <v>0</v>
      </c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</row>
    <row r="190" spans="1:60" outlineLevel="1" x14ac:dyDescent="0.25">
      <c r="A190" s="169">
        <v>55</v>
      </c>
      <c r="B190" s="170" t="s">
        <v>1741</v>
      </c>
      <c r="C190" s="178" t="s">
        <v>1742</v>
      </c>
      <c r="D190" s="171" t="s">
        <v>768</v>
      </c>
      <c r="E190" s="172">
        <v>5</v>
      </c>
      <c r="F190" s="173"/>
      <c r="G190" s="174">
        <f>ROUND(E190*F190,2)</f>
        <v>0</v>
      </c>
      <c r="H190" s="173"/>
      <c r="I190" s="174">
        <f>ROUND(E190*H190,2)</f>
        <v>0</v>
      </c>
      <c r="J190" s="173"/>
      <c r="K190" s="174">
        <f>ROUND(E190*J190,2)</f>
        <v>0</v>
      </c>
      <c r="L190" s="174">
        <v>21</v>
      </c>
      <c r="M190" s="174">
        <f>G190*(1+L190/100)</f>
        <v>0</v>
      </c>
      <c r="N190" s="172">
        <v>3.5819999999999998E-2</v>
      </c>
      <c r="O190" s="172">
        <f>ROUND(E190*N190,2)</f>
        <v>0.18</v>
      </c>
      <c r="P190" s="172">
        <v>0</v>
      </c>
      <c r="Q190" s="172">
        <f>ROUND(E190*P190,2)</f>
        <v>0</v>
      </c>
      <c r="R190" s="174"/>
      <c r="S190" s="174" t="s">
        <v>443</v>
      </c>
      <c r="T190" s="175" t="s">
        <v>359</v>
      </c>
      <c r="U190" s="160">
        <v>0</v>
      </c>
      <c r="V190" s="160">
        <f>ROUND(E190*U190,2)</f>
        <v>0</v>
      </c>
      <c r="W190" s="160"/>
      <c r="X190" s="160" t="s">
        <v>410</v>
      </c>
      <c r="Y190" s="160" t="s">
        <v>361</v>
      </c>
      <c r="Z190" s="150"/>
      <c r="AA190" s="150"/>
      <c r="AB190" s="150"/>
      <c r="AC190" s="150"/>
      <c r="AD190" s="150"/>
      <c r="AE190" s="150"/>
      <c r="AF190" s="150"/>
      <c r="AG190" s="150" t="s">
        <v>1578</v>
      </c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</row>
    <row r="191" spans="1:60" outlineLevel="2" x14ac:dyDescent="0.25">
      <c r="A191" s="157"/>
      <c r="B191" s="158"/>
      <c r="C191" s="184" t="s">
        <v>1926</v>
      </c>
      <c r="D191" s="182"/>
      <c r="E191" s="183"/>
      <c r="F191" s="160"/>
      <c r="G191" s="160"/>
      <c r="H191" s="160"/>
      <c r="I191" s="160"/>
      <c r="J191" s="160"/>
      <c r="K191" s="160"/>
      <c r="L191" s="160"/>
      <c r="M191" s="160"/>
      <c r="N191" s="159"/>
      <c r="O191" s="159"/>
      <c r="P191" s="159"/>
      <c r="Q191" s="159"/>
      <c r="R191" s="160"/>
      <c r="S191" s="160"/>
      <c r="T191" s="160"/>
      <c r="U191" s="160"/>
      <c r="V191" s="160"/>
      <c r="W191" s="160"/>
      <c r="X191" s="160"/>
      <c r="Y191" s="160"/>
      <c r="Z191" s="150"/>
      <c r="AA191" s="150"/>
      <c r="AB191" s="150"/>
      <c r="AC191" s="150"/>
      <c r="AD191" s="150"/>
      <c r="AE191" s="150"/>
      <c r="AF191" s="150"/>
      <c r="AG191" s="150" t="s">
        <v>415</v>
      </c>
      <c r="AH191" s="150">
        <v>0</v>
      </c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</row>
    <row r="192" spans="1:60" outlineLevel="3" x14ac:dyDescent="0.25">
      <c r="A192" s="157"/>
      <c r="B192" s="158"/>
      <c r="C192" s="184" t="s">
        <v>249</v>
      </c>
      <c r="D192" s="182"/>
      <c r="E192" s="183">
        <v>5</v>
      </c>
      <c r="F192" s="160"/>
      <c r="G192" s="160"/>
      <c r="H192" s="160"/>
      <c r="I192" s="160"/>
      <c r="J192" s="160"/>
      <c r="K192" s="160"/>
      <c r="L192" s="160"/>
      <c r="M192" s="160"/>
      <c r="N192" s="159"/>
      <c r="O192" s="159"/>
      <c r="P192" s="159"/>
      <c r="Q192" s="159"/>
      <c r="R192" s="160"/>
      <c r="S192" s="160"/>
      <c r="T192" s="160"/>
      <c r="U192" s="160"/>
      <c r="V192" s="160"/>
      <c r="W192" s="160"/>
      <c r="X192" s="160"/>
      <c r="Y192" s="160"/>
      <c r="Z192" s="150"/>
      <c r="AA192" s="150"/>
      <c r="AB192" s="150"/>
      <c r="AC192" s="150"/>
      <c r="AD192" s="150"/>
      <c r="AE192" s="150"/>
      <c r="AF192" s="150"/>
      <c r="AG192" s="150" t="s">
        <v>415</v>
      </c>
      <c r="AH192" s="150">
        <v>0</v>
      </c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</row>
    <row r="193" spans="1:60" outlineLevel="1" x14ac:dyDescent="0.25">
      <c r="A193" s="169">
        <v>56</v>
      </c>
      <c r="B193" s="170" t="s">
        <v>2059</v>
      </c>
      <c r="C193" s="178" t="s">
        <v>2060</v>
      </c>
      <c r="D193" s="171" t="s">
        <v>768</v>
      </c>
      <c r="E193" s="172">
        <v>6</v>
      </c>
      <c r="F193" s="173"/>
      <c r="G193" s="174">
        <f>ROUND(E193*F193,2)</f>
        <v>0</v>
      </c>
      <c r="H193" s="173"/>
      <c r="I193" s="174">
        <f>ROUND(E193*H193,2)</f>
        <v>0</v>
      </c>
      <c r="J193" s="173"/>
      <c r="K193" s="174">
        <f>ROUND(E193*J193,2)</f>
        <v>0</v>
      </c>
      <c r="L193" s="174">
        <v>21</v>
      </c>
      <c r="M193" s="174">
        <f>G193*(1+L193/100)</f>
        <v>0</v>
      </c>
      <c r="N193" s="172">
        <v>2.2089799999999999</v>
      </c>
      <c r="O193" s="172">
        <f>ROUND(E193*N193,2)</f>
        <v>13.25</v>
      </c>
      <c r="P193" s="172">
        <v>0</v>
      </c>
      <c r="Q193" s="172">
        <f>ROUND(E193*P193,2)</f>
        <v>0</v>
      </c>
      <c r="R193" s="174"/>
      <c r="S193" s="174" t="s">
        <v>443</v>
      </c>
      <c r="T193" s="175" t="s">
        <v>359</v>
      </c>
      <c r="U193" s="160">
        <v>0</v>
      </c>
      <c r="V193" s="160">
        <f>ROUND(E193*U193,2)</f>
        <v>0</v>
      </c>
      <c r="W193" s="160"/>
      <c r="X193" s="160" t="s">
        <v>410</v>
      </c>
      <c r="Y193" s="160" t="s">
        <v>361</v>
      </c>
      <c r="Z193" s="150"/>
      <c r="AA193" s="150"/>
      <c r="AB193" s="150"/>
      <c r="AC193" s="150"/>
      <c r="AD193" s="150"/>
      <c r="AE193" s="150"/>
      <c r="AF193" s="150"/>
      <c r="AG193" s="150" t="s">
        <v>1578</v>
      </c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</row>
    <row r="194" spans="1:60" outlineLevel="2" x14ac:dyDescent="0.25">
      <c r="A194" s="157"/>
      <c r="B194" s="158"/>
      <c r="C194" s="184" t="s">
        <v>1755</v>
      </c>
      <c r="D194" s="182"/>
      <c r="E194" s="183"/>
      <c r="F194" s="160"/>
      <c r="G194" s="160"/>
      <c r="H194" s="160"/>
      <c r="I194" s="160"/>
      <c r="J194" s="160"/>
      <c r="K194" s="160"/>
      <c r="L194" s="160"/>
      <c r="M194" s="160"/>
      <c r="N194" s="159"/>
      <c r="O194" s="159"/>
      <c r="P194" s="159"/>
      <c r="Q194" s="159"/>
      <c r="R194" s="160"/>
      <c r="S194" s="160"/>
      <c r="T194" s="160"/>
      <c r="U194" s="160"/>
      <c r="V194" s="160"/>
      <c r="W194" s="160"/>
      <c r="X194" s="160"/>
      <c r="Y194" s="160"/>
      <c r="Z194" s="150"/>
      <c r="AA194" s="150"/>
      <c r="AB194" s="150"/>
      <c r="AC194" s="150"/>
      <c r="AD194" s="150"/>
      <c r="AE194" s="150"/>
      <c r="AF194" s="150"/>
      <c r="AG194" s="150" t="s">
        <v>415</v>
      </c>
      <c r="AH194" s="150">
        <v>0</v>
      </c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</row>
    <row r="195" spans="1:60" outlineLevel="3" x14ac:dyDescent="0.25">
      <c r="A195" s="157"/>
      <c r="B195" s="158"/>
      <c r="C195" s="184" t="s">
        <v>1734</v>
      </c>
      <c r="D195" s="182"/>
      <c r="E195" s="183">
        <v>6</v>
      </c>
      <c r="F195" s="160"/>
      <c r="G195" s="160"/>
      <c r="H195" s="160"/>
      <c r="I195" s="160"/>
      <c r="J195" s="160"/>
      <c r="K195" s="160"/>
      <c r="L195" s="160"/>
      <c r="M195" s="160"/>
      <c r="N195" s="159"/>
      <c r="O195" s="159"/>
      <c r="P195" s="159"/>
      <c r="Q195" s="159"/>
      <c r="R195" s="160"/>
      <c r="S195" s="160"/>
      <c r="T195" s="160"/>
      <c r="U195" s="160"/>
      <c r="V195" s="160"/>
      <c r="W195" s="160"/>
      <c r="X195" s="160"/>
      <c r="Y195" s="160"/>
      <c r="Z195" s="150"/>
      <c r="AA195" s="150"/>
      <c r="AB195" s="150"/>
      <c r="AC195" s="150"/>
      <c r="AD195" s="150"/>
      <c r="AE195" s="150"/>
      <c r="AF195" s="150"/>
      <c r="AG195" s="150" t="s">
        <v>415</v>
      </c>
      <c r="AH195" s="150">
        <v>0</v>
      </c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</row>
    <row r="196" spans="1:60" outlineLevel="1" x14ac:dyDescent="0.25">
      <c r="A196" s="169">
        <v>57</v>
      </c>
      <c r="B196" s="170" t="s">
        <v>1749</v>
      </c>
      <c r="C196" s="178" t="s">
        <v>1750</v>
      </c>
      <c r="D196" s="171" t="s">
        <v>768</v>
      </c>
      <c r="E196" s="172">
        <v>4</v>
      </c>
      <c r="F196" s="173"/>
      <c r="G196" s="174">
        <f>ROUND(E196*F196,2)</f>
        <v>0</v>
      </c>
      <c r="H196" s="173"/>
      <c r="I196" s="174">
        <f>ROUND(E196*H196,2)</f>
        <v>0</v>
      </c>
      <c r="J196" s="173"/>
      <c r="K196" s="174">
        <f>ROUND(E196*J196,2)</f>
        <v>0</v>
      </c>
      <c r="L196" s="174">
        <v>21</v>
      </c>
      <c r="M196" s="174">
        <f>G196*(1+L196/100)</f>
        <v>0</v>
      </c>
      <c r="N196" s="172">
        <v>7.0200000000000002E-3</v>
      </c>
      <c r="O196" s="172">
        <f>ROUND(E196*N196,2)</f>
        <v>0.03</v>
      </c>
      <c r="P196" s="172">
        <v>0</v>
      </c>
      <c r="Q196" s="172">
        <f>ROUND(E196*P196,2)</f>
        <v>0</v>
      </c>
      <c r="R196" s="174"/>
      <c r="S196" s="174" t="s">
        <v>443</v>
      </c>
      <c r="T196" s="175" t="s">
        <v>359</v>
      </c>
      <c r="U196" s="160">
        <v>0</v>
      </c>
      <c r="V196" s="160">
        <f>ROUND(E196*U196,2)</f>
        <v>0</v>
      </c>
      <c r="W196" s="160"/>
      <c r="X196" s="160" t="s">
        <v>410</v>
      </c>
      <c r="Y196" s="160" t="s">
        <v>361</v>
      </c>
      <c r="Z196" s="150"/>
      <c r="AA196" s="150"/>
      <c r="AB196" s="150"/>
      <c r="AC196" s="150"/>
      <c r="AD196" s="150"/>
      <c r="AE196" s="150"/>
      <c r="AF196" s="150"/>
      <c r="AG196" s="150" t="s">
        <v>1578</v>
      </c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</row>
    <row r="197" spans="1:60" outlineLevel="2" x14ac:dyDescent="0.25">
      <c r="A197" s="157"/>
      <c r="B197" s="158"/>
      <c r="C197" s="184" t="s">
        <v>1733</v>
      </c>
      <c r="D197" s="182"/>
      <c r="E197" s="183"/>
      <c r="F197" s="160"/>
      <c r="G197" s="160"/>
      <c r="H197" s="160"/>
      <c r="I197" s="160"/>
      <c r="J197" s="160"/>
      <c r="K197" s="160"/>
      <c r="L197" s="160"/>
      <c r="M197" s="160"/>
      <c r="N197" s="159"/>
      <c r="O197" s="159"/>
      <c r="P197" s="159"/>
      <c r="Q197" s="159"/>
      <c r="R197" s="160"/>
      <c r="S197" s="160"/>
      <c r="T197" s="160"/>
      <c r="U197" s="160"/>
      <c r="V197" s="160"/>
      <c r="W197" s="160"/>
      <c r="X197" s="160"/>
      <c r="Y197" s="160"/>
      <c r="Z197" s="150"/>
      <c r="AA197" s="150"/>
      <c r="AB197" s="150"/>
      <c r="AC197" s="150"/>
      <c r="AD197" s="150"/>
      <c r="AE197" s="150"/>
      <c r="AF197" s="150"/>
      <c r="AG197" s="150" t="s">
        <v>415</v>
      </c>
      <c r="AH197" s="150">
        <v>0</v>
      </c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</row>
    <row r="198" spans="1:60" outlineLevel="3" x14ac:dyDescent="0.25">
      <c r="A198" s="157"/>
      <c r="B198" s="158"/>
      <c r="C198" s="184" t="s">
        <v>1740</v>
      </c>
      <c r="D198" s="182"/>
      <c r="E198" s="183">
        <v>4</v>
      </c>
      <c r="F198" s="160"/>
      <c r="G198" s="160"/>
      <c r="H198" s="160"/>
      <c r="I198" s="160"/>
      <c r="J198" s="160"/>
      <c r="K198" s="160"/>
      <c r="L198" s="160"/>
      <c r="M198" s="160"/>
      <c r="N198" s="159"/>
      <c r="O198" s="159"/>
      <c r="P198" s="159"/>
      <c r="Q198" s="159"/>
      <c r="R198" s="160"/>
      <c r="S198" s="160"/>
      <c r="T198" s="160"/>
      <c r="U198" s="160"/>
      <c r="V198" s="160"/>
      <c r="W198" s="160"/>
      <c r="X198" s="160"/>
      <c r="Y198" s="160"/>
      <c r="Z198" s="150"/>
      <c r="AA198" s="150"/>
      <c r="AB198" s="150"/>
      <c r="AC198" s="150"/>
      <c r="AD198" s="150"/>
      <c r="AE198" s="150"/>
      <c r="AF198" s="150"/>
      <c r="AG198" s="150" t="s">
        <v>415</v>
      </c>
      <c r="AH198" s="150">
        <v>0</v>
      </c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</row>
    <row r="199" spans="1:60" outlineLevel="1" x14ac:dyDescent="0.25">
      <c r="A199" s="169">
        <v>58</v>
      </c>
      <c r="B199" s="170" t="s">
        <v>1751</v>
      </c>
      <c r="C199" s="178" t="s">
        <v>1752</v>
      </c>
      <c r="D199" s="171" t="s">
        <v>768</v>
      </c>
      <c r="E199" s="172">
        <v>6</v>
      </c>
      <c r="F199" s="173"/>
      <c r="G199" s="174">
        <f>ROUND(E199*F199,2)</f>
        <v>0</v>
      </c>
      <c r="H199" s="173"/>
      <c r="I199" s="174">
        <f>ROUND(E199*H199,2)</f>
        <v>0</v>
      </c>
      <c r="J199" s="173"/>
      <c r="K199" s="174">
        <f>ROUND(E199*J199,2)</f>
        <v>0</v>
      </c>
      <c r="L199" s="174">
        <v>21</v>
      </c>
      <c r="M199" s="174">
        <f>G199*(1+L199/100)</f>
        <v>0</v>
      </c>
      <c r="N199" s="172">
        <v>7.0200000000000002E-3</v>
      </c>
      <c r="O199" s="172">
        <f>ROUND(E199*N199,2)</f>
        <v>0.04</v>
      </c>
      <c r="P199" s="172">
        <v>0</v>
      </c>
      <c r="Q199" s="172">
        <f>ROUND(E199*P199,2)</f>
        <v>0</v>
      </c>
      <c r="R199" s="174"/>
      <c r="S199" s="174" t="s">
        <v>443</v>
      </c>
      <c r="T199" s="175" t="s">
        <v>359</v>
      </c>
      <c r="U199" s="160">
        <v>0</v>
      </c>
      <c r="V199" s="160">
        <f>ROUND(E199*U199,2)</f>
        <v>0</v>
      </c>
      <c r="W199" s="160"/>
      <c r="X199" s="160" t="s">
        <v>410</v>
      </c>
      <c r="Y199" s="160" t="s">
        <v>361</v>
      </c>
      <c r="Z199" s="150"/>
      <c r="AA199" s="150"/>
      <c r="AB199" s="150"/>
      <c r="AC199" s="150"/>
      <c r="AD199" s="150"/>
      <c r="AE199" s="150"/>
      <c r="AF199" s="150"/>
      <c r="AG199" s="150" t="s">
        <v>1578</v>
      </c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</row>
    <row r="200" spans="1:60" outlineLevel="2" x14ac:dyDescent="0.25">
      <c r="A200" s="157"/>
      <c r="B200" s="158"/>
      <c r="C200" s="184" t="s">
        <v>1755</v>
      </c>
      <c r="D200" s="182"/>
      <c r="E200" s="183"/>
      <c r="F200" s="160"/>
      <c r="G200" s="160"/>
      <c r="H200" s="160"/>
      <c r="I200" s="160"/>
      <c r="J200" s="160"/>
      <c r="K200" s="160"/>
      <c r="L200" s="160"/>
      <c r="M200" s="160"/>
      <c r="N200" s="159"/>
      <c r="O200" s="159"/>
      <c r="P200" s="159"/>
      <c r="Q200" s="159"/>
      <c r="R200" s="160"/>
      <c r="S200" s="160"/>
      <c r="T200" s="160"/>
      <c r="U200" s="160"/>
      <c r="V200" s="160"/>
      <c r="W200" s="160"/>
      <c r="X200" s="160"/>
      <c r="Y200" s="160"/>
      <c r="Z200" s="150"/>
      <c r="AA200" s="150"/>
      <c r="AB200" s="150"/>
      <c r="AC200" s="150"/>
      <c r="AD200" s="150"/>
      <c r="AE200" s="150"/>
      <c r="AF200" s="150"/>
      <c r="AG200" s="150" t="s">
        <v>415</v>
      </c>
      <c r="AH200" s="150">
        <v>0</v>
      </c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</row>
    <row r="201" spans="1:60" outlineLevel="3" x14ac:dyDescent="0.25">
      <c r="A201" s="157"/>
      <c r="B201" s="158"/>
      <c r="C201" s="184" t="s">
        <v>1734</v>
      </c>
      <c r="D201" s="182"/>
      <c r="E201" s="183">
        <v>6</v>
      </c>
      <c r="F201" s="160"/>
      <c r="G201" s="160"/>
      <c r="H201" s="160"/>
      <c r="I201" s="160"/>
      <c r="J201" s="160"/>
      <c r="K201" s="160"/>
      <c r="L201" s="160"/>
      <c r="M201" s="160"/>
      <c r="N201" s="159"/>
      <c r="O201" s="159"/>
      <c r="P201" s="159"/>
      <c r="Q201" s="159"/>
      <c r="R201" s="160"/>
      <c r="S201" s="160"/>
      <c r="T201" s="160"/>
      <c r="U201" s="160"/>
      <c r="V201" s="160"/>
      <c r="W201" s="160"/>
      <c r="X201" s="160"/>
      <c r="Y201" s="160"/>
      <c r="Z201" s="150"/>
      <c r="AA201" s="150"/>
      <c r="AB201" s="150"/>
      <c r="AC201" s="150"/>
      <c r="AD201" s="150"/>
      <c r="AE201" s="150"/>
      <c r="AF201" s="150"/>
      <c r="AG201" s="150" t="s">
        <v>415</v>
      </c>
      <c r="AH201" s="150">
        <v>0</v>
      </c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</row>
    <row r="202" spans="1:60" ht="20.399999999999999" outlineLevel="1" x14ac:dyDescent="0.25">
      <c r="A202" s="169">
        <v>59</v>
      </c>
      <c r="B202" s="170" t="s">
        <v>2061</v>
      </c>
      <c r="C202" s="178" t="s">
        <v>2062</v>
      </c>
      <c r="D202" s="171" t="s">
        <v>768</v>
      </c>
      <c r="E202" s="172">
        <v>1</v>
      </c>
      <c r="F202" s="173"/>
      <c r="G202" s="174">
        <f>ROUND(E202*F202,2)</f>
        <v>0</v>
      </c>
      <c r="H202" s="173"/>
      <c r="I202" s="174">
        <f>ROUND(E202*H202,2)</f>
        <v>0</v>
      </c>
      <c r="J202" s="173"/>
      <c r="K202" s="174">
        <f>ROUND(E202*J202,2)</f>
        <v>0</v>
      </c>
      <c r="L202" s="174">
        <v>21</v>
      </c>
      <c r="M202" s="174">
        <f>G202*(1+L202/100)</f>
        <v>0</v>
      </c>
      <c r="N202" s="172">
        <v>3.363E-2</v>
      </c>
      <c r="O202" s="172">
        <f>ROUND(E202*N202,2)</f>
        <v>0.03</v>
      </c>
      <c r="P202" s="172">
        <v>0</v>
      </c>
      <c r="Q202" s="172">
        <f>ROUND(E202*P202,2)</f>
        <v>0</v>
      </c>
      <c r="R202" s="174"/>
      <c r="S202" s="174" t="s">
        <v>443</v>
      </c>
      <c r="T202" s="175" t="s">
        <v>359</v>
      </c>
      <c r="U202" s="160">
        <v>0</v>
      </c>
      <c r="V202" s="160">
        <f>ROUND(E202*U202,2)</f>
        <v>0</v>
      </c>
      <c r="W202" s="160"/>
      <c r="X202" s="160" t="s">
        <v>744</v>
      </c>
      <c r="Y202" s="160" t="s">
        <v>361</v>
      </c>
      <c r="Z202" s="150"/>
      <c r="AA202" s="150"/>
      <c r="AB202" s="150"/>
      <c r="AC202" s="150"/>
      <c r="AD202" s="150"/>
      <c r="AE202" s="150"/>
      <c r="AF202" s="150"/>
      <c r="AG202" s="150" t="s">
        <v>1758</v>
      </c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</row>
    <row r="203" spans="1:60" outlineLevel="2" x14ac:dyDescent="0.25">
      <c r="A203" s="157"/>
      <c r="B203" s="158"/>
      <c r="C203" s="184" t="s">
        <v>1715</v>
      </c>
      <c r="D203" s="182"/>
      <c r="E203" s="183"/>
      <c r="F203" s="160"/>
      <c r="G203" s="160"/>
      <c r="H203" s="160"/>
      <c r="I203" s="160"/>
      <c r="J203" s="160"/>
      <c r="K203" s="160"/>
      <c r="L203" s="160"/>
      <c r="M203" s="160"/>
      <c r="N203" s="159"/>
      <c r="O203" s="159"/>
      <c r="P203" s="159"/>
      <c r="Q203" s="159"/>
      <c r="R203" s="160"/>
      <c r="S203" s="160"/>
      <c r="T203" s="160"/>
      <c r="U203" s="160"/>
      <c r="V203" s="160"/>
      <c r="W203" s="160"/>
      <c r="X203" s="160"/>
      <c r="Y203" s="160"/>
      <c r="Z203" s="150"/>
      <c r="AA203" s="150"/>
      <c r="AB203" s="150"/>
      <c r="AC203" s="150"/>
      <c r="AD203" s="150"/>
      <c r="AE203" s="150"/>
      <c r="AF203" s="150"/>
      <c r="AG203" s="150" t="s">
        <v>415</v>
      </c>
      <c r="AH203" s="150">
        <v>0</v>
      </c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</row>
    <row r="204" spans="1:60" outlineLevel="3" x14ac:dyDescent="0.25">
      <c r="A204" s="157"/>
      <c r="B204" s="158"/>
      <c r="C204" s="184" t="s">
        <v>213</v>
      </c>
      <c r="D204" s="182"/>
      <c r="E204" s="183">
        <v>1</v>
      </c>
      <c r="F204" s="160"/>
      <c r="G204" s="160"/>
      <c r="H204" s="160"/>
      <c r="I204" s="160"/>
      <c r="J204" s="160"/>
      <c r="K204" s="160"/>
      <c r="L204" s="160"/>
      <c r="M204" s="160"/>
      <c r="N204" s="159"/>
      <c r="O204" s="159"/>
      <c r="P204" s="159"/>
      <c r="Q204" s="159"/>
      <c r="R204" s="160"/>
      <c r="S204" s="160"/>
      <c r="T204" s="160"/>
      <c r="U204" s="160"/>
      <c r="V204" s="160"/>
      <c r="W204" s="160"/>
      <c r="X204" s="160"/>
      <c r="Y204" s="160"/>
      <c r="Z204" s="150"/>
      <c r="AA204" s="150"/>
      <c r="AB204" s="150"/>
      <c r="AC204" s="150"/>
      <c r="AD204" s="150"/>
      <c r="AE204" s="150"/>
      <c r="AF204" s="150"/>
      <c r="AG204" s="150" t="s">
        <v>415</v>
      </c>
      <c r="AH204" s="150">
        <v>0</v>
      </c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</row>
    <row r="205" spans="1:60" outlineLevel="1" x14ac:dyDescent="0.25">
      <c r="A205" s="169">
        <v>60</v>
      </c>
      <c r="B205" s="170" t="s">
        <v>1756</v>
      </c>
      <c r="C205" s="178" t="s">
        <v>2063</v>
      </c>
      <c r="D205" s="171" t="s">
        <v>422</v>
      </c>
      <c r="E205" s="172">
        <v>209.2</v>
      </c>
      <c r="F205" s="173"/>
      <c r="G205" s="174">
        <f>ROUND(E205*F205,2)</f>
        <v>0</v>
      </c>
      <c r="H205" s="173"/>
      <c r="I205" s="174">
        <f>ROUND(E205*H205,2)</f>
        <v>0</v>
      </c>
      <c r="J205" s="173"/>
      <c r="K205" s="174">
        <f>ROUND(E205*J205,2)</f>
        <v>0</v>
      </c>
      <c r="L205" s="174">
        <v>21</v>
      </c>
      <c r="M205" s="174">
        <f>G205*(1+L205/100)</f>
        <v>0</v>
      </c>
      <c r="N205" s="172">
        <v>0</v>
      </c>
      <c r="O205" s="172">
        <f>ROUND(E205*N205,2)</f>
        <v>0</v>
      </c>
      <c r="P205" s="172">
        <v>0</v>
      </c>
      <c r="Q205" s="172">
        <f>ROUND(E205*P205,2)</f>
        <v>0</v>
      </c>
      <c r="R205" s="174"/>
      <c r="S205" s="174" t="s">
        <v>443</v>
      </c>
      <c r="T205" s="175" t="s">
        <v>359</v>
      </c>
      <c r="U205" s="160">
        <v>0</v>
      </c>
      <c r="V205" s="160">
        <f>ROUND(E205*U205,2)</f>
        <v>0</v>
      </c>
      <c r="W205" s="160"/>
      <c r="X205" s="160" t="s">
        <v>744</v>
      </c>
      <c r="Y205" s="160" t="s">
        <v>361</v>
      </c>
      <c r="Z205" s="150"/>
      <c r="AA205" s="150"/>
      <c r="AB205" s="150"/>
      <c r="AC205" s="150"/>
      <c r="AD205" s="150"/>
      <c r="AE205" s="150"/>
      <c r="AF205" s="150"/>
      <c r="AG205" s="150" t="s">
        <v>1758</v>
      </c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</row>
    <row r="206" spans="1:60" outlineLevel="2" x14ac:dyDescent="0.25">
      <c r="A206" s="157"/>
      <c r="B206" s="158"/>
      <c r="C206" s="184" t="s">
        <v>2022</v>
      </c>
      <c r="D206" s="182"/>
      <c r="E206" s="183"/>
      <c r="F206" s="160"/>
      <c r="G206" s="160"/>
      <c r="H206" s="160"/>
      <c r="I206" s="160"/>
      <c r="J206" s="160"/>
      <c r="K206" s="160"/>
      <c r="L206" s="160"/>
      <c r="M206" s="160"/>
      <c r="N206" s="159"/>
      <c r="O206" s="159"/>
      <c r="P206" s="159"/>
      <c r="Q206" s="159"/>
      <c r="R206" s="160"/>
      <c r="S206" s="160"/>
      <c r="T206" s="160"/>
      <c r="U206" s="160"/>
      <c r="V206" s="160"/>
      <c r="W206" s="160"/>
      <c r="X206" s="160"/>
      <c r="Y206" s="160"/>
      <c r="Z206" s="150"/>
      <c r="AA206" s="150"/>
      <c r="AB206" s="150"/>
      <c r="AC206" s="150"/>
      <c r="AD206" s="150"/>
      <c r="AE206" s="150"/>
      <c r="AF206" s="150"/>
      <c r="AG206" s="150" t="s">
        <v>415</v>
      </c>
      <c r="AH206" s="150">
        <v>0</v>
      </c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</row>
    <row r="207" spans="1:60" outlineLevel="3" x14ac:dyDescent="0.25">
      <c r="A207" s="157"/>
      <c r="B207" s="158"/>
      <c r="C207" s="184" t="s">
        <v>2064</v>
      </c>
      <c r="D207" s="182"/>
      <c r="E207" s="183"/>
      <c r="F207" s="160"/>
      <c r="G207" s="160"/>
      <c r="H207" s="160"/>
      <c r="I207" s="160"/>
      <c r="J207" s="160"/>
      <c r="K207" s="160"/>
      <c r="L207" s="160"/>
      <c r="M207" s="160"/>
      <c r="N207" s="159"/>
      <c r="O207" s="159"/>
      <c r="P207" s="159"/>
      <c r="Q207" s="159"/>
      <c r="R207" s="160"/>
      <c r="S207" s="160"/>
      <c r="T207" s="160"/>
      <c r="U207" s="160"/>
      <c r="V207" s="160"/>
      <c r="W207" s="160"/>
      <c r="X207" s="160"/>
      <c r="Y207" s="160"/>
      <c r="Z207" s="150"/>
      <c r="AA207" s="150"/>
      <c r="AB207" s="150"/>
      <c r="AC207" s="150"/>
      <c r="AD207" s="150"/>
      <c r="AE207" s="150"/>
      <c r="AF207" s="150"/>
      <c r="AG207" s="150" t="s">
        <v>415</v>
      </c>
      <c r="AH207" s="150">
        <v>0</v>
      </c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</row>
    <row r="208" spans="1:60" outlineLevel="3" x14ac:dyDescent="0.25">
      <c r="A208" s="157"/>
      <c r="B208" s="158"/>
      <c r="C208" s="184" t="s">
        <v>2065</v>
      </c>
      <c r="D208" s="182"/>
      <c r="E208" s="183">
        <v>209.2</v>
      </c>
      <c r="F208" s="160"/>
      <c r="G208" s="160"/>
      <c r="H208" s="160"/>
      <c r="I208" s="160"/>
      <c r="J208" s="160"/>
      <c r="K208" s="160"/>
      <c r="L208" s="160"/>
      <c r="M208" s="160"/>
      <c r="N208" s="159"/>
      <c r="O208" s="159"/>
      <c r="P208" s="159"/>
      <c r="Q208" s="159"/>
      <c r="R208" s="160"/>
      <c r="S208" s="160"/>
      <c r="T208" s="160"/>
      <c r="U208" s="160"/>
      <c r="V208" s="160"/>
      <c r="W208" s="160"/>
      <c r="X208" s="160"/>
      <c r="Y208" s="160"/>
      <c r="Z208" s="150"/>
      <c r="AA208" s="150"/>
      <c r="AB208" s="150"/>
      <c r="AC208" s="150"/>
      <c r="AD208" s="150"/>
      <c r="AE208" s="150"/>
      <c r="AF208" s="150"/>
      <c r="AG208" s="150" t="s">
        <v>415</v>
      </c>
      <c r="AH208" s="150">
        <v>0</v>
      </c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</row>
    <row r="209" spans="1:60" ht="26.4" x14ac:dyDescent="0.25">
      <c r="A209" s="162" t="s">
        <v>353</v>
      </c>
      <c r="B209" s="163" t="s">
        <v>261</v>
      </c>
      <c r="C209" s="177" t="s">
        <v>262</v>
      </c>
      <c r="D209" s="164"/>
      <c r="E209" s="165"/>
      <c r="F209" s="166"/>
      <c r="G209" s="166">
        <f>SUMIF(AG210:AG212,"&lt;&gt;NOR",G210:G212)</f>
        <v>0</v>
      </c>
      <c r="H209" s="166"/>
      <c r="I209" s="166">
        <f>SUM(I210:I212)</f>
        <v>0</v>
      </c>
      <c r="J209" s="166"/>
      <c r="K209" s="166">
        <f>SUM(K210:K212)</f>
        <v>0</v>
      </c>
      <c r="L209" s="166"/>
      <c r="M209" s="166">
        <f>SUM(M210:M212)</f>
        <v>0</v>
      </c>
      <c r="N209" s="165"/>
      <c r="O209" s="165">
        <f>SUM(O210:O212)</f>
        <v>0.65</v>
      </c>
      <c r="P209" s="165"/>
      <c r="Q209" s="165">
        <f>SUM(Q210:Q212)</f>
        <v>0</v>
      </c>
      <c r="R209" s="166"/>
      <c r="S209" s="166"/>
      <c r="T209" s="167"/>
      <c r="U209" s="161"/>
      <c r="V209" s="161">
        <f>SUM(V210:V212)</f>
        <v>0</v>
      </c>
      <c r="W209" s="161"/>
      <c r="X209" s="161"/>
      <c r="Y209" s="161"/>
      <c r="AG209" t="s">
        <v>354</v>
      </c>
    </row>
    <row r="210" spans="1:60" outlineLevel="1" x14ac:dyDescent="0.25">
      <c r="A210" s="169">
        <v>61</v>
      </c>
      <c r="B210" s="170" t="s">
        <v>1759</v>
      </c>
      <c r="C210" s="178" t="s">
        <v>1760</v>
      </c>
      <c r="D210" s="171" t="s">
        <v>422</v>
      </c>
      <c r="E210" s="172">
        <v>23.361599999999999</v>
      </c>
      <c r="F210" s="173"/>
      <c r="G210" s="174">
        <f>ROUND(E210*F210,2)</f>
        <v>0</v>
      </c>
      <c r="H210" s="173"/>
      <c r="I210" s="174">
        <f>ROUND(E210*H210,2)</f>
        <v>0</v>
      </c>
      <c r="J210" s="173"/>
      <c r="K210" s="174">
        <f>ROUND(E210*J210,2)</f>
        <v>0</v>
      </c>
      <c r="L210" s="174">
        <v>21</v>
      </c>
      <c r="M210" s="174">
        <f>G210*(1+L210/100)</f>
        <v>0</v>
      </c>
      <c r="N210" s="172">
        <v>2.7709999999999999E-2</v>
      </c>
      <c r="O210" s="172">
        <f>ROUND(E210*N210,2)</f>
        <v>0.65</v>
      </c>
      <c r="P210" s="172">
        <v>0</v>
      </c>
      <c r="Q210" s="172">
        <f>ROUND(E210*P210,2)</f>
        <v>0</v>
      </c>
      <c r="R210" s="174"/>
      <c r="S210" s="174" t="s">
        <v>443</v>
      </c>
      <c r="T210" s="175" t="s">
        <v>359</v>
      </c>
      <c r="U210" s="160">
        <v>0</v>
      </c>
      <c r="V210" s="160">
        <f>ROUND(E210*U210,2)</f>
        <v>0</v>
      </c>
      <c r="W210" s="160"/>
      <c r="X210" s="160" t="s">
        <v>410</v>
      </c>
      <c r="Y210" s="160" t="s">
        <v>361</v>
      </c>
      <c r="Z210" s="150"/>
      <c r="AA210" s="150"/>
      <c r="AB210" s="150"/>
      <c r="AC210" s="150"/>
      <c r="AD210" s="150"/>
      <c r="AE210" s="150"/>
      <c r="AF210" s="150"/>
      <c r="AG210" s="150" t="s">
        <v>1578</v>
      </c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</row>
    <row r="211" spans="1:60" outlineLevel="2" x14ac:dyDescent="0.25">
      <c r="A211" s="157"/>
      <c r="B211" s="158"/>
      <c r="C211" s="184" t="s">
        <v>2066</v>
      </c>
      <c r="D211" s="182"/>
      <c r="E211" s="183"/>
      <c r="F211" s="160"/>
      <c r="G211" s="160"/>
      <c r="H211" s="160"/>
      <c r="I211" s="160"/>
      <c r="J211" s="160"/>
      <c r="K211" s="160"/>
      <c r="L211" s="160"/>
      <c r="M211" s="160"/>
      <c r="N211" s="159"/>
      <c r="O211" s="159"/>
      <c r="P211" s="159"/>
      <c r="Q211" s="159"/>
      <c r="R211" s="160"/>
      <c r="S211" s="160"/>
      <c r="T211" s="160"/>
      <c r="U211" s="160"/>
      <c r="V211" s="160"/>
      <c r="W211" s="160"/>
      <c r="X211" s="160"/>
      <c r="Y211" s="160"/>
      <c r="Z211" s="150"/>
      <c r="AA211" s="150"/>
      <c r="AB211" s="150"/>
      <c r="AC211" s="150"/>
      <c r="AD211" s="150"/>
      <c r="AE211" s="150"/>
      <c r="AF211" s="150"/>
      <c r="AG211" s="150" t="s">
        <v>415</v>
      </c>
      <c r="AH211" s="150">
        <v>0</v>
      </c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</row>
    <row r="212" spans="1:60" outlineLevel="3" x14ac:dyDescent="0.25">
      <c r="A212" s="157"/>
      <c r="B212" s="158"/>
      <c r="C212" s="184" t="s">
        <v>2067</v>
      </c>
      <c r="D212" s="182"/>
      <c r="E212" s="183">
        <v>23.361599999999999</v>
      </c>
      <c r="F212" s="160"/>
      <c r="G212" s="160"/>
      <c r="H212" s="160"/>
      <c r="I212" s="160"/>
      <c r="J212" s="160"/>
      <c r="K212" s="160"/>
      <c r="L212" s="160"/>
      <c r="M212" s="160"/>
      <c r="N212" s="159"/>
      <c r="O212" s="159"/>
      <c r="P212" s="159"/>
      <c r="Q212" s="159"/>
      <c r="R212" s="160"/>
      <c r="S212" s="160"/>
      <c r="T212" s="160"/>
      <c r="U212" s="160"/>
      <c r="V212" s="160"/>
      <c r="W212" s="160"/>
      <c r="X212" s="160"/>
      <c r="Y212" s="160"/>
      <c r="Z212" s="150"/>
      <c r="AA212" s="150"/>
      <c r="AB212" s="150"/>
      <c r="AC212" s="150"/>
      <c r="AD212" s="150"/>
      <c r="AE212" s="150"/>
      <c r="AF212" s="150"/>
      <c r="AG212" s="150" t="s">
        <v>415</v>
      </c>
      <c r="AH212" s="150">
        <v>0</v>
      </c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</row>
    <row r="213" spans="1:60" x14ac:dyDescent="0.25">
      <c r="A213" s="162" t="s">
        <v>353</v>
      </c>
      <c r="B213" s="163" t="s">
        <v>264</v>
      </c>
      <c r="C213" s="177" t="s">
        <v>266</v>
      </c>
      <c r="D213" s="164"/>
      <c r="E213" s="165"/>
      <c r="F213" s="166"/>
      <c r="G213" s="166">
        <f>SUMIF(AG214:AG219,"&lt;&gt;NOR",G214:G219)</f>
        <v>0</v>
      </c>
      <c r="H213" s="166"/>
      <c r="I213" s="166">
        <f>SUM(I214:I219)</f>
        <v>0</v>
      </c>
      <c r="J213" s="166"/>
      <c r="K213" s="166">
        <f>SUM(K214:K219)</f>
        <v>0</v>
      </c>
      <c r="L213" s="166"/>
      <c r="M213" s="166">
        <f>SUM(M214:M219)</f>
        <v>0</v>
      </c>
      <c r="N213" s="165"/>
      <c r="O213" s="165">
        <f>SUM(O214:O219)</f>
        <v>10.71</v>
      </c>
      <c r="P213" s="165"/>
      <c r="Q213" s="165">
        <f>SUM(Q214:Q219)</f>
        <v>0</v>
      </c>
      <c r="R213" s="166"/>
      <c r="S213" s="166"/>
      <c r="T213" s="167"/>
      <c r="U213" s="161"/>
      <c r="V213" s="161">
        <f>SUM(V214:V219)</f>
        <v>0</v>
      </c>
      <c r="W213" s="161"/>
      <c r="X213" s="161"/>
      <c r="Y213" s="161"/>
      <c r="AG213" t="s">
        <v>354</v>
      </c>
    </row>
    <row r="214" spans="1:60" outlineLevel="1" x14ac:dyDescent="0.25">
      <c r="A214" s="169">
        <v>62</v>
      </c>
      <c r="B214" s="170" t="s">
        <v>1764</v>
      </c>
      <c r="C214" s="178" t="s">
        <v>1765</v>
      </c>
      <c r="D214" s="171" t="s">
        <v>422</v>
      </c>
      <c r="E214" s="172">
        <v>42</v>
      </c>
      <c r="F214" s="173"/>
      <c r="G214" s="174">
        <f>ROUND(E214*F214,2)</f>
        <v>0</v>
      </c>
      <c r="H214" s="173"/>
      <c r="I214" s="174">
        <f>ROUND(E214*H214,2)</f>
        <v>0</v>
      </c>
      <c r="J214" s="173"/>
      <c r="K214" s="174">
        <f>ROUND(E214*J214,2)</f>
        <v>0</v>
      </c>
      <c r="L214" s="174">
        <v>21</v>
      </c>
      <c r="M214" s="174">
        <f>G214*(1+L214/100)</f>
        <v>0</v>
      </c>
      <c r="N214" s="172">
        <v>5.6610000000000001E-2</v>
      </c>
      <c r="O214" s="172">
        <f>ROUND(E214*N214,2)</f>
        <v>2.38</v>
      </c>
      <c r="P214" s="172">
        <v>0</v>
      </c>
      <c r="Q214" s="172">
        <f>ROUND(E214*P214,2)</f>
        <v>0</v>
      </c>
      <c r="R214" s="174"/>
      <c r="S214" s="174" t="s">
        <v>443</v>
      </c>
      <c r="T214" s="175" t="s">
        <v>359</v>
      </c>
      <c r="U214" s="160">
        <v>0</v>
      </c>
      <c r="V214" s="160">
        <f>ROUND(E214*U214,2)</f>
        <v>0</v>
      </c>
      <c r="W214" s="160"/>
      <c r="X214" s="160" t="s">
        <v>410</v>
      </c>
      <c r="Y214" s="160" t="s">
        <v>361</v>
      </c>
      <c r="Z214" s="150"/>
      <c r="AA214" s="150"/>
      <c r="AB214" s="150"/>
      <c r="AC214" s="150"/>
      <c r="AD214" s="150"/>
      <c r="AE214" s="150"/>
      <c r="AF214" s="150"/>
      <c r="AG214" s="150" t="s">
        <v>1578</v>
      </c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</row>
    <row r="215" spans="1:60" outlineLevel="2" x14ac:dyDescent="0.25">
      <c r="A215" s="157"/>
      <c r="B215" s="158"/>
      <c r="C215" s="184" t="s">
        <v>2068</v>
      </c>
      <c r="D215" s="182"/>
      <c r="E215" s="183"/>
      <c r="F215" s="160"/>
      <c r="G215" s="160"/>
      <c r="H215" s="160"/>
      <c r="I215" s="160"/>
      <c r="J215" s="160"/>
      <c r="K215" s="160"/>
      <c r="L215" s="160"/>
      <c r="M215" s="160"/>
      <c r="N215" s="159"/>
      <c r="O215" s="159"/>
      <c r="P215" s="159"/>
      <c r="Q215" s="159"/>
      <c r="R215" s="160"/>
      <c r="S215" s="160"/>
      <c r="T215" s="160"/>
      <c r="U215" s="160"/>
      <c r="V215" s="160"/>
      <c r="W215" s="160"/>
      <c r="X215" s="160"/>
      <c r="Y215" s="160"/>
      <c r="Z215" s="150"/>
      <c r="AA215" s="150"/>
      <c r="AB215" s="150"/>
      <c r="AC215" s="150"/>
      <c r="AD215" s="150"/>
      <c r="AE215" s="150"/>
      <c r="AF215" s="150"/>
      <c r="AG215" s="150" t="s">
        <v>415</v>
      </c>
      <c r="AH215" s="150">
        <v>0</v>
      </c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</row>
    <row r="216" spans="1:60" outlineLevel="3" x14ac:dyDescent="0.25">
      <c r="A216" s="157"/>
      <c r="B216" s="158"/>
      <c r="C216" s="184" t="s">
        <v>2069</v>
      </c>
      <c r="D216" s="182"/>
      <c r="E216" s="183">
        <v>42</v>
      </c>
      <c r="F216" s="160"/>
      <c r="G216" s="160"/>
      <c r="H216" s="160"/>
      <c r="I216" s="160"/>
      <c r="J216" s="160"/>
      <c r="K216" s="160"/>
      <c r="L216" s="160"/>
      <c r="M216" s="160"/>
      <c r="N216" s="159"/>
      <c r="O216" s="159"/>
      <c r="P216" s="159"/>
      <c r="Q216" s="159"/>
      <c r="R216" s="160"/>
      <c r="S216" s="160"/>
      <c r="T216" s="160"/>
      <c r="U216" s="160"/>
      <c r="V216" s="160"/>
      <c r="W216" s="160"/>
      <c r="X216" s="160"/>
      <c r="Y216" s="160"/>
      <c r="Z216" s="150"/>
      <c r="AA216" s="150"/>
      <c r="AB216" s="150"/>
      <c r="AC216" s="150"/>
      <c r="AD216" s="150"/>
      <c r="AE216" s="150"/>
      <c r="AF216" s="150"/>
      <c r="AG216" s="150" t="s">
        <v>415</v>
      </c>
      <c r="AH216" s="150">
        <v>0</v>
      </c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</row>
    <row r="217" spans="1:60" outlineLevel="1" x14ac:dyDescent="0.25">
      <c r="A217" s="169">
        <v>63</v>
      </c>
      <c r="B217" s="170" t="s">
        <v>2070</v>
      </c>
      <c r="C217" s="178" t="s">
        <v>2071</v>
      </c>
      <c r="D217" s="171" t="s">
        <v>422</v>
      </c>
      <c r="E217" s="172">
        <v>94</v>
      </c>
      <c r="F217" s="173"/>
      <c r="G217" s="174">
        <f>ROUND(E217*F217,2)</f>
        <v>0</v>
      </c>
      <c r="H217" s="173"/>
      <c r="I217" s="174">
        <f>ROUND(E217*H217,2)</f>
        <v>0</v>
      </c>
      <c r="J217" s="173"/>
      <c r="K217" s="174">
        <f>ROUND(E217*J217,2)</f>
        <v>0</v>
      </c>
      <c r="L217" s="174">
        <v>21</v>
      </c>
      <c r="M217" s="174">
        <f>G217*(1+L217/100)</f>
        <v>0</v>
      </c>
      <c r="N217" s="172">
        <v>8.8609999999999994E-2</v>
      </c>
      <c r="O217" s="172">
        <f>ROUND(E217*N217,2)</f>
        <v>8.33</v>
      </c>
      <c r="P217" s="172">
        <v>0</v>
      </c>
      <c r="Q217" s="172">
        <f>ROUND(E217*P217,2)</f>
        <v>0</v>
      </c>
      <c r="R217" s="174"/>
      <c r="S217" s="174" t="s">
        <v>443</v>
      </c>
      <c r="T217" s="175" t="s">
        <v>359</v>
      </c>
      <c r="U217" s="160">
        <v>0</v>
      </c>
      <c r="V217" s="160">
        <f>ROUND(E217*U217,2)</f>
        <v>0</v>
      </c>
      <c r="W217" s="160"/>
      <c r="X217" s="160" t="s">
        <v>410</v>
      </c>
      <c r="Y217" s="160" t="s">
        <v>361</v>
      </c>
      <c r="Z217" s="150"/>
      <c r="AA217" s="150"/>
      <c r="AB217" s="150"/>
      <c r="AC217" s="150"/>
      <c r="AD217" s="150"/>
      <c r="AE217" s="150"/>
      <c r="AF217" s="150"/>
      <c r="AG217" s="150" t="s">
        <v>1578</v>
      </c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</row>
    <row r="218" spans="1:60" outlineLevel="2" x14ac:dyDescent="0.25">
      <c r="A218" s="157"/>
      <c r="B218" s="158"/>
      <c r="C218" s="184" t="s">
        <v>2037</v>
      </c>
      <c r="D218" s="182"/>
      <c r="E218" s="183"/>
      <c r="F218" s="160"/>
      <c r="G218" s="160"/>
      <c r="H218" s="160"/>
      <c r="I218" s="160"/>
      <c r="J218" s="160"/>
      <c r="K218" s="160"/>
      <c r="L218" s="160"/>
      <c r="M218" s="160"/>
      <c r="N218" s="159"/>
      <c r="O218" s="159"/>
      <c r="P218" s="159"/>
      <c r="Q218" s="159"/>
      <c r="R218" s="160"/>
      <c r="S218" s="160"/>
      <c r="T218" s="160"/>
      <c r="U218" s="160"/>
      <c r="V218" s="160"/>
      <c r="W218" s="160"/>
      <c r="X218" s="160"/>
      <c r="Y218" s="160"/>
      <c r="Z218" s="150"/>
      <c r="AA218" s="150"/>
      <c r="AB218" s="150"/>
      <c r="AC218" s="150"/>
      <c r="AD218" s="150"/>
      <c r="AE218" s="150"/>
      <c r="AF218" s="150"/>
      <c r="AG218" s="150" t="s">
        <v>415</v>
      </c>
      <c r="AH218" s="150">
        <v>0</v>
      </c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</row>
    <row r="219" spans="1:60" outlineLevel="3" x14ac:dyDescent="0.25">
      <c r="A219" s="157"/>
      <c r="B219" s="158"/>
      <c r="C219" s="184" t="s">
        <v>267</v>
      </c>
      <c r="D219" s="182"/>
      <c r="E219" s="183">
        <v>94</v>
      </c>
      <c r="F219" s="160"/>
      <c r="G219" s="160"/>
      <c r="H219" s="160"/>
      <c r="I219" s="160"/>
      <c r="J219" s="160"/>
      <c r="K219" s="160"/>
      <c r="L219" s="160"/>
      <c r="M219" s="160"/>
      <c r="N219" s="159"/>
      <c r="O219" s="159"/>
      <c r="P219" s="159"/>
      <c r="Q219" s="159"/>
      <c r="R219" s="160"/>
      <c r="S219" s="160"/>
      <c r="T219" s="160"/>
      <c r="U219" s="160"/>
      <c r="V219" s="160"/>
      <c r="W219" s="160"/>
      <c r="X219" s="160"/>
      <c r="Y219" s="160"/>
      <c r="Z219" s="150"/>
      <c r="AA219" s="150"/>
      <c r="AB219" s="150"/>
      <c r="AC219" s="150"/>
      <c r="AD219" s="150"/>
      <c r="AE219" s="150"/>
      <c r="AF219" s="150"/>
      <c r="AG219" s="150" t="s">
        <v>415</v>
      </c>
      <c r="AH219" s="150">
        <v>0</v>
      </c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</row>
    <row r="220" spans="1:60" x14ac:dyDescent="0.25">
      <c r="A220" s="162" t="s">
        <v>353</v>
      </c>
      <c r="B220" s="163" t="s">
        <v>279</v>
      </c>
      <c r="C220" s="177" t="s">
        <v>280</v>
      </c>
      <c r="D220" s="164"/>
      <c r="E220" s="165"/>
      <c r="F220" s="166"/>
      <c r="G220" s="166">
        <f>SUMIF(AG221:AG223,"&lt;&gt;NOR",G221:G223)</f>
        <v>0</v>
      </c>
      <c r="H220" s="166"/>
      <c r="I220" s="166">
        <f>SUM(I221:I223)</f>
        <v>0</v>
      </c>
      <c r="J220" s="166"/>
      <c r="K220" s="166">
        <f>SUM(K221:K223)</f>
        <v>0</v>
      </c>
      <c r="L220" s="166"/>
      <c r="M220" s="166">
        <f>SUM(M221:M223)</f>
        <v>0</v>
      </c>
      <c r="N220" s="165"/>
      <c r="O220" s="165">
        <f>SUM(O221:O223)</f>
        <v>0</v>
      </c>
      <c r="P220" s="165"/>
      <c r="Q220" s="165">
        <f>SUM(Q221:Q223)</f>
        <v>0</v>
      </c>
      <c r="R220" s="166"/>
      <c r="S220" s="166"/>
      <c r="T220" s="167"/>
      <c r="U220" s="161"/>
      <c r="V220" s="161">
        <f>SUM(V221:V223)</f>
        <v>0</v>
      </c>
      <c r="W220" s="161"/>
      <c r="X220" s="161"/>
      <c r="Y220" s="161"/>
      <c r="AG220" t="s">
        <v>354</v>
      </c>
    </row>
    <row r="221" spans="1:60" outlineLevel="1" x14ac:dyDescent="0.25">
      <c r="A221" s="169">
        <v>64</v>
      </c>
      <c r="B221" s="170" t="s">
        <v>1772</v>
      </c>
      <c r="C221" s="178" t="s">
        <v>1773</v>
      </c>
      <c r="D221" s="171" t="s">
        <v>426</v>
      </c>
      <c r="E221" s="172">
        <v>634.60730000000001</v>
      </c>
      <c r="F221" s="173"/>
      <c r="G221" s="174">
        <f>ROUND(E221*F221,2)</f>
        <v>0</v>
      </c>
      <c r="H221" s="173"/>
      <c r="I221" s="174">
        <f>ROUND(E221*H221,2)</f>
        <v>0</v>
      </c>
      <c r="J221" s="173"/>
      <c r="K221" s="174">
        <f>ROUND(E221*J221,2)</f>
        <v>0</v>
      </c>
      <c r="L221" s="174">
        <v>21</v>
      </c>
      <c r="M221" s="174">
        <f>G221*(1+L221/100)</f>
        <v>0</v>
      </c>
      <c r="N221" s="172">
        <v>0</v>
      </c>
      <c r="O221" s="172">
        <f>ROUND(E221*N221,2)</f>
        <v>0</v>
      </c>
      <c r="P221" s="172">
        <v>0</v>
      </c>
      <c r="Q221" s="172">
        <f>ROUND(E221*P221,2)</f>
        <v>0</v>
      </c>
      <c r="R221" s="174"/>
      <c r="S221" s="174" t="s">
        <v>443</v>
      </c>
      <c r="T221" s="175" t="s">
        <v>359</v>
      </c>
      <c r="U221" s="160">
        <v>0</v>
      </c>
      <c r="V221" s="160">
        <f>ROUND(E221*U221,2)</f>
        <v>0</v>
      </c>
      <c r="W221" s="160"/>
      <c r="X221" s="160" t="s">
        <v>410</v>
      </c>
      <c r="Y221" s="160" t="s">
        <v>361</v>
      </c>
      <c r="Z221" s="150"/>
      <c r="AA221" s="150"/>
      <c r="AB221" s="150"/>
      <c r="AC221" s="150"/>
      <c r="AD221" s="150"/>
      <c r="AE221" s="150"/>
      <c r="AF221" s="150"/>
      <c r="AG221" s="150" t="s">
        <v>1578</v>
      </c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</row>
    <row r="222" spans="1:60" outlineLevel="2" x14ac:dyDescent="0.25">
      <c r="A222" s="157"/>
      <c r="B222" s="158"/>
      <c r="C222" s="184" t="s">
        <v>2072</v>
      </c>
      <c r="D222" s="182"/>
      <c r="E222" s="183"/>
      <c r="F222" s="160"/>
      <c r="G222" s="160"/>
      <c r="H222" s="160"/>
      <c r="I222" s="160"/>
      <c r="J222" s="160"/>
      <c r="K222" s="160"/>
      <c r="L222" s="160"/>
      <c r="M222" s="160"/>
      <c r="N222" s="159"/>
      <c r="O222" s="159"/>
      <c r="P222" s="159"/>
      <c r="Q222" s="159"/>
      <c r="R222" s="160"/>
      <c r="S222" s="160"/>
      <c r="T222" s="160"/>
      <c r="U222" s="160"/>
      <c r="V222" s="160"/>
      <c r="W222" s="160"/>
      <c r="X222" s="160"/>
      <c r="Y222" s="160"/>
      <c r="Z222" s="150"/>
      <c r="AA222" s="150"/>
      <c r="AB222" s="150"/>
      <c r="AC222" s="150"/>
      <c r="AD222" s="150"/>
      <c r="AE222" s="150"/>
      <c r="AF222" s="150"/>
      <c r="AG222" s="150" t="s">
        <v>415</v>
      </c>
      <c r="AH222" s="150">
        <v>0</v>
      </c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</row>
    <row r="223" spans="1:60" outlineLevel="3" x14ac:dyDescent="0.25">
      <c r="A223" s="157"/>
      <c r="B223" s="158"/>
      <c r="C223" s="184" t="s">
        <v>2073</v>
      </c>
      <c r="D223" s="182"/>
      <c r="E223" s="183">
        <v>634.60730000000001</v>
      </c>
      <c r="F223" s="160"/>
      <c r="G223" s="160"/>
      <c r="H223" s="160"/>
      <c r="I223" s="160"/>
      <c r="J223" s="160"/>
      <c r="K223" s="160"/>
      <c r="L223" s="160"/>
      <c r="M223" s="160"/>
      <c r="N223" s="159"/>
      <c r="O223" s="159"/>
      <c r="P223" s="159"/>
      <c r="Q223" s="159"/>
      <c r="R223" s="160"/>
      <c r="S223" s="160"/>
      <c r="T223" s="160"/>
      <c r="U223" s="160"/>
      <c r="V223" s="160"/>
      <c r="W223" s="160"/>
      <c r="X223" s="160"/>
      <c r="Y223" s="160"/>
      <c r="Z223" s="150"/>
      <c r="AA223" s="150"/>
      <c r="AB223" s="150"/>
      <c r="AC223" s="150"/>
      <c r="AD223" s="150"/>
      <c r="AE223" s="150"/>
      <c r="AF223" s="150"/>
      <c r="AG223" s="150" t="s">
        <v>415</v>
      </c>
      <c r="AH223" s="150">
        <v>0</v>
      </c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</row>
    <row r="224" spans="1:60" x14ac:dyDescent="0.25">
      <c r="A224" s="162" t="s">
        <v>353</v>
      </c>
      <c r="B224" s="163" t="s">
        <v>285</v>
      </c>
      <c r="C224" s="177" t="s">
        <v>286</v>
      </c>
      <c r="D224" s="164"/>
      <c r="E224" s="165"/>
      <c r="F224" s="166"/>
      <c r="G224" s="166">
        <f>SUMIF(AG225:AG239,"&lt;&gt;NOR",G225:G239)</f>
        <v>0</v>
      </c>
      <c r="H224" s="166"/>
      <c r="I224" s="166">
        <f>SUM(I225:I239)</f>
        <v>0</v>
      </c>
      <c r="J224" s="166"/>
      <c r="K224" s="166">
        <f>SUM(K225:K239)</f>
        <v>0</v>
      </c>
      <c r="L224" s="166"/>
      <c r="M224" s="166">
        <f>SUM(M225:M239)</f>
        <v>0</v>
      </c>
      <c r="N224" s="165"/>
      <c r="O224" s="165">
        <f>SUM(O225:O239)</f>
        <v>0</v>
      </c>
      <c r="P224" s="165"/>
      <c r="Q224" s="165">
        <f>SUM(Q225:Q239)</f>
        <v>0</v>
      </c>
      <c r="R224" s="166"/>
      <c r="S224" s="166"/>
      <c r="T224" s="167"/>
      <c r="U224" s="161"/>
      <c r="V224" s="161">
        <f>SUM(V225:V239)</f>
        <v>0</v>
      </c>
      <c r="W224" s="161"/>
      <c r="X224" s="161"/>
      <c r="Y224" s="161"/>
      <c r="AG224" t="s">
        <v>354</v>
      </c>
    </row>
    <row r="225" spans="1:60" outlineLevel="1" x14ac:dyDescent="0.25">
      <c r="A225" s="169">
        <v>65</v>
      </c>
      <c r="B225" s="170" t="s">
        <v>539</v>
      </c>
      <c r="C225" s="178" t="s">
        <v>2074</v>
      </c>
      <c r="D225" s="171" t="s">
        <v>426</v>
      </c>
      <c r="E225" s="172">
        <v>2.3944000000000001</v>
      </c>
      <c r="F225" s="173"/>
      <c r="G225" s="174">
        <f>ROUND(E225*F225,2)</f>
        <v>0</v>
      </c>
      <c r="H225" s="173"/>
      <c r="I225" s="174">
        <f>ROUND(E225*H225,2)</f>
        <v>0</v>
      </c>
      <c r="J225" s="173"/>
      <c r="K225" s="174">
        <f>ROUND(E225*J225,2)</f>
        <v>0</v>
      </c>
      <c r="L225" s="174">
        <v>21</v>
      </c>
      <c r="M225" s="174">
        <f>G225*(1+L225/100)</f>
        <v>0</v>
      </c>
      <c r="N225" s="172">
        <v>0</v>
      </c>
      <c r="O225" s="172">
        <f>ROUND(E225*N225,2)</f>
        <v>0</v>
      </c>
      <c r="P225" s="172">
        <v>0</v>
      </c>
      <c r="Q225" s="172">
        <f>ROUND(E225*P225,2)</f>
        <v>0</v>
      </c>
      <c r="R225" s="174"/>
      <c r="S225" s="174" t="s">
        <v>443</v>
      </c>
      <c r="T225" s="175" t="s">
        <v>359</v>
      </c>
      <c r="U225" s="160">
        <v>0</v>
      </c>
      <c r="V225" s="160">
        <f>ROUND(E225*U225,2)</f>
        <v>0</v>
      </c>
      <c r="W225" s="160"/>
      <c r="X225" s="160" t="s">
        <v>410</v>
      </c>
      <c r="Y225" s="160" t="s">
        <v>361</v>
      </c>
      <c r="Z225" s="150"/>
      <c r="AA225" s="150"/>
      <c r="AB225" s="150"/>
      <c r="AC225" s="150"/>
      <c r="AD225" s="150"/>
      <c r="AE225" s="150"/>
      <c r="AF225" s="150"/>
      <c r="AG225" s="150" t="s">
        <v>1578</v>
      </c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</row>
    <row r="226" spans="1:60" outlineLevel="2" x14ac:dyDescent="0.25">
      <c r="A226" s="157"/>
      <c r="B226" s="158"/>
      <c r="C226" s="184" t="s">
        <v>2075</v>
      </c>
      <c r="D226" s="182"/>
      <c r="E226" s="183"/>
      <c r="F226" s="160"/>
      <c r="G226" s="160"/>
      <c r="H226" s="160"/>
      <c r="I226" s="160"/>
      <c r="J226" s="160"/>
      <c r="K226" s="160"/>
      <c r="L226" s="160"/>
      <c r="M226" s="160"/>
      <c r="N226" s="159"/>
      <c r="O226" s="159"/>
      <c r="P226" s="159"/>
      <c r="Q226" s="159"/>
      <c r="R226" s="160"/>
      <c r="S226" s="160"/>
      <c r="T226" s="160"/>
      <c r="U226" s="160"/>
      <c r="V226" s="160"/>
      <c r="W226" s="160"/>
      <c r="X226" s="160"/>
      <c r="Y226" s="160"/>
      <c r="Z226" s="150"/>
      <c r="AA226" s="150"/>
      <c r="AB226" s="150"/>
      <c r="AC226" s="150"/>
      <c r="AD226" s="150"/>
      <c r="AE226" s="150"/>
      <c r="AF226" s="150"/>
      <c r="AG226" s="150" t="s">
        <v>415</v>
      </c>
      <c r="AH226" s="150">
        <v>0</v>
      </c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</row>
    <row r="227" spans="1:60" outlineLevel="3" x14ac:dyDescent="0.25">
      <c r="A227" s="157"/>
      <c r="B227" s="158"/>
      <c r="C227" s="184" t="s">
        <v>2076</v>
      </c>
      <c r="D227" s="182"/>
      <c r="E227" s="183">
        <v>2.3944000000000001</v>
      </c>
      <c r="F227" s="160"/>
      <c r="G227" s="160"/>
      <c r="H227" s="160"/>
      <c r="I227" s="160"/>
      <c r="J227" s="160"/>
      <c r="K227" s="160"/>
      <c r="L227" s="160"/>
      <c r="M227" s="160"/>
      <c r="N227" s="159"/>
      <c r="O227" s="159"/>
      <c r="P227" s="159"/>
      <c r="Q227" s="159"/>
      <c r="R227" s="160"/>
      <c r="S227" s="160"/>
      <c r="T227" s="160"/>
      <c r="U227" s="160"/>
      <c r="V227" s="160"/>
      <c r="W227" s="160"/>
      <c r="X227" s="160"/>
      <c r="Y227" s="160"/>
      <c r="Z227" s="150"/>
      <c r="AA227" s="150"/>
      <c r="AB227" s="150"/>
      <c r="AC227" s="150"/>
      <c r="AD227" s="150"/>
      <c r="AE227" s="150"/>
      <c r="AF227" s="150"/>
      <c r="AG227" s="150" t="s">
        <v>415</v>
      </c>
      <c r="AH227" s="150">
        <v>0</v>
      </c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</row>
    <row r="228" spans="1:60" outlineLevel="1" x14ac:dyDescent="0.25">
      <c r="A228" s="169">
        <v>66</v>
      </c>
      <c r="B228" s="170" t="s">
        <v>2077</v>
      </c>
      <c r="C228" s="178" t="s">
        <v>2078</v>
      </c>
      <c r="D228" s="171" t="s">
        <v>426</v>
      </c>
      <c r="E228" s="172">
        <v>2.3944000000000001</v>
      </c>
      <c r="F228" s="173"/>
      <c r="G228" s="174">
        <f>ROUND(E228*F228,2)</f>
        <v>0</v>
      </c>
      <c r="H228" s="173"/>
      <c r="I228" s="174">
        <f>ROUND(E228*H228,2)</f>
        <v>0</v>
      </c>
      <c r="J228" s="173"/>
      <c r="K228" s="174">
        <f>ROUND(E228*J228,2)</f>
        <v>0</v>
      </c>
      <c r="L228" s="174">
        <v>21</v>
      </c>
      <c r="M228" s="174">
        <f>G228*(1+L228/100)</f>
        <v>0</v>
      </c>
      <c r="N228" s="172">
        <v>0</v>
      </c>
      <c r="O228" s="172">
        <f>ROUND(E228*N228,2)</f>
        <v>0</v>
      </c>
      <c r="P228" s="172">
        <v>0</v>
      </c>
      <c r="Q228" s="172">
        <f>ROUND(E228*P228,2)</f>
        <v>0</v>
      </c>
      <c r="R228" s="174"/>
      <c r="S228" s="174" t="s">
        <v>443</v>
      </c>
      <c r="T228" s="175" t="s">
        <v>359</v>
      </c>
      <c r="U228" s="160">
        <v>0</v>
      </c>
      <c r="V228" s="160">
        <f>ROUND(E228*U228,2)</f>
        <v>0</v>
      </c>
      <c r="W228" s="160"/>
      <c r="X228" s="160" t="s">
        <v>410</v>
      </c>
      <c r="Y228" s="160" t="s">
        <v>361</v>
      </c>
      <c r="Z228" s="150"/>
      <c r="AA228" s="150"/>
      <c r="AB228" s="150"/>
      <c r="AC228" s="150"/>
      <c r="AD228" s="150"/>
      <c r="AE228" s="150"/>
      <c r="AF228" s="150"/>
      <c r="AG228" s="150" t="s">
        <v>1578</v>
      </c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</row>
    <row r="229" spans="1:60" outlineLevel="2" x14ac:dyDescent="0.25">
      <c r="A229" s="157"/>
      <c r="B229" s="158"/>
      <c r="C229" s="184" t="s">
        <v>2079</v>
      </c>
      <c r="D229" s="182"/>
      <c r="E229" s="183"/>
      <c r="F229" s="160"/>
      <c r="G229" s="160"/>
      <c r="H229" s="160"/>
      <c r="I229" s="160"/>
      <c r="J229" s="160"/>
      <c r="K229" s="160"/>
      <c r="L229" s="160"/>
      <c r="M229" s="160"/>
      <c r="N229" s="159"/>
      <c r="O229" s="159"/>
      <c r="P229" s="159"/>
      <c r="Q229" s="159"/>
      <c r="R229" s="160"/>
      <c r="S229" s="160"/>
      <c r="T229" s="160"/>
      <c r="U229" s="160"/>
      <c r="V229" s="160"/>
      <c r="W229" s="160"/>
      <c r="X229" s="160"/>
      <c r="Y229" s="160"/>
      <c r="Z229" s="150"/>
      <c r="AA229" s="150"/>
      <c r="AB229" s="150"/>
      <c r="AC229" s="150"/>
      <c r="AD229" s="150"/>
      <c r="AE229" s="150"/>
      <c r="AF229" s="150"/>
      <c r="AG229" s="150" t="s">
        <v>415</v>
      </c>
      <c r="AH229" s="150">
        <v>0</v>
      </c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</row>
    <row r="230" spans="1:60" outlineLevel="3" x14ac:dyDescent="0.25">
      <c r="A230" s="157"/>
      <c r="B230" s="158"/>
      <c r="C230" s="184" t="s">
        <v>2076</v>
      </c>
      <c r="D230" s="182"/>
      <c r="E230" s="183">
        <v>2.3944000000000001</v>
      </c>
      <c r="F230" s="160"/>
      <c r="G230" s="160"/>
      <c r="H230" s="160"/>
      <c r="I230" s="160"/>
      <c r="J230" s="160"/>
      <c r="K230" s="160"/>
      <c r="L230" s="160"/>
      <c r="M230" s="160"/>
      <c r="N230" s="159"/>
      <c r="O230" s="159"/>
      <c r="P230" s="159"/>
      <c r="Q230" s="159"/>
      <c r="R230" s="160"/>
      <c r="S230" s="160"/>
      <c r="T230" s="160"/>
      <c r="U230" s="160"/>
      <c r="V230" s="160"/>
      <c r="W230" s="160"/>
      <c r="X230" s="160"/>
      <c r="Y230" s="160"/>
      <c r="Z230" s="150"/>
      <c r="AA230" s="150"/>
      <c r="AB230" s="150"/>
      <c r="AC230" s="150"/>
      <c r="AD230" s="150"/>
      <c r="AE230" s="150"/>
      <c r="AF230" s="150"/>
      <c r="AG230" s="150" t="s">
        <v>415</v>
      </c>
      <c r="AH230" s="150">
        <v>0</v>
      </c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</row>
    <row r="231" spans="1:60" outlineLevel="1" x14ac:dyDescent="0.25">
      <c r="A231" s="169">
        <v>67</v>
      </c>
      <c r="B231" s="170" t="s">
        <v>2080</v>
      </c>
      <c r="C231" s="178" t="s">
        <v>2081</v>
      </c>
      <c r="D231" s="171" t="s">
        <v>426</v>
      </c>
      <c r="E231" s="172">
        <v>21.549600000000002</v>
      </c>
      <c r="F231" s="173"/>
      <c r="G231" s="174">
        <f>ROUND(E231*F231,2)</f>
        <v>0</v>
      </c>
      <c r="H231" s="173"/>
      <c r="I231" s="174">
        <f>ROUND(E231*H231,2)</f>
        <v>0</v>
      </c>
      <c r="J231" s="173"/>
      <c r="K231" s="174">
        <f>ROUND(E231*J231,2)</f>
        <v>0</v>
      </c>
      <c r="L231" s="174">
        <v>21</v>
      </c>
      <c r="M231" s="174">
        <f>G231*(1+L231/100)</f>
        <v>0</v>
      </c>
      <c r="N231" s="172">
        <v>0</v>
      </c>
      <c r="O231" s="172">
        <f>ROUND(E231*N231,2)</f>
        <v>0</v>
      </c>
      <c r="P231" s="172">
        <v>0</v>
      </c>
      <c r="Q231" s="172">
        <f>ROUND(E231*P231,2)</f>
        <v>0</v>
      </c>
      <c r="R231" s="174"/>
      <c r="S231" s="174" t="s">
        <v>443</v>
      </c>
      <c r="T231" s="175" t="s">
        <v>359</v>
      </c>
      <c r="U231" s="160">
        <v>0</v>
      </c>
      <c r="V231" s="160">
        <f>ROUND(E231*U231,2)</f>
        <v>0</v>
      </c>
      <c r="W231" s="160"/>
      <c r="X231" s="160" t="s">
        <v>410</v>
      </c>
      <c r="Y231" s="160" t="s">
        <v>361</v>
      </c>
      <c r="Z231" s="150"/>
      <c r="AA231" s="150"/>
      <c r="AB231" s="150"/>
      <c r="AC231" s="150"/>
      <c r="AD231" s="150"/>
      <c r="AE231" s="150"/>
      <c r="AF231" s="150"/>
      <c r="AG231" s="150" t="s">
        <v>1578</v>
      </c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</row>
    <row r="232" spans="1:60" outlineLevel="2" x14ac:dyDescent="0.25">
      <c r="A232" s="157"/>
      <c r="B232" s="158"/>
      <c r="C232" s="184" t="s">
        <v>2082</v>
      </c>
      <c r="D232" s="182"/>
      <c r="E232" s="183"/>
      <c r="F232" s="160"/>
      <c r="G232" s="160"/>
      <c r="H232" s="160"/>
      <c r="I232" s="160"/>
      <c r="J232" s="160"/>
      <c r="K232" s="160"/>
      <c r="L232" s="160"/>
      <c r="M232" s="160"/>
      <c r="N232" s="159"/>
      <c r="O232" s="159"/>
      <c r="P232" s="159"/>
      <c r="Q232" s="159"/>
      <c r="R232" s="160"/>
      <c r="S232" s="160"/>
      <c r="T232" s="160"/>
      <c r="U232" s="160"/>
      <c r="V232" s="160"/>
      <c r="W232" s="160"/>
      <c r="X232" s="160"/>
      <c r="Y232" s="160"/>
      <c r="Z232" s="150"/>
      <c r="AA232" s="150"/>
      <c r="AB232" s="150"/>
      <c r="AC232" s="150"/>
      <c r="AD232" s="150"/>
      <c r="AE232" s="150"/>
      <c r="AF232" s="150"/>
      <c r="AG232" s="150" t="s">
        <v>415</v>
      </c>
      <c r="AH232" s="150">
        <v>0</v>
      </c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</row>
    <row r="233" spans="1:60" outlineLevel="3" x14ac:dyDescent="0.25">
      <c r="A233" s="157"/>
      <c r="B233" s="158"/>
      <c r="C233" s="184" t="s">
        <v>2083</v>
      </c>
      <c r="D233" s="182"/>
      <c r="E233" s="183">
        <v>21.549600000000002</v>
      </c>
      <c r="F233" s="160"/>
      <c r="G233" s="160"/>
      <c r="H233" s="160"/>
      <c r="I233" s="160"/>
      <c r="J233" s="160"/>
      <c r="K233" s="160"/>
      <c r="L233" s="160"/>
      <c r="M233" s="160"/>
      <c r="N233" s="159"/>
      <c r="O233" s="159"/>
      <c r="P233" s="159"/>
      <c r="Q233" s="159"/>
      <c r="R233" s="160"/>
      <c r="S233" s="160"/>
      <c r="T233" s="160"/>
      <c r="U233" s="160"/>
      <c r="V233" s="160"/>
      <c r="W233" s="160"/>
      <c r="X233" s="160"/>
      <c r="Y233" s="160"/>
      <c r="Z233" s="150"/>
      <c r="AA233" s="150"/>
      <c r="AB233" s="150"/>
      <c r="AC233" s="150"/>
      <c r="AD233" s="150"/>
      <c r="AE233" s="150"/>
      <c r="AF233" s="150"/>
      <c r="AG233" s="150" t="s">
        <v>415</v>
      </c>
      <c r="AH233" s="150">
        <v>0</v>
      </c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</row>
    <row r="234" spans="1:60" outlineLevel="1" x14ac:dyDescent="0.25">
      <c r="A234" s="169">
        <v>68</v>
      </c>
      <c r="B234" s="170" t="s">
        <v>708</v>
      </c>
      <c r="C234" s="178" t="s">
        <v>2084</v>
      </c>
      <c r="D234" s="171" t="s">
        <v>426</v>
      </c>
      <c r="E234" s="172">
        <v>2.3944000000000001</v>
      </c>
      <c r="F234" s="173"/>
      <c r="G234" s="174">
        <f>ROUND(E234*F234,2)</f>
        <v>0</v>
      </c>
      <c r="H234" s="173"/>
      <c r="I234" s="174">
        <f>ROUND(E234*H234,2)</f>
        <v>0</v>
      </c>
      <c r="J234" s="173"/>
      <c r="K234" s="174">
        <f>ROUND(E234*J234,2)</f>
        <v>0</v>
      </c>
      <c r="L234" s="174">
        <v>21</v>
      </c>
      <c r="M234" s="174">
        <f>G234*(1+L234/100)</f>
        <v>0</v>
      </c>
      <c r="N234" s="172">
        <v>0</v>
      </c>
      <c r="O234" s="172">
        <f>ROUND(E234*N234,2)</f>
        <v>0</v>
      </c>
      <c r="P234" s="172">
        <v>0</v>
      </c>
      <c r="Q234" s="172">
        <f>ROUND(E234*P234,2)</f>
        <v>0</v>
      </c>
      <c r="R234" s="174"/>
      <c r="S234" s="174" t="s">
        <v>443</v>
      </c>
      <c r="T234" s="175" t="s">
        <v>359</v>
      </c>
      <c r="U234" s="160">
        <v>0</v>
      </c>
      <c r="V234" s="160">
        <f>ROUND(E234*U234,2)</f>
        <v>0</v>
      </c>
      <c r="W234" s="160"/>
      <c r="X234" s="160" t="s">
        <v>410</v>
      </c>
      <c r="Y234" s="160" t="s">
        <v>361</v>
      </c>
      <c r="Z234" s="150"/>
      <c r="AA234" s="150"/>
      <c r="AB234" s="150"/>
      <c r="AC234" s="150"/>
      <c r="AD234" s="150"/>
      <c r="AE234" s="150"/>
      <c r="AF234" s="150"/>
      <c r="AG234" s="150" t="s">
        <v>1578</v>
      </c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</row>
    <row r="235" spans="1:60" outlineLevel="2" x14ac:dyDescent="0.25">
      <c r="A235" s="157"/>
      <c r="B235" s="158"/>
      <c r="C235" s="184" t="s">
        <v>2079</v>
      </c>
      <c r="D235" s="182"/>
      <c r="E235" s="183"/>
      <c r="F235" s="160"/>
      <c r="G235" s="160"/>
      <c r="H235" s="160"/>
      <c r="I235" s="160"/>
      <c r="J235" s="160"/>
      <c r="K235" s="160"/>
      <c r="L235" s="160"/>
      <c r="M235" s="160"/>
      <c r="N235" s="159"/>
      <c r="O235" s="159"/>
      <c r="P235" s="159"/>
      <c r="Q235" s="159"/>
      <c r="R235" s="160"/>
      <c r="S235" s="160"/>
      <c r="T235" s="160"/>
      <c r="U235" s="160"/>
      <c r="V235" s="160"/>
      <c r="W235" s="160"/>
      <c r="X235" s="160"/>
      <c r="Y235" s="160"/>
      <c r="Z235" s="150"/>
      <c r="AA235" s="150"/>
      <c r="AB235" s="150"/>
      <c r="AC235" s="150"/>
      <c r="AD235" s="150"/>
      <c r="AE235" s="150"/>
      <c r="AF235" s="150"/>
      <c r="AG235" s="150" t="s">
        <v>415</v>
      </c>
      <c r="AH235" s="150">
        <v>0</v>
      </c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</row>
    <row r="236" spans="1:60" outlineLevel="3" x14ac:dyDescent="0.25">
      <c r="A236" s="157"/>
      <c r="B236" s="158"/>
      <c r="C236" s="184" t="s">
        <v>2076</v>
      </c>
      <c r="D236" s="182"/>
      <c r="E236" s="183">
        <v>2.3944000000000001</v>
      </c>
      <c r="F236" s="160"/>
      <c r="G236" s="160"/>
      <c r="H236" s="160"/>
      <c r="I236" s="160"/>
      <c r="J236" s="160"/>
      <c r="K236" s="160"/>
      <c r="L236" s="160"/>
      <c r="M236" s="160"/>
      <c r="N236" s="159"/>
      <c r="O236" s="159"/>
      <c r="P236" s="159"/>
      <c r="Q236" s="159"/>
      <c r="R236" s="160"/>
      <c r="S236" s="160"/>
      <c r="T236" s="160"/>
      <c r="U236" s="160"/>
      <c r="V236" s="160"/>
      <c r="W236" s="160"/>
      <c r="X236" s="160"/>
      <c r="Y236" s="160"/>
      <c r="Z236" s="150"/>
      <c r="AA236" s="150"/>
      <c r="AB236" s="150"/>
      <c r="AC236" s="150"/>
      <c r="AD236" s="150"/>
      <c r="AE236" s="150"/>
      <c r="AF236" s="150"/>
      <c r="AG236" s="150" t="s">
        <v>415</v>
      </c>
      <c r="AH236" s="150">
        <v>0</v>
      </c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</row>
    <row r="237" spans="1:60" outlineLevel="1" x14ac:dyDescent="0.25">
      <c r="A237" s="169">
        <v>69</v>
      </c>
      <c r="B237" s="170" t="s">
        <v>2085</v>
      </c>
      <c r="C237" s="178" t="s">
        <v>2086</v>
      </c>
      <c r="D237" s="171" t="s">
        <v>426</v>
      </c>
      <c r="E237" s="172">
        <v>2.3944000000000001</v>
      </c>
      <c r="F237" s="173"/>
      <c r="G237" s="174">
        <f>ROUND(E237*F237,2)</f>
        <v>0</v>
      </c>
      <c r="H237" s="173"/>
      <c r="I237" s="174">
        <f>ROUND(E237*H237,2)</f>
        <v>0</v>
      </c>
      <c r="J237" s="173"/>
      <c r="K237" s="174">
        <f>ROUND(E237*J237,2)</f>
        <v>0</v>
      </c>
      <c r="L237" s="174">
        <v>21</v>
      </c>
      <c r="M237" s="174">
        <f>G237*(1+L237/100)</f>
        <v>0</v>
      </c>
      <c r="N237" s="172">
        <v>0</v>
      </c>
      <c r="O237" s="172">
        <f>ROUND(E237*N237,2)</f>
        <v>0</v>
      </c>
      <c r="P237" s="172">
        <v>0</v>
      </c>
      <c r="Q237" s="172">
        <f>ROUND(E237*P237,2)</f>
        <v>0</v>
      </c>
      <c r="R237" s="174"/>
      <c r="S237" s="174" t="s">
        <v>443</v>
      </c>
      <c r="T237" s="175" t="s">
        <v>359</v>
      </c>
      <c r="U237" s="160">
        <v>0</v>
      </c>
      <c r="V237" s="160">
        <f>ROUND(E237*U237,2)</f>
        <v>0</v>
      </c>
      <c r="W237" s="160"/>
      <c r="X237" s="160" t="s">
        <v>410</v>
      </c>
      <c r="Y237" s="160" t="s">
        <v>361</v>
      </c>
      <c r="Z237" s="150"/>
      <c r="AA237" s="150"/>
      <c r="AB237" s="150"/>
      <c r="AC237" s="150"/>
      <c r="AD237" s="150"/>
      <c r="AE237" s="150"/>
      <c r="AF237" s="150"/>
      <c r="AG237" s="150" t="s">
        <v>1578</v>
      </c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</row>
    <row r="238" spans="1:60" outlineLevel="2" x14ac:dyDescent="0.25">
      <c r="A238" s="157"/>
      <c r="B238" s="158"/>
      <c r="C238" s="184" t="s">
        <v>2079</v>
      </c>
      <c r="D238" s="182"/>
      <c r="E238" s="183"/>
      <c r="F238" s="160"/>
      <c r="G238" s="160"/>
      <c r="H238" s="160"/>
      <c r="I238" s="160"/>
      <c r="J238" s="160"/>
      <c r="K238" s="160"/>
      <c r="L238" s="160"/>
      <c r="M238" s="160"/>
      <c r="N238" s="159"/>
      <c r="O238" s="159"/>
      <c r="P238" s="159"/>
      <c r="Q238" s="159"/>
      <c r="R238" s="160"/>
      <c r="S238" s="160"/>
      <c r="T238" s="160"/>
      <c r="U238" s="160"/>
      <c r="V238" s="160"/>
      <c r="W238" s="160"/>
      <c r="X238" s="160"/>
      <c r="Y238" s="160"/>
      <c r="Z238" s="150"/>
      <c r="AA238" s="150"/>
      <c r="AB238" s="150"/>
      <c r="AC238" s="150"/>
      <c r="AD238" s="150"/>
      <c r="AE238" s="150"/>
      <c r="AF238" s="150"/>
      <c r="AG238" s="150" t="s">
        <v>415</v>
      </c>
      <c r="AH238" s="150">
        <v>0</v>
      </c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</row>
    <row r="239" spans="1:60" outlineLevel="3" x14ac:dyDescent="0.25">
      <c r="A239" s="157"/>
      <c r="B239" s="158"/>
      <c r="C239" s="184" t="s">
        <v>2076</v>
      </c>
      <c r="D239" s="182"/>
      <c r="E239" s="183">
        <v>2.3944000000000001</v>
      </c>
      <c r="F239" s="160"/>
      <c r="G239" s="160"/>
      <c r="H239" s="160"/>
      <c r="I239" s="160"/>
      <c r="J239" s="160"/>
      <c r="K239" s="160"/>
      <c r="L239" s="160"/>
      <c r="M239" s="160"/>
      <c r="N239" s="159"/>
      <c r="O239" s="159"/>
      <c r="P239" s="159"/>
      <c r="Q239" s="159"/>
      <c r="R239" s="160"/>
      <c r="S239" s="160"/>
      <c r="T239" s="160"/>
      <c r="U239" s="160"/>
      <c r="V239" s="160"/>
      <c r="W239" s="160"/>
      <c r="X239" s="160"/>
      <c r="Y239" s="160"/>
      <c r="Z239" s="150"/>
      <c r="AA239" s="150"/>
      <c r="AB239" s="150"/>
      <c r="AC239" s="150"/>
      <c r="AD239" s="150"/>
      <c r="AE239" s="150"/>
      <c r="AF239" s="150"/>
      <c r="AG239" s="150" t="s">
        <v>415</v>
      </c>
      <c r="AH239" s="150">
        <v>0</v>
      </c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</row>
    <row r="240" spans="1:60" x14ac:dyDescent="0.25">
      <c r="A240" s="162" t="s">
        <v>353</v>
      </c>
      <c r="B240" s="163" t="s">
        <v>314</v>
      </c>
      <c r="C240" s="177" t="s">
        <v>315</v>
      </c>
      <c r="D240" s="164"/>
      <c r="E240" s="165"/>
      <c r="F240" s="166"/>
      <c r="G240" s="166">
        <f>SUMIF(AG241:AG331,"&lt;&gt;NOR",G241:G331)</f>
        <v>0</v>
      </c>
      <c r="H240" s="166"/>
      <c r="I240" s="166">
        <f>SUM(I241:I331)</f>
        <v>0</v>
      </c>
      <c r="J240" s="166"/>
      <c r="K240" s="166">
        <f>SUM(K241:K331)</f>
        <v>0</v>
      </c>
      <c r="L240" s="166"/>
      <c r="M240" s="166">
        <f>SUM(M241:M331)</f>
        <v>0</v>
      </c>
      <c r="N240" s="165"/>
      <c r="O240" s="165">
        <f>SUM(O241:O331)</f>
        <v>620.38000000000011</v>
      </c>
      <c r="P240" s="165"/>
      <c r="Q240" s="165">
        <f>SUM(Q241:Q331)</f>
        <v>0</v>
      </c>
      <c r="R240" s="166"/>
      <c r="S240" s="166"/>
      <c r="T240" s="167"/>
      <c r="U240" s="161"/>
      <c r="V240" s="161">
        <f>SUM(V241:V331)</f>
        <v>0</v>
      </c>
      <c r="W240" s="161"/>
      <c r="X240" s="161"/>
      <c r="Y240" s="161"/>
      <c r="AG240" t="s">
        <v>354</v>
      </c>
    </row>
    <row r="241" spans="1:60" outlineLevel="1" x14ac:dyDescent="0.25">
      <c r="A241" s="169">
        <v>70</v>
      </c>
      <c r="B241" s="170" t="s">
        <v>1785</v>
      </c>
      <c r="C241" s="178" t="s">
        <v>1786</v>
      </c>
      <c r="D241" s="171" t="s">
        <v>768</v>
      </c>
      <c r="E241" s="172">
        <v>6</v>
      </c>
      <c r="F241" s="173"/>
      <c r="G241" s="174">
        <f>ROUND(E241*F241,2)</f>
        <v>0</v>
      </c>
      <c r="H241" s="173"/>
      <c r="I241" s="174">
        <f>ROUND(E241*H241,2)</f>
        <v>0</v>
      </c>
      <c r="J241" s="173"/>
      <c r="K241" s="174">
        <f>ROUND(E241*J241,2)</f>
        <v>0</v>
      </c>
      <c r="L241" s="174">
        <v>21</v>
      </c>
      <c r="M241" s="174">
        <f>G241*(1+L241/100)</f>
        <v>0</v>
      </c>
      <c r="N241" s="172">
        <v>3.5000000000000001E-3</v>
      </c>
      <c r="O241" s="172">
        <f>ROUND(E241*N241,2)</f>
        <v>0.02</v>
      </c>
      <c r="P241" s="172">
        <v>0</v>
      </c>
      <c r="Q241" s="172">
        <f>ROUND(E241*P241,2)</f>
        <v>0</v>
      </c>
      <c r="R241" s="174"/>
      <c r="S241" s="174" t="s">
        <v>443</v>
      </c>
      <c r="T241" s="175" t="s">
        <v>359</v>
      </c>
      <c r="U241" s="160">
        <v>0</v>
      </c>
      <c r="V241" s="160">
        <f>ROUND(E241*U241,2)</f>
        <v>0</v>
      </c>
      <c r="W241" s="160"/>
      <c r="X241" s="160" t="s">
        <v>410</v>
      </c>
      <c r="Y241" s="160" t="s">
        <v>361</v>
      </c>
      <c r="Z241" s="150"/>
      <c r="AA241" s="150"/>
      <c r="AB241" s="150"/>
      <c r="AC241" s="150"/>
      <c r="AD241" s="150"/>
      <c r="AE241" s="150"/>
      <c r="AF241" s="150"/>
      <c r="AG241" s="150" t="s">
        <v>1787</v>
      </c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</row>
    <row r="242" spans="1:60" outlineLevel="2" x14ac:dyDescent="0.25">
      <c r="A242" s="157"/>
      <c r="B242" s="158"/>
      <c r="C242" s="184" t="s">
        <v>1733</v>
      </c>
      <c r="D242" s="182"/>
      <c r="E242" s="183"/>
      <c r="F242" s="160"/>
      <c r="G242" s="160"/>
      <c r="H242" s="160"/>
      <c r="I242" s="160"/>
      <c r="J242" s="160"/>
      <c r="K242" s="160"/>
      <c r="L242" s="160"/>
      <c r="M242" s="160"/>
      <c r="N242" s="159"/>
      <c r="O242" s="159"/>
      <c r="P242" s="159"/>
      <c r="Q242" s="159"/>
      <c r="R242" s="160"/>
      <c r="S242" s="160"/>
      <c r="T242" s="160"/>
      <c r="U242" s="160"/>
      <c r="V242" s="160"/>
      <c r="W242" s="160"/>
      <c r="X242" s="160"/>
      <c r="Y242" s="160"/>
      <c r="Z242" s="150"/>
      <c r="AA242" s="150"/>
      <c r="AB242" s="150"/>
      <c r="AC242" s="150"/>
      <c r="AD242" s="150"/>
      <c r="AE242" s="150"/>
      <c r="AF242" s="150"/>
      <c r="AG242" s="150" t="s">
        <v>415</v>
      </c>
      <c r="AH242" s="150">
        <v>0</v>
      </c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</row>
    <row r="243" spans="1:60" outlineLevel="3" x14ac:dyDescent="0.25">
      <c r="A243" s="157"/>
      <c r="B243" s="158"/>
      <c r="C243" s="184" t="s">
        <v>1592</v>
      </c>
      <c r="D243" s="182"/>
      <c r="E243" s="183"/>
      <c r="F243" s="160"/>
      <c r="G243" s="160"/>
      <c r="H243" s="160"/>
      <c r="I243" s="160"/>
      <c r="J243" s="160"/>
      <c r="K243" s="160"/>
      <c r="L243" s="160"/>
      <c r="M243" s="160"/>
      <c r="N243" s="159"/>
      <c r="O243" s="159"/>
      <c r="P243" s="159"/>
      <c r="Q243" s="159"/>
      <c r="R243" s="160"/>
      <c r="S243" s="160"/>
      <c r="T243" s="160"/>
      <c r="U243" s="160"/>
      <c r="V243" s="160"/>
      <c r="W243" s="160"/>
      <c r="X243" s="160"/>
      <c r="Y243" s="160"/>
      <c r="Z243" s="150"/>
      <c r="AA243" s="150"/>
      <c r="AB243" s="150"/>
      <c r="AC243" s="150"/>
      <c r="AD243" s="150"/>
      <c r="AE243" s="150"/>
      <c r="AF243" s="150"/>
      <c r="AG243" s="150" t="s">
        <v>415</v>
      </c>
      <c r="AH243" s="150">
        <v>0</v>
      </c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</row>
    <row r="244" spans="1:60" outlineLevel="3" x14ac:dyDescent="0.25">
      <c r="A244" s="157"/>
      <c r="B244" s="158"/>
      <c r="C244" s="184" t="s">
        <v>1734</v>
      </c>
      <c r="D244" s="182"/>
      <c r="E244" s="183">
        <v>6</v>
      </c>
      <c r="F244" s="160"/>
      <c r="G244" s="160"/>
      <c r="H244" s="160"/>
      <c r="I244" s="160"/>
      <c r="J244" s="160"/>
      <c r="K244" s="160"/>
      <c r="L244" s="160"/>
      <c r="M244" s="160"/>
      <c r="N244" s="159"/>
      <c r="O244" s="159"/>
      <c r="P244" s="159"/>
      <c r="Q244" s="159"/>
      <c r="R244" s="160"/>
      <c r="S244" s="160"/>
      <c r="T244" s="160"/>
      <c r="U244" s="160"/>
      <c r="V244" s="160"/>
      <c r="W244" s="160"/>
      <c r="X244" s="160"/>
      <c r="Y244" s="160"/>
      <c r="Z244" s="150"/>
      <c r="AA244" s="150"/>
      <c r="AB244" s="150"/>
      <c r="AC244" s="150"/>
      <c r="AD244" s="150"/>
      <c r="AE244" s="150"/>
      <c r="AF244" s="150"/>
      <c r="AG244" s="150" t="s">
        <v>415</v>
      </c>
      <c r="AH244" s="150">
        <v>0</v>
      </c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</row>
    <row r="245" spans="1:60" outlineLevel="1" x14ac:dyDescent="0.25">
      <c r="A245" s="169">
        <v>71</v>
      </c>
      <c r="B245" s="170" t="s">
        <v>2087</v>
      </c>
      <c r="C245" s="178" t="s">
        <v>2088</v>
      </c>
      <c r="D245" s="171" t="s">
        <v>422</v>
      </c>
      <c r="E245" s="172">
        <v>94</v>
      </c>
      <c r="F245" s="173"/>
      <c r="G245" s="174">
        <f>ROUND(E245*F245,2)</f>
        <v>0</v>
      </c>
      <c r="H245" s="173"/>
      <c r="I245" s="174">
        <f>ROUND(E245*H245,2)</f>
        <v>0</v>
      </c>
      <c r="J245" s="173"/>
      <c r="K245" s="174">
        <f>ROUND(E245*J245,2)</f>
        <v>0</v>
      </c>
      <c r="L245" s="174">
        <v>21</v>
      </c>
      <c r="M245" s="174">
        <f>G245*(1+L245/100)</f>
        <v>0</v>
      </c>
      <c r="N245" s="172">
        <v>2.5839999999999998E-2</v>
      </c>
      <c r="O245" s="172">
        <f>ROUND(E245*N245,2)</f>
        <v>2.4300000000000002</v>
      </c>
      <c r="P245" s="172">
        <v>0</v>
      </c>
      <c r="Q245" s="172">
        <f>ROUND(E245*P245,2)</f>
        <v>0</v>
      </c>
      <c r="R245" s="174"/>
      <c r="S245" s="174" t="s">
        <v>443</v>
      </c>
      <c r="T245" s="175" t="s">
        <v>359</v>
      </c>
      <c r="U245" s="160">
        <v>0</v>
      </c>
      <c r="V245" s="160">
        <f>ROUND(E245*U245,2)</f>
        <v>0</v>
      </c>
      <c r="W245" s="160"/>
      <c r="X245" s="160" t="s">
        <v>410</v>
      </c>
      <c r="Y245" s="160" t="s">
        <v>361</v>
      </c>
      <c r="Z245" s="150"/>
      <c r="AA245" s="150"/>
      <c r="AB245" s="150"/>
      <c r="AC245" s="150"/>
      <c r="AD245" s="150"/>
      <c r="AE245" s="150"/>
      <c r="AF245" s="150"/>
      <c r="AG245" s="150" t="s">
        <v>1787</v>
      </c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</row>
    <row r="246" spans="1:60" outlineLevel="2" x14ac:dyDescent="0.25">
      <c r="A246" s="157"/>
      <c r="B246" s="158"/>
      <c r="C246" s="184" t="s">
        <v>2037</v>
      </c>
      <c r="D246" s="182"/>
      <c r="E246" s="183"/>
      <c r="F246" s="160"/>
      <c r="G246" s="160"/>
      <c r="H246" s="160"/>
      <c r="I246" s="160"/>
      <c r="J246" s="160"/>
      <c r="K246" s="160"/>
      <c r="L246" s="160"/>
      <c r="M246" s="160"/>
      <c r="N246" s="159"/>
      <c r="O246" s="159"/>
      <c r="P246" s="159"/>
      <c r="Q246" s="159"/>
      <c r="R246" s="160"/>
      <c r="S246" s="160"/>
      <c r="T246" s="160"/>
      <c r="U246" s="160"/>
      <c r="V246" s="160"/>
      <c r="W246" s="160"/>
      <c r="X246" s="160"/>
      <c r="Y246" s="160"/>
      <c r="Z246" s="150"/>
      <c r="AA246" s="150"/>
      <c r="AB246" s="150"/>
      <c r="AC246" s="150"/>
      <c r="AD246" s="150"/>
      <c r="AE246" s="150"/>
      <c r="AF246" s="150"/>
      <c r="AG246" s="150" t="s">
        <v>415</v>
      </c>
      <c r="AH246" s="150">
        <v>0</v>
      </c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</row>
    <row r="247" spans="1:60" outlineLevel="3" x14ac:dyDescent="0.25">
      <c r="A247" s="157"/>
      <c r="B247" s="158"/>
      <c r="C247" s="184" t="s">
        <v>267</v>
      </c>
      <c r="D247" s="182"/>
      <c r="E247" s="183">
        <v>94</v>
      </c>
      <c r="F247" s="160"/>
      <c r="G247" s="160"/>
      <c r="H247" s="160"/>
      <c r="I247" s="160"/>
      <c r="J247" s="160"/>
      <c r="K247" s="160"/>
      <c r="L247" s="160"/>
      <c r="M247" s="160"/>
      <c r="N247" s="159"/>
      <c r="O247" s="159"/>
      <c r="P247" s="159"/>
      <c r="Q247" s="159"/>
      <c r="R247" s="160"/>
      <c r="S247" s="160"/>
      <c r="T247" s="160"/>
      <c r="U247" s="160"/>
      <c r="V247" s="160"/>
      <c r="W247" s="160"/>
      <c r="X247" s="160"/>
      <c r="Y247" s="160"/>
      <c r="Z247" s="150"/>
      <c r="AA247" s="150"/>
      <c r="AB247" s="150"/>
      <c r="AC247" s="150"/>
      <c r="AD247" s="150"/>
      <c r="AE247" s="150"/>
      <c r="AF247" s="150"/>
      <c r="AG247" s="150" t="s">
        <v>415</v>
      </c>
      <c r="AH247" s="150">
        <v>0</v>
      </c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</row>
    <row r="248" spans="1:60" outlineLevel="1" x14ac:dyDescent="0.25">
      <c r="A248" s="169">
        <v>72</v>
      </c>
      <c r="B248" s="170" t="s">
        <v>1799</v>
      </c>
      <c r="C248" s="178" t="s">
        <v>1800</v>
      </c>
      <c r="D248" s="171" t="s">
        <v>422</v>
      </c>
      <c r="E248" s="172">
        <v>94</v>
      </c>
      <c r="F248" s="173"/>
      <c r="G248" s="174">
        <f>ROUND(E248*F248,2)</f>
        <v>0</v>
      </c>
      <c r="H248" s="173"/>
      <c r="I248" s="174">
        <f>ROUND(E248*H248,2)</f>
        <v>0</v>
      </c>
      <c r="J248" s="173"/>
      <c r="K248" s="174">
        <f>ROUND(E248*J248,2)</f>
        <v>0</v>
      </c>
      <c r="L248" s="174">
        <v>21</v>
      </c>
      <c r="M248" s="174">
        <f>G248*(1+L248/100)</f>
        <v>0</v>
      </c>
      <c r="N248" s="172">
        <v>0</v>
      </c>
      <c r="O248" s="172">
        <f>ROUND(E248*N248,2)</f>
        <v>0</v>
      </c>
      <c r="P248" s="172">
        <v>0</v>
      </c>
      <c r="Q248" s="172">
        <f>ROUND(E248*P248,2)</f>
        <v>0</v>
      </c>
      <c r="R248" s="174"/>
      <c r="S248" s="174" t="s">
        <v>443</v>
      </c>
      <c r="T248" s="175" t="s">
        <v>359</v>
      </c>
      <c r="U248" s="160">
        <v>0</v>
      </c>
      <c r="V248" s="160">
        <f>ROUND(E248*U248,2)</f>
        <v>0</v>
      </c>
      <c r="W248" s="160"/>
      <c r="X248" s="160" t="s">
        <v>410</v>
      </c>
      <c r="Y248" s="160" t="s">
        <v>361</v>
      </c>
      <c r="Z248" s="150"/>
      <c r="AA248" s="150"/>
      <c r="AB248" s="150"/>
      <c r="AC248" s="150"/>
      <c r="AD248" s="150"/>
      <c r="AE248" s="150"/>
      <c r="AF248" s="150"/>
      <c r="AG248" s="150" t="s">
        <v>1787</v>
      </c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</row>
    <row r="249" spans="1:60" outlineLevel="2" x14ac:dyDescent="0.25">
      <c r="A249" s="157"/>
      <c r="B249" s="158"/>
      <c r="C249" s="184" t="s">
        <v>2037</v>
      </c>
      <c r="D249" s="182"/>
      <c r="E249" s="183"/>
      <c r="F249" s="160"/>
      <c r="G249" s="160"/>
      <c r="H249" s="160"/>
      <c r="I249" s="160"/>
      <c r="J249" s="160"/>
      <c r="K249" s="160"/>
      <c r="L249" s="160"/>
      <c r="M249" s="160"/>
      <c r="N249" s="159"/>
      <c r="O249" s="159"/>
      <c r="P249" s="159"/>
      <c r="Q249" s="159"/>
      <c r="R249" s="160"/>
      <c r="S249" s="160"/>
      <c r="T249" s="160"/>
      <c r="U249" s="160"/>
      <c r="V249" s="160"/>
      <c r="W249" s="160"/>
      <c r="X249" s="160"/>
      <c r="Y249" s="160"/>
      <c r="Z249" s="150"/>
      <c r="AA249" s="150"/>
      <c r="AB249" s="150"/>
      <c r="AC249" s="150"/>
      <c r="AD249" s="150"/>
      <c r="AE249" s="150"/>
      <c r="AF249" s="150"/>
      <c r="AG249" s="150" t="s">
        <v>415</v>
      </c>
      <c r="AH249" s="150">
        <v>0</v>
      </c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</row>
    <row r="250" spans="1:60" outlineLevel="3" x14ac:dyDescent="0.25">
      <c r="A250" s="157"/>
      <c r="B250" s="158"/>
      <c r="C250" s="184" t="s">
        <v>267</v>
      </c>
      <c r="D250" s="182"/>
      <c r="E250" s="183">
        <v>94</v>
      </c>
      <c r="F250" s="160"/>
      <c r="G250" s="160"/>
      <c r="H250" s="160"/>
      <c r="I250" s="160"/>
      <c r="J250" s="160"/>
      <c r="K250" s="160"/>
      <c r="L250" s="160"/>
      <c r="M250" s="160"/>
      <c r="N250" s="159"/>
      <c r="O250" s="159"/>
      <c r="P250" s="159"/>
      <c r="Q250" s="159"/>
      <c r="R250" s="160"/>
      <c r="S250" s="160"/>
      <c r="T250" s="160"/>
      <c r="U250" s="160"/>
      <c r="V250" s="160"/>
      <c r="W250" s="160"/>
      <c r="X250" s="160"/>
      <c r="Y250" s="160"/>
      <c r="Z250" s="150"/>
      <c r="AA250" s="150"/>
      <c r="AB250" s="150"/>
      <c r="AC250" s="150"/>
      <c r="AD250" s="150"/>
      <c r="AE250" s="150"/>
      <c r="AF250" s="150"/>
      <c r="AG250" s="150" t="s">
        <v>415</v>
      </c>
      <c r="AH250" s="150">
        <v>0</v>
      </c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</row>
    <row r="251" spans="1:60" outlineLevel="1" x14ac:dyDescent="0.25">
      <c r="A251" s="169">
        <v>73</v>
      </c>
      <c r="B251" s="170" t="s">
        <v>1803</v>
      </c>
      <c r="C251" s="178" t="s">
        <v>1804</v>
      </c>
      <c r="D251" s="171" t="s">
        <v>768</v>
      </c>
      <c r="E251" s="172">
        <v>12</v>
      </c>
      <c r="F251" s="173"/>
      <c r="G251" s="174">
        <f>ROUND(E251*F251,2)</f>
        <v>0</v>
      </c>
      <c r="H251" s="173"/>
      <c r="I251" s="174">
        <f>ROUND(E251*H251,2)</f>
        <v>0</v>
      </c>
      <c r="J251" s="173"/>
      <c r="K251" s="174">
        <f>ROUND(E251*J251,2)</f>
        <v>0</v>
      </c>
      <c r="L251" s="174">
        <v>21</v>
      </c>
      <c r="M251" s="174">
        <f>G251*(1+L251/100)</f>
        <v>0</v>
      </c>
      <c r="N251" s="172">
        <v>2E-3</v>
      </c>
      <c r="O251" s="172">
        <f>ROUND(E251*N251,2)</f>
        <v>0.02</v>
      </c>
      <c r="P251" s="172">
        <v>0</v>
      </c>
      <c r="Q251" s="172">
        <f>ROUND(E251*P251,2)</f>
        <v>0</v>
      </c>
      <c r="R251" s="174"/>
      <c r="S251" s="174" t="s">
        <v>443</v>
      </c>
      <c r="T251" s="175" t="s">
        <v>359</v>
      </c>
      <c r="U251" s="160">
        <v>0</v>
      </c>
      <c r="V251" s="160">
        <f>ROUND(E251*U251,2)</f>
        <v>0</v>
      </c>
      <c r="W251" s="160"/>
      <c r="X251" s="160" t="s">
        <v>410</v>
      </c>
      <c r="Y251" s="160" t="s">
        <v>361</v>
      </c>
      <c r="Z251" s="150"/>
      <c r="AA251" s="150"/>
      <c r="AB251" s="150"/>
      <c r="AC251" s="150"/>
      <c r="AD251" s="150"/>
      <c r="AE251" s="150"/>
      <c r="AF251" s="150"/>
      <c r="AG251" s="150" t="s">
        <v>1787</v>
      </c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</row>
    <row r="252" spans="1:60" outlineLevel="2" x14ac:dyDescent="0.25">
      <c r="A252" s="157"/>
      <c r="B252" s="158"/>
      <c r="C252" s="184" t="s">
        <v>2089</v>
      </c>
      <c r="D252" s="182"/>
      <c r="E252" s="183"/>
      <c r="F252" s="160"/>
      <c r="G252" s="160"/>
      <c r="H252" s="160"/>
      <c r="I252" s="160"/>
      <c r="J252" s="160"/>
      <c r="K252" s="160"/>
      <c r="L252" s="160"/>
      <c r="M252" s="160"/>
      <c r="N252" s="159"/>
      <c r="O252" s="159"/>
      <c r="P252" s="159"/>
      <c r="Q252" s="159"/>
      <c r="R252" s="160"/>
      <c r="S252" s="160"/>
      <c r="T252" s="160"/>
      <c r="U252" s="160"/>
      <c r="V252" s="160"/>
      <c r="W252" s="160"/>
      <c r="X252" s="160"/>
      <c r="Y252" s="160"/>
      <c r="Z252" s="150"/>
      <c r="AA252" s="150"/>
      <c r="AB252" s="150"/>
      <c r="AC252" s="150"/>
      <c r="AD252" s="150"/>
      <c r="AE252" s="150"/>
      <c r="AF252" s="150"/>
      <c r="AG252" s="150" t="s">
        <v>415</v>
      </c>
      <c r="AH252" s="150">
        <v>0</v>
      </c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</row>
    <row r="253" spans="1:60" outlineLevel="3" x14ac:dyDescent="0.25">
      <c r="A253" s="157"/>
      <c r="B253" s="158"/>
      <c r="C253" s="184" t="s">
        <v>221</v>
      </c>
      <c r="D253" s="182"/>
      <c r="E253" s="183">
        <v>12</v>
      </c>
      <c r="F253" s="160"/>
      <c r="G253" s="160"/>
      <c r="H253" s="160"/>
      <c r="I253" s="160"/>
      <c r="J253" s="160"/>
      <c r="K253" s="160"/>
      <c r="L253" s="160"/>
      <c r="M253" s="160"/>
      <c r="N253" s="159"/>
      <c r="O253" s="159"/>
      <c r="P253" s="159"/>
      <c r="Q253" s="159"/>
      <c r="R253" s="160"/>
      <c r="S253" s="160"/>
      <c r="T253" s="160"/>
      <c r="U253" s="160"/>
      <c r="V253" s="160"/>
      <c r="W253" s="160"/>
      <c r="X253" s="160"/>
      <c r="Y253" s="160"/>
      <c r="Z253" s="150"/>
      <c r="AA253" s="150"/>
      <c r="AB253" s="150"/>
      <c r="AC253" s="150"/>
      <c r="AD253" s="150"/>
      <c r="AE253" s="150"/>
      <c r="AF253" s="150"/>
      <c r="AG253" s="150" t="s">
        <v>415</v>
      </c>
      <c r="AH253" s="150">
        <v>0</v>
      </c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</row>
    <row r="254" spans="1:60" outlineLevel="1" x14ac:dyDescent="0.25">
      <c r="A254" s="169">
        <v>74</v>
      </c>
      <c r="B254" s="170" t="s">
        <v>2090</v>
      </c>
      <c r="C254" s="178" t="s">
        <v>2091</v>
      </c>
      <c r="D254" s="171" t="s">
        <v>1246</v>
      </c>
      <c r="E254" s="172">
        <v>22.95</v>
      </c>
      <c r="F254" s="173"/>
      <c r="G254" s="174">
        <f>ROUND(E254*F254,2)</f>
        <v>0</v>
      </c>
      <c r="H254" s="173"/>
      <c r="I254" s="174">
        <f>ROUND(E254*H254,2)</f>
        <v>0</v>
      </c>
      <c r="J254" s="173"/>
      <c r="K254" s="174">
        <f>ROUND(E254*J254,2)</f>
        <v>0</v>
      </c>
      <c r="L254" s="174">
        <v>21</v>
      </c>
      <c r="M254" s="174">
        <f>G254*(1+L254/100)</f>
        <v>0</v>
      </c>
      <c r="N254" s="172">
        <v>0</v>
      </c>
      <c r="O254" s="172">
        <f>ROUND(E254*N254,2)</f>
        <v>0</v>
      </c>
      <c r="P254" s="172">
        <v>0</v>
      </c>
      <c r="Q254" s="172">
        <f>ROUND(E254*P254,2)</f>
        <v>0</v>
      </c>
      <c r="R254" s="174"/>
      <c r="S254" s="174" t="s">
        <v>443</v>
      </c>
      <c r="T254" s="175" t="s">
        <v>359</v>
      </c>
      <c r="U254" s="160">
        <v>0</v>
      </c>
      <c r="V254" s="160">
        <f>ROUND(E254*U254,2)</f>
        <v>0</v>
      </c>
      <c r="W254" s="160"/>
      <c r="X254" s="160" t="s">
        <v>744</v>
      </c>
      <c r="Y254" s="160" t="s">
        <v>361</v>
      </c>
      <c r="Z254" s="150"/>
      <c r="AA254" s="150"/>
      <c r="AB254" s="150"/>
      <c r="AC254" s="150"/>
      <c r="AD254" s="150"/>
      <c r="AE254" s="150"/>
      <c r="AF254" s="150"/>
      <c r="AG254" s="150" t="s">
        <v>1758</v>
      </c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</row>
    <row r="255" spans="1:60" outlineLevel="2" x14ac:dyDescent="0.25">
      <c r="A255" s="157"/>
      <c r="B255" s="158"/>
      <c r="C255" s="184" t="s">
        <v>2092</v>
      </c>
      <c r="D255" s="182"/>
      <c r="E255" s="183"/>
      <c r="F255" s="160"/>
      <c r="G255" s="160"/>
      <c r="H255" s="160"/>
      <c r="I255" s="160"/>
      <c r="J255" s="160"/>
      <c r="K255" s="160"/>
      <c r="L255" s="160"/>
      <c r="M255" s="160"/>
      <c r="N255" s="159"/>
      <c r="O255" s="159"/>
      <c r="P255" s="159"/>
      <c r="Q255" s="159"/>
      <c r="R255" s="160"/>
      <c r="S255" s="160"/>
      <c r="T255" s="160"/>
      <c r="U255" s="160"/>
      <c r="V255" s="160"/>
      <c r="W255" s="160"/>
      <c r="X255" s="160"/>
      <c r="Y255" s="160"/>
      <c r="Z255" s="150"/>
      <c r="AA255" s="150"/>
      <c r="AB255" s="150"/>
      <c r="AC255" s="150"/>
      <c r="AD255" s="150"/>
      <c r="AE255" s="150"/>
      <c r="AF255" s="150"/>
      <c r="AG255" s="150" t="s">
        <v>415</v>
      </c>
      <c r="AH255" s="150">
        <v>0</v>
      </c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</row>
    <row r="256" spans="1:60" outlineLevel="3" x14ac:dyDescent="0.25">
      <c r="A256" s="157"/>
      <c r="B256" s="158"/>
      <c r="C256" s="184" t="s">
        <v>2093</v>
      </c>
      <c r="D256" s="182"/>
      <c r="E256" s="183">
        <v>22.95</v>
      </c>
      <c r="F256" s="160"/>
      <c r="G256" s="160"/>
      <c r="H256" s="160"/>
      <c r="I256" s="160"/>
      <c r="J256" s="160"/>
      <c r="K256" s="160"/>
      <c r="L256" s="160"/>
      <c r="M256" s="160"/>
      <c r="N256" s="159"/>
      <c r="O256" s="159"/>
      <c r="P256" s="159"/>
      <c r="Q256" s="159"/>
      <c r="R256" s="160"/>
      <c r="S256" s="160"/>
      <c r="T256" s="160"/>
      <c r="U256" s="160"/>
      <c r="V256" s="160"/>
      <c r="W256" s="160"/>
      <c r="X256" s="160"/>
      <c r="Y256" s="160"/>
      <c r="Z256" s="150"/>
      <c r="AA256" s="150"/>
      <c r="AB256" s="150"/>
      <c r="AC256" s="150"/>
      <c r="AD256" s="150"/>
      <c r="AE256" s="150"/>
      <c r="AF256" s="150"/>
      <c r="AG256" s="150" t="s">
        <v>415</v>
      </c>
      <c r="AH256" s="150">
        <v>0</v>
      </c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</row>
    <row r="257" spans="1:60" outlineLevel="1" x14ac:dyDescent="0.25">
      <c r="A257" s="169">
        <v>75</v>
      </c>
      <c r="B257" s="170" t="s">
        <v>2094</v>
      </c>
      <c r="C257" s="178" t="s">
        <v>2095</v>
      </c>
      <c r="D257" s="171" t="s">
        <v>768</v>
      </c>
      <c r="E257" s="172">
        <v>19</v>
      </c>
      <c r="F257" s="173"/>
      <c r="G257" s="174">
        <f>ROUND(E257*F257,2)</f>
        <v>0</v>
      </c>
      <c r="H257" s="173"/>
      <c r="I257" s="174">
        <f>ROUND(E257*H257,2)</f>
        <v>0</v>
      </c>
      <c r="J257" s="173"/>
      <c r="K257" s="174">
        <f>ROUND(E257*J257,2)</f>
        <v>0</v>
      </c>
      <c r="L257" s="174">
        <v>21</v>
      </c>
      <c r="M257" s="174">
        <f>G257*(1+L257/100)</f>
        <v>0</v>
      </c>
      <c r="N257" s="172">
        <v>0</v>
      </c>
      <c r="O257" s="172">
        <f>ROUND(E257*N257,2)</f>
        <v>0</v>
      </c>
      <c r="P257" s="172">
        <v>0</v>
      </c>
      <c r="Q257" s="172">
        <f>ROUND(E257*P257,2)</f>
        <v>0</v>
      </c>
      <c r="R257" s="174"/>
      <c r="S257" s="174" t="s">
        <v>443</v>
      </c>
      <c r="T257" s="175" t="s">
        <v>359</v>
      </c>
      <c r="U257" s="160">
        <v>0</v>
      </c>
      <c r="V257" s="160">
        <f>ROUND(E257*U257,2)</f>
        <v>0</v>
      </c>
      <c r="W257" s="160"/>
      <c r="X257" s="160" t="s">
        <v>744</v>
      </c>
      <c r="Y257" s="160" t="s">
        <v>361</v>
      </c>
      <c r="Z257" s="150"/>
      <c r="AA257" s="150"/>
      <c r="AB257" s="150"/>
      <c r="AC257" s="150"/>
      <c r="AD257" s="150"/>
      <c r="AE257" s="150"/>
      <c r="AF257" s="150"/>
      <c r="AG257" s="150" t="s">
        <v>1758</v>
      </c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</row>
    <row r="258" spans="1:60" outlineLevel="2" x14ac:dyDescent="0.25">
      <c r="A258" s="157"/>
      <c r="B258" s="158"/>
      <c r="C258" s="184" t="s">
        <v>2096</v>
      </c>
      <c r="D258" s="182"/>
      <c r="E258" s="183"/>
      <c r="F258" s="160"/>
      <c r="G258" s="160"/>
      <c r="H258" s="160"/>
      <c r="I258" s="160"/>
      <c r="J258" s="160"/>
      <c r="K258" s="160"/>
      <c r="L258" s="160"/>
      <c r="M258" s="160"/>
      <c r="N258" s="159"/>
      <c r="O258" s="159"/>
      <c r="P258" s="159"/>
      <c r="Q258" s="159"/>
      <c r="R258" s="160"/>
      <c r="S258" s="160"/>
      <c r="T258" s="160"/>
      <c r="U258" s="160"/>
      <c r="V258" s="160"/>
      <c r="W258" s="160"/>
      <c r="X258" s="160"/>
      <c r="Y258" s="160"/>
      <c r="Z258" s="150"/>
      <c r="AA258" s="150"/>
      <c r="AB258" s="150"/>
      <c r="AC258" s="150"/>
      <c r="AD258" s="150"/>
      <c r="AE258" s="150"/>
      <c r="AF258" s="150"/>
      <c r="AG258" s="150" t="s">
        <v>415</v>
      </c>
      <c r="AH258" s="150">
        <v>0</v>
      </c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</row>
    <row r="259" spans="1:60" outlineLevel="3" x14ac:dyDescent="0.25">
      <c r="A259" s="157"/>
      <c r="B259" s="158"/>
      <c r="C259" s="184" t="s">
        <v>237</v>
      </c>
      <c r="D259" s="182"/>
      <c r="E259" s="183">
        <v>19</v>
      </c>
      <c r="F259" s="160"/>
      <c r="G259" s="160"/>
      <c r="H259" s="160"/>
      <c r="I259" s="160"/>
      <c r="J259" s="160"/>
      <c r="K259" s="160"/>
      <c r="L259" s="160"/>
      <c r="M259" s="160"/>
      <c r="N259" s="159"/>
      <c r="O259" s="159"/>
      <c r="P259" s="159"/>
      <c r="Q259" s="159"/>
      <c r="R259" s="160"/>
      <c r="S259" s="160"/>
      <c r="T259" s="160"/>
      <c r="U259" s="160"/>
      <c r="V259" s="160"/>
      <c r="W259" s="160"/>
      <c r="X259" s="160"/>
      <c r="Y259" s="160"/>
      <c r="Z259" s="150"/>
      <c r="AA259" s="150"/>
      <c r="AB259" s="150"/>
      <c r="AC259" s="150"/>
      <c r="AD259" s="150"/>
      <c r="AE259" s="150"/>
      <c r="AF259" s="150"/>
      <c r="AG259" s="150" t="s">
        <v>415</v>
      </c>
      <c r="AH259" s="150">
        <v>0</v>
      </c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</row>
    <row r="260" spans="1:60" outlineLevel="1" x14ac:dyDescent="0.25">
      <c r="A260" s="169">
        <v>76</v>
      </c>
      <c r="B260" s="170" t="s">
        <v>2097</v>
      </c>
      <c r="C260" s="178" t="s">
        <v>2098</v>
      </c>
      <c r="D260" s="171" t="s">
        <v>422</v>
      </c>
      <c r="E260" s="172">
        <v>84.2</v>
      </c>
      <c r="F260" s="173"/>
      <c r="G260" s="174">
        <f>ROUND(E260*F260,2)</f>
        <v>0</v>
      </c>
      <c r="H260" s="173"/>
      <c r="I260" s="174">
        <f>ROUND(E260*H260,2)</f>
        <v>0</v>
      </c>
      <c r="J260" s="173"/>
      <c r="K260" s="174">
        <f>ROUND(E260*J260,2)</f>
        <v>0</v>
      </c>
      <c r="L260" s="174">
        <v>21</v>
      </c>
      <c r="M260" s="174">
        <f>G260*(1+L260/100)</f>
        <v>0</v>
      </c>
      <c r="N260" s="172">
        <v>7.3000000000000001E-3</v>
      </c>
      <c r="O260" s="172">
        <f>ROUND(E260*N260,2)</f>
        <v>0.61</v>
      </c>
      <c r="P260" s="172">
        <v>0</v>
      </c>
      <c r="Q260" s="172">
        <f>ROUND(E260*P260,2)</f>
        <v>0</v>
      </c>
      <c r="R260" s="174"/>
      <c r="S260" s="174" t="s">
        <v>443</v>
      </c>
      <c r="T260" s="175" t="s">
        <v>359</v>
      </c>
      <c r="U260" s="160">
        <v>0</v>
      </c>
      <c r="V260" s="160">
        <f>ROUND(E260*U260,2)</f>
        <v>0</v>
      </c>
      <c r="W260" s="160"/>
      <c r="X260" s="160" t="s">
        <v>744</v>
      </c>
      <c r="Y260" s="160" t="s">
        <v>361</v>
      </c>
      <c r="Z260" s="150"/>
      <c r="AA260" s="150"/>
      <c r="AB260" s="150"/>
      <c r="AC260" s="150"/>
      <c r="AD260" s="150"/>
      <c r="AE260" s="150"/>
      <c r="AF260" s="150"/>
      <c r="AG260" s="150" t="s">
        <v>1758</v>
      </c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</row>
    <row r="261" spans="1:60" outlineLevel="2" x14ac:dyDescent="0.25">
      <c r="A261" s="157"/>
      <c r="B261" s="158"/>
      <c r="C261" s="184" t="s">
        <v>2040</v>
      </c>
      <c r="D261" s="182"/>
      <c r="E261" s="183"/>
      <c r="F261" s="160"/>
      <c r="G261" s="160"/>
      <c r="H261" s="160"/>
      <c r="I261" s="160"/>
      <c r="J261" s="160"/>
      <c r="K261" s="160"/>
      <c r="L261" s="160"/>
      <c r="M261" s="160"/>
      <c r="N261" s="159"/>
      <c r="O261" s="159"/>
      <c r="P261" s="159"/>
      <c r="Q261" s="159"/>
      <c r="R261" s="160"/>
      <c r="S261" s="160"/>
      <c r="T261" s="160"/>
      <c r="U261" s="160"/>
      <c r="V261" s="160"/>
      <c r="W261" s="160"/>
      <c r="X261" s="160"/>
      <c r="Y261" s="160"/>
      <c r="Z261" s="150"/>
      <c r="AA261" s="150"/>
      <c r="AB261" s="150"/>
      <c r="AC261" s="150"/>
      <c r="AD261" s="150"/>
      <c r="AE261" s="150"/>
      <c r="AF261" s="150"/>
      <c r="AG261" s="150" t="s">
        <v>415</v>
      </c>
      <c r="AH261" s="150">
        <v>0</v>
      </c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</row>
    <row r="262" spans="1:60" outlineLevel="3" x14ac:dyDescent="0.25">
      <c r="A262" s="157"/>
      <c r="B262" s="158"/>
      <c r="C262" s="184" t="s">
        <v>2041</v>
      </c>
      <c r="D262" s="182"/>
      <c r="E262" s="183">
        <v>84.2</v>
      </c>
      <c r="F262" s="160"/>
      <c r="G262" s="160"/>
      <c r="H262" s="160"/>
      <c r="I262" s="160"/>
      <c r="J262" s="160"/>
      <c r="K262" s="160"/>
      <c r="L262" s="160"/>
      <c r="M262" s="160"/>
      <c r="N262" s="159"/>
      <c r="O262" s="159"/>
      <c r="P262" s="159"/>
      <c r="Q262" s="159"/>
      <c r="R262" s="160"/>
      <c r="S262" s="160"/>
      <c r="T262" s="160"/>
      <c r="U262" s="160"/>
      <c r="V262" s="160"/>
      <c r="W262" s="160"/>
      <c r="X262" s="160"/>
      <c r="Y262" s="160"/>
      <c r="Z262" s="150"/>
      <c r="AA262" s="150"/>
      <c r="AB262" s="150"/>
      <c r="AC262" s="150"/>
      <c r="AD262" s="150"/>
      <c r="AE262" s="150"/>
      <c r="AF262" s="150"/>
      <c r="AG262" s="150" t="s">
        <v>415</v>
      </c>
      <c r="AH262" s="150">
        <v>0</v>
      </c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</row>
    <row r="263" spans="1:60" outlineLevel="1" x14ac:dyDescent="0.25">
      <c r="A263" s="169">
        <v>77</v>
      </c>
      <c r="B263" s="170" t="s">
        <v>2099</v>
      </c>
      <c r="C263" s="178" t="s">
        <v>2100</v>
      </c>
      <c r="D263" s="171" t="s">
        <v>768</v>
      </c>
      <c r="E263" s="172">
        <v>4</v>
      </c>
      <c r="F263" s="173"/>
      <c r="G263" s="174">
        <f>ROUND(E263*F263,2)</f>
        <v>0</v>
      </c>
      <c r="H263" s="173"/>
      <c r="I263" s="174">
        <f>ROUND(E263*H263,2)</f>
        <v>0</v>
      </c>
      <c r="J263" s="173"/>
      <c r="K263" s="174">
        <f>ROUND(E263*J263,2)</f>
        <v>0</v>
      </c>
      <c r="L263" s="174">
        <v>21</v>
      </c>
      <c r="M263" s="174">
        <f>G263*(1+L263/100)</f>
        <v>0</v>
      </c>
      <c r="N263" s="172">
        <v>7.4000000000000003E-3</v>
      </c>
      <c r="O263" s="172">
        <f>ROUND(E263*N263,2)</f>
        <v>0.03</v>
      </c>
      <c r="P263" s="172">
        <v>0</v>
      </c>
      <c r="Q263" s="172">
        <f>ROUND(E263*P263,2)</f>
        <v>0</v>
      </c>
      <c r="R263" s="174"/>
      <c r="S263" s="174" t="s">
        <v>443</v>
      </c>
      <c r="T263" s="175" t="s">
        <v>359</v>
      </c>
      <c r="U263" s="160">
        <v>0</v>
      </c>
      <c r="V263" s="160">
        <f>ROUND(E263*U263,2)</f>
        <v>0</v>
      </c>
      <c r="W263" s="160"/>
      <c r="X263" s="160" t="s">
        <v>744</v>
      </c>
      <c r="Y263" s="160" t="s">
        <v>361</v>
      </c>
      <c r="Z263" s="150"/>
      <c r="AA263" s="150"/>
      <c r="AB263" s="150"/>
      <c r="AC263" s="150"/>
      <c r="AD263" s="150"/>
      <c r="AE263" s="150"/>
      <c r="AF263" s="150"/>
      <c r="AG263" s="150" t="s">
        <v>1758</v>
      </c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</row>
    <row r="264" spans="1:60" outlineLevel="2" x14ac:dyDescent="0.25">
      <c r="A264" s="157"/>
      <c r="B264" s="158"/>
      <c r="C264" s="184" t="s">
        <v>1733</v>
      </c>
      <c r="D264" s="182"/>
      <c r="E264" s="183"/>
      <c r="F264" s="160"/>
      <c r="G264" s="160"/>
      <c r="H264" s="160"/>
      <c r="I264" s="160"/>
      <c r="J264" s="160"/>
      <c r="K264" s="160"/>
      <c r="L264" s="160"/>
      <c r="M264" s="160"/>
      <c r="N264" s="159"/>
      <c r="O264" s="159"/>
      <c r="P264" s="159"/>
      <c r="Q264" s="159"/>
      <c r="R264" s="160"/>
      <c r="S264" s="160"/>
      <c r="T264" s="160"/>
      <c r="U264" s="160"/>
      <c r="V264" s="160"/>
      <c r="W264" s="160"/>
      <c r="X264" s="160"/>
      <c r="Y264" s="160"/>
      <c r="Z264" s="150"/>
      <c r="AA264" s="150"/>
      <c r="AB264" s="150"/>
      <c r="AC264" s="150"/>
      <c r="AD264" s="150"/>
      <c r="AE264" s="150"/>
      <c r="AF264" s="150"/>
      <c r="AG264" s="150" t="s">
        <v>415</v>
      </c>
      <c r="AH264" s="150">
        <v>0</v>
      </c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</row>
    <row r="265" spans="1:60" outlineLevel="3" x14ac:dyDescent="0.25">
      <c r="A265" s="157"/>
      <c r="B265" s="158"/>
      <c r="C265" s="184" t="s">
        <v>1740</v>
      </c>
      <c r="D265" s="182"/>
      <c r="E265" s="183">
        <v>4</v>
      </c>
      <c r="F265" s="160"/>
      <c r="G265" s="160"/>
      <c r="H265" s="160"/>
      <c r="I265" s="160"/>
      <c r="J265" s="160"/>
      <c r="K265" s="160"/>
      <c r="L265" s="160"/>
      <c r="M265" s="160"/>
      <c r="N265" s="159"/>
      <c r="O265" s="159"/>
      <c r="P265" s="159"/>
      <c r="Q265" s="159"/>
      <c r="R265" s="160"/>
      <c r="S265" s="160"/>
      <c r="T265" s="160"/>
      <c r="U265" s="160"/>
      <c r="V265" s="160"/>
      <c r="W265" s="160"/>
      <c r="X265" s="160"/>
      <c r="Y265" s="160"/>
      <c r="Z265" s="150"/>
      <c r="AA265" s="150"/>
      <c r="AB265" s="150"/>
      <c r="AC265" s="150"/>
      <c r="AD265" s="150"/>
      <c r="AE265" s="150"/>
      <c r="AF265" s="150"/>
      <c r="AG265" s="150" t="s">
        <v>415</v>
      </c>
      <c r="AH265" s="150">
        <v>0</v>
      </c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</row>
    <row r="266" spans="1:60" outlineLevel="1" x14ac:dyDescent="0.25">
      <c r="A266" s="169">
        <v>78</v>
      </c>
      <c r="B266" s="170" t="s">
        <v>2101</v>
      </c>
      <c r="C266" s="178" t="s">
        <v>2102</v>
      </c>
      <c r="D266" s="171" t="s">
        <v>768</v>
      </c>
      <c r="E266" s="172">
        <v>2</v>
      </c>
      <c r="F266" s="173"/>
      <c r="G266" s="174">
        <f>ROUND(E266*F266,2)</f>
        <v>0</v>
      </c>
      <c r="H266" s="173"/>
      <c r="I266" s="174">
        <f>ROUND(E266*H266,2)</f>
        <v>0</v>
      </c>
      <c r="J266" s="173"/>
      <c r="K266" s="174">
        <f>ROUND(E266*J266,2)</f>
        <v>0</v>
      </c>
      <c r="L266" s="174">
        <v>21</v>
      </c>
      <c r="M266" s="174">
        <f>G266*(1+L266/100)</f>
        <v>0</v>
      </c>
      <c r="N266" s="172">
        <v>6.3E-3</v>
      </c>
      <c r="O266" s="172">
        <f>ROUND(E266*N266,2)</f>
        <v>0.01</v>
      </c>
      <c r="P266" s="172">
        <v>0</v>
      </c>
      <c r="Q266" s="172">
        <f>ROUND(E266*P266,2)</f>
        <v>0</v>
      </c>
      <c r="R266" s="174"/>
      <c r="S266" s="174" t="s">
        <v>443</v>
      </c>
      <c r="T266" s="175" t="s">
        <v>359</v>
      </c>
      <c r="U266" s="160">
        <v>0</v>
      </c>
      <c r="V266" s="160">
        <f>ROUND(E266*U266,2)</f>
        <v>0</v>
      </c>
      <c r="W266" s="160"/>
      <c r="X266" s="160" t="s">
        <v>744</v>
      </c>
      <c r="Y266" s="160" t="s">
        <v>361</v>
      </c>
      <c r="Z266" s="150"/>
      <c r="AA266" s="150"/>
      <c r="AB266" s="150"/>
      <c r="AC266" s="150"/>
      <c r="AD266" s="150"/>
      <c r="AE266" s="150"/>
      <c r="AF266" s="150"/>
      <c r="AG266" s="150" t="s">
        <v>1758</v>
      </c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</row>
    <row r="267" spans="1:60" outlineLevel="2" x14ac:dyDescent="0.25">
      <c r="A267" s="157"/>
      <c r="B267" s="158"/>
      <c r="C267" s="184" t="s">
        <v>1592</v>
      </c>
      <c r="D267" s="182"/>
      <c r="E267" s="183"/>
      <c r="F267" s="160"/>
      <c r="G267" s="160"/>
      <c r="H267" s="160"/>
      <c r="I267" s="160"/>
      <c r="J267" s="160"/>
      <c r="K267" s="160"/>
      <c r="L267" s="160"/>
      <c r="M267" s="160"/>
      <c r="N267" s="159"/>
      <c r="O267" s="159"/>
      <c r="P267" s="159"/>
      <c r="Q267" s="159"/>
      <c r="R267" s="160"/>
      <c r="S267" s="160"/>
      <c r="T267" s="160"/>
      <c r="U267" s="160"/>
      <c r="V267" s="160"/>
      <c r="W267" s="160"/>
      <c r="X267" s="160"/>
      <c r="Y267" s="160"/>
      <c r="Z267" s="150"/>
      <c r="AA267" s="150"/>
      <c r="AB267" s="150"/>
      <c r="AC267" s="150"/>
      <c r="AD267" s="150"/>
      <c r="AE267" s="150"/>
      <c r="AF267" s="150"/>
      <c r="AG267" s="150" t="s">
        <v>415</v>
      </c>
      <c r="AH267" s="150">
        <v>0</v>
      </c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</row>
    <row r="268" spans="1:60" outlineLevel="3" x14ac:dyDescent="0.25">
      <c r="A268" s="157"/>
      <c r="B268" s="158"/>
      <c r="C268" s="184" t="s">
        <v>239</v>
      </c>
      <c r="D268" s="182"/>
      <c r="E268" s="183">
        <v>2</v>
      </c>
      <c r="F268" s="160"/>
      <c r="G268" s="160"/>
      <c r="H268" s="160"/>
      <c r="I268" s="160"/>
      <c r="J268" s="160"/>
      <c r="K268" s="160"/>
      <c r="L268" s="160"/>
      <c r="M268" s="160"/>
      <c r="N268" s="159"/>
      <c r="O268" s="159"/>
      <c r="P268" s="159"/>
      <c r="Q268" s="159"/>
      <c r="R268" s="160"/>
      <c r="S268" s="160"/>
      <c r="T268" s="160"/>
      <c r="U268" s="160"/>
      <c r="V268" s="160"/>
      <c r="W268" s="160"/>
      <c r="X268" s="160"/>
      <c r="Y268" s="160"/>
      <c r="Z268" s="150"/>
      <c r="AA268" s="150"/>
      <c r="AB268" s="150"/>
      <c r="AC268" s="150"/>
      <c r="AD268" s="150"/>
      <c r="AE268" s="150"/>
      <c r="AF268" s="150"/>
      <c r="AG268" s="150" t="s">
        <v>415</v>
      </c>
      <c r="AH268" s="150">
        <v>0</v>
      </c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</row>
    <row r="269" spans="1:60" outlineLevel="1" x14ac:dyDescent="0.25">
      <c r="A269" s="169">
        <v>79</v>
      </c>
      <c r="B269" s="170" t="s">
        <v>2103</v>
      </c>
      <c r="C269" s="178" t="s">
        <v>2104</v>
      </c>
      <c r="D269" s="171" t="s">
        <v>768</v>
      </c>
      <c r="E269" s="172">
        <v>2</v>
      </c>
      <c r="F269" s="173"/>
      <c r="G269" s="174">
        <f>ROUND(E269*F269,2)</f>
        <v>0</v>
      </c>
      <c r="H269" s="173"/>
      <c r="I269" s="174">
        <f>ROUND(E269*H269,2)</f>
        <v>0</v>
      </c>
      <c r="J269" s="173"/>
      <c r="K269" s="174">
        <f>ROUND(E269*J269,2)</f>
        <v>0</v>
      </c>
      <c r="L269" s="174">
        <v>21</v>
      </c>
      <c r="M269" s="174">
        <f>G269*(1+L269/100)</f>
        <v>0</v>
      </c>
      <c r="N269" s="172">
        <v>3.0999999999999999E-3</v>
      </c>
      <c r="O269" s="172">
        <f>ROUND(E269*N269,2)</f>
        <v>0.01</v>
      </c>
      <c r="P269" s="172">
        <v>0</v>
      </c>
      <c r="Q269" s="172">
        <f>ROUND(E269*P269,2)</f>
        <v>0</v>
      </c>
      <c r="R269" s="174"/>
      <c r="S269" s="174" t="s">
        <v>443</v>
      </c>
      <c r="T269" s="175" t="s">
        <v>359</v>
      </c>
      <c r="U269" s="160">
        <v>0</v>
      </c>
      <c r="V269" s="160">
        <f>ROUND(E269*U269,2)</f>
        <v>0</v>
      </c>
      <c r="W269" s="160"/>
      <c r="X269" s="160" t="s">
        <v>744</v>
      </c>
      <c r="Y269" s="160" t="s">
        <v>361</v>
      </c>
      <c r="Z269" s="150"/>
      <c r="AA269" s="150"/>
      <c r="AB269" s="150"/>
      <c r="AC269" s="150"/>
      <c r="AD269" s="150"/>
      <c r="AE269" s="150"/>
      <c r="AF269" s="150"/>
      <c r="AG269" s="150" t="s">
        <v>1758</v>
      </c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</row>
    <row r="270" spans="1:60" outlineLevel="2" x14ac:dyDescent="0.25">
      <c r="A270" s="157"/>
      <c r="B270" s="158"/>
      <c r="C270" s="184" t="s">
        <v>1592</v>
      </c>
      <c r="D270" s="182"/>
      <c r="E270" s="183"/>
      <c r="F270" s="160"/>
      <c r="G270" s="160"/>
      <c r="H270" s="160"/>
      <c r="I270" s="160"/>
      <c r="J270" s="160"/>
      <c r="K270" s="160"/>
      <c r="L270" s="160"/>
      <c r="M270" s="160"/>
      <c r="N270" s="159"/>
      <c r="O270" s="159"/>
      <c r="P270" s="159"/>
      <c r="Q270" s="159"/>
      <c r="R270" s="160"/>
      <c r="S270" s="160"/>
      <c r="T270" s="160"/>
      <c r="U270" s="160"/>
      <c r="V270" s="160"/>
      <c r="W270" s="160"/>
      <c r="X270" s="160"/>
      <c r="Y270" s="160"/>
      <c r="Z270" s="150"/>
      <c r="AA270" s="150"/>
      <c r="AB270" s="150"/>
      <c r="AC270" s="150"/>
      <c r="AD270" s="150"/>
      <c r="AE270" s="150"/>
      <c r="AF270" s="150"/>
      <c r="AG270" s="150" t="s">
        <v>415</v>
      </c>
      <c r="AH270" s="150">
        <v>0</v>
      </c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</row>
    <row r="271" spans="1:60" outlineLevel="3" x14ac:dyDescent="0.25">
      <c r="A271" s="157"/>
      <c r="B271" s="158"/>
      <c r="C271" s="184" t="s">
        <v>239</v>
      </c>
      <c r="D271" s="182"/>
      <c r="E271" s="183">
        <v>2</v>
      </c>
      <c r="F271" s="160"/>
      <c r="G271" s="160"/>
      <c r="H271" s="160"/>
      <c r="I271" s="160"/>
      <c r="J271" s="160"/>
      <c r="K271" s="160"/>
      <c r="L271" s="160"/>
      <c r="M271" s="160"/>
      <c r="N271" s="159"/>
      <c r="O271" s="159"/>
      <c r="P271" s="159"/>
      <c r="Q271" s="159"/>
      <c r="R271" s="160"/>
      <c r="S271" s="160"/>
      <c r="T271" s="160"/>
      <c r="U271" s="160"/>
      <c r="V271" s="160"/>
      <c r="W271" s="160"/>
      <c r="X271" s="160"/>
      <c r="Y271" s="160"/>
      <c r="Z271" s="150"/>
      <c r="AA271" s="150"/>
      <c r="AB271" s="150"/>
      <c r="AC271" s="150"/>
      <c r="AD271" s="150"/>
      <c r="AE271" s="150"/>
      <c r="AF271" s="150"/>
      <c r="AG271" s="150" t="s">
        <v>415</v>
      </c>
      <c r="AH271" s="150">
        <v>0</v>
      </c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</row>
    <row r="272" spans="1:60" ht="20.399999999999999" outlineLevel="1" x14ac:dyDescent="0.25">
      <c r="A272" s="169">
        <v>80</v>
      </c>
      <c r="B272" s="170" t="s">
        <v>2105</v>
      </c>
      <c r="C272" s="178" t="s">
        <v>2106</v>
      </c>
      <c r="D272" s="171" t="s">
        <v>768</v>
      </c>
      <c r="E272" s="172">
        <v>2</v>
      </c>
      <c r="F272" s="173"/>
      <c r="G272" s="174">
        <f>ROUND(E272*F272,2)</f>
        <v>0</v>
      </c>
      <c r="H272" s="173"/>
      <c r="I272" s="174">
        <f>ROUND(E272*H272,2)</f>
        <v>0</v>
      </c>
      <c r="J272" s="173"/>
      <c r="K272" s="174">
        <f>ROUND(E272*J272,2)</f>
        <v>0</v>
      </c>
      <c r="L272" s="174">
        <v>21</v>
      </c>
      <c r="M272" s="174">
        <f>G272*(1+L272/100)</f>
        <v>0</v>
      </c>
      <c r="N272" s="172">
        <v>5.2999999999999999E-2</v>
      </c>
      <c r="O272" s="172">
        <f>ROUND(E272*N272,2)</f>
        <v>0.11</v>
      </c>
      <c r="P272" s="172">
        <v>0</v>
      </c>
      <c r="Q272" s="172">
        <f>ROUND(E272*P272,2)</f>
        <v>0</v>
      </c>
      <c r="R272" s="174"/>
      <c r="S272" s="174" t="s">
        <v>443</v>
      </c>
      <c r="T272" s="175" t="s">
        <v>359</v>
      </c>
      <c r="U272" s="160">
        <v>0</v>
      </c>
      <c r="V272" s="160">
        <f>ROUND(E272*U272,2)</f>
        <v>0</v>
      </c>
      <c r="W272" s="160"/>
      <c r="X272" s="160" t="s">
        <v>744</v>
      </c>
      <c r="Y272" s="160" t="s">
        <v>361</v>
      </c>
      <c r="Z272" s="150"/>
      <c r="AA272" s="150"/>
      <c r="AB272" s="150"/>
      <c r="AC272" s="150"/>
      <c r="AD272" s="150"/>
      <c r="AE272" s="150"/>
      <c r="AF272" s="150"/>
      <c r="AG272" s="150" t="s">
        <v>1758</v>
      </c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</row>
    <row r="273" spans="1:60" outlineLevel="2" x14ac:dyDescent="0.25">
      <c r="A273" s="157"/>
      <c r="B273" s="158"/>
      <c r="C273" s="184" t="s">
        <v>1592</v>
      </c>
      <c r="D273" s="182"/>
      <c r="E273" s="183"/>
      <c r="F273" s="160"/>
      <c r="G273" s="160"/>
      <c r="H273" s="160"/>
      <c r="I273" s="160"/>
      <c r="J273" s="160"/>
      <c r="K273" s="160"/>
      <c r="L273" s="160"/>
      <c r="M273" s="160"/>
      <c r="N273" s="159"/>
      <c r="O273" s="159"/>
      <c r="P273" s="159"/>
      <c r="Q273" s="159"/>
      <c r="R273" s="160"/>
      <c r="S273" s="160"/>
      <c r="T273" s="160"/>
      <c r="U273" s="160"/>
      <c r="V273" s="160"/>
      <c r="W273" s="160"/>
      <c r="X273" s="160"/>
      <c r="Y273" s="160"/>
      <c r="Z273" s="150"/>
      <c r="AA273" s="150"/>
      <c r="AB273" s="150"/>
      <c r="AC273" s="150"/>
      <c r="AD273" s="150"/>
      <c r="AE273" s="150"/>
      <c r="AF273" s="150"/>
      <c r="AG273" s="150" t="s">
        <v>415</v>
      </c>
      <c r="AH273" s="150">
        <v>0</v>
      </c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</row>
    <row r="274" spans="1:60" outlineLevel="3" x14ac:dyDescent="0.25">
      <c r="A274" s="157"/>
      <c r="B274" s="158"/>
      <c r="C274" s="184" t="s">
        <v>239</v>
      </c>
      <c r="D274" s="182"/>
      <c r="E274" s="183">
        <v>2</v>
      </c>
      <c r="F274" s="160"/>
      <c r="G274" s="160"/>
      <c r="H274" s="160"/>
      <c r="I274" s="160"/>
      <c r="J274" s="160"/>
      <c r="K274" s="160"/>
      <c r="L274" s="160"/>
      <c r="M274" s="160"/>
      <c r="N274" s="159"/>
      <c r="O274" s="159"/>
      <c r="P274" s="159"/>
      <c r="Q274" s="159"/>
      <c r="R274" s="160"/>
      <c r="S274" s="160"/>
      <c r="T274" s="160"/>
      <c r="U274" s="160"/>
      <c r="V274" s="160"/>
      <c r="W274" s="160"/>
      <c r="X274" s="160"/>
      <c r="Y274" s="160"/>
      <c r="Z274" s="150"/>
      <c r="AA274" s="150"/>
      <c r="AB274" s="150"/>
      <c r="AC274" s="150"/>
      <c r="AD274" s="150"/>
      <c r="AE274" s="150"/>
      <c r="AF274" s="150"/>
      <c r="AG274" s="150" t="s">
        <v>415</v>
      </c>
      <c r="AH274" s="150">
        <v>0</v>
      </c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</row>
    <row r="275" spans="1:60" outlineLevel="1" x14ac:dyDescent="0.25">
      <c r="A275" s="169">
        <v>81</v>
      </c>
      <c r="B275" s="170" t="s">
        <v>1880</v>
      </c>
      <c r="C275" s="178" t="s">
        <v>2107</v>
      </c>
      <c r="D275" s="171" t="s">
        <v>768</v>
      </c>
      <c r="E275" s="172">
        <v>6</v>
      </c>
      <c r="F275" s="173"/>
      <c r="G275" s="174">
        <f>ROUND(E275*F275,2)</f>
        <v>0</v>
      </c>
      <c r="H275" s="173"/>
      <c r="I275" s="174">
        <f>ROUND(E275*H275,2)</f>
        <v>0</v>
      </c>
      <c r="J275" s="173"/>
      <c r="K275" s="174">
        <f>ROUND(E275*J275,2)</f>
        <v>0</v>
      </c>
      <c r="L275" s="174">
        <v>21</v>
      </c>
      <c r="M275" s="174">
        <f>G275*(1+L275/100)</f>
        <v>0</v>
      </c>
      <c r="N275" s="172">
        <v>0.16200000000000001</v>
      </c>
      <c r="O275" s="172">
        <f>ROUND(E275*N275,2)</f>
        <v>0.97</v>
      </c>
      <c r="P275" s="172">
        <v>0</v>
      </c>
      <c r="Q275" s="172">
        <f>ROUND(E275*P275,2)</f>
        <v>0</v>
      </c>
      <c r="R275" s="174"/>
      <c r="S275" s="174" t="s">
        <v>443</v>
      </c>
      <c r="T275" s="175" t="s">
        <v>359</v>
      </c>
      <c r="U275" s="160">
        <v>0</v>
      </c>
      <c r="V275" s="160">
        <f>ROUND(E275*U275,2)</f>
        <v>0</v>
      </c>
      <c r="W275" s="160"/>
      <c r="X275" s="160" t="s">
        <v>744</v>
      </c>
      <c r="Y275" s="160" t="s">
        <v>361</v>
      </c>
      <c r="Z275" s="150"/>
      <c r="AA275" s="150"/>
      <c r="AB275" s="150"/>
      <c r="AC275" s="150"/>
      <c r="AD275" s="150"/>
      <c r="AE275" s="150"/>
      <c r="AF275" s="150"/>
      <c r="AG275" s="150" t="s">
        <v>1758</v>
      </c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</row>
    <row r="276" spans="1:60" outlineLevel="2" x14ac:dyDescent="0.25">
      <c r="A276" s="157"/>
      <c r="B276" s="158"/>
      <c r="C276" s="184" t="s">
        <v>1755</v>
      </c>
      <c r="D276" s="182"/>
      <c r="E276" s="183"/>
      <c r="F276" s="160"/>
      <c r="G276" s="160"/>
      <c r="H276" s="160"/>
      <c r="I276" s="160"/>
      <c r="J276" s="160"/>
      <c r="K276" s="160"/>
      <c r="L276" s="160"/>
      <c r="M276" s="160"/>
      <c r="N276" s="159"/>
      <c r="O276" s="159"/>
      <c r="P276" s="159"/>
      <c r="Q276" s="159"/>
      <c r="R276" s="160"/>
      <c r="S276" s="160"/>
      <c r="T276" s="160"/>
      <c r="U276" s="160"/>
      <c r="V276" s="160"/>
      <c r="W276" s="160"/>
      <c r="X276" s="160"/>
      <c r="Y276" s="160"/>
      <c r="Z276" s="150"/>
      <c r="AA276" s="150"/>
      <c r="AB276" s="150"/>
      <c r="AC276" s="150"/>
      <c r="AD276" s="150"/>
      <c r="AE276" s="150"/>
      <c r="AF276" s="150"/>
      <c r="AG276" s="150" t="s">
        <v>415</v>
      </c>
      <c r="AH276" s="150">
        <v>0</v>
      </c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</row>
    <row r="277" spans="1:60" outlineLevel="3" x14ac:dyDescent="0.25">
      <c r="A277" s="157"/>
      <c r="B277" s="158"/>
      <c r="C277" s="184" t="s">
        <v>1734</v>
      </c>
      <c r="D277" s="182"/>
      <c r="E277" s="183">
        <v>6</v>
      </c>
      <c r="F277" s="160"/>
      <c r="G277" s="160"/>
      <c r="H277" s="160"/>
      <c r="I277" s="160"/>
      <c r="J277" s="160"/>
      <c r="K277" s="160"/>
      <c r="L277" s="160"/>
      <c r="M277" s="160"/>
      <c r="N277" s="159"/>
      <c r="O277" s="159"/>
      <c r="P277" s="159"/>
      <c r="Q277" s="159"/>
      <c r="R277" s="160"/>
      <c r="S277" s="160"/>
      <c r="T277" s="160"/>
      <c r="U277" s="160"/>
      <c r="V277" s="160"/>
      <c r="W277" s="160"/>
      <c r="X277" s="160"/>
      <c r="Y277" s="160"/>
      <c r="Z277" s="150"/>
      <c r="AA277" s="150"/>
      <c r="AB277" s="150"/>
      <c r="AC277" s="150"/>
      <c r="AD277" s="150"/>
      <c r="AE277" s="150"/>
      <c r="AF277" s="150"/>
      <c r="AG277" s="150" t="s">
        <v>415</v>
      </c>
      <c r="AH277" s="150">
        <v>0</v>
      </c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</row>
    <row r="278" spans="1:60" outlineLevel="1" x14ac:dyDescent="0.25">
      <c r="A278" s="169">
        <v>82</v>
      </c>
      <c r="B278" s="170" t="s">
        <v>2108</v>
      </c>
      <c r="C278" s="178" t="s">
        <v>2109</v>
      </c>
      <c r="D278" s="171" t="s">
        <v>768</v>
      </c>
      <c r="E278" s="172">
        <v>2</v>
      </c>
      <c r="F278" s="173"/>
      <c r="G278" s="174">
        <f>ROUND(E278*F278,2)</f>
        <v>0</v>
      </c>
      <c r="H278" s="173"/>
      <c r="I278" s="174">
        <f>ROUND(E278*H278,2)</f>
        <v>0</v>
      </c>
      <c r="J278" s="173"/>
      <c r="K278" s="174">
        <f>ROUND(E278*J278,2)</f>
        <v>0</v>
      </c>
      <c r="L278" s="174">
        <v>21</v>
      </c>
      <c r="M278" s="174">
        <f>G278*(1+L278/100)</f>
        <v>0</v>
      </c>
      <c r="N278" s="172">
        <v>4.3999999999999997E-2</v>
      </c>
      <c r="O278" s="172">
        <f>ROUND(E278*N278,2)</f>
        <v>0.09</v>
      </c>
      <c r="P278" s="172">
        <v>0</v>
      </c>
      <c r="Q278" s="172">
        <f>ROUND(E278*P278,2)</f>
        <v>0</v>
      </c>
      <c r="R278" s="174"/>
      <c r="S278" s="174" t="s">
        <v>443</v>
      </c>
      <c r="T278" s="175" t="s">
        <v>359</v>
      </c>
      <c r="U278" s="160">
        <v>0</v>
      </c>
      <c r="V278" s="160">
        <f>ROUND(E278*U278,2)</f>
        <v>0</v>
      </c>
      <c r="W278" s="160"/>
      <c r="X278" s="160" t="s">
        <v>744</v>
      </c>
      <c r="Y278" s="160" t="s">
        <v>361</v>
      </c>
      <c r="Z278" s="150"/>
      <c r="AA278" s="150"/>
      <c r="AB278" s="150"/>
      <c r="AC278" s="150"/>
      <c r="AD278" s="150"/>
      <c r="AE278" s="150"/>
      <c r="AF278" s="150"/>
      <c r="AG278" s="150" t="s">
        <v>1758</v>
      </c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</row>
    <row r="279" spans="1:60" outlineLevel="2" x14ac:dyDescent="0.25">
      <c r="A279" s="157"/>
      <c r="B279" s="158"/>
      <c r="C279" s="184" t="s">
        <v>1592</v>
      </c>
      <c r="D279" s="182"/>
      <c r="E279" s="183"/>
      <c r="F279" s="160"/>
      <c r="G279" s="160"/>
      <c r="H279" s="160"/>
      <c r="I279" s="160"/>
      <c r="J279" s="160"/>
      <c r="K279" s="160"/>
      <c r="L279" s="160"/>
      <c r="M279" s="160"/>
      <c r="N279" s="159"/>
      <c r="O279" s="159"/>
      <c r="P279" s="159"/>
      <c r="Q279" s="159"/>
      <c r="R279" s="160"/>
      <c r="S279" s="160"/>
      <c r="T279" s="160"/>
      <c r="U279" s="160"/>
      <c r="V279" s="160"/>
      <c r="W279" s="160"/>
      <c r="X279" s="160"/>
      <c r="Y279" s="160"/>
      <c r="Z279" s="150"/>
      <c r="AA279" s="150"/>
      <c r="AB279" s="150"/>
      <c r="AC279" s="150"/>
      <c r="AD279" s="150"/>
      <c r="AE279" s="150"/>
      <c r="AF279" s="150"/>
      <c r="AG279" s="150" t="s">
        <v>415</v>
      </c>
      <c r="AH279" s="150">
        <v>0</v>
      </c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</row>
    <row r="280" spans="1:60" outlineLevel="3" x14ac:dyDescent="0.25">
      <c r="A280" s="157"/>
      <c r="B280" s="158"/>
      <c r="C280" s="184" t="s">
        <v>239</v>
      </c>
      <c r="D280" s="182"/>
      <c r="E280" s="183">
        <v>2</v>
      </c>
      <c r="F280" s="160"/>
      <c r="G280" s="160"/>
      <c r="H280" s="160"/>
      <c r="I280" s="160"/>
      <c r="J280" s="160"/>
      <c r="K280" s="160"/>
      <c r="L280" s="160"/>
      <c r="M280" s="160"/>
      <c r="N280" s="159"/>
      <c r="O280" s="159"/>
      <c r="P280" s="159"/>
      <c r="Q280" s="159"/>
      <c r="R280" s="160"/>
      <c r="S280" s="160"/>
      <c r="T280" s="160"/>
      <c r="U280" s="160"/>
      <c r="V280" s="160"/>
      <c r="W280" s="160"/>
      <c r="X280" s="160"/>
      <c r="Y280" s="160"/>
      <c r="Z280" s="150"/>
      <c r="AA280" s="150"/>
      <c r="AB280" s="150"/>
      <c r="AC280" s="150"/>
      <c r="AD280" s="150"/>
      <c r="AE280" s="150"/>
      <c r="AF280" s="150"/>
      <c r="AG280" s="150" t="s">
        <v>415</v>
      </c>
      <c r="AH280" s="150">
        <v>0</v>
      </c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</row>
    <row r="281" spans="1:60" outlineLevel="1" x14ac:dyDescent="0.25">
      <c r="A281" s="169">
        <v>83</v>
      </c>
      <c r="B281" s="170" t="s">
        <v>1882</v>
      </c>
      <c r="C281" s="178" t="s">
        <v>1883</v>
      </c>
      <c r="D281" s="171" t="s">
        <v>426</v>
      </c>
      <c r="E281" s="172">
        <v>241.75922</v>
      </c>
      <c r="F281" s="173"/>
      <c r="G281" s="174">
        <f>ROUND(E281*F281,2)</f>
        <v>0</v>
      </c>
      <c r="H281" s="173"/>
      <c r="I281" s="174">
        <f>ROUND(E281*H281,2)</f>
        <v>0</v>
      </c>
      <c r="J281" s="173"/>
      <c r="K281" s="174">
        <f>ROUND(E281*J281,2)</f>
        <v>0</v>
      </c>
      <c r="L281" s="174">
        <v>21</v>
      </c>
      <c r="M281" s="174">
        <f>G281*(1+L281/100)</f>
        <v>0</v>
      </c>
      <c r="N281" s="172">
        <v>1</v>
      </c>
      <c r="O281" s="172">
        <f>ROUND(E281*N281,2)</f>
        <v>241.76</v>
      </c>
      <c r="P281" s="172">
        <v>0</v>
      </c>
      <c r="Q281" s="172">
        <f>ROUND(E281*P281,2)</f>
        <v>0</v>
      </c>
      <c r="R281" s="174"/>
      <c r="S281" s="174" t="s">
        <v>443</v>
      </c>
      <c r="T281" s="175" t="s">
        <v>359</v>
      </c>
      <c r="U281" s="160">
        <v>0</v>
      </c>
      <c r="V281" s="160">
        <f>ROUND(E281*U281,2)</f>
        <v>0</v>
      </c>
      <c r="W281" s="160"/>
      <c r="X281" s="160" t="s">
        <v>744</v>
      </c>
      <c r="Y281" s="160" t="s">
        <v>361</v>
      </c>
      <c r="Z281" s="150"/>
      <c r="AA281" s="150"/>
      <c r="AB281" s="150"/>
      <c r="AC281" s="150"/>
      <c r="AD281" s="150"/>
      <c r="AE281" s="150"/>
      <c r="AF281" s="150"/>
      <c r="AG281" s="150" t="s">
        <v>1758</v>
      </c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</row>
    <row r="282" spans="1:60" outlineLevel="2" x14ac:dyDescent="0.25">
      <c r="A282" s="157"/>
      <c r="B282" s="158"/>
      <c r="C282" s="184" t="s">
        <v>2110</v>
      </c>
      <c r="D282" s="182"/>
      <c r="E282" s="183"/>
      <c r="F282" s="160"/>
      <c r="G282" s="160"/>
      <c r="H282" s="160"/>
      <c r="I282" s="160"/>
      <c r="J282" s="160"/>
      <c r="K282" s="160"/>
      <c r="L282" s="160"/>
      <c r="M282" s="160"/>
      <c r="N282" s="159"/>
      <c r="O282" s="159"/>
      <c r="P282" s="159"/>
      <c r="Q282" s="159"/>
      <c r="R282" s="160"/>
      <c r="S282" s="160"/>
      <c r="T282" s="160"/>
      <c r="U282" s="160"/>
      <c r="V282" s="160"/>
      <c r="W282" s="160"/>
      <c r="X282" s="160"/>
      <c r="Y282" s="160"/>
      <c r="Z282" s="150"/>
      <c r="AA282" s="150"/>
      <c r="AB282" s="150"/>
      <c r="AC282" s="150"/>
      <c r="AD282" s="150"/>
      <c r="AE282" s="150"/>
      <c r="AF282" s="150"/>
      <c r="AG282" s="150" t="s">
        <v>415</v>
      </c>
      <c r="AH282" s="150">
        <v>0</v>
      </c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</row>
    <row r="283" spans="1:60" outlineLevel="3" x14ac:dyDescent="0.25">
      <c r="A283" s="157"/>
      <c r="B283" s="158"/>
      <c r="C283" s="184" t="s">
        <v>2111</v>
      </c>
      <c r="D283" s="182"/>
      <c r="E283" s="183">
        <v>241.75922</v>
      </c>
      <c r="F283" s="160"/>
      <c r="G283" s="160"/>
      <c r="H283" s="160"/>
      <c r="I283" s="160"/>
      <c r="J283" s="160"/>
      <c r="K283" s="160"/>
      <c r="L283" s="160"/>
      <c r="M283" s="160"/>
      <c r="N283" s="159"/>
      <c r="O283" s="159"/>
      <c r="P283" s="159"/>
      <c r="Q283" s="159"/>
      <c r="R283" s="160"/>
      <c r="S283" s="160"/>
      <c r="T283" s="160"/>
      <c r="U283" s="160"/>
      <c r="V283" s="160"/>
      <c r="W283" s="160"/>
      <c r="X283" s="160"/>
      <c r="Y283" s="160"/>
      <c r="Z283" s="150"/>
      <c r="AA283" s="150"/>
      <c r="AB283" s="150"/>
      <c r="AC283" s="150"/>
      <c r="AD283" s="150"/>
      <c r="AE283" s="150"/>
      <c r="AF283" s="150"/>
      <c r="AG283" s="150" t="s">
        <v>415</v>
      </c>
      <c r="AH283" s="150">
        <v>0</v>
      </c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</row>
    <row r="284" spans="1:60" outlineLevel="1" x14ac:dyDescent="0.25">
      <c r="A284" s="169">
        <v>84</v>
      </c>
      <c r="B284" s="170" t="s">
        <v>1886</v>
      </c>
      <c r="C284" s="178" t="s">
        <v>1887</v>
      </c>
      <c r="D284" s="171" t="s">
        <v>426</v>
      </c>
      <c r="E284" s="172">
        <v>357.84091999999998</v>
      </c>
      <c r="F284" s="173"/>
      <c r="G284" s="174">
        <f>ROUND(E284*F284,2)</f>
        <v>0</v>
      </c>
      <c r="H284" s="173"/>
      <c r="I284" s="174">
        <f>ROUND(E284*H284,2)</f>
        <v>0</v>
      </c>
      <c r="J284" s="173"/>
      <c r="K284" s="174">
        <f>ROUND(E284*J284,2)</f>
        <v>0</v>
      </c>
      <c r="L284" s="174">
        <v>21</v>
      </c>
      <c r="M284" s="174">
        <f>G284*(1+L284/100)</f>
        <v>0</v>
      </c>
      <c r="N284" s="172">
        <v>1</v>
      </c>
      <c r="O284" s="172">
        <f>ROUND(E284*N284,2)</f>
        <v>357.84</v>
      </c>
      <c r="P284" s="172">
        <v>0</v>
      </c>
      <c r="Q284" s="172">
        <f>ROUND(E284*P284,2)</f>
        <v>0</v>
      </c>
      <c r="R284" s="174"/>
      <c r="S284" s="174" t="s">
        <v>443</v>
      </c>
      <c r="T284" s="175" t="s">
        <v>359</v>
      </c>
      <c r="U284" s="160">
        <v>0</v>
      </c>
      <c r="V284" s="160">
        <f>ROUND(E284*U284,2)</f>
        <v>0</v>
      </c>
      <c r="W284" s="160"/>
      <c r="X284" s="160" t="s">
        <v>744</v>
      </c>
      <c r="Y284" s="160" t="s">
        <v>361</v>
      </c>
      <c r="Z284" s="150"/>
      <c r="AA284" s="150"/>
      <c r="AB284" s="150"/>
      <c r="AC284" s="150"/>
      <c r="AD284" s="150"/>
      <c r="AE284" s="150"/>
      <c r="AF284" s="150"/>
      <c r="AG284" s="150" t="s">
        <v>1758</v>
      </c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</row>
    <row r="285" spans="1:60" outlineLevel="2" x14ac:dyDescent="0.25">
      <c r="A285" s="157"/>
      <c r="B285" s="158"/>
      <c r="C285" s="184" t="s">
        <v>2112</v>
      </c>
      <c r="D285" s="182"/>
      <c r="E285" s="183"/>
      <c r="F285" s="160"/>
      <c r="G285" s="160"/>
      <c r="H285" s="160"/>
      <c r="I285" s="160"/>
      <c r="J285" s="160"/>
      <c r="K285" s="160"/>
      <c r="L285" s="160"/>
      <c r="M285" s="160"/>
      <c r="N285" s="159"/>
      <c r="O285" s="159"/>
      <c r="P285" s="159"/>
      <c r="Q285" s="159"/>
      <c r="R285" s="160"/>
      <c r="S285" s="160"/>
      <c r="T285" s="160"/>
      <c r="U285" s="160"/>
      <c r="V285" s="160"/>
      <c r="W285" s="160"/>
      <c r="X285" s="160"/>
      <c r="Y285" s="160"/>
      <c r="Z285" s="150"/>
      <c r="AA285" s="150"/>
      <c r="AB285" s="150"/>
      <c r="AC285" s="150"/>
      <c r="AD285" s="150"/>
      <c r="AE285" s="150"/>
      <c r="AF285" s="150"/>
      <c r="AG285" s="150" t="s">
        <v>415</v>
      </c>
      <c r="AH285" s="150">
        <v>0</v>
      </c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</row>
    <row r="286" spans="1:60" outlineLevel="3" x14ac:dyDescent="0.25">
      <c r="A286" s="157"/>
      <c r="B286" s="158"/>
      <c r="C286" s="184" t="s">
        <v>2113</v>
      </c>
      <c r="D286" s="182"/>
      <c r="E286" s="183">
        <v>357.84091999999998</v>
      </c>
      <c r="F286" s="160"/>
      <c r="G286" s="160"/>
      <c r="H286" s="160"/>
      <c r="I286" s="160"/>
      <c r="J286" s="160"/>
      <c r="K286" s="160"/>
      <c r="L286" s="160"/>
      <c r="M286" s="160"/>
      <c r="N286" s="159"/>
      <c r="O286" s="159"/>
      <c r="P286" s="159"/>
      <c r="Q286" s="159"/>
      <c r="R286" s="160"/>
      <c r="S286" s="160"/>
      <c r="T286" s="160"/>
      <c r="U286" s="160"/>
      <c r="V286" s="160"/>
      <c r="W286" s="160"/>
      <c r="X286" s="160"/>
      <c r="Y286" s="160"/>
      <c r="Z286" s="150"/>
      <c r="AA286" s="150"/>
      <c r="AB286" s="150"/>
      <c r="AC286" s="150"/>
      <c r="AD286" s="150"/>
      <c r="AE286" s="150"/>
      <c r="AF286" s="150"/>
      <c r="AG286" s="150" t="s">
        <v>415</v>
      </c>
      <c r="AH286" s="150">
        <v>0</v>
      </c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</row>
    <row r="287" spans="1:60" outlineLevel="1" x14ac:dyDescent="0.25">
      <c r="A287" s="169">
        <v>85</v>
      </c>
      <c r="B287" s="170" t="s">
        <v>1890</v>
      </c>
      <c r="C287" s="178" t="s">
        <v>1891</v>
      </c>
      <c r="D287" s="171" t="s">
        <v>426</v>
      </c>
      <c r="E287" s="172">
        <v>0.35042000000000001</v>
      </c>
      <c r="F287" s="173"/>
      <c r="G287" s="174">
        <f>ROUND(E287*F287,2)</f>
        <v>0</v>
      </c>
      <c r="H287" s="173"/>
      <c r="I287" s="174">
        <f>ROUND(E287*H287,2)</f>
        <v>0</v>
      </c>
      <c r="J287" s="173"/>
      <c r="K287" s="174">
        <f>ROUND(E287*J287,2)</f>
        <v>0</v>
      </c>
      <c r="L287" s="174">
        <v>21</v>
      </c>
      <c r="M287" s="174">
        <f>G287*(1+L287/100)</f>
        <v>0</v>
      </c>
      <c r="N287" s="172">
        <v>1</v>
      </c>
      <c r="O287" s="172">
        <f>ROUND(E287*N287,2)</f>
        <v>0.35</v>
      </c>
      <c r="P287" s="172">
        <v>0</v>
      </c>
      <c r="Q287" s="172">
        <f>ROUND(E287*P287,2)</f>
        <v>0</v>
      </c>
      <c r="R287" s="174"/>
      <c r="S287" s="174" t="s">
        <v>443</v>
      </c>
      <c r="T287" s="175" t="s">
        <v>359</v>
      </c>
      <c r="U287" s="160">
        <v>0</v>
      </c>
      <c r="V287" s="160">
        <f>ROUND(E287*U287,2)</f>
        <v>0</v>
      </c>
      <c r="W287" s="160"/>
      <c r="X287" s="160" t="s">
        <v>744</v>
      </c>
      <c r="Y287" s="160" t="s">
        <v>361</v>
      </c>
      <c r="Z287" s="150"/>
      <c r="AA287" s="150"/>
      <c r="AB287" s="150"/>
      <c r="AC287" s="150"/>
      <c r="AD287" s="150"/>
      <c r="AE287" s="150"/>
      <c r="AF287" s="150"/>
      <c r="AG287" s="150" t="s">
        <v>1758</v>
      </c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</row>
    <row r="288" spans="1:60" outlineLevel="2" x14ac:dyDescent="0.25">
      <c r="A288" s="157"/>
      <c r="B288" s="158"/>
      <c r="C288" s="184" t="s">
        <v>2114</v>
      </c>
      <c r="D288" s="182"/>
      <c r="E288" s="183"/>
      <c r="F288" s="160"/>
      <c r="G288" s="160"/>
      <c r="H288" s="160"/>
      <c r="I288" s="160"/>
      <c r="J288" s="160"/>
      <c r="K288" s="160"/>
      <c r="L288" s="160"/>
      <c r="M288" s="160"/>
      <c r="N288" s="159"/>
      <c r="O288" s="159"/>
      <c r="P288" s="159"/>
      <c r="Q288" s="159"/>
      <c r="R288" s="160"/>
      <c r="S288" s="160"/>
      <c r="T288" s="160"/>
      <c r="U288" s="160"/>
      <c r="V288" s="160"/>
      <c r="W288" s="160"/>
      <c r="X288" s="160"/>
      <c r="Y288" s="160"/>
      <c r="Z288" s="150"/>
      <c r="AA288" s="150"/>
      <c r="AB288" s="150"/>
      <c r="AC288" s="150"/>
      <c r="AD288" s="150"/>
      <c r="AE288" s="150"/>
      <c r="AF288" s="150"/>
      <c r="AG288" s="150" t="s">
        <v>415</v>
      </c>
      <c r="AH288" s="150">
        <v>0</v>
      </c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</row>
    <row r="289" spans="1:60" outlineLevel="3" x14ac:dyDescent="0.25">
      <c r="A289" s="157"/>
      <c r="B289" s="158"/>
      <c r="C289" s="184" t="s">
        <v>2115</v>
      </c>
      <c r="D289" s="182"/>
      <c r="E289" s="183">
        <v>0.35042000000000001</v>
      </c>
      <c r="F289" s="160"/>
      <c r="G289" s="160"/>
      <c r="H289" s="160"/>
      <c r="I289" s="160"/>
      <c r="J289" s="160"/>
      <c r="K289" s="160"/>
      <c r="L289" s="160"/>
      <c r="M289" s="160"/>
      <c r="N289" s="159"/>
      <c r="O289" s="159"/>
      <c r="P289" s="159"/>
      <c r="Q289" s="159"/>
      <c r="R289" s="160"/>
      <c r="S289" s="160"/>
      <c r="T289" s="160"/>
      <c r="U289" s="160"/>
      <c r="V289" s="160"/>
      <c r="W289" s="160"/>
      <c r="X289" s="160"/>
      <c r="Y289" s="160"/>
      <c r="Z289" s="150"/>
      <c r="AA289" s="150"/>
      <c r="AB289" s="150"/>
      <c r="AC289" s="150"/>
      <c r="AD289" s="150"/>
      <c r="AE289" s="150"/>
      <c r="AF289" s="150"/>
      <c r="AG289" s="150" t="s">
        <v>415</v>
      </c>
      <c r="AH289" s="150">
        <v>0</v>
      </c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</row>
    <row r="290" spans="1:60" outlineLevel="1" x14ac:dyDescent="0.25">
      <c r="A290" s="169">
        <v>86</v>
      </c>
      <c r="B290" s="170" t="s">
        <v>1896</v>
      </c>
      <c r="C290" s="178" t="s">
        <v>1897</v>
      </c>
      <c r="D290" s="171" t="s">
        <v>407</v>
      </c>
      <c r="E290" s="172">
        <v>1.35</v>
      </c>
      <c r="F290" s="173"/>
      <c r="G290" s="174">
        <f>ROUND(E290*F290,2)</f>
        <v>0</v>
      </c>
      <c r="H290" s="173"/>
      <c r="I290" s="174">
        <f>ROUND(E290*H290,2)</f>
        <v>0</v>
      </c>
      <c r="J290" s="173"/>
      <c r="K290" s="174">
        <f>ROUND(E290*J290,2)</f>
        <v>0</v>
      </c>
      <c r="L290" s="174">
        <v>21</v>
      </c>
      <c r="M290" s="174">
        <f>G290*(1+L290/100)</f>
        <v>0</v>
      </c>
      <c r="N290" s="172">
        <v>2.5</v>
      </c>
      <c r="O290" s="172">
        <f>ROUND(E290*N290,2)</f>
        <v>3.38</v>
      </c>
      <c r="P290" s="172">
        <v>0</v>
      </c>
      <c r="Q290" s="172">
        <f>ROUND(E290*P290,2)</f>
        <v>0</v>
      </c>
      <c r="R290" s="174"/>
      <c r="S290" s="174" t="s">
        <v>443</v>
      </c>
      <c r="T290" s="175" t="s">
        <v>359</v>
      </c>
      <c r="U290" s="160">
        <v>0</v>
      </c>
      <c r="V290" s="160">
        <f>ROUND(E290*U290,2)</f>
        <v>0</v>
      </c>
      <c r="W290" s="160"/>
      <c r="X290" s="160" t="s">
        <v>744</v>
      </c>
      <c r="Y290" s="160" t="s">
        <v>361</v>
      </c>
      <c r="Z290" s="150"/>
      <c r="AA290" s="150"/>
      <c r="AB290" s="150"/>
      <c r="AC290" s="150"/>
      <c r="AD290" s="150"/>
      <c r="AE290" s="150"/>
      <c r="AF290" s="150"/>
      <c r="AG290" s="150" t="s">
        <v>1758</v>
      </c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</row>
    <row r="291" spans="1:60" outlineLevel="2" x14ac:dyDescent="0.25">
      <c r="A291" s="157"/>
      <c r="B291" s="158"/>
      <c r="C291" s="184" t="s">
        <v>2116</v>
      </c>
      <c r="D291" s="182"/>
      <c r="E291" s="183"/>
      <c r="F291" s="160"/>
      <c r="G291" s="160"/>
      <c r="H291" s="160"/>
      <c r="I291" s="160"/>
      <c r="J291" s="160"/>
      <c r="K291" s="160"/>
      <c r="L291" s="160"/>
      <c r="M291" s="160"/>
      <c r="N291" s="159"/>
      <c r="O291" s="159"/>
      <c r="P291" s="159"/>
      <c r="Q291" s="159"/>
      <c r="R291" s="160"/>
      <c r="S291" s="160"/>
      <c r="T291" s="160"/>
      <c r="U291" s="160"/>
      <c r="V291" s="160"/>
      <c r="W291" s="160"/>
      <c r="X291" s="160"/>
      <c r="Y291" s="160"/>
      <c r="Z291" s="150"/>
      <c r="AA291" s="150"/>
      <c r="AB291" s="150"/>
      <c r="AC291" s="150"/>
      <c r="AD291" s="150"/>
      <c r="AE291" s="150"/>
      <c r="AF291" s="150"/>
      <c r="AG291" s="150" t="s">
        <v>415</v>
      </c>
      <c r="AH291" s="150">
        <v>0</v>
      </c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</row>
    <row r="292" spans="1:60" outlineLevel="3" x14ac:dyDescent="0.25">
      <c r="A292" s="157"/>
      <c r="B292" s="158"/>
      <c r="C292" s="184" t="s">
        <v>2117</v>
      </c>
      <c r="D292" s="182"/>
      <c r="E292" s="183">
        <v>1.35</v>
      </c>
      <c r="F292" s="160"/>
      <c r="G292" s="160"/>
      <c r="H292" s="160"/>
      <c r="I292" s="160"/>
      <c r="J292" s="160"/>
      <c r="K292" s="160"/>
      <c r="L292" s="160"/>
      <c r="M292" s="160"/>
      <c r="N292" s="159"/>
      <c r="O292" s="159"/>
      <c r="P292" s="159"/>
      <c r="Q292" s="159"/>
      <c r="R292" s="160"/>
      <c r="S292" s="160"/>
      <c r="T292" s="160"/>
      <c r="U292" s="160"/>
      <c r="V292" s="160"/>
      <c r="W292" s="160"/>
      <c r="X292" s="160"/>
      <c r="Y292" s="160"/>
      <c r="Z292" s="150"/>
      <c r="AA292" s="150"/>
      <c r="AB292" s="150"/>
      <c r="AC292" s="150"/>
      <c r="AD292" s="150"/>
      <c r="AE292" s="150"/>
      <c r="AF292" s="150"/>
      <c r="AG292" s="150" t="s">
        <v>415</v>
      </c>
      <c r="AH292" s="150">
        <v>0</v>
      </c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</row>
    <row r="293" spans="1:60" outlineLevel="1" x14ac:dyDescent="0.25">
      <c r="A293" s="169">
        <v>87</v>
      </c>
      <c r="B293" s="170" t="s">
        <v>1902</v>
      </c>
      <c r="C293" s="178" t="s">
        <v>1903</v>
      </c>
      <c r="D293" s="171" t="s">
        <v>768</v>
      </c>
      <c r="E293" s="172">
        <v>1</v>
      </c>
      <c r="F293" s="173"/>
      <c r="G293" s="174">
        <f>ROUND(E293*F293,2)</f>
        <v>0</v>
      </c>
      <c r="H293" s="173"/>
      <c r="I293" s="174">
        <f>ROUND(E293*H293,2)</f>
        <v>0</v>
      </c>
      <c r="J293" s="173"/>
      <c r="K293" s="174">
        <f>ROUND(E293*J293,2)</f>
        <v>0</v>
      </c>
      <c r="L293" s="174">
        <v>21</v>
      </c>
      <c r="M293" s="174">
        <f>G293*(1+L293/100)</f>
        <v>0</v>
      </c>
      <c r="N293" s="172">
        <v>3.9E-2</v>
      </c>
      <c r="O293" s="172">
        <f>ROUND(E293*N293,2)</f>
        <v>0.04</v>
      </c>
      <c r="P293" s="172">
        <v>0</v>
      </c>
      <c r="Q293" s="172">
        <f>ROUND(E293*P293,2)</f>
        <v>0</v>
      </c>
      <c r="R293" s="174"/>
      <c r="S293" s="174" t="s">
        <v>443</v>
      </c>
      <c r="T293" s="175" t="s">
        <v>359</v>
      </c>
      <c r="U293" s="160">
        <v>0</v>
      </c>
      <c r="V293" s="160">
        <f>ROUND(E293*U293,2)</f>
        <v>0</v>
      </c>
      <c r="W293" s="160"/>
      <c r="X293" s="160" t="s">
        <v>744</v>
      </c>
      <c r="Y293" s="160" t="s">
        <v>361</v>
      </c>
      <c r="Z293" s="150"/>
      <c r="AA293" s="150"/>
      <c r="AB293" s="150"/>
      <c r="AC293" s="150"/>
      <c r="AD293" s="150"/>
      <c r="AE293" s="150"/>
      <c r="AF293" s="150"/>
      <c r="AG293" s="150" t="s">
        <v>1758</v>
      </c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</row>
    <row r="294" spans="1:60" outlineLevel="2" x14ac:dyDescent="0.25">
      <c r="A294" s="157"/>
      <c r="B294" s="158"/>
      <c r="C294" s="184" t="s">
        <v>1715</v>
      </c>
      <c r="D294" s="182"/>
      <c r="E294" s="183"/>
      <c r="F294" s="160"/>
      <c r="G294" s="160"/>
      <c r="H294" s="160"/>
      <c r="I294" s="160"/>
      <c r="J294" s="160"/>
      <c r="K294" s="160"/>
      <c r="L294" s="160"/>
      <c r="M294" s="160"/>
      <c r="N294" s="159"/>
      <c r="O294" s="159"/>
      <c r="P294" s="159"/>
      <c r="Q294" s="159"/>
      <c r="R294" s="160"/>
      <c r="S294" s="160"/>
      <c r="T294" s="160"/>
      <c r="U294" s="160"/>
      <c r="V294" s="160"/>
      <c r="W294" s="160"/>
      <c r="X294" s="160"/>
      <c r="Y294" s="160"/>
      <c r="Z294" s="150"/>
      <c r="AA294" s="150"/>
      <c r="AB294" s="150"/>
      <c r="AC294" s="150"/>
      <c r="AD294" s="150"/>
      <c r="AE294" s="150"/>
      <c r="AF294" s="150"/>
      <c r="AG294" s="150" t="s">
        <v>415</v>
      </c>
      <c r="AH294" s="150">
        <v>0</v>
      </c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</row>
    <row r="295" spans="1:60" outlineLevel="3" x14ac:dyDescent="0.25">
      <c r="A295" s="157"/>
      <c r="B295" s="158"/>
      <c r="C295" s="184" t="s">
        <v>213</v>
      </c>
      <c r="D295" s="182"/>
      <c r="E295" s="183">
        <v>1</v>
      </c>
      <c r="F295" s="160"/>
      <c r="G295" s="160"/>
      <c r="H295" s="160"/>
      <c r="I295" s="160"/>
      <c r="J295" s="160"/>
      <c r="K295" s="160"/>
      <c r="L295" s="160"/>
      <c r="M295" s="160"/>
      <c r="N295" s="159"/>
      <c r="O295" s="159"/>
      <c r="P295" s="159"/>
      <c r="Q295" s="159"/>
      <c r="R295" s="160"/>
      <c r="S295" s="160"/>
      <c r="T295" s="160"/>
      <c r="U295" s="160"/>
      <c r="V295" s="160"/>
      <c r="W295" s="160"/>
      <c r="X295" s="160"/>
      <c r="Y295" s="160"/>
      <c r="Z295" s="150"/>
      <c r="AA295" s="150"/>
      <c r="AB295" s="150"/>
      <c r="AC295" s="150"/>
      <c r="AD295" s="150"/>
      <c r="AE295" s="150"/>
      <c r="AF295" s="150"/>
      <c r="AG295" s="150" t="s">
        <v>415</v>
      </c>
      <c r="AH295" s="150">
        <v>0</v>
      </c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</row>
    <row r="296" spans="1:60" outlineLevel="1" x14ac:dyDescent="0.25">
      <c r="A296" s="169">
        <v>88</v>
      </c>
      <c r="B296" s="170" t="s">
        <v>1904</v>
      </c>
      <c r="C296" s="178" t="s">
        <v>1905</v>
      </c>
      <c r="D296" s="171" t="s">
        <v>768</v>
      </c>
      <c r="E296" s="172">
        <v>2</v>
      </c>
      <c r="F296" s="173"/>
      <c r="G296" s="174">
        <f>ROUND(E296*F296,2)</f>
        <v>0</v>
      </c>
      <c r="H296" s="173"/>
      <c r="I296" s="174">
        <f>ROUND(E296*H296,2)</f>
        <v>0</v>
      </c>
      <c r="J296" s="173"/>
      <c r="K296" s="174">
        <f>ROUND(E296*J296,2)</f>
        <v>0</v>
      </c>
      <c r="L296" s="174">
        <v>21</v>
      </c>
      <c r="M296" s="174">
        <f>G296*(1+L296/100)</f>
        <v>0</v>
      </c>
      <c r="N296" s="172">
        <v>5.0999999999999997E-2</v>
      </c>
      <c r="O296" s="172">
        <f>ROUND(E296*N296,2)</f>
        <v>0.1</v>
      </c>
      <c r="P296" s="172">
        <v>0</v>
      </c>
      <c r="Q296" s="172">
        <f>ROUND(E296*P296,2)</f>
        <v>0</v>
      </c>
      <c r="R296" s="174"/>
      <c r="S296" s="174" t="s">
        <v>443</v>
      </c>
      <c r="T296" s="175" t="s">
        <v>359</v>
      </c>
      <c r="U296" s="160">
        <v>0</v>
      </c>
      <c r="V296" s="160">
        <f>ROUND(E296*U296,2)</f>
        <v>0</v>
      </c>
      <c r="W296" s="160"/>
      <c r="X296" s="160" t="s">
        <v>744</v>
      </c>
      <c r="Y296" s="160" t="s">
        <v>361</v>
      </c>
      <c r="Z296" s="150"/>
      <c r="AA296" s="150"/>
      <c r="AB296" s="150"/>
      <c r="AC296" s="150"/>
      <c r="AD296" s="150"/>
      <c r="AE296" s="150"/>
      <c r="AF296" s="150"/>
      <c r="AG296" s="150" t="s">
        <v>1758</v>
      </c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</row>
    <row r="297" spans="1:60" outlineLevel="2" x14ac:dyDescent="0.25">
      <c r="A297" s="157"/>
      <c r="B297" s="158"/>
      <c r="C297" s="184" t="s">
        <v>1592</v>
      </c>
      <c r="D297" s="182"/>
      <c r="E297" s="183"/>
      <c r="F297" s="160"/>
      <c r="G297" s="160"/>
      <c r="H297" s="160"/>
      <c r="I297" s="160"/>
      <c r="J297" s="160"/>
      <c r="K297" s="160"/>
      <c r="L297" s="160"/>
      <c r="M297" s="160"/>
      <c r="N297" s="159"/>
      <c r="O297" s="159"/>
      <c r="P297" s="159"/>
      <c r="Q297" s="159"/>
      <c r="R297" s="160"/>
      <c r="S297" s="160"/>
      <c r="T297" s="160"/>
      <c r="U297" s="160"/>
      <c r="V297" s="160"/>
      <c r="W297" s="160"/>
      <c r="X297" s="160"/>
      <c r="Y297" s="160"/>
      <c r="Z297" s="150"/>
      <c r="AA297" s="150"/>
      <c r="AB297" s="150"/>
      <c r="AC297" s="150"/>
      <c r="AD297" s="150"/>
      <c r="AE297" s="150"/>
      <c r="AF297" s="150"/>
      <c r="AG297" s="150" t="s">
        <v>415</v>
      </c>
      <c r="AH297" s="150">
        <v>0</v>
      </c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</row>
    <row r="298" spans="1:60" outlineLevel="3" x14ac:dyDescent="0.25">
      <c r="A298" s="157"/>
      <c r="B298" s="158"/>
      <c r="C298" s="184" t="s">
        <v>239</v>
      </c>
      <c r="D298" s="182"/>
      <c r="E298" s="183">
        <v>2</v>
      </c>
      <c r="F298" s="160"/>
      <c r="G298" s="160"/>
      <c r="H298" s="160"/>
      <c r="I298" s="160"/>
      <c r="J298" s="160"/>
      <c r="K298" s="160"/>
      <c r="L298" s="160"/>
      <c r="M298" s="160"/>
      <c r="N298" s="159"/>
      <c r="O298" s="159"/>
      <c r="P298" s="159"/>
      <c r="Q298" s="159"/>
      <c r="R298" s="160"/>
      <c r="S298" s="160"/>
      <c r="T298" s="160"/>
      <c r="U298" s="160"/>
      <c r="V298" s="160"/>
      <c r="W298" s="160"/>
      <c r="X298" s="160"/>
      <c r="Y298" s="160"/>
      <c r="Z298" s="150"/>
      <c r="AA298" s="150"/>
      <c r="AB298" s="150"/>
      <c r="AC298" s="150"/>
      <c r="AD298" s="150"/>
      <c r="AE298" s="150"/>
      <c r="AF298" s="150"/>
      <c r="AG298" s="150" t="s">
        <v>415</v>
      </c>
      <c r="AH298" s="150">
        <v>0</v>
      </c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</row>
    <row r="299" spans="1:60" outlineLevel="1" x14ac:dyDescent="0.25">
      <c r="A299" s="169">
        <v>89</v>
      </c>
      <c r="B299" s="170" t="s">
        <v>2118</v>
      </c>
      <c r="C299" s="178" t="s">
        <v>2119</v>
      </c>
      <c r="D299" s="171" t="s">
        <v>768</v>
      </c>
      <c r="E299" s="172">
        <v>1</v>
      </c>
      <c r="F299" s="173"/>
      <c r="G299" s="174">
        <f>ROUND(E299*F299,2)</f>
        <v>0</v>
      </c>
      <c r="H299" s="173"/>
      <c r="I299" s="174">
        <f>ROUND(E299*H299,2)</f>
        <v>0</v>
      </c>
      <c r="J299" s="173"/>
      <c r="K299" s="174">
        <f>ROUND(E299*J299,2)</f>
        <v>0</v>
      </c>
      <c r="L299" s="174">
        <v>21</v>
      </c>
      <c r="M299" s="174">
        <f>G299*(1+L299/100)</f>
        <v>0</v>
      </c>
      <c r="N299" s="172">
        <v>6.8000000000000005E-2</v>
      </c>
      <c r="O299" s="172">
        <f>ROUND(E299*N299,2)</f>
        <v>7.0000000000000007E-2</v>
      </c>
      <c r="P299" s="172">
        <v>0</v>
      </c>
      <c r="Q299" s="172">
        <f>ROUND(E299*P299,2)</f>
        <v>0</v>
      </c>
      <c r="R299" s="174"/>
      <c r="S299" s="174" t="s">
        <v>443</v>
      </c>
      <c r="T299" s="175" t="s">
        <v>359</v>
      </c>
      <c r="U299" s="160">
        <v>0</v>
      </c>
      <c r="V299" s="160">
        <f>ROUND(E299*U299,2)</f>
        <v>0</v>
      </c>
      <c r="W299" s="160"/>
      <c r="X299" s="160" t="s">
        <v>744</v>
      </c>
      <c r="Y299" s="160" t="s">
        <v>361</v>
      </c>
      <c r="Z299" s="150"/>
      <c r="AA299" s="150"/>
      <c r="AB299" s="150"/>
      <c r="AC299" s="150"/>
      <c r="AD299" s="150"/>
      <c r="AE299" s="150"/>
      <c r="AF299" s="150"/>
      <c r="AG299" s="150" t="s">
        <v>1758</v>
      </c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</row>
    <row r="300" spans="1:60" outlineLevel="2" x14ac:dyDescent="0.25">
      <c r="A300" s="157"/>
      <c r="B300" s="158"/>
      <c r="C300" s="184" t="s">
        <v>1715</v>
      </c>
      <c r="D300" s="182"/>
      <c r="E300" s="183"/>
      <c r="F300" s="160"/>
      <c r="G300" s="160"/>
      <c r="H300" s="160"/>
      <c r="I300" s="160"/>
      <c r="J300" s="160"/>
      <c r="K300" s="160"/>
      <c r="L300" s="160"/>
      <c r="M300" s="160"/>
      <c r="N300" s="159"/>
      <c r="O300" s="159"/>
      <c r="P300" s="159"/>
      <c r="Q300" s="159"/>
      <c r="R300" s="160"/>
      <c r="S300" s="160"/>
      <c r="T300" s="160"/>
      <c r="U300" s="160"/>
      <c r="V300" s="160"/>
      <c r="W300" s="160"/>
      <c r="X300" s="160"/>
      <c r="Y300" s="160"/>
      <c r="Z300" s="150"/>
      <c r="AA300" s="150"/>
      <c r="AB300" s="150"/>
      <c r="AC300" s="150"/>
      <c r="AD300" s="150"/>
      <c r="AE300" s="150"/>
      <c r="AF300" s="150"/>
      <c r="AG300" s="150" t="s">
        <v>415</v>
      </c>
      <c r="AH300" s="150">
        <v>0</v>
      </c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</row>
    <row r="301" spans="1:60" outlineLevel="3" x14ac:dyDescent="0.25">
      <c r="A301" s="157"/>
      <c r="B301" s="158"/>
      <c r="C301" s="184" t="s">
        <v>213</v>
      </c>
      <c r="D301" s="182"/>
      <c r="E301" s="183">
        <v>1</v>
      </c>
      <c r="F301" s="160"/>
      <c r="G301" s="160"/>
      <c r="H301" s="160"/>
      <c r="I301" s="160"/>
      <c r="J301" s="160"/>
      <c r="K301" s="160"/>
      <c r="L301" s="160"/>
      <c r="M301" s="160"/>
      <c r="N301" s="159"/>
      <c r="O301" s="159"/>
      <c r="P301" s="159"/>
      <c r="Q301" s="159"/>
      <c r="R301" s="160"/>
      <c r="S301" s="160"/>
      <c r="T301" s="160"/>
      <c r="U301" s="160"/>
      <c r="V301" s="160"/>
      <c r="W301" s="160"/>
      <c r="X301" s="160"/>
      <c r="Y301" s="160"/>
      <c r="Z301" s="150"/>
      <c r="AA301" s="150"/>
      <c r="AB301" s="150"/>
      <c r="AC301" s="150"/>
      <c r="AD301" s="150"/>
      <c r="AE301" s="150"/>
      <c r="AF301" s="150"/>
      <c r="AG301" s="150" t="s">
        <v>415</v>
      </c>
      <c r="AH301" s="150">
        <v>0</v>
      </c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</row>
    <row r="302" spans="1:60" outlineLevel="1" x14ac:dyDescent="0.25">
      <c r="A302" s="169">
        <v>90</v>
      </c>
      <c r="B302" s="170" t="s">
        <v>2120</v>
      </c>
      <c r="C302" s="178" t="s">
        <v>2121</v>
      </c>
      <c r="D302" s="171" t="s">
        <v>768</v>
      </c>
      <c r="E302" s="172">
        <v>1</v>
      </c>
      <c r="F302" s="173"/>
      <c r="G302" s="174">
        <f>ROUND(E302*F302,2)</f>
        <v>0</v>
      </c>
      <c r="H302" s="173"/>
      <c r="I302" s="174">
        <f>ROUND(E302*H302,2)</f>
        <v>0</v>
      </c>
      <c r="J302" s="173"/>
      <c r="K302" s="174">
        <f>ROUND(E302*J302,2)</f>
        <v>0</v>
      </c>
      <c r="L302" s="174">
        <v>21</v>
      </c>
      <c r="M302" s="174">
        <f>G302*(1+L302/100)</f>
        <v>0</v>
      </c>
      <c r="N302" s="172">
        <v>0.08</v>
      </c>
      <c r="O302" s="172">
        <f>ROUND(E302*N302,2)</f>
        <v>0.08</v>
      </c>
      <c r="P302" s="172">
        <v>0</v>
      </c>
      <c r="Q302" s="172">
        <f>ROUND(E302*P302,2)</f>
        <v>0</v>
      </c>
      <c r="R302" s="174"/>
      <c r="S302" s="174" t="s">
        <v>443</v>
      </c>
      <c r="T302" s="175" t="s">
        <v>359</v>
      </c>
      <c r="U302" s="160">
        <v>0</v>
      </c>
      <c r="V302" s="160">
        <f>ROUND(E302*U302,2)</f>
        <v>0</v>
      </c>
      <c r="W302" s="160"/>
      <c r="X302" s="160" t="s">
        <v>744</v>
      </c>
      <c r="Y302" s="160" t="s">
        <v>361</v>
      </c>
      <c r="Z302" s="150"/>
      <c r="AA302" s="150"/>
      <c r="AB302" s="150"/>
      <c r="AC302" s="150"/>
      <c r="AD302" s="150"/>
      <c r="AE302" s="150"/>
      <c r="AF302" s="150"/>
      <c r="AG302" s="150" t="s">
        <v>1758</v>
      </c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</row>
    <row r="303" spans="1:60" outlineLevel="2" x14ac:dyDescent="0.25">
      <c r="A303" s="157"/>
      <c r="B303" s="158"/>
      <c r="C303" s="184" t="s">
        <v>1715</v>
      </c>
      <c r="D303" s="182"/>
      <c r="E303" s="183"/>
      <c r="F303" s="160"/>
      <c r="G303" s="160"/>
      <c r="H303" s="160"/>
      <c r="I303" s="160"/>
      <c r="J303" s="160"/>
      <c r="K303" s="160"/>
      <c r="L303" s="160"/>
      <c r="M303" s="160"/>
      <c r="N303" s="159"/>
      <c r="O303" s="159"/>
      <c r="P303" s="159"/>
      <c r="Q303" s="159"/>
      <c r="R303" s="160"/>
      <c r="S303" s="160"/>
      <c r="T303" s="160"/>
      <c r="U303" s="160"/>
      <c r="V303" s="160"/>
      <c r="W303" s="160"/>
      <c r="X303" s="160"/>
      <c r="Y303" s="160"/>
      <c r="Z303" s="150"/>
      <c r="AA303" s="150"/>
      <c r="AB303" s="150"/>
      <c r="AC303" s="150"/>
      <c r="AD303" s="150"/>
      <c r="AE303" s="150"/>
      <c r="AF303" s="150"/>
      <c r="AG303" s="150" t="s">
        <v>415</v>
      </c>
      <c r="AH303" s="150">
        <v>0</v>
      </c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</row>
    <row r="304" spans="1:60" outlineLevel="3" x14ac:dyDescent="0.25">
      <c r="A304" s="157"/>
      <c r="B304" s="158"/>
      <c r="C304" s="184" t="s">
        <v>213</v>
      </c>
      <c r="D304" s="182"/>
      <c r="E304" s="183">
        <v>1</v>
      </c>
      <c r="F304" s="160"/>
      <c r="G304" s="160"/>
      <c r="H304" s="160"/>
      <c r="I304" s="160"/>
      <c r="J304" s="160"/>
      <c r="K304" s="160"/>
      <c r="L304" s="160"/>
      <c r="M304" s="160"/>
      <c r="N304" s="159"/>
      <c r="O304" s="159"/>
      <c r="P304" s="159"/>
      <c r="Q304" s="159"/>
      <c r="R304" s="160"/>
      <c r="S304" s="160"/>
      <c r="T304" s="160"/>
      <c r="U304" s="160"/>
      <c r="V304" s="160"/>
      <c r="W304" s="160"/>
      <c r="X304" s="160"/>
      <c r="Y304" s="160"/>
      <c r="Z304" s="150"/>
      <c r="AA304" s="150"/>
      <c r="AB304" s="150"/>
      <c r="AC304" s="150"/>
      <c r="AD304" s="150"/>
      <c r="AE304" s="150"/>
      <c r="AF304" s="150"/>
      <c r="AG304" s="150" t="s">
        <v>415</v>
      </c>
      <c r="AH304" s="150">
        <v>0</v>
      </c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</row>
    <row r="305" spans="1:60" outlineLevel="1" x14ac:dyDescent="0.25">
      <c r="A305" s="169">
        <v>91</v>
      </c>
      <c r="B305" s="170" t="s">
        <v>1906</v>
      </c>
      <c r="C305" s="178" t="s">
        <v>1907</v>
      </c>
      <c r="D305" s="171" t="s">
        <v>768</v>
      </c>
      <c r="E305" s="172">
        <v>4</v>
      </c>
      <c r="F305" s="173"/>
      <c r="G305" s="174">
        <f>ROUND(E305*F305,2)</f>
        <v>0</v>
      </c>
      <c r="H305" s="173"/>
      <c r="I305" s="174">
        <f>ROUND(E305*H305,2)</f>
        <v>0</v>
      </c>
      <c r="J305" s="173"/>
      <c r="K305" s="174">
        <f>ROUND(E305*J305,2)</f>
        <v>0</v>
      </c>
      <c r="L305" s="174">
        <v>21</v>
      </c>
      <c r="M305" s="174">
        <f>G305*(1+L305/100)</f>
        <v>0</v>
      </c>
      <c r="N305" s="172">
        <v>0.58499999999999996</v>
      </c>
      <c r="O305" s="172">
        <f>ROUND(E305*N305,2)</f>
        <v>2.34</v>
      </c>
      <c r="P305" s="172">
        <v>0</v>
      </c>
      <c r="Q305" s="172">
        <f>ROUND(E305*P305,2)</f>
        <v>0</v>
      </c>
      <c r="R305" s="174"/>
      <c r="S305" s="174" t="s">
        <v>443</v>
      </c>
      <c r="T305" s="175" t="s">
        <v>359</v>
      </c>
      <c r="U305" s="160">
        <v>0</v>
      </c>
      <c r="V305" s="160">
        <f>ROUND(E305*U305,2)</f>
        <v>0</v>
      </c>
      <c r="W305" s="160"/>
      <c r="X305" s="160" t="s">
        <v>744</v>
      </c>
      <c r="Y305" s="160" t="s">
        <v>361</v>
      </c>
      <c r="Z305" s="150"/>
      <c r="AA305" s="150"/>
      <c r="AB305" s="150"/>
      <c r="AC305" s="150"/>
      <c r="AD305" s="150"/>
      <c r="AE305" s="150"/>
      <c r="AF305" s="150"/>
      <c r="AG305" s="150" t="s">
        <v>1758</v>
      </c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</row>
    <row r="306" spans="1:60" outlineLevel="2" x14ac:dyDescent="0.25">
      <c r="A306" s="157"/>
      <c r="B306" s="158"/>
      <c r="C306" s="184" t="s">
        <v>1733</v>
      </c>
      <c r="D306" s="182"/>
      <c r="E306" s="183"/>
      <c r="F306" s="160"/>
      <c r="G306" s="160"/>
      <c r="H306" s="160"/>
      <c r="I306" s="160"/>
      <c r="J306" s="160"/>
      <c r="K306" s="160"/>
      <c r="L306" s="160"/>
      <c r="M306" s="160"/>
      <c r="N306" s="159"/>
      <c r="O306" s="159"/>
      <c r="P306" s="159"/>
      <c r="Q306" s="159"/>
      <c r="R306" s="160"/>
      <c r="S306" s="160"/>
      <c r="T306" s="160"/>
      <c r="U306" s="160"/>
      <c r="V306" s="160"/>
      <c r="W306" s="160"/>
      <c r="X306" s="160"/>
      <c r="Y306" s="160"/>
      <c r="Z306" s="150"/>
      <c r="AA306" s="150"/>
      <c r="AB306" s="150"/>
      <c r="AC306" s="150"/>
      <c r="AD306" s="150"/>
      <c r="AE306" s="150"/>
      <c r="AF306" s="150"/>
      <c r="AG306" s="150" t="s">
        <v>415</v>
      </c>
      <c r="AH306" s="150">
        <v>0</v>
      </c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</row>
    <row r="307" spans="1:60" outlineLevel="3" x14ac:dyDescent="0.25">
      <c r="A307" s="157"/>
      <c r="B307" s="158"/>
      <c r="C307" s="184" t="s">
        <v>1740</v>
      </c>
      <c r="D307" s="182"/>
      <c r="E307" s="183">
        <v>4</v>
      </c>
      <c r="F307" s="160"/>
      <c r="G307" s="160"/>
      <c r="H307" s="160"/>
      <c r="I307" s="160"/>
      <c r="J307" s="160"/>
      <c r="K307" s="160"/>
      <c r="L307" s="160"/>
      <c r="M307" s="160"/>
      <c r="N307" s="159"/>
      <c r="O307" s="159"/>
      <c r="P307" s="159"/>
      <c r="Q307" s="159"/>
      <c r="R307" s="160"/>
      <c r="S307" s="160"/>
      <c r="T307" s="160"/>
      <c r="U307" s="160"/>
      <c r="V307" s="160"/>
      <c r="W307" s="160"/>
      <c r="X307" s="160"/>
      <c r="Y307" s="160"/>
      <c r="Z307" s="150"/>
      <c r="AA307" s="150"/>
      <c r="AB307" s="150"/>
      <c r="AC307" s="150"/>
      <c r="AD307" s="150"/>
      <c r="AE307" s="150"/>
      <c r="AF307" s="150"/>
      <c r="AG307" s="150" t="s">
        <v>415</v>
      </c>
      <c r="AH307" s="150">
        <v>0</v>
      </c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</row>
    <row r="308" spans="1:60" outlineLevel="1" x14ac:dyDescent="0.25">
      <c r="A308" s="169">
        <v>92</v>
      </c>
      <c r="B308" s="170" t="s">
        <v>1908</v>
      </c>
      <c r="C308" s="178" t="s">
        <v>1909</v>
      </c>
      <c r="D308" s="171" t="s">
        <v>768</v>
      </c>
      <c r="E308" s="172">
        <v>2</v>
      </c>
      <c r="F308" s="173"/>
      <c r="G308" s="174">
        <f>ROUND(E308*F308,2)</f>
        <v>0</v>
      </c>
      <c r="H308" s="173"/>
      <c r="I308" s="174">
        <f>ROUND(E308*H308,2)</f>
        <v>0</v>
      </c>
      <c r="J308" s="173"/>
      <c r="K308" s="174">
        <f>ROUND(E308*J308,2)</f>
        <v>0</v>
      </c>
      <c r="L308" s="174">
        <v>21</v>
      </c>
      <c r="M308" s="174">
        <f>G308*(1+L308/100)</f>
        <v>0</v>
      </c>
      <c r="N308" s="172">
        <v>0.43</v>
      </c>
      <c r="O308" s="172">
        <f>ROUND(E308*N308,2)</f>
        <v>0.86</v>
      </c>
      <c r="P308" s="172">
        <v>0</v>
      </c>
      <c r="Q308" s="172">
        <f>ROUND(E308*P308,2)</f>
        <v>0</v>
      </c>
      <c r="R308" s="174"/>
      <c r="S308" s="174" t="s">
        <v>443</v>
      </c>
      <c r="T308" s="175" t="s">
        <v>359</v>
      </c>
      <c r="U308" s="160">
        <v>0</v>
      </c>
      <c r="V308" s="160">
        <f>ROUND(E308*U308,2)</f>
        <v>0</v>
      </c>
      <c r="W308" s="160"/>
      <c r="X308" s="160" t="s">
        <v>744</v>
      </c>
      <c r="Y308" s="160" t="s">
        <v>361</v>
      </c>
      <c r="Z308" s="150"/>
      <c r="AA308" s="150"/>
      <c r="AB308" s="150"/>
      <c r="AC308" s="150"/>
      <c r="AD308" s="150"/>
      <c r="AE308" s="150"/>
      <c r="AF308" s="150"/>
      <c r="AG308" s="150" t="s">
        <v>1758</v>
      </c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</row>
    <row r="309" spans="1:60" outlineLevel="2" x14ac:dyDescent="0.25">
      <c r="A309" s="157"/>
      <c r="B309" s="158"/>
      <c r="C309" s="184" t="s">
        <v>1592</v>
      </c>
      <c r="D309" s="182"/>
      <c r="E309" s="183"/>
      <c r="F309" s="160"/>
      <c r="G309" s="160"/>
      <c r="H309" s="160"/>
      <c r="I309" s="160"/>
      <c r="J309" s="160"/>
      <c r="K309" s="160"/>
      <c r="L309" s="160"/>
      <c r="M309" s="160"/>
      <c r="N309" s="159"/>
      <c r="O309" s="159"/>
      <c r="P309" s="159"/>
      <c r="Q309" s="159"/>
      <c r="R309" s="160"/>
      <c r="S309" s="160"/>
      <c r="T309" s="160"/>
      <c r="U309" s="160"/>
      <c r="V309" s="160"/>
      <c r="W309" s="160"/>
      <c r="X309" s="160"/>
      <c r="Y309" s="160"/>
      <c r="Z309" s="150"/>
      <c r="AA309" s="150"/>
      <c r="AB309" s="150"/>
      <c r="AC309" s="150"/>
      <c r="AD309" s="150"/>
      <c r="AE309" s="150"/>
      <c r="AF309" s="150"/>
      <c r="AG309" s="150" t="s">
        <v>415</v>
      </c>
      <c r="AH309" s="150">
        <v>0</v>
      </c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</row>
    <row r="310" spans="1:60" outlineLevel="3" x14ac:dyDescent="0.25">
      <c r="A310" s="157"/>
      <c r="B310" s="158"/>
      <c r="C310" s="184" t="s">
        <v>239</v>
      </c>
      <c r="D310" s="182"/>
      <c r="E310" s="183">
        <v>2</v>
      </c>
      <c r="F310" s="160"/>
      <c r="G310" s="160"/>
      <c r="H310" s="160"/>
      <c r="I310" s="160"/>
      <c r="J310" s="160"/>
      <c r="K310" s="160"/>
      <c r="L310" s="160"/>
      <c r="M310" s="160"/>
      <c r="N310" s="159"/>
      <c r="O310" s="159"/>
      <c r="P310" s="159"/>
      <c r="Q310" s="159"/>
      <c r="R310" s="160"/>
      <c r="S310" s="160"/>
      <c r="T310" s="160"/>
      <c r="U310" s="160"/>
      <c r="V310" s="160"/>
      <c r="W310" s="160"/>
      <c r="X310" s="160"/>
      <c r="Y310" s="160"/>
      <c r="Z310" s="150"/>
      <c r="AA310" s="150"/>
      <c r="AB310" s="150"/>
      <c r="AC310" s="150"/>
      <c r="AD310" s="150"/>
      <c r="AE310" s="150"/>
      <c r="AF310" s="150"/>
      <c r="AG310" s="150" t="s">
        <v>415</v>
      </c>
      <c r="AH310" s="150">
        <v>0</v>
      </c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</row>
    <row r="311" spans="1:60" outlineLevel="1" x14ac:dyDescent="0.25">
      <c r="A311" s="169">
        <v>93</v>
      </c>
      <c r="B311" s="170" t="s">
        <v>1910</v>
      </c>
      <c r="C311" s="178" t="s">
        <v>1911</v>
      </c>
      <c r="D311" s="171" t="s">
        <v>768</v>
      </c>
      <c r="E311" s="172">
        <v>3</v>
      </c>
      <c r="F311" s="173"/>
      <c r="G311" s="174">
        <f>ROUND(E311*F311,2)</f>
        <v>0</v>
      </c>
      <c r="H311" s="173"/>
      <c r="I311" s="174">
        <f>ROUND(E311*H311,2)</f>
        <v>0</v>
      </c>
      <c r="J311" s="173"/>
      <c r="K311" s="174">
        <f>ROUND(E311*J311,2)</f>
        <v>0</v>
      </c>
      <c r="L311" s="174">
        <v>21</v>
      </c>
      <c r="M311" s="174">
        <f>G311*(1+L311/100)</f>
        <v>0</v>
      </c>
      <c r="N311" s="172">
        <v>0.25</v>
      </c>
      <c r="O311" s="172">
        <f>ROUND(E311*N311,2)</f>
        <v>0.75</v>
      </c>
      <c r="P311" s="172">
        <v>0</v>
      </c>
      <c r="Q311" s="172">
        <f>ROUND(E311*P311,2)</f>
        <v>0</v>
      </c>
      <c r="R311" s="174"/>
      <c r="S311" s="174" t="s">
        <v>443</v>
      </c>
      <c r="T311" s="175" t="s">
        <v>359</v>
      </c>
      <c r="U311" s="160">
        <v>0</v>
      </c>
      <c r="V311" s="160">
        <f>ROUND(E311*U311,2)</f>
        <v>0</v>
      </c>
      <c r="W311" s="160"/>
      <c r="X311" s="160" t="s">
        <v>744</v>
      </c>
      <c r="Y311" s="160" t="s">
        <v>361</v>
      </c>
      <c r="Z311" s="150"/>
      <c r="AA311" s="150"/>
      <c r="AB311" s="150"/>
      <c r="AC311" s="150"/>
      <c r="AD311" s="150"/>
      <c r="AE311" s="150"/>
      <c r="AF311" s="150"/>
      <c r="AG311" s="150" t="s">
        <v>1758</v>
      </c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</row>
    <row r="312" spans="1:60" outlineLevel="2" x14ac:dyDescent="0.25">
      <c r="A312" s="157"/>
      <c r="B312" s="158"/>
      <c r="C312" s="184" t="s">
        <v>1712</v>
      </c>
      <c r="D312" s="182"/>
      <c r="E312" s="183"/>
      <c r="F312" s="160"/>
      <c r="G312" s="160"/>
      <c r="H312" s="160"/>
      <c r="I312" s="160"/>
      <c r="J312" s="160"/>
      <c r="K312" s="160"/>
      <c r="L312" s="160"/>
      <c r="M312" s="160"/>
      <c r="N312" s="159"/>
      <c r="O312" s="159"/>
      <c r="P312" s="159"/>
      <c r="Q312" s="159"/>
      <c r="R312" s="160"/>
      <c r="S312" s="160"/>
      <c r="T312" s="160"/>
      <c r="U312" s="160"/>
      <c r="V312" s="160"/>
      <c r="W312" s="160"/>
      <c r="X312" s="160"/>
      <c r="Y312" s="160"/>
      <c r="Z312" s="150"/>
      <c r="AA312" s="150"/>
      <c r="AB312" s="150"/>
      <c r="AC312" s="150"/>
      <c r="AD312" s="150"/>
      <c r="AE312" s="150"/>
      <c r="AF312" s="150"/>
      <c r="AG312" s="150" t="s">
        <v>415</v>
      </c>
      <c r="AH312" s="150">
        <v>0</v>
      </c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</row>
    <row r="313" spans="1:60" outlineLevel="3" x14ac:dyDescent="0.25">
      <c r="A313" s="157"/>
      <c r="B313" s="158"/>
      <c r="C313" s="184" t="s">
        <v>243</v>
      </c>
      <c r="D313" s="182"/>
      <c r="E313" s="183">
        <v>3</v>
      </c>
      <c r="F313" s="160"/>
      <c r="G313" s="160"/>
      <c r="H313" s="160"/>
      <c r="I313" s="160"/>
      <c r="J313" s="160"/>
      <c r="K313" s="160"/>
      <c r="L313" s="160"/>
      <c r="M313" s="160"/>
      <c r="N313" s="159"/>
      <c r="O313" s="159"/>
      <c r="P313" s="159"/>
      <c r="Q313" s="159"/>
      <c r="R313" s="160"/>
      <c r="S313" s="160"/>
      <c r="T313" s="160"/>
      <c r="U313" s="160"/>
      <c r="V313" s="160"/>
      <c r="W313" s="160"/>
      <c r="X313" s="160"/>
      <c r="Y313" s="160"/>
      <c r="Z313" s="150"/>
      <c r="AA313" s="150"/>
      <c r="AB313" s="150"/>
      <c r="AC313" s="150"/>
      <c r="AD313" s="150"/>
      <c r="AE313" s="150"/>
      <c r="AF313" s="150"/>
      <c r="AG313" s="150" t="s">
        <v>415</v>
      </c>
      <c r="AH313" s="150">
        <v>0</v>
      </c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</row>
    <row r="314" spans="1:60" outlineLevel="1" x14ac:dyDescent="0.25">
      <c r="A314" s="169">
        <v>94</v>
      </c>
      <c r="B314" s="170" t="s">
        <v>2122</v>
      </c>
      <c r="C314" s="178" t="s">
        <v>2123</v>
      </c>
      <c r="D314" s="171" t="s">
        <v>768</v>
      </c>
      <c r="E314" s="172">
        <v>3</v>
      </c>
      <c r="F314" s="173"/>
      <c r="G314" s="174">
        <f>ROUND(E314*F314,2)</f>
        <v>0</v>
      </c>
      <c r="H314" s="173"/>
      <c r="I314" s="174">
        <f>ROUND(E314*H314,2)</f>
        <v>0</v>
      </c>
      <c r="J314" s="173"/>
      <c r="K314" s="174">
        <f>ROUND(E314*J314,2)</f>
        <v>0</v>
      </c>
      <c r="L314" s="174">
        <v>21</v>
      </c>
      <c r="M314" s="174">
        <f>G314*(1+L314/100)</f>
        <v>0</v>
      </c>
      <c r="N314" s="172">
        <v>0.5</v>
      </c>
      <c r="O314" s="172">
        <f>ROUND(E314*N314,2)</f>
        <v>1.5</v>
      </c>
      <c r="P314" s="172">
        <v>0</v>
      </c>
      <c r="Q314" s="172">
        <f>ROUND(E314*P314,2)</f>
        <v>0</v>
      </c>
      <c r="R314" s="174"/>
      <c r="S314" s="174" t="s">
        <v>443</v>
      </c>
      <c r="T314" s="175" t="s">
        <v>359</v>
      </c>
      <c r="U314" s="160">
        <v>0</v>
      </c>
      <c r="V314" s="160">
        <f>ROUND(E314*U314,2)</f>
        <v>0</v>
      </c>
      <c r="W314" s="160"/>
      <c r="X314" s="160" t="s">
        <v>744</v>
      </c>
      <c r="Y314" s="160" t="s">
        <v>361</v>
      </c>
      <c r="Z314" s="150"/>
      <c r="AA314" s="150"/>
      <c r="AB314" s="150"/>
      <c r="AC314" s="150"/>
      <c r="AD314" s="150"/>
      <c r="AE314" s="150"/>
      <c r="AF314" s="150"/>
      <c r="AG314" s="150" t="s">
        <v>1758</v>
      </c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</row>
    <row r="315" spans="1:60" outlineLevel="2" x14ac:dyDescent="0.25">
      <c r="A315" s="157"/>
      <c r="B315" s="158"/>
      <c r="C315" s="184" t="s">
        <v>1712</v>
      </c>
      <c r="D315" s="182"/>
      <c r="E315" s="183"/>
      <c r="F315" s="160"/>
      <c r="G315" s="160"/>
      <c r="H315" s="160"/>
      <c r="I315" s="160"/>
      <c r="J315" s="160"/>
      <c r="K315" s="160"/>
      <c r="L315" s="160"/>
      <c r="M315" s="160"/>
      <c r="N315" s="159"/>
      <c r="O315" s="159"/>
      <c r="P315" s="159"/>
      <c r="Q315" s="159"/>
      <c r="R315" s="160"/>
      <c r="S315" s="160"/>
      <c r="T315" s="160"/>
      <c r="U315" s="160"/>
      <c r="V315" s="160"/>
      <c r="W315" s="160"/>
      <c r="X315" s="160"/>
      <c r="Y315" s="160"/>
      <c r="Z315" s="150"/>
      <c r="AA315" s="150"/>
      <c r="AB315" s="150"/>
      <c r="AC315" s="150"/>
      <c r="AD315" s="150"/>
      <c r="AE315" s="150"/>
      <c r="AF315" s="150"/>
      <c r="AG315" s="150" t="s">
        <v>415</v>
      </c>
      <c r="AH315" s="150">
        <v>0</v>
      </c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</row>
    <row r="316" spans="1:60" outlineLevel="3" x14ac:dyDescent="0.25">
      <c r="A316" s="157"/>
      <c r="B316" s="158"/>
      <c r="C316" s="184" t="s">
        <v>243</v>
      </c>
      <c r="D316" s="182"/>
      <c r="E316" s="183">
        <v>3</v>
      </c>
      <c r="F316" s="160"/>
      <c r="G316" s="160"/>
      <c r="H316" s="160"/>
      <c r="I316" s="160"/>
      <c r="J316" s="160"/>
      <c r="K316" s="160"/>
      <c r="L316" s="160"/>
      <c r="M316" s="160"/>
      <c r="N316" s="159"/>
      <c r="O316" s="159"/>
      <c r="P316" s="159"/>
      <c r="Q316" s="159"/>
      <c r="R316" s="160"/>
      <c r="S316" s="160"/>
      <c r="T316" s="160"/>
      <c r="U316" s="160"/>
      <c r="V316" s="160"/>
      <c r="W316" s="160"/>
      <c r="X316" s="160"/>
      <c r="Y316" s="160"/>
      <c r="Z316" s="150"/>
      <c r="AA316" s="150"/>
      <c r="AB316" s="150"/>
      <c r="AC316" s="150"/>
      <c r="AD316" s="150"/>
      <c r="AE316" s="150"/>
      <c r="AF316" s="150"/>
      <c r="AG316" s="150" t="s">
        <v>415</v>
      </c>
      <c r="AH316" s="150">
        <v>0</v>
      </c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</row>
    <row r="317" spans="1:60" outlineLevel="1" x14ac:dyDescent="0.25">
      <c r="A317" s="169">
        <v>95</v>
      </c>
      <c r="B317" s="170" t="s">
        <v>1912</v>
      </c>
      <c r="C317" s="178" t="s">
        <v>2124</v>
      </c>
      <c r="D317" s="171" t="s">
        <v>768</v>
      </c>
      <c r="E317" s="172">
        <v>2</v>
      </c>
      <c r="F317" s="173"/>
      <c r="G317" s="174">
        <f>ROUND(E317*F317,2)</f>
        <v>0</v>
      </c>
      <c r="H317" s="173"/>
      <c r="I317" s="174">
        <f>ROUND(E317*H317,2)</f>
        <v>0</v>
      </c>
      <c r="J317" s="173"/>
      <c r="K317" s="174">
        <f>ROUND(E317*J317,2)</f>
        <v>0</v>
      </c>
      <c r="L317" s="174">
        <v>21</v>
      </c>
      <c r="M317" s="174">
        <f>G317*(1+L317/100)</f>
        <v>0</v>
      </c>
      <c r="N317" s="172">
        <v>1.1599999999999999</v>
      </c>
      <c r="O317" s="172">
        <f>ROUND(E317*N317,2)</f>
        <v>2.3199999999999998</v>
      </c>
      <c r="P317" s="172">
        <v>0</v>
      </c>
      <c r="Q317" s="172">
        <f>ROUND(E317*P317,2)</f>
        <v>0</v>
      </c>
      <c r="R317" s="174"/>
      <c r="S317" s="174" t="s">
        <v>443</v>
      </c>
      <c r="T317" s="175" t="s">
        <v>359</v>
      </c>
      <c r="U317" s="160">
        <v>0</v>
      </c>
      <c r="V317" s="160">
        <f>ROUND(E317*U317,2)</f>
        <v>0</v>
      </c>
      <c r="W317" s="160"/>
      <c r="X317" s="160" t="s">
        <v>744</v>
      </c>
      <c r="Y317" s="160" t="s">
        <v>361</v>
      </c>
      <c r="Z317" s="150"/>
      <c r="AA317" s="150"/>
      <c r="AB317" s="150"/>
      <c r="AC317" s="150"/>
      <c r="AD317" s="150"/>
      <c r="AE317" s="150"/>
      <c r="AF317" s="150"/>
      <c r="AG317" s="150" t="s">
        <v>1758</v>
      </c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</row>
    <row r="318" spans="1:60" outlineLevel="2" x14ac:dyDescent="0.25">
      <c r="A318" s="157"/>
      <c r="B318" s="158"/>
      <c r="C318" s="184" t="s">
        <v>1592</v>
      </c>
      <c r="D318" s="182"/>
      <c r="E318" s="183"/>
      <c r="F318" s="160"/>
      <c r="G318" s="160"/>
      <c r="H318" s="160"/>
      <c r="I318" s="160"/>
      <c r="J318" s="160"/>
      <c r="K318" s="160"/>
      <c r="L318" s="160"/>
      <c r="M318" s="160"/>
      <c r="N318" s="159"/>
      <c r="O318" s="159"/>
      <c r="P318" s="159"/>
      <c r="Q318" s="159"/>
      <c r="R318" s="160"/>
      <c r="S318" s="160"/>
      <c r="T318" s="160"/>
      <c r="U318" s="160"/>
      <c r="V318" s="160"/>
      <c r="W318" s="160"/>
      <c r="X318" s="160"/>
      <c r="Y318" s="160"/>
      <c r="Z318" s="150"/>
      <c r="AA318" s="150"/>
      <c r="AB318" s="150"/>
      <c r="AC318" s="150"/>
      <c r="AD318" s="150"/>
      <c r="AE318" s="150"/>
      <c r="AF318" s="150"/>
      <c r="AG318" s="150" t="s">
        <v>415</v>
      </c>
      <c r="AH318" s="150">
        <v>0</v>
      </c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</row>
    <row r="319" spans="1:60" outlineLevel="3" x14ac:dyDescent="0.25">
      <c r="A319" s="157"/>
      <c r="B319" s="158"/>
      <c r="C319" s="184" t="s">
        <v>239</v>
      </c>
      <c r="D319" s="182"/>
      <c r="E319" s="183">
        <v>2</v>
      </c>
      <c r="F319" s="160"/>
      <c r="G319" s="160"/>
      <c r="H319" s="160"/>
      <c r="I319" s="160"/>
      <c r="J319" s="160"/>
      <c r="K319" s="160"/>
      <c r="L319" s="160"/>
      <c r="M319" s="160"/>
      <c r="N319" s="159"/>
      <c r="O319" s="159"/>
      <c r="P319" s="159"/>
      <c r="Q319" s="159"/>
      <c r="R319" s="160"/>
      <c r="S319" s="160"/>
      <c r="T319" s="160"/>
      <c r="U319" s="160"/>
      <c r="V319" s="160"/>
      <c r="W319" s="160"/>
      <c r="X319" s="160"/>
      <c r="Y319" s="160"/>
      <c r="Z319" s="150"/>
      <c r="AA319" s="150"/>
      <c r="AB319" s="150"/>
      <c r="AC319" s="150"/>
      <c r="AD319" s="150"/>
      <c r="AE319" s="150"/>
      <c r="AF319" s="150"/>
      <c r="AG319" s="150" t="s">
        <v>415</v>
      </c>
      <c r="AH319" s="150">
        <v>0</v>
      </c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</row>
    <row r="320" spans="1:60" outlineLevel="1" x14ac:dyDescent="0.25">
      <c r="A320" s="169">
        <v>96</v>
      </c>
      <c r="B320" s="170" t="s">
        <v>1914</v>
      </c>
      <c r="C320" s="178" t="s">
        <v>2125</v>
      </c>
      <c r="D320" s="171" t="s">
        <v>768</v>
      </c>
      <c r="E320" s="172">
        <v>1</v>
      </c>
      <c r="F320" s="173"/>
      <c r="G320" s="174">
        <f>ROUND(E320*F320,2)</f>
        <v>0</v>
      </c>
      <c r="H320" s="173"/>
      <c r="I320" s="174">
        <f>ROUND(E320*H320,2)</f>
        <v>0</v>
      </c>
      <c r="J320" s="173"/>
      <c r="K320" s="174">
        <f>ROUND(E320*J320,2)</f>
        <v>0</v>
      </c>
      <c r="L320" s="174">
        <v>21</v>
      </c>
      <c r="M320" s="174">
        <f>G320*(1+L320/100)</f>
        <v>0</v>
      </c>
      <c r="N320" s="172">
        <v>1.1599999999999999</v>
      </c>
      <c r="O320" s="172">
        <f>ROUND(E320*N320,2)</f>
        <v>1.1599999999999999</v>
      </c>
      <c r="P320" s="172">
        <v>0</v>
      </c>
      <c r="Q320" s="172">
        <f>ROUND(E320*P320,2)</f>
        <v>0</v>
      </c>
      <c r="R320" s="174"/>
      <c r="S320" s="174" t="s">
        <v>443</v>
      </c>
      <c r="T320" s="175" t="s">
        <v>359</v>
      </c>
      <c r="U320" s="160">
        <v>0</v>
      </c>
      <c r="V320" s="160">
        <f>ROUND(E320*U320,2)</f>
        <v>0</v>
      </c>
      <c r="W320" s="160"/>
      <c r="X320" s="160" t="s">
        <v>744</v>
      </c>
      <c r="Y320" s="160" t="s">
        <v>361</v>
      </c>
      <c r="Z320" s="150"/>
      <c r="AA320" s="150"/>
      <c r="AB320" s="150"/>
      <c r="AC320" s="150"/>
      <c r="AD320" s="150"/>
      <c r="AE320" s="150"/>
      <c r="AF320" s="150"/>
      <c r="AG320" s="150" t="s">
        <v>1758</v>
      </c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</row>
    <row r="321" spans="1:60" outlineLevel="2" x14ac:dyDescent="0.25">
      <c r="A321" s="157"/>
      <c r="B321" s="158"/>
      <c r="C321" s="184" t="s">
        <v>1715</v>
      </c>
      <c r="D321" s="182"/>
      <c r="E321" s="183"/>
      <c r="F321" s="160"/>
      <c r="G321" s="160"/>
      <c r="H321" s="160"/>
      <c r="I321" s="160"/>
      <c r="J321" s="160"/>
      <c r="K321" s="160"/>
      <c r="L321" s="160"/>
      <c r="M321" s="160"/>
      <c r="N321" s="159"/>
      <c r="O321" s="159"/>
      <c r="P321" s="159"/>
      <c r="Q321" s="159"/>
      <c r="R321" s="160"/>
      <c r="S321" s="160"/>
      <c r="T321" s="160"/>
      <c r="U321" s="160"/>
      <c r="V321" s="160"/>
      <c r="W321" s="160"/>
      <c r="X321" s="160"/>
      <c r="Y321" s="160"/>
      <c r="Z321" s="150"/>
      <c r="AA321" s="150"/>
      <c r="AB321" s="150"/>
      <c r="AC321" s="150"/>
      <c r="AD321" s="150"/>
      <c r="AE321" s="150"/>
      <c r="AF321" s="150"/>
      <c r="AG321" s="150" t="s">
        <v>415</v>
      </c>
      <c r="AH321" s="150">
        <v>0</v>
      </c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</row>
    <row r="322" spans="1:60" outlineLevel="3" x14ac:dyDescent="0.25">
      <c r="A322" s="157"/>
      <c r="B322" s="158"/>
      <c r="C322" s="184" t="s">
        <v>213</v>
      </c>
      <c r="D322" s="182"/>
      <c r="E322" s="183">
        <v>1</v>
      </c>
      <c r="F322" s="160"/>
      <c r="G322" s="160"/>
      <c r="H322" s="160"/>
      <c r="I322" s="160"/>
      <c r="J322" s="160"/>
      <c r="K322" s="160"/>
      <c r="L322" s="160"/>
      <c r="M322" s="160"/>
      <c r="N322" s="159"/>
      <c r="O322" s="159"/>
      <c r="P322" s="159"/>
      <c r="Q322" s="159"/>
      <c r="R322" s="160"/>
      <c r="S322" s="160"/>
      <c r="T322" s="160"/>
      <c r="U322" s="160"/>
      <c r="V322" s="160"/>
      <c r="W322" s="160"/>
      <c r="X322" s="160"/>
      <c r="Y322" s="160"/>
      <c r="Z322" s="150"/>
      <c r="AA322" s="150"/>
      <c r="AB322" s="150"/>
      <c r="AC322" s="150"/>
      <c r="AD322" s="150"/>
      <c r="AE322" s="150"/>
      <c r="AF322" s="150"/>
      <c r="AG322" s="150" t="s">
        <v>415</v>
      </c>
      <c r="AH322" s="150">
        <v>0</v>
      </c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</row>
    <row r="323" spans="1:60" outlineLevel="1" x14ac:dyDescent="0.25">
      <c r="A323" s="169">
        <v>97</v>
      </c>
      <c r="B323" s="170" t="s">
        <v>2126</v>
      </c>
      <c r="C323" s="178" t="s">
        <v>2127</v>
      </c>
      <c r="D323" s="171" t="s">
        <v>768</v>
      </c>
      <c r="E323" s="172">
        <v>1</v>
      </c>
      <c r="F323" s="173"/>
      <c r="G323" s="174">
        <f>ROUND(E323*F323,2)</f>
        <v>0</v>
      </c>
      <c r="H323" s="173"/>
      <c r="I323" s="174">
        <f>ROUND(E323*H323,2)</f>
        <v>0</v>
      </c>
      <c r="J323" s="173"/>
      <c r="K323" s="174">
        <f>ROUND(E323*J323,2)</f>
        <v>0</v>
      </c>
      <c r="L323" s="174">
        <v>21</v>
      </c>
      <c r="M323" s="174">
        <f>G323*(1+L323/100)</f>
        <v>0</v>
      </c>
      <c r="N323" s="172">
        <v>1.1719999999999999</v>
      </c>
      <c r="O323" s="172">
        <f>ROUND(E323*N323,2)</f>
        <v>1.17</v>
      </c>
      <c r="P323" s="172">
        <v>0</v>
      </c>
      <c r="Q323" s="172">
        <f>ROUND(E323*P323,2)</f>
        <v>0</v>
      </c>
      <c r="R323" s="174"/>
      <c r="S323" s="174" t="s">
        <v>443</v>
      </c>
      <c r="T323" s="175" t="s">
        <v>359</v>
      </c>
      <c r="U323" s="160">
        <v>0</v>
      </c>
      <c r="V323" s="160">
        <f>ROUND(E323*U323,2)</f>
        <v>0</v>
      </c>
      <c r="W323" s="160"/>
      <c r="X323" s="160" t="s">
        <v>744</v>
      </c>
      <c r="Y323" s="160" t="s">
        <v>361</v>
      </c>
      <c r="Z323" s="150"/>
      <c r="AA323" s="150"/>
      <c r="AB323" s="150"/>
      <c r="AC323" s="150"/>
      <c r="AD323" s="150"/>
      <c r="AE323" s="150"/>
      <c r="AF323" s="150"/>
      <c r="AG323" s="150" t="s">
        <v>1758</v>
      </c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</row>
    <row r="324" spans="1:60" outlineLevel="2" x14ac:dyDescent="0.25">
      <c r="A324" s="157"/>
      <c r="B324" s="158"/>
      <c r="C324" s="184" t="s">
        <v>1715</v>
      </c>
      <c r="D324" s="182"/>
      <c r="E324" s="183"/>
      <c r="F324" s="160"/>
      <c r="G324" s="160"/>
      <c r="H324" s="160"/>
      <c r="I324" s="160"/>
      <c r="J324" s="160"/>
      <c r="K324" s="160"/>
      <c r="L324" s="160"/>
      <c r="M324" s="160"/>
      <c r="N324" s="159"/>
      <c r="O324" s="159"/>
      <c r="P324" s="159"/>
      <c r="Q324" s="159"/>
      <c r="R324" s="160"/>
      <c r="S324" s="160"/>
      <c r="T324" s="160"/>
      <c r="U324" s="160"/>
      <c r="V324" s="160"/>
      <c r="W324" s="160"/>
      <c r="X324" s="160"/>
      <c r="Y324" s="160"/>
      <c r="Z324" s="150"/>
      <c r="AA324" s="150"/>
      <c r="AB324" s="150"/>
      <c r="AC324" s="150"/>
      <c r="AD324" s="150"/>
      <c r="AE324" s="150"/>
      <c r="AF324" s="150"/>
      <c r="AG324" s="150" t="s">
        <v>415</v>
      </c>
      <c r="AH324" s="150">
        <v>0</v>
      </c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</row>
    <row r="325" spans="1:60" outlineLevel="3" x14ac:dyDescent="0.25">
      <c r="A325" s="157"/>
      <c r="B325" s="158"/>
      <c r="C325" s="184" t="s">
        <v>213</v>
      </c>
      <c r="D325" s="182"/>
      <c r="E325" s="183">
        <v>1</v>
      </c>
      <c r="F325" s="160"/>
      <c r="G325" s="160"/>
      <c r="H325" s="160"/>
      <c r="I325" s="160"/>
      <c r="J325" s="160"/>
      <c r="K325" s="160"/>
      <c r="L325" s="160"/>
      <c r="M325" s="160"/>
      <c r="N325" s="159"/>
      <c r="O325" s="159"/>
      <c r="P325" s="159"/>
      <c r="Q325" s="159"/>
      <c r="R325" s="160"/>
      <c r="S325" s="160"/>
      <c r="T325" s="160"/>
      <c r="U325" s="160"/>
      <c r="V325" s="160"/>
      <c r="W325" s="160"/>
      <c r="X325" s="160"/>
      <c r="Y325" s="160"/>
      <c r="Z325" s="150"/>
      <c r="AA325" s="150"/>
      <c r="AB325" s="150"/>
      <c r="AC325" s="150"/>
      <c r="AD325" s="150"/>
      <c r="AE325" s="150"/>
      <c r="AF325" s="150"/>
      <c r="AG325" s="150" t="s">
        <v>415</v>
      </c>
      <c r="AH325" s="150">
        <v>0</v>
      </c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</row>
    <row r="326" spans="1:60" outlineLevel="1" x14ac:dyDescent="0.25">
      <c r="A326" s="169">
        <v>98</v>
      </c>
      <c r="B326" s="170" t="s">
        <v>2128</v>
      </c>
      <c r="C326" s="178" t="s">
        <v>2129</v>
      </c>
      <c r="D326" s="171" t="s">
        <v>768</v>
      </c>
      <c r="E326" s="172">
        <v>1</v>
      </c>
      <c r="F326" s="173"/>
      <c r="G326" s="174">
        <f>ROUND(E326*F326,2)</f>
        <v>0</v>
      </c>
      <c r="H326" s="173"/>
      <c r="I326" s="174">
        <f>ROUND(E326*H326,2)</f>
        <v>0</v>
      </c>
      <c r="J326" s="173"/>
      <c r="K326" s="174">
        <f>ROUND(E326*J326,2)</f>
        <v>0</v>
      </c>
      <c r="L326" s="174">
        <v>21</v>
      </c>
      <c r="M326" s="174">
        <f>G326*(1+L326/100)</f>
        <v>0</v>
      </c>
      <c r="N326" s="172">
        <v>1.1719999999999999</v>
      </c>
      <c r="O326" s="172">
        <f>ROUND(E326*N326,2)</f>
        <v>1.17</v>
      </c>
      <c r="P326" s="172">
        <v>0</v>
      </c>
      <c r="Q326" s="172">
        <f>ROUND(E326*P326,2)</f>
        <v>0</v>
      </c>
      <c r="R326" s="174"/>
      <c r="S326" s="174" t="s">
        <v>443</v>
      </c>
      <c r="T326" s="175" t="s">
        <v>359</v>
      </c>
      <c r="U326" s="160">
        <v>0</v>
      </c>
      <c r="V326" s="160">
        <f>ROUND(E326*U326,2)</f>
        <v>0</v>
      </c>
      <c r="W326" s="160"/>
      <c r="X326" s="160" t="s">
        <v>744</v>
      </c>
      <c r="Y326" s="160" t="s">
        <v>361</v>
      </c>
      <c r="Z326" s="150"/>
      <c r="AA326" s="150"/>
      <c r="AB326" s="150"/>
      <c r="AC326" s="150"/>
      <c r="AD326" s="150"/>
      <c r="AE326" s="150"/>
      <c r="AF326" s="150"/>
      <c r="AG326" s="150" t="s">
        <v>1758</v>
      </c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</row>
    <row r="327" spans="1:60" outlineLevel="2" x14ac:dyDescent="0.25">
      <c r="A327" s="157"/>
      <c r="B327" s="158"/>
      <c r="C327" s="184" t="s">
        <v>1715</v>
      </c>
      <c r="D327" s="182"/>
      <c r="E327" s="183"/>
      <c r="F327" s="160"/>
      <c r="G327" s="160"/>
      <c r="H327" s="160"/>
      <c r="I327" s="160"/>
      <c r="J327" s="160"/>
      <c r="K327" s="160"/>
      <c r="L327" s="160"/>
      <c r="M327" s="160"/>
      <c r="N327" s="159"/>
      <c r="O327" s="159"/>
      <c r="P327" s="159"/>
      <c r="Q327" s="159"/>
      <c r="R327" s="160"/>
      <c r="S327" s="160"/>
      <c r="T327" s="160"/>
      <c r="U327" s="160"/>
      <c r="V327" s="160"/>
      <c r="W327" s="160"/>
      <c r="X327" s="160"/>
      <c r="Y327" s="160"/>
      <c r="Z327" s="150"/>
      <c r="AA327" s="150"/>
      <c r="AB327" s="150"/>
      <c r="AC327" s="150"/>
      <c r="AD327" s="150"/>
      <c r="AE327" s="150"/>
      <c r="AF327" s="150"/>
      <c r="AG327" s="150" t="s">
        <v>415</v>
      </c>
      <c r="AH327" s="150">
        <v>0</v>
      </c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</row>
    <row r="328" spans="1:60" outlineLevel="3" x14ac:dyDescent="0.25">
      <c r="A328" s="157"/>
      <c r="B328" s="158"/>
      <c r="C328" s="184" t="s">
        <v>213</v>
      </c>
      <c r="D328" s="182"/>
      <c r="E328" s="183">
        <v>1</v>
      </c>
      <c r="F328" s="160"/>
      <c r="G328" s="160"/>
      <c r="H328" s="160"/>
      <c r="I328" s="160"/>
      <c r="J328" s="160"/>
      <c r="K328" s="160"/>
      <c r="L328" s="160"/>
      <c r="M328" s="160"/>
      <c r="N328" s="159"/>
      <c r="O328" s="159"/>
      <c r="P328" s="159"/>
      <c r="Q328" s="159"/>
      <c r="R328" s="160"/>
      <c r="S328" s="160"/>
      <c r="T328" s="160"/>
      <c r="U328" s="160"/>
      <c r="V328" s="160"/>
      <c r="W328" s="160"/>
      <c r="X328" s="160"/>
      <c r="Y328" s="160"/>
      <c r="Z328" s="150"/>
      <c r="AA328" s="150"/>
      <c r="AB328" s="150"/>
      <c r="AC328" s="150"/>
      <c r="AD328" s="150"/>
      <c r="AE328" s="150"/>
      <c r="AF328" s="150"/>
      <c r="AG328" s="150" t="s">
        <v>415</v>
      </c>
      <c r="AH328" s="150">
        <v>0</v>
      </c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</row>
    <row r="329" spans="1:60" outlineLevel="1" x14ac:dyDescent="0.25">
      <c r="A329" s="169">
        <v>99</v>
      </c>
      <c r="B329" s="170" t="s">
        <v>2130</v>
      </c>
      <c r="C329" s="178" t="s">
        <v>2131</v>
      </c>
      <c r="D329" s="171" t="s">
        <v>768</v>
      </c>
      <c r="E329" s="172">
        <v>1</v>
      </c>
      <c r="F329" s="173"/>
      <c r="G329" s="174">
        <f>ROUND(E329*F329,2)</f>
        <v>0</v>
      </c>
      <c r="H329" s="173"/>
      <c r="I329" s="174">
        <f>ROUND(E329*H329,2)</f>
        <v>0</v>
      </c>
      <c r="J329" s="173"/>
      <c r="K329" s="174">
        <f>ROUND(E329*J329,2)</f>
        <v>0</v>
      </c>
      <c r="L329" s="174">
        <v>21</v>
      </c>
      <c r="M329" s="174">
        <f>G329*(1+L329/100)</f>
        <v>0</v>
      </c>
      <c r="N329" s="172">
        <v>1.19</v>
      </c>
      <c r="O329" s="172">
        <f>ROUND(E329*N329,2)</f>
        <v>1.19</v>
      </c>
      <c r="P329" s="172">
        <v>0</v>
      </c>
      <c r="Q329" s="172">
        <f>ROUND(E329*P329,2)</f>
        <v>0</v>
      </c>
      <c r="R329" s="174"/>
      <c r="S329" s="174" t="s">
        <v>443</v>
      </c>
      <c r="T329" s="175" t="s">
        <v>359</v>
      </c>
      <c r="U329" s="160">
        <v>0</v>
      </c>
      <c r="V329" s="160">
        <f>ROUND(E329*U329,2)</f>
        <v>0</v>
      </c>
      <c r="W329" s="160"/>
      <c r="X329" s="160" t="s">
        <v>744</v>
      </c>
      <c r="Y329" s="160" t="s">
        <v>361</v>
      </c>
      <c r="Z329" s="150"/>
      <c r="AA329" s="150"/>
      <c r="AB329" s="150"/>
      <c r="AC329" s="150"/>
      <c r="AD329" s="150"/>
      <c r="AE329" s="150"/>
      <c r="AF329" s="150"/>
      <c r="AG329" s="150" t="s">
        <v>1758</v>
      </c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</row>
    <row r="330" spans="1:60" outlineLevel="2" x14ac:dyDescent="0.25">
      <c r="A330" s="157"/>
      <c r="B330" s="158"/>
      <c r="C330" s="184" t="s">
        <v>1715</v>
      </c>
      <c r="D330" s="182"/>
      <c r="E330" s="183"/>
      <c r="F330" s="160"/>
      <c r="G330" s="160"/>
      <c r="H330" s="160"/>
      <c r="I330" s="160"/>
      <c r="J330" s="160"/>
      <c r="K330" s="160"/>
      <c r="L330" s="160"/>
      <c r="M330" s="160"/>
      <c r="N330" s="159"/>
      <c r="O330" s="159"/>
      <c r="P330" s="159"/>
      <c r="Q330" s="159"/>
      <c r="R330" s="160"/>
      <c r="S330" s="160"/>
      <c r="T330" s="160"/>
      <c r="U330" s="160"/>
      <c r="V330" s="160"/>
      <c r="W330" s="160"/>
      <c r="X330" s="160"/>
      <c r="Y330" s="160"/>
      <c r="Z330" s="150"/>
      <c r="AA330" s="150"/>
      <c r="AB330" s="150"/>
      <c r="AC330" s="150"/>
      <c r="AD330" s="150"/>
      <c r="AE330" s="150"/>
      <c r="AF330" s="150"/>
      <c r="AG330" s="150" t="s">
        <v>415</v>
      </c>
      <c r="AH330" s="150">
        <v>0</v>
      </c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</row>
    <row r="331" spans="1:60" outlineLevel="3" x14ac:dyDescent="0.25">
      <c r="A331" s="157"/>
      <c r="B331" s="158"/>
      <c r="C331" s="184" t="s">
        <v>213</v>
      </c>
      <c r="D331" s="182"/>
      <c r="E331" s="183">
        <v>1</v>
      </c>
      <c r="F331" s="160"/>
      <c r="G331" s="160"/>
      <c r="H331" s="160"/>
      <c r="I331" s="160"/>
      <c r="J331" s="160"/>
      <c r="K331" s="160"/>
      <c r="L331" s="160"/>
      <c r="M331" s="160"/>
      <c r="N331" s="159"/>
      <c r="O331" s="159"/>
      <c r="P331" s="159"/>
      <c r="Q331" s="159"/>
      <c r="R331" s="160"/>
      <c r="S331" s="160"/>
      <c r="T331" s="160"/>
      <c r="U331" s="160"/>
      <c r="V331" s="160"/>
      <c r="W331" s="160"/>
      <c r="X331" s="160"/>
      <c r="Y331" s="160"/>
      <c r="Z331" s="150"/>
      <c r="AA331" s="150"/>
      <c r="AB331" s="150"/>
      <c r="AC331" s="150"/>
      <c r="AD331" s="150"/>
      <c r="AE331" s="150"/>
      <c r="AF331" s="150"/>
      <c r="AG331" s="150" t="s">
        <v>415</v>
      </c>
      <c r="AH331" s="150">
        <v>0</v>
      </c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</row>
    <row r="332" spans="1:60" x14ac:dyDescent="0.25">
      <c r="A332" s="162" t="s">
        <v>353</v>
      </c>
      <c r="B332" s="163" t="s">
        <v>283</v>
      </c>
      <c r="C332" s="177" t="s">
        <v>284</v>
      </c>
      <c r="D332" s="164"/>
      <c r="E332" s="165"/>
      <c r="F332" s="166"/>
      <c r="G332" s="166">
        <f>SUMIF(AG333:AG336,"&lt;&gt;NOR",G333:G336)</f>
        <v>0</v>
      </c>
      <c r="H332" s="166"/>
      <c r="I332" s="166">
        <f>SUM(I333:I336)</f>
        <v>0</v>
      </c>
      <c r="J332" s="166"/>
      <c r="K332" s="166">
        <f>SUM(K333:K336)</f>
        <v>0</v>
      </c>
      <c r="L332" s="166"/>
      <c r="M332" s="166">
        <f>SUM(M333:M336)</f>
        <v>0</v>
      </c>
      <c r="N332" s="165"/>
      <c r="O332" s="165">
        <f>SUM(O333:O336)</f>
        <v>0</v>
      </c>
      <c r="P332" s="165"/>
      <c r="Q332" s="165">
        <f>SUM(Q333:Q336)</f>
        <v>0</v>
      </c>
      <c r="R332" s="166"/>
      <c r="S332" s="166"/>
      <c r="T332" s="167"/>
      <c r="U332" s="161"/>
      <c r="V332" s="161">
        <f>SUM(V333:V336)</f>
        <v>0</v>
      </c>
      <c r="W332" s="161"/>
      <c r="X332" s="161"/>
      <c r="Y332" s="161"/>
      <c r="AG332" t="s">
        <v>354</v>
      </c>
    </row>
    <row r="333" spans="1:60" outlineLevel="1" x14ac:dyDescent="0.25">
      <c r="A333" s="169">
        <v>100</v>
      </c>
      <c r="B333" s="170" t="s">
        <v>1916</v>
      </c>
      <c r="C333" s="178" t="s">
        <v>1917</v>
      </c>
      <c r="D333" s="171" t="s">
        <v>422</v>
      </c>
      <c r="E333" s="172">
        <v>178.2</v>
      </c>
      <c r="F333" s="173"/>
      <c r="G333" s="174">
        <f>ROUND(E333*F333,2)</f>
        <v>0</v>
      </c>
      <c r="H333" s="173"/>
      <c r="I333" s="174">
        <f>ROUND(E333*H333,2)</f>
        <v>0</v>
      </c>
      <c r="J333" s="173"/>
      <c r="K333" s="174">
        <f>ROUND(E333*J333,2)</f>
        <v>0</v>
      </c>
      <c r="L333" s="174">
        <v>21</v>
      </c>
      <c r="M333" s="174">
        <f>G333*(1+L333/100)</f>
        <v>0</v>
      </c>
      <c r="N333" s="172">
        <v>0</v>
      </c>
      <c r="O333" s="172">
        <f>ROUND(E333*N333,2)</f>
        <v>0</v>
      </c>
      <c r="P333" s="172">
        <v>0</v>
      </c>
      <c r="Q333" s="172">
        <f>ROUND(E333*P333,2)</f>
        <v>0</v>
      </c>
      <c r="R333" s="174"/>
      <c r="S333" s="174" t="s">
        <v>443</v>
      </c>
      <c r="T333" s="175" t="s">
        <v>359</v>
      </c>
      <c r="U333" s="160">
        <v>0</v>
      </c>
      <c r="V333" s="160">
        <f>ROUND(E333*U333,2)</f>
        <v>0</v>
      </c>
      <c r="W333" s="160"/>
      <c r="X333" s="160" t="s">
        <v>1918</v>
      </c>
      <c r="Y333" s="160" t="s">
        <v>361</v>
      </c>
      <c r="Z333" s="150"/>
      <c r="AA333" s="150"/>
      <c r="AB333" s="150"/>
      <c r="AC333" s="150"/>
      <c r="AD333" s="150"/>
      <c r="AE333" s="150"/>
      <c r="AF333" s="150"/>
      <c r="AG333" s="150" t="s">
        <v>1919</v>
      </c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</row>
    <row r="334" spans="1:60" outlineLevel="2" x14ac:dyDescent="0.25">
      <c r="A334" s="157"/>
      <c r="B334" s="158"/>
      <c r="C334" s="184" t="s">
        <v>2040</v>
      </c>
      <c r="D334" s="182"/>
      <c r="E334" s="183"/>
      <c r="F334" s="160"/>
      <c r="G334" s="160"/>
      <c r="H334" s="160"/>
      <c r="I334" s="160"/>
      <c r="J334" s="160"/>
      <c r="K334" s="160"/>
      <c r="L334" s="160"/>
      <c r="M334" s="160"/>
      <c r="N334" s="159"/>
      <c r="O334" s="159"/>
      <c r="P334" s="159"/>
      <c r="Q334" s="159"/>
      <c r="R334" s="160"/>
      <c r="S334" s="160"/>
      <c r="T334" s="160"/>
      <c r="U334" s="160"/>
      <c r="V334" s="160"/>
      <c r="W334" s="160"/>
      <c r="X334" s="160"/>
      <c r="Y334" s="160"/>
      <c r="Z334" s="150"/>
      <c r="AA334" s="150"/>
      <c r="AB334" s="150"/>
      <c r="AC334" s="150"/>
      <c r="AD334" s="150"/>
      <c r="AE334" s="150"/>
      <c r="AF334" s="150"/>
      <c r="AG334" s="150" t="s">
        <v>415</v>
      </c>
      <c r="AH334" s="150">
        <v>0</v>
      </c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</row>
    <row r="335" spans="1:60" outlineLevel="3" x14ac:dyDescent="0.25">
      <c r="A335" s="157"/>
      <c r="B335" s="158"/>
      <c r="C335" s="184" t="s">
        <v>2037</v>
      </c>
      <c r="D335" s="182"/>
      <c r="E335" s="183"/>
      <c r="F335" s="160"/>
      <c r="G335" s="160"/>
      <c r="H335" s="160"/>
      <c r="I335" s="160"/>
      <c r="J335" s="160"/>
      <c r="K335" s="160"/>
      <c r="L335" s="160"/>
      <c r="M335" s="160"/>
      <c r="N335" s="159"/>
      <c r="O335" s="159"/>
      <c r="P335" s="159"/>
      <c r="Q335" s="159"/>
      <c r="R335" s="160"/>
      <c r="S335" s="160"/>
      <c r="T335" s="160"/>
      <c r="U335" s="160"/>
      <c r="V335" s="160"/>
      <c r="W335" s="160"/>
      <c r="X335" s="160"/>
      <c r="Y335" s="160"/>
      <c r="Z335" s="150"/>
      <c r="AA335" s="150"/>
      <c r="AB335" s="150"/>
      <c r="AC335" s="150"/>
      <c r="AD335" s="150"/>
      <c r="AE335" s="150"/>
      <c r="AF335" s="150"/>
      <c r="AG335" s="150" t="s">
        <v>415</v>
      </c>
      <c r="AH335" s="150">
        <v>0</v>
      </c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</row>
    <row r="336" spans="1:60" outlineLevel="3" x14ac:dyDescent="0.25">
      <c r="A336" s="157"/>
      <c r="B336" s="158"/>
      <c r="C336" s="184" t="s">
        <v>2132</v>
      </c>
      <c r="D336" s="182"/>
      <c r="E336" s="183">
        <v>178.2</v>
      </c>
      <c r="F336" s="160"/>
      <c r="G336" s="160"/>
      <c r="H336" s="160"/>
      <c r="I336" s="160"/>
      <c r="J336" s="160"/>
      <c r="K336" s="160"/>
      <c r="L336" s="160"/>
      <c r="M336" s="160"/>
      <c r="N336" s="159"/>
      <c r="O336" s="159"/>
      <c r="P336" s="159"/>
      <c r="Q336" s="159"/>
      <c r="R336" s="160"/>
      <c r="S336" s="160"/>
      <c r="T336" s="160"/>
      <c r="U336" s="160"/>
      <c r="V336" s="160"/>
      <c r="W336" s="160"/>
      <c r="X336" s="160"/>
      <c r="Y336" s="160"/>
      <c r="Z336" s="150"/>
      <c r="AA336" s="150"/>
      <c r="AB336" s="150"/>
      <c r="AC336" s="150"/>
      <c r="AD336" s="150"/>
      <c r="AE336" s="150"/>
      <c r="AF336" s="150"/>
      <c r="AG336" s="150" t="s">
        <v>415</v>
      </c>
      <c r="AH336" s="150">
        <v>0</v>
      </c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</row>
    <row r="337" spans="1:33" x14ac:dyDescent="0.25">
      <c r="A337" s="3"/>
      <c r="B337" s="4"/>
      <c r="C337" s="179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AE337">
        <v>15</v>
      </c>
      <c r="AF337">
        <v>21</v>
      </c>
      <c r="AG337" t="s">
        <v>339</v>
      </c>
    </row>
    <row r="338" spans="1:33" x14ac:dyDescent="0.25">
      <c r="A338" s="153"/>
      <c r="B338" s="154" t="s">
        <v>29</v>
      </c>
      <c r="C338" s="180"/>
      <c r="D338" s="155"/>
      <c r="E338" s="156"/>
      <c r="F338" s="156"/>
      <c r="G338" s="168">
        <f>G8+G33+G43+G66+G79+G110+G117+G130+G137+G141+G148+G158+G174+G209+G213+G220+G224+G240+G332</f>
        <v>0</v>
      </c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AE338">
        <f>SUMIF(L7:L336,AE337,G7:G336)</f>
        <v>0</v>
      </c>
      <c r="AF338">
        <f>SUMIF(L7:L336,AF337,G7:G336)</f>
        <v>0</v>
      </c>
      <c r="AG338" t="s">
        <v>401</v>
      </c>
    </row>
    <row r="339" spans="1:33" x14ac:dyDescent="0.25">
      <c r="C339" s="181"/>
      <c r="D339" s="10"/>
      <c r="AG339" t="s">
        <v>403</v>
      </c>
    </row>
    <row r="340" spans="1:33" x14ac:dyDescent="0.25">
      <c r="D340" s="10"/>
    </row>
    <row r="341" spans="1:33" x14ac:dyDescent="0.25">
      <c r="D341" s="10"/>
    </row>
    <row r="342" spans="1:33" x14ac:dyDescent="0.25">
      <c r="D342" s="10"/>
    </row>
    <row r="343" spans="1:33" x14ac:dyDescent="0.25">
      <c r="D343" s="10"/>
    </row>
    <row r="344" spans="1:33" x14ac:dyDescent="0.25">
      <c r="D344" s="10"/>
    </row>
    <row r="345" spans="1:33" x14ac:dyDescent="0.25">
      <c r="D345" s="10"/>
    </row>
    <row r="346" spans="1:33" x14ac:dyDescent="0.25">
      <c r="D346" s="10"/>
    </row>
    <row r="347" spans="1:33" x14ac:dyDescent="0.25">
      <c r="D347" s="10"/>
    </row>
    <row r="348" spans="1:33" x14ac:dyDescent="0.25">
      <c r="D348" s="10"/>
    </row>
    <row r="349" spans="1:33" x14ac:dyDescent="0.25">
      <c r="D349" s="10"/>
    </row>
    <row r="350" spans="1:33" x14ac:dyDescent="0.25">
      <c r="D350" s="10"/>
    </row>
    <row r="351" spans="1:33" x14ac:dyDescent="0.25">
      <c r="D351" s="10"/>
    </row>
    <row r="352" spans="1:33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IX5Qka5XOyMA5m6D2Tl64Vgk1ORecbLtPdhXcj0/pPfN2NoPSm6QTWbpckshUgnFhuSm7rOMSfDGcg5ytX0Pjw==" saltValue="VGXIOUcTAvgF7UOwJeH07g==" spinCount="100000" sheet="1" formatRows="0"/>
  <mergeCells count="4">
    <mergeCell ref="A1:G1"/>
    <mergeCell ref="C2:G2"/>
    <mergeCell ref="C3:G3"/>
    <mergeCell ref="C4:G4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1FF71-9FCC-4A25-BDB8-F51F8F8BD4F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125</v>
      </c>
      <c r="C3" s="258" t="s">
        <v>126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122</v>
      </c>
      <c r="C4" s="261" t="s">
        <v>127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277</v>
      </c>
      <c r="C8" s="177" t="s">
        <v>278</v>
      </c>
      <c r="D8" s="164"/>
      <c r="E8" s="165"/>
      <c r="F8" s="166"/>
      <c r="G8" s="166">
        <f>SUMIF(AG9:AG12,"&lt;&gt;NOR",G9:G12)</f>
        <v>0</v>
      </c>
      <c r="H8" s="166"/>
      <c r="I8" s="166">
        <f>SUM(I9:I12)</f>
        <v>0</v>
      </c>
      <c r="J8" s="166"/>
      <c r="K8" s="166">
        <f>SUM(K9:K12)</f>
        <v>0</v>
      </c>
      <c r="L8" s="166"/>
      <c r="M8" s="166">
        <f>SUM(M9:M12)</f>
        <v>0</v>
      </c>
      <c r="N8" s="165"/>
      <c r="O8" s="165">
        <f>SUM(O9:O12)</f>
        <v>0</v>
      </c>
      <c r="P8" s="165"/>
      <c r="Q8" s="165">
        <f>SUM(Q9:Q12)</f>
        <v>0</v>
      </c>
      <c r="R8" s="166"/>
      <c r="S8" s="166"/>
      <c r="T8" s="167"/>
      <c r="U8" s="161"/>
      <c r="V8" s="161">
        <f>SUM(V9:V12)</f>
        <v>0</v>
      </c>
      <c r="W8" s="161"/>
      <c r="X8" s="161"/>
      <c r="Y8" s="161"/>
      <c r="AG8" t="s">
        <v>354</v>
      </c>
    </row>
    <row r="9" spans="1:60" outlineLevel="1" x14ac:dyDescent="0.25">
      <c r="A9" s="185">
        <v>1</v>
      </c>
      <c r="B9" s="186" t="s">
        <v>2133</v>
      </c>
      <c r="C9" s="192" t="s">
        <v>2134</v>
      </c>
      <c r="D9" s="187" t="s">
        <v>426</v>
      </c>
      <c r="E9" s="188">
        <v>97.92</v>
      </c>
      <c r="F9" s="189"/>
      <c r="G9" s="190">
        <f>ROUND(E9*F9,2)</f>
        <v>0</v>
      </c>
      <c r="H9" s="189"/>
      <c r="I9" s="190">
        <f>ROUND(E9*H9,2)</f>
        <v>0</v>
      </c>
      <c r="J9" s="189"/>
      <c r="K9" s="190">
        <f>ROUND(E9*J9,2)</f>
        <v>0</v>
      </c>
      <c r="L9" s="190">
        <v>21</v>
      </c>
      <c r="M9" s="190">
        <f>G9*(1+L9/100)</f>
        <v>0</v>
      </c>
      <c r="N9" s="188">
        <v>0</v>
      </c>
      <c r="O9" s="188">
        <f>ROUND(E9*N9,2)</f>
        <v>0</v>
      </c>
      <c r="P9" s="188">
        <v>0</v>
      </c>
      <c r="Q9" s="188">
        <f>ROUND(E9*P9,2)</f>
        <v>0</v>
      </c>
      <c r="R9" s="190"/>
      <c r="S9" s="190" t="s">
        <v>443</v>
      </c>
      <c r="T9" s="191" t="s">
        <v>359</v>
      </c>
      <c r="U9" s="160">
        <v>0</v>
      </c>
      <c r="V9" s="160">
        <f>ROUND(E9*U9,2)</f>
        <v>0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1578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5">
      <c r="A10" s="185">
        <v>2</v>
      </c>
      <c r="B10" s="186" t="s">
        <v>2135</v>
      </c>
      <c r="C10" s="192" t="s">
        <v>2136</v>
      </c>
      <c r="D10" s="187" t="s">
        <v>426</v>
      </c>
      <c r="E10" s="188">
        <v>1468.8</v>
      </c>
      <c r="F10" s="189"/>
      <c r="G10" s="190">
        <f>ROUND(E10*F10,2)</f>
        <v>0</v>
      </c>
      <c r="H10" s="189"/>
      <c r="I10" s="190">
        <f>ROUND(E10*H10,2)</f>
        <v>0</v>
      </c>
      <c r="J10" s="189"/>
      <c r="K10" s="190">
        <f>ROUND(E10*J10,2)</f>
        <v>0</v>
      </c>
      <c r="L10" s="190">
        <v>21</v>
      </c>
      <c r="M10" s="190">
        <f>G10*(1+L10/100)</f>
        <v>0</v>
      </c>
      <c r="N10" s="188">
        <v>0</v>
      </c>
      <c r="O10" s="188">
        <f>ROUND(E10*N10,2)</f>
        <v>0</v>
      </c>
      <c r="P10" s="188">
        <v>0</v>
      </c>
      <c r="Q10" s="188">
        <f>ROUND(E10*P10,2)</f>
        <v>0</v>
      </c>
      <c r="R10" s="190"/>
      <c r="S10" s="190" t="s">
        <v>443</v>
      </c>
      <c r="T10" s="191" t="s">
        <v>359</v>
      </c>
      <c r="U10" s="160">
        <v>0</v>
      </c>
      <c r="V10" s="160">
        <f>ROUND(E10*U10,2)</f>
        <v>0</v>
      </c>
      <c r="W10" s="160"/>
      <c r="X10" s="160" t="s">
        <v>410</v>
      </c>
      <c r="Y10" s="160" t="s">
        <v>361</v>
      </c>
      <c r="Z10" s="150"/>
      <c r="AA10" s="150"/>
      <c r="AB10" s="150"/>
      <c r="AC10" s="150"/>
      <c r="AD10" s="150"/>
      <c r="AE10" s="150"/>
      <c r="AF10" s="150"/>
      <c r="AG10" s="150" t="s">
        <v>1578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0.399999999999999" outlineLevel="1" x14ac:dyDescent="0.25">
      <c r="A11" s="185">
        <v>3</v>
      </c>
      <c r="B11" s="186" t="s">
        <v>2137</v>
      </c>
      <c r="C11" s="192" t="s">
        <v>2138</v>
      </c>
      <c r="D11" s="187" t="s">
        <v>426</v>
      </c>
      <c r="E11" s="188">
        <v>1.968</v>
      </c>
      <c r="F11" s="189"/>
      <c r="G11" s="190">
        <f>ROUND(E11*F11,2)</f>
        <v>0</v>
      </c>
      <c r="H11" s="189"/>
      <c r="I11" s="190">
        <f>ROUND(E11*H11,2)</f>
        <v>0</v>
      </c>
      <c r="J11" s="189"/>
      <c r="K11" s="190">
        <f>ROUND(E11*J11,2)</f>
        <v>0</v>
      </c>
      <c r="L11" s="190">
        <v>21</v>
      </c>
      <c r="M11" s="190">
        <f>G11*(1+L11/100)</f>
        <v>0</v>
      </c>
      <c r="N11" s="188">
        <v>0</v>
      </c>
      <c r="O11" s="188">
        <f>ROUND(E11*N11,2)</f>
        <v>0</v>
      </c>
      <c r="P11" s="188">
        <v>0</v>
      </c>
      <c r="Q11" s="188">
        <f>ROUND(E11*P11,2)</f>
        <v>0</v>
      </c>
      <c r="R11" s="190"/>
      <c r="S11" s="190" t="s">
        <v>443</v>
      </c>
      <c r="T11" s="191" t="s">
        <v>359</v>
      </c>
      <c r="U11" s="160">
        <v>0</v>
      </c>
      <c r="V11" s="160">
        <f>ROUND(E11*U11,2)</f>
        <v>0</v>
      </c>
      <c r="W11" s="160"/>
      <c r="X11" s="160" t="s">
        <v>410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1578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0.399999999999999" outlineLevel="1" x14ac:dyDescent="0.25">
      <c r="A12" s="185">
        <v>4</v>
      </c>
      <c r="B12" s="186" t="s">
        <v>2139</v>
      </c>
      <c r="C12" s="192" t="s">
        <v>2140</v>
      </c>
      <c r="D12" s="187" t="s">
        <v>426</v>
      </c>
      <c r="E12" s="188">
        <v>95.951999999999998</v>
      </c>
      <c r="F12" s="189"/>
      <c r="G12" s="190">
        <f>ROUND(E12*F12,2)</f>
        <v>0</v>
      </c>
      <c r="H12" s="189"/>
      <c r="I12" s="190">
        <f>ROUND(E12*H12,2)</f>
        <v>0</v>
      </c>
      <c r="J12" s="189"/>
      <c r="K12" s="190">
        <f>ROUND(E12*J12,2)</f>
        <v>0</v>
      </c>
      <c r="L12" s="190">
        <v>21</v>
      </c>
      <c r="M12" s="190">
        <f>G12*(1+L12/100)</f>
        <v>0</v>
      </c>
      <c r="N12" s="188">
        <v>0</v>
      </c>
      <c r="O12" s="188">
        <f>ROUND(E12*N12,2)</f>
        <v>0</v>
      </c>
      <c r="P12" s="188">
        <v>0</v>
      </c>
      <c r="Q12" s="188">
        <f>ROUND(E12*P12,2)</f>
        <v>0</v>
      </c>
      <c r="R12" s="190"/>
      <c r="S12" s="190" t="s">
        <v>443</v>
      </c>
      <c r="T12" s="191" t="s">
        <v>359</v>
      </c>
      <c r="U12" s="160">
        <v>0</v>
      </c>
      <c r="V12" s="160">
        <f>ROUND(E12*U12,2)</f>
        <v>0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1578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x14ac:dyDescent="0.25">
      <c r="A13" s="162" t="s">
        <v>353</v>
      </c>
      <c r="B13" s="163" t="s">
        <v>294</v>
      </c>
      <c r="C13" s="177" t="s">
        <v>295</v>
      </c>
      <c r="D13" s="164"/>
      <c r="E13" s="165"/>
      <c r="F13" s="166"/>
      <c r="G13" s="166">
        <f>SUMIF(AG14:AG14,"&lt;&gt;NOR",G14:G14)</f>
        <v>0</v>
      </c>
      <c r="H13" s="166"/>
      <c r="I13" s="166">
        <f>SUM(I14:I14)</f>
        <v>0</v>
      </c>
      <c r="J13" s="166"/>
      <c r="K13" s="166">
        <f>SUM(K14:K14)</f>
        <v>0</v>
      </c>
      <c r="L13" s="166"/>
      <c r="M13" s="166">
        <f>SUM(M14:M14)</f>
        <v>0</v>
      </c>
      <c r="N13" s="165"/>
      <c r="O13" s="165">
        <f>SUM(O14:O14)</f>
        <v>0</v>
      </c>
      <c r="P13" s="165"/>
      <c r="Q13" s="165">
        <f>SUM(Q14:Q14)</f>
        <v>0</v>
      </c>
      <c r="R13" s="166"/>
      <c r="S13" s="166"/>
      <c r="T13" s="167"/>
      <c r="U13" s="161"/>
      <c r="V13" s="161">
        <f>SUM(V14:V14)</f>
        <v>0</v>
      </c>
      <c r="W13" s="161"/>
      <c r="X13" s="161"/>
      <c r="Y13" s="161"/>
      <c r="AG13" t="s">
        <v>354</v>
      </c>
    </row>
    <row r="14" spans="1:60" ht="20.399999999999999" outlineLevel="1" x14ac:dyDescent="0.25">
      <c r="A14" s="185">
        <v>5</v>
      </c>
      <c r="B14" s="186" t="s">
        <v>2141</v>
      </c>
      <c r="C14" s="192" t="s">
        <v>2142</v>
      </c>
      <c r="D14" s="187" t="s">
        <v>768</v>
      </c>
      <c r="E14" s="188">
        <v>2</v>
      </c>
      <c r="F14" s="189"/>
      <c r="G14" s="190">
        <f>ROUND(E14*F14,2)</f>
        <v>0</v>
      </c>
      <c r="H14" s="189"/>
      <c r="I14" s="190">
        <f>ROUND(E14*H14,2)</f>
        <v>0</v>
      </c>
      <c r="J14" s="189"/>
      <c r="K14" s="190">
        <f>ROUND(E14*J14,2)</f>
        <v>0</v>
      </c>
      <c r="L14" s="190">
        <v>21</v>
      </c>
      <c r="M14" s="190">
        <f>G14*(1+L14/100)</f>
        <v>0</v>
      </c>
      <c r="N14" s="188">
        <v>0</v>
      </c>
      <c r="O14" s="188">
        <f>ROUND(E14*N14,2)</f>
        <v>0</v>
      </c>
      <c r="P14" s="188">
        <v>0</v>
      </c>
      <c r="Q14" s="188">
        <f>ROUND(E14*P14,2)</f>
        <v>0</v>
      </c>
      <c r="R14" s="190"/>
      <c r="S14" s="190" t="s">
        <v>443</v>
      </c>
      <c r="T14" s="191" t="s">
        <v>359</v>
      </c>
      <c r="U14" s="160">
        <v>0</v>
      </c>
      <c r="V14" s="160">
        <f>ROUND(E14*U14,2)</f>
        <v>0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1578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x14ac:dyDescent="0.25">
      <c r="A15" s="162" t="s">
        <v>353</v>
      </c>
      <c r="B15" s="163" t="s">
        <v>308</v>
      </c>
      <c r="C15" s="177" t="s">
        <v>309</v>
      </c>
      <c r="D15" s="164"/>
      <c r="E15" s="165"/>
      <c r="F15" s="166"/>
      <c r="G15" s="166">
        <f>SUMIF(AG16:AG36,"&lt;&gt;NOR",G16:G36)</f>
        <v>0</v>
      </c>
      <c r="H15" s="166"/>
      <c r="I15" s="166">
        <f>SUM(I16:I36)</f>
        <v>0</v>
      </c>
      <c r="J15" s="166"/>
      <c r="K15" s="166">
        <f>SUM(K16:K36)</f>
        <v>0</v>
      </c>
      <c r="L15" s="166"/>
      <c r="M15" s="166">
        <f>SUM(M16:M36)</f>
        <v>0</v>
      </c>
      <c r="N15" s="165"/>
      <c r="O15" s="165">
        <f>SUM(O16:O36)</f>
        <v>0</v>
      </c>
      <c r="P15" s="165"/>
      <c r="Q15" s="165">
        <f>SUM(Q16:Q36)</f>
        <v>0</v>
      </c>
      <c r="R15" s="166"/>
      <c r="S15" s="166"/>
      <c r="T15" s="167"/>
      <c r="U15" s="161"/>
      <c r="V15" s="161">
        <f>SUM(V16:V36)</f>
        <v>0</v>
      </c>
      <c r="W15" s="161"/>
      <c r="X15" s="161"/>
      <c r="Y15" s="161"/>
      <c r="AG15" t="s">
        <v>354</v>
      </c>
    </row>
    <row r="16" spans="1:60" ht="20.399999999999999" outlineLevel="1" x14ac:dyDescent="0.25">
      <c r="A16" s="185">
        <v>6</v>
      </c>
      <c r="B16" s="186" t="s">
        <v>2143</v>
      </c>
      <c r="C16" s="192" t="s">
        <v>2144</v>
      </c>
      <c r="D16" s="187" t="s">
        <v>768</v>
      </c>
      <c r="E16" s="188">
        <v>36</v>
      </c>
      <c r="F16" s="189"/>
      <c r="G16" s="190">
        <f t="shared" ref="G16:G36" si="0">ROUND(E16*F16,2)</f>
        <v>0</v>
      </c>
      <c r="H16" s="189"/>
      <c r="I16" s="190">
        <f t="shared" ref="I16:I36" si="1">ROUND(E16*H16,2)</f>
        <v>0</v>
      </c>
      <c r="J16" s="189"/>
      <c r="K16" s="190">
        <f t="shared" ref="K16:K36" si="2">ROUND(E16*J16,2)</f>
        <v>0</v>
      </c>
      <c r="L16" s="190">
        <v>21</v>
      </c>
      <c r="M16" s="190">
        <f t="shared" ref="M16:M36" si="3">G16*(1+L16/100)</f>
        <v>0</v>
      </c>
      <c r="N16" s="188">
        <v>0</v>
      </c>
      <c r="O16" s="188">
        <f t="shared" ref="O16:O36" si="4">ROUND(E16*N16,2)</f>
        <v>0</v>
      </c>
      <c r="P16" s="188">
        <v>0</v>
      </c>
      <c r="Q16" s="188">
        <f t="shared" ref="Q16:Q36" si="5">ROUND(E16*P16,2)</f>
        <v>0</v>
      </c>
      <c r="R16" s="190"/>
      <c r="S16" s="190" t="s">
        <v>443</v>
      </c>
      <c r="T16" s="191" t="s">
        <v>359</v>
      </c>
      <c r="U16" s="160">
        <v>0</v>
      </c>
      <c r="V16" s="160">
        <f t="shared" ref="V16:V36" si="6">ROUND(E16*U16,2)</f>
        <v>0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1578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20.399999999999999" outlineLevel="1" x14ac:dyDescent="0.25">
      <c r="A17" s="185">
        <v>7</v>
      </c>
      <c r="B17" s="186" t="s">
        <v>2145</v>
      </c>
      <c r="C17" s="192" t="s">
        <v>2146</v>
      </c>
      <c r="D17" s="187" t="s">
        <v>768</v>
      </c>
      <c r="E17" s="188">
        <v>2</v>
      </c>
      <c r="F17" s="189"/>
      <c r="G17" s="190">
        <f t="shared" si="0"/>
        <v>0</v>
      </c>
      <c r="H17" s="189"/>
      <c r="I17" s="190">
        <f t="shared" si="1"/>
        <v>0</v>
      </c>
      <c r="J17" s="189"/>
      <c r="K17" s="190">
        <f t="shared" si="2"/>
        <v>0</v>
      </c>
      <c r="L17" s="190">
        <v>21</v>
      </c>
      <c r="M17" s="190">
        <f t="shared" si="3"/>
        <v>0</v>
      </c>
      <c r="N17" s="188">
        <v>0</v>
      </c>
      <c r="O17" s="188">
        <f t="shared" si="4"/>
        <v>0</v>
      </c>
      <c r="P17" s="188">
        <v>0</v>
      </c>
      <c r="Q17" s="188">
        <f t="shared" si="5"/>
        <v>0</v>
      </c>
      <c r="R17" s="190"/>
      <c r="S17" s="190" t="s">
        <v>443</v>
      </c>
      <c r="T17" s="191" t="s">
        <v>359</v>
      </c>
      <c r="U17" s="160">
        <v>0</v>
      </c>
      <c r="V17" s="160">
        <f t="shared" si="6"/>
        <v>0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1578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5">
      <c r="A18" s="185">
        <v>8</v>
      </c>
      <c r="B18" s="186" t="s">
        <v>2147</v>
      </c>
      <c r="C18" s="192" t="s">
        <v>2148</v>
      </c>
      <c r="D18" s="187" t="s">
        <v>422</v>
      </c>
      <c r="E18" s="188">
        <v>46</v>
      </c>
      <c r="F18" s="189"/>
      <c r="G18" s="190">
        <f t="shared" si="0"/>
        <v>0</v>
      </c>
      <c r="H18" s="189"/>
      <c r="I18" s="190">
        <f t="shared" si="1"/>
        <v>0</v>
      </c>
      <c r="J18" s="189"/>
      <c r="K18" s="190">
        <f t="shared" si="2"/>
        <v>0</v>
      </c>
      <c r="L18" s="190">
        <v>21</v>
      </c>
      <c r="M18" s="190">
        <f t="shared" si="3"/>
        <v>0</v>
      </c>
      <c r="N18" s="188">
        <v>0</v>
      </c>
      <c r="O18" s="188">
        <f t="shared" si="4"/>
        <v>0</v>
      </c>
      <c r="P18" s="188">
        <v>0</v>
      </c>
      <c r="Q18" s="188">
        <f t="shared" si="5"/>
        <v>0</v>
      </c>
      <c r="R18" s="190"/>
      <c r="S18" s="190" t="s">
        <v>443</v>
      </c>
      <c r="T18" s="191" t="s">
        <v>359</v>
      </c>
      <c r="U18" s="160">
        <v>0</v>
      </c>
      <c r="V18" s="160">
        <f t="shared" si="6"/>
        <v>0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1578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5">
      <c r="A19" s="185">
        <v>9</v>
      </c>
      <c r="B19" s="186" t="s">
        <v>2149</v>
      </c>
      <c r="C19" s="192" t="s">
        <v>2150</v>
      </c>
      <c r="D19" s="187" t="s">
        <v>768</v>
      </c>
      <c r="E19" s="188">
        <v>2</v>
      </c>
      <c r="F19" s="189"/>
      <c r="G19" s="190">
        <f t="shared" si="0"/>
        <v>0</v>
      </c>
      <c r="H19" s="189"/>
      <c r="I19" s="190">
        <f t="shared" si="1"/>
        <v>0</v>
      </c>
      <c r="J19" s="189"/>
      <c r="K19" s="190">
        <f t="shared" si="2"/>
        <v>0</v>
      </c>
      <c r="L19" s="190">
        <v>21</v>
      </c>
      <c r="M19" s="190">
        <f t="shared" si="3"/>
        <v>0</v>
      </c>
      <c r="N19" s="188">
        <v>0</v>
      </c>
      <c r="O19" s="188">
        <f t="shared" si="4"/>
        <v>0</v>
      </c>
      <c r="P19" s="188">
        <v>0</v>
      </c>
      <c r="Q19" s="188">
        <f t="shared" si="5"/>
        <v>0</v>
      </c>
      <c r="R19" s="190"/>
      <c r="S19" s="190" t="s">
        <v>443</v>
      </c>
      <c r="T19" s="191" t="s">
        <v>359</v>
      </c>
      <c r="U19" s="160">
        <v>0</v>
      </c>
      <c r="V19" s="160">
        <f t="shared" si="6"/>
        <v>0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1578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5">
      <c r="A20" s="185">
        <v>10</v>
      </c>
      <c r="B20" s="186" t="s">
        <v>2151</v>
      </c>
      <c r="C20" s="192" t="s">
        <v>2152</v>
      </c>
      <c r="D20" s="187" t="s">
        <v>768</v>
      </c>
      <c r="E20" s="188">
        <v>12</v>
      </c>
      <c r="F20" s="189"/>
      <c r="G20" s="190">
        <f t="shared" si="0"/>
        <v>0</v>
      </c>
      <c r="H20" s="189"/>
      <c r="I20" s="190">
        <f t="shared" si="1"/>
        <v>0</v>
      </c>
      <c r="J20" s="189"/>
      <c r="K20" s="190">
        <f t="shared" si="2"/>
        <v>0</v>
      </c>
      <c r="L20" s="190">
        <v>21</v>
      </c>
      <c r="M20" s="190">
        <f t="shared" si="3"/>
        <v>0</v>
      </c>
      <c r="N20" s="188">
        <v>0</v>
      </c>
      <c r="O20" s="188">
        <f t="shared" si="4"/>
        <v>0</v>
      </c>
      <c r="P20" s="188">
        <v>0</v>
      </c>
      <c r="Q20" s="188">
        <f t="shared" si="5"/>
        <v>0</v>
      </c>
      <c r="R20" s="190"/>
      <c r="S20" s="190" t="s">
        <v>443</v>
      </c>
      <c r="T20" s="191" t="s">
        <v>359</v>
      </c>
      <c r="U20" s="160">
        <v>0</v>
      </c>
      <c r="V20" s="160">
        <f t="shared" si="6"/>
        <v>0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1578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20.399999999999999" outlineLevel="1" x14ac:dyDescent="0.25">
      <c r="A21" s="185">
        <v>11</v>
      </c>
      <c r="B21" s="186" t="s">
        <v>2153</v>
      </c>
      <c r="C21" s="192" t="s">
        <v>2154</v>
      </c>
      <c r="D21" s="187" t="s">
        <v>422</v>
      </c>
      <c r="E21" s="188">
        <v>833.45</v>
      </c>
      <c r="F21" s="189"/>
      <c r="G21" s="190">
        <f t="shared" si="0"/>
        <v>0</v>
      </c>
      <c r="H21" s="189"/>
      <c r="I21" s="190">
        <f t="shared" si="1"/>
        <v>0</v>
      </c>
      <c r="J21" s="189"/>
      <c r="K21" s="190">
        <f t="shared" si="2"/>
        <v>0</v>
      </c>
      <c r="L21" s="190">
        <v>21</v>
      </c>
      <c r="M21" s="190">
        <f t="shared" si="3"/>
        <v>0</v>
      </c>
      <c r="N21" s="188">
        <v>0</v>
      </c>
      <c r="O21" s="188">
        <f t="shared" si="4"/>
        <v>0</v>
      </c>
      <c r="P21" s="188">
        <v>0</v>
      </c>
      <c r="Q21" s="188">
        <f t="shared" si="5"/>
        <v>0</v>
      </c>
      <c r="R21" s="190"/>
      <c r="S21" s="190" t="s">
        <v>443</v>
      </c>
      <c r="T21" s="191" t="s">
        <v>359</v>
      </c>
      <c r="U21" s="160">
        <v>0</v>
      </c>
      <c r="V21" s="160">
        <f t="shared" si="6"/>
        <v>0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1578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5">
      <c r="A22" s="185">
        <v>12</v>
      </c>
      <c r="B22" s="186" t="s">
        <v>2155</v>
      </c>
      <c r="C22" s="192" t="s">
        <v>2156</v>
      </c>
      <c r="D22" s="187" t="s">
        <v>768</v>
      </c>
      <c r="E22" s="188">
        <v>11</v>
      </c>
      <c r="F22" s="189"/>
      <c r="G22" s="190">
        <f t="shared" si="0"/>
        <v>0</v>
      </c>
      <c r="H22" s="189"/>
      <c r="I22" s="190">
        <f t="shared" si="1"/>
        <v>0</v>
      </c>
      <c r="J22" s="189"/>
      <c r="K22" s="190">
        <f t="shared" si="2"/>
        <v>0</v>
      </c>
      <c r="L22" s="190">
        <v>21</v>
      </c>
      <c r="M22" s="190">
        <f t="shared" si="3"/>
        <v>0</v>
      </c>
      <c r="N22" s="188">
        <v>0</v>
      </c>
      <c r="O22" s="188">
        <f t="shared" si="4"/>
        <v>0</v>
      </c>
      <c r="P22" s="188">
        <v>0</v>
      </c>
      <c r="Q22" s="188">
        <f t="shared" si="5"/>
        <v>0</v>
      </c>
      <c r="R22" s="190"/>
      <c r="S22" s="190" t="s">
        <v>443</v>
      </c>
      <c r="T22" s="191" t="s">
        <v>359</v>
      </c>
      <c r="U22" s="160">
        <v>0</v>
      </c>
      <c r="V22" s="160">
        <f t="shared" si="6"/>
        <v>0</v>
      </c>
      <c r="W22" s="160"/>
      <c r="X22" s="160" t="s">
        <v>410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1578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5">
      <c r="A23" s="185">
        <v>13</v>
      </c>
      <c r="B23" s="186" t="s">
        <v>2157</v>
      </c>
      <c r="C23" s="192" t="s">
        <v>2158</v>
      </c>
      <c r="D23" s="187" t="s">
        <v>768</v>
      </c>
      <c r="E23" s="188">
        <v>2</v>
      </c>
      <c r="F23" s="189"/>
      <c r="G23" s="190">
        <f t="shared" si="0"/>
        <v>0</v>
      </c>
      <c r="H23" s="189"/>
      <c r="I23" s="190">
        <f t="shared" si="1"/>
        <v>0</v>
      </c>
      <c r="J23" s="189"/>
      <c r="K23" s="190">
        <f t="shared" si="2"/>
        <v>0</v>
      </c>
      <c r="L23" s="190">
        <v>21</v>
      </c>
      <c r="M23" s="190">
        <f t="shared" si="3"/>
        <v>0</v>
      </c>
      <c r="N23" s="188">
        <v>0</v>
      </c>
      <c r="O23" s="188">
        <f t="shared" si="4"/>
        <v>0</v>
      </c>
      <c r="P23" s="188">
        <v>0</v>
      </c>
      <c r="Q23" s="188">
        <f t="shared" si="5"/>
        <v>0</v>
      </c>
      <c r="R23" s="190"/>
      <c r="S23" s="190" t="s">
        <v>443</v>
      </c>
      <c r="T23" s="191" t="s">
        <v>359</v>
      </c>
      <c r="U23" s="160">
        <v>0</v>
      </c>
      <c r="V23" s="160">
        <f t="shared" si="6"/>
        <v>0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1578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5">
      <c r="A24" s="185">
        <v>14</v>
      </c>
      <c r="B24" s="186" t="s">
        <v>2159</v>
      </c>
      <c r="C24" s="192" t="s">
        <v>2160</v>
      </c>
      <c r="D24" s="187" t="s">
        <v>768</v>
      </c>
      <c r="E24" s="188">
        <v>1</v>
      </c>
      <c r="F24" s="189"/>
      <c r="G24" s="190">
        <f t="shared" si="0"/>
        <v>0</v>
      </c>
      <c r="H24" s="189"/>
      <c r="I24" s="190">
        <f t="shared" si="1"/>
        <v>0</v>
      </c>
      <c r="J24" s="189"/>
      <c r="K24" s="190">
        <f t="shared" si="2"/>
        <v>0</v>
      </c>
      <c r="L24" s="190">
        <v>21</v>
      </c>
      <c r="M24" s="190">
        <f t="shared" si="3"/>
        <v>0</v>
      </c>
      <c r="N24" s="188">
        <v>0</v>
      </c>
      <c r="O24" s="188">
        <f t="shared" si="4"/>
        <v>0</v>
      </c>
      <c r="P24" s="188">
        <v>0</v>
      </c>
      <c r="Q24" s="188">
        <f t="shared" si="5"/>
        <v>0</v>
      </c>
      <c r="R24" s="190"/>
      <c r="S24" s="190" t="s">
        <v>443</v>
      </c>
      <c r="T24" s="191" t="s">
        <v>359</v>
      </c>
      <c r="U24" s="160">
        <v>0</v>
      </c>
      <c r="V24" s="160">
        <f t="shared" si="6"/>
        <v>0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1578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5">
      <c r="A25" s="185">
        <v>15</v>
      </c>
      <c r="B25" s="186" t="s">
        <v>2161</v>
      </c>
      <c r="C25" s="192" t="s">
        <v>2162</v>
      </c>
      <c r="D25" s="187" t="s">
        <v>888</v>
      </c>
      <c r="E25" s="188">
        <v>8</v>
      </c>
      <c r="F25" s="189"/>
      <c r="G25" s="190">
        <f t="shared" si="0"/>
        <v>0</v>
      </c>
      <c r="H25" s="189"/>
      <c r="I25" s="190">
        <f t="shared" si="1"/>
        <v>0</v>
      </c>
      <c r="J25" s="189"/>
      <c r="K25" s="190">
        <f t="shared" si="2"/>
        <v>0</v>
      </c>
      <c r="L25" s="190">
        <v>21</v>
      </c>
      <c r="M25" s="190">
        <f t="shared" si="3"/>
        <v>0</v>
      </c>
      <c r="N25" s="188">
        <v>0</v>
      </c>
      <c r="O25" s="188">
        <f t="shared" si="4"/>
        <v>0</v>
      </c>
      <c r="P25" s="188">
        <v>0</v>
      </c>
      <c r="Q25" s="188">
        <f t="shared" si="5"/>
        <v>0</v>
      </c>
      <c r="R25" s="190"/>
      <c r="S25" s="190" t="s">
        <v>443</v>
      </c>
      <c r="T25" s="191" t="s">
        <v>359</v>
      </c>
      <c r="U25" s="160">
        <v>0</v>
      </c>
      <c r="V25" s="160">
        <f t="shared" si="6"/>
        <v>0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1578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5">
      <c r="A26" s="185">
        <v>16</v>
      </c>
      <c r="B26" s="186" t="s">
        <v>2163</v>
      </c>
      <c r="C26" s="192" t="s">
        <v>2164</v>
      </c>
      <c r="D26" s="187" t="s">
        <v>768</v>
      </c>
      <c r="E26" s="188">
        <v>2</v>
      </c>
      <c r="F26" s="189"/>
      <c r="G26" s="190">
        <f t="shared" si="0"/>
        <v>0</v>
      </c>
      <c r="H26" s="189"/>
      <c r="I26" s="190">
        <f t="shared" si="1"/>
        <v>0</v>
      </c>
      <c r="J26" s="189"/>
      <c r="K26" s="190">
        <f t="shared" si="2"/>
        <v>0</v>
      </c>
      <c r="L26" s="190">
        <v>21</v>
      </c>
      <c r="M26" s="190">
        <f t="shared" si="3"/>
        <v>0</v>
      </c>
      <c r="N26" s="188">
        <v>0</v>
      </c>
      <c r="O26" s="188">
        <f t="shared" si="4"/>
        <v>0</v>
      </c>
      <c r="P26" s="188">
        <v>0</v>
      </c>
      <c r="Q26" s="188">
        <f t="shared" si="5"/>
        <v>0</v>
      </c>
      <c r="R26" s="190"/>
      <c r="S26" s="190" t="s">
        <v>443</v>
      </c>
      <c r="T26" s="191" t="s">
        <v>359</v>
      </c>
      <c r="U26" s="160">
        <v>0</v>
      </c>
      <c r="V26" s="160">
        <f t="shared" si="6"/>
        <v>0</v>
      </c>
      <c r="W26" s="160"/>
      <c r="X26" s="160" t="s">
        <v>410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1578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85">
        <v>17</v>
      </c>
      <c r="B27" s="186" t="s">
        <v>2165</v>
      </c>
      <c r="C27" s="192" t="s">
        <v>2166</v>
      </c>
      <c r="D27" s="187" t="s">
        <v>768</v>
      </c>
      <c r="E27" s="188">
        <v>1</v>
      </c>
      <c r="F27" s="189"/>
      <c r="G27" s="190">
        <f t="shared" si="0"/>
        <v>0</v>
      </c>
      <c r="H27" s="189"/>
      <c r="I27" s="190">
        <f t="shared" si="1"/>
        <v>0</v>
      </c>
      <c r="J27" s="189"/>
      <c r="K27" s="190">
        <f t="shared" si="2"/>
        <v>0</v>
      </c>
      <c r="L27" s="190">
        <v>21</v>
      </c>
      <c r="M27" s="190">
        <f t="shared" si="3"/>
        <v>0</v>
      </c>
      <c r="N27" s="188">
        <v>0</v>
      </c>
      <c r="O27" s="188">
        <f t="shared" si="4"/>
        <v>0</v>
      </c>
      <c r="P27" s="188">
        <v>0</v>
      </c>
      <c r="Q27" s="188">
        <f t="shared" si="5"/>
        <v>0</v>
      </c>
      <c r="R27" s="190"/>
      <c r="S27" s="190" t="s">
        <v>443</v>
      </c>
      <c r="T27" s="191" t="s">
        <v>359</v>
      </c>
      <c r="U27" s="160">
        <v>0</v>
      </c>
      <c r="V27" s="160">
        <f t="shared" si="6"/>
        <v>0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1578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5">
      <c r="A28" s="185">
        <v>18</v>
      </c>
      <c r="B28" s="186" t="s">
        <v>2167</v>
      </c>
      <c r="C28" s="192" t="s">
        <v>2168</v>
      </c>
      <c r="D28" s="187" t="s">
        <v>422</v>
      </c>
      <c r="E28" s="188">
        <v>91</v>
      </c>
      <c r="F28" s="189"/>
      <c r="G28" s="190">
        <f t="shared" si="0"/>
        <v>0</v>
      </c>
      <c r="H28" s="189"/>
      <c r="I28" s="190">
        <f t="shared" si="1"/>
        <v>0</v>
      </c>
      <c r="J28" s="189"/>
      <c r="K28" s="190">
        <f t="shared" si="2"/>
        <v>0</v>
      </c>
      <c r="L28" s="190">
        <v>21</v>
      </c>
      <c r="M28" s="190">
        <f t="shared" si="3"/>
        <v>0</v>
      </c>
      <c r="N28" s="188">
        <v>0</v>
      </c>
      <c r="O28" s="188">
        <f t="shared" si="4"/>
        <v>0</v>
      </c>
      <c r="P28" s="188">
        <v>0</v>
      </c>
      <c r="Q28" s="188">
        <f t="shared" si="5"/>
        <v>0</v>
      </c>
      <c r="R28" s="190"/>
      <c r="S28" s="190" t="s">
        <v>443</v>
      </c>
      <c r="T28" s="191" t="s">
        <v>359</v>
      </c>
      <c r="U28" s="160">
        <v>0</v>
      </c>
      <c r="V28" s="160">
        <f t="shared" si="6"/>
        <v>0</v>
      </c>
      <c r="W28" s="160"/>
      <c r="X28" s="160" t="s">
        <v>744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1758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85">
        <v>19</v>
      </c>
      <c r="B29" s="186" t="s">
        <v>2169</v>
      </c>
      <c r="C29" s="192" t="s">
        <v>2170</v>
      </c>
      <c r="D29" s="187" t="s">
        <v>422</v>
      </c>
      <c r="E29" s="188">
        <v>386.25</v>
      </c>
      <c r="F29" s="189"/>
      <c r="G29" s="190">
        <f t="shared" si="0"/>
        <v>0</v>
      </c>
      <c r="H29" s="189"/>
      <c r="I29" s="190">
        <f t="shared" si="1"/>
        <v>0</v>
      </c>
      <c r="J29" s="189"/>
      <c r="K29" s="190">
        <f t="shared" si="2"/>
        <v>0</v>
      </c>
      <c r="L29" s="190">
        <v>21</v>
      </c>
      <c r="M29" s="190">
        <f t="shared" si="3"/>
        <v>0</v>
      </c>
      <c r="N29" s="188">
        <v>0</v>
      </c>
      <c r="O29" s="188">
        <f t="shared" si="4"/>
        <v>0</v>
      </c>
      <c r="P29" s="188">
        <v>0</v>
      </c>
      <c r="Q29" s="188">
        <f t="shared" si="5"/>
        <v>0</v>
      </c>
      <c r="R29" s="190"/>
      <c r="S29" s="190" t="s">
        <v>443</v>
      </c>
      <c r="T29" s="191" t="s">
        <v>359</v>
      </c>
      <c r="U29" s="160">
        <v>0</v>
      </c>
      <c r="V29" s="160">
        <f t="shared" si="6"/>
        <v>0</v>
      </c>
      <c r="W29" s="160"/>
      <c r="X29" s="160" t="s">
        <v>744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1758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5">
      <c r="A30" s="185">
        <v>20</v>
      </c>
      <c r="B30" s="186" t="s">
        <v>2171</v>
      </c>
      <c r="C30" s="192" t="s">
        <v>2172</v>
      </c>
      <c r="D30" s="187" t="s">
        <v>422</v>
      </c>
      <c r="E30" s="188">
        <v>287.37</v>
      </c>
      <c r="F30" s="189"/>
      <c r="G30" s="190">
        <f t="shared" si="0"/>
        <v>0</v>
      </c>
      <c r="H30" s="189"/>
      <c r="I30" s="190">
        <f t="shared" si="1"/>
        <v>0</v>
      </c>
      <c r="J30" s="189"/>
      <c r="K30" s="190">
        <f t="shared" si="2"/>
        <v>0</v>
      </c>
      <c r="L30" s="190">
        <v>21</v>
      </c>
      <c r="M30" s="190">
        <f t="shared" si="3"/>
        <v>0</v>
      </c>
      <c r="N30" s="188">
        <v>0</v>
      </c>
      <c r="O30" s="188">
        <f t="shared" si="4"/>
        <v>0</v>
      </c>
      <c r="P30" s="188">
        <v>0</v>
      </c>
      <c r="Q30" s="188">
        <f t="shared" si="5"/>
        <v>0</v>
      </c>
      <c r="R30" s="190"/>
      <c r="S30" s="190" t="s">
        <v>443</v>
      </c>
      <c r="T30" s="191" t="s">
        <v>359</v>
      </c>
      <c r="U30" s="160">
        <v>0</v>
      </c>
      <c r="V30" s="160">
        <f t="shared" si="6"/>
        <v>0</v>
      </c>
      <c r="W30" s="160"/>
      <c r="X30" s="160" t="s">
        <v>744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1758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5">
      <c r="A31" s="185">
        <v>21</v>
      </c>
      <c r="B31" s="186" t="s">
        <v>2173</v>
      </c>
      <c r="C31" s="192" t="s">
        <v>2174</v>
      </c>
      <c r="D31" s="187" t="s">
        <v>422</v>
      </c>
      <c r="E31" s="188">
        <v>62.83</v>
      </c>
      <c r="F31" s="189"/>
      <c r="G31" s="190">
        <f t="shared" si="0"/>
        <v>0</v>
      </c>
      <c r="H31" s="189"/>
      <c r="I31" s="190">
        <f t="shared" si="1"/>
        <v>0</v>
      </c>
      <c r="J31" s="189"/>
      <c r="K31" s="190">
        <f t="shared" si="2"/>
        <v>0</v>
      </c>
      <c r="L31" s="190">
        <v>21</v>
      </c>
      <c r="M31" s="190">
        <f t="shared" si="3"/>
        <v>0</v>
      </c>
      <c r="N31" s="188">
        <v>0</v>
      </c>
      <c r="O31" s="188">
        <f t="shared" si="4"/>
        <v>0</v>
      </c>
      <c r="P31" s="188">
        <v>0</v>
      </c>
      <c r="Q31" s="188">
        <f t="shared" si="5"/>
        <v>0</v>
      </c>
      <c r="R31" s="190"/>
      <c r="S31" s="190" t="s">
        <v>443</v>
      </c>
      <c r="T31" s="191" t="s">
        <v>359</v>
      </c>
      <c r="U31" s="160">
        <v>0</v>
      </c>
      <c r="V31" s="160">
        <f t="shared" si="6"/>
        <v>0</v>
      </c>
      <c r="W31" s="160"/>
      <c r="X31" s="160" t="s">
        <v>744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1758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5">
      <c r="A32" s="185">
        <v>22</v>
      </c>
      <c r="B32" s="186" t="s">
        <v>2175</v>
      </c>
      <c r="C32" s="192" t="s">
        <v>2176</v>
      </c>
      <c r="D32" s="187" t="s">
        <v>422</v>
      </c>
      <c r="E32" s="188">
        <v>16</v>
      </c>
      <c r="F32" s="189"/>
      <c r="G32" s="190">
        <f t="shared" si="0"/>
        <v>0</v>
      </c>
      <c r="H32" s="189"/>
      <c r="I32" s="190">
        <f t="shared" si="1"/>
        <v>0</v>
      </c>
      <c r="J32" s="189"/>
      <c r="K32" s="190">
        <f t="shared" si="2"/>
        <v>0</v>
      </c>
      <c r="L32" s="190">
        <v>21</v>
      </c>
      <c r="M32" s="190">
        <f t="shared" si="3"/>
        <v>0</v>
      </c>
      <c r="N32" s="188">
        <v>0</v>
      </c>
      <c r="O32" s="188">
        <f t="shared" si="4"/>
        <v>0</v>
      </c>
      <c r="P32" s="188">
        <v>0</v>
      </c>
      <c r="Q32" s="188">
        <f t="shared" si="5"/>
        <v>0</v>
      </c>
      <c r="R32" s="190"/>
      <c r="S32" s="190" t="s">
        <v>443</v>
      </c>
      <c r="T32" s="191" t="s">
        <v>359</v>
      </c>
      <c r="U32" s="160">
        <v>0</v>
      </c>
      <c r="V32" s="160">
        <f t="shared" si="6"/>
        <v>0</v>
      </c>
      <c r="W32" s="160"/>
      <c r="X32" s="160" t="s">
        <v>744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1758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5">
      <c r="A33" s="185">
        <v>23</v>
      </c>
      <c r="B33" s="186" t="s">
        <v>2177</v>
      </c>
      <c r="C33" s="192" t="s">
        <v>2178</v>
      </c>
      <c r="D33" s="187" t="s">
        <v>422</v>
      </c>
      <c r="E33" s="188">
        <v>6</v>
      </c>
      <c r="F33" s="189"/>
      <c r="G33" s="190">
        <f t="shared" si="0"/>
        <v>0</v>
      </c>
      <c r="H33" s="189"/>
      <c r="I33" s="190">
        <f t="shared" si="1"/>
        <v>0</v>
      </c>
      <c r="J33" s="189"/>
      <c r="K33" s="190">
        <f t="shared" si="2"/>
        <v>0</v>
      </c>
      <c r="L33" s="190">
        <v>21</v>
      </c>
      <c r="M33" s="190">
        <f t="shared" si="3"/>
        <v>0</v>
      </c>
      <c r="N33" s="188">
        <v>0</v>
      </c>
      <c r="O33" s="188">
        <f t="shared" si="4"/>
        <v>0</v>
      </c>
      <c r="P33" s="188">
        <v>0</v>
      </c>
      <c r="Q33" s="188">
        <f t="shared" si="5"/>
        <v>0</v>
      </c>
      <c r="R33" s="190"/>
      <c r="S33" s="190" t="s">
        <v>443</v>
      </c>
      <c r="T33" s="191" t="s">
        <v>359</v>
      </c>
      <c r="U33" s="160">
        <v>0</v>
      </c>
      <c r="V33" s="160">
        <f t="shared" si="6"/>
        <v>0</v>
      </c>
      <c r="W33" s="160"/>
      <c r="X33" s="160" t="s">
        <v>744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1758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20.399999999999999" outlineLevel="1" x14ac:dyDescent="0.25">
      <c r="A34" s="185">
        <v>24</v>
      </c>
      <c r="B34" s="186" t="s">
        <v>2179</v>
      </c>
      <c r="C34" s="192" t="s">
        <v>2180</v>
      </c>
      <c r="D34" s="187" t="s">
        <v>2181</v>
      </c>
      <c r="E34" s="188">
        <v>8</v>
      </c>
      <c r="F34" s="189"/>
      <c r="G34" s="190">
        <f t="shared" si="0"/>
        <v>0</v>
      </c>
      <c r="H34" s="189"/>
      <c r="I34" s="190">
        <f t="shared" si="1"/>
        <v>0</v>
      </c>
      <c r="J34" s="189"/>
      <c r="K34" s="190">
        <f t="shared" si="2"/>
        <v>0</v>
      </c>
      <c r="L34" s="190">
        <v>21</v>
      </c>
      <c r="M34" s="190">
        <f t="shared" si="3"/>
        <v>0</v>
      </c>
      <c r="N34" s="188">
        <v>0</v>
      </c>
      <c r="O34" s="188">
        <f t="shared" si="4"/>
        <v>0</v>
      </c>
      <c r="P34" s="188">
        <v>0</v>
      </c>
      <c r="Q34" s="188">
        <f t="shared" si="5"/>
        <v>0</v>
      </c>
      <c r="R34" s="190"/>
      <c r="S34" s="190" t="s">
        <v>443</v>
      </c>
      <c r="T34" s="191" t="s">
        <v>359</v>
      </c>
      <c r="U34" s="160">
        <v>0</v>
      </c>
      <c r="V34" s="160">
        <f t="shared" si="6"/>
        <v>0</v>
      </c>
      <c r="W34" s="160"/>
      <c r="X34" s="160" t="s">
        <v>744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1758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85">
        <v>25</v>
      </c>
      <c r="B35" s="186" t="s">
        <v>2182</v>
      </c>
      <c r="C35" s="192" t="s">
        <v>2183</v>
      </c>
      <c r="D35" s="187" t="s">
        <v>1246</v>
      </c>
      <c r="E35" s="188">
        <v>29.9</v>
      </c>
      <c r="F35" s="189"/>
      <c r="G35" s="190">
        <f t="shared" si="0"/>
        <v>0</v>
      </c>
      <c r="H35" s="189"/>
      <c r="I35" s="190">
        <f t="shared" si="1"/>
        <v>0</v>
      </c>
      <c r="J35" s="189"/>
      <c r="K35" s="190">
        <f t="shared" si="2"/>
        <v>0</v>
      </c>
      <c r="L35" s="190">
        <v>21</v>
      </c>
      <c r="M35" s="190">
        <f t="shared" si="3"/>
        <v>0</v>
      </c>
      <c r="N35" s="188">
        <v>0</v>
      </c>
      <c r="O35" s="188">
        <f t="shared" si="4"/>
        <v>0</v>
      </c>
      <c r="P35" s="188">
        <v>0</v>
      </c>
      <c r="Q35" s="188">
        <f t="shared" si="5"/>
        <v>0</v>
      </c>
      <c r="R35" s="190"/>
      <c r="S35" s="190" t="s">
        <v>443</v>
      </c>
      <c r="T35" s="191" t="s">
        <v>359</v>
      </c>
      <c r="U35" s="160">
        <v>0</v>
      </c>
      <c r="V35" s="160">
        <f t="shared" si="6"/>
        <v>0</v>
      </c>
      <c r="W35" s="160"/>
      <c r="X35" s="160" t="s">
        <v>744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1758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5">
      <c r="A36" s="185">
        <v>26</v>
      </c>
      <c r="B36" s="186" t="s">
        <v>2184</v>
      </c>
      <c r="C36" s="192" t="s">
        <v>2185</v>
      </c>
      <c r="D36" s="187" t="s">
        <v>2181</v>
      </c>
      <c r="E36" s="188">
        <v>1</v>
      </c>
      <c r="F36" s="189"/>
      <c r="G36" s="190">
        <f t="shared" si="0"/>
        <v>0</v>
      </c>
      <c r="H36" s="189"/>
      <c r="I36" s="190">
        <f t="shared" si="1"/>
        <v>0</v>
      </c>
      <c r="J36" s="189"/>
      <c r="K36" s="190">
        <f t="shared" si="2"/>
        <v>0</v>
      </c>
      <c r="L36" s="190">
        <v>21</v>
      </c>
      <c r="M36" s="190">
        <f t="shared" si="3"/>
        <v>0</v>
      </c>
      <c r="N36" s="188">
        <v>0</v>
      </c>
      <c r="O36" s="188">
        <f t="shared" si="4"/>
        <v>0</v>
      </c>
      <c r="P36" s="188">
        <v>0</v>
      </c>
      <c r="Q36" s="188">
        <f t="shared" si="5"/>
        <v>0</v>
      </c>
      <c r="R36" s="190"/>
      <c r="S36" s="190" t="s">
        <v>443</v>
      </c>
      <c r="T36" s="191" t="s">
        <v>359</v>
      </c>
      <c r="U36" s="160">
        <v>0</v>
      </c>
      <c r="V36" s="160">
        <f t="shared" si="6"/>
        <v>0</v>
      </c>
      <c r="W36" s="160"/>
      <c r="X36" s="160" t="s">
        <v>744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1758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x14ac:dyDescent="0.25">
      <c r="A37" s="162" t="s">
        <v>353</v>
      </c>
      <c r="B37" s="163" t="s">
        <v>310</v>
      </c>
      <c r="C37" s="177" t="s">
        <v>311</v>
      </c>
      <c r="D37" s="164"/>
      <c r="E37" s="165"/>
      <c r="F37" s="166"/>
      <c r="G37" s="166">
        <f>SUMIF(AG38:AG38,"&lt;&gt;NOR",G38:G38)</f>
        <v>0</v>
      </c>
      <c r="H37" s="166"/>
      <c r="I37" s="166">
        <f>SUM(I38:I38)</f>
        <v>0</v>
      </c>
      <c r="J37" s="166"/>
      <c r="K37" s="166">
        <f>SUM(K38:K38)</f>
        <v>0</v>
      </c>
      <c r="L37" s="166"/>
      <c r="M37" s="166">
        <f>SUM(M38:M38)</f>
        <v>0</v>
      </c>
      <c r="N37" s="165"/>
      <c r="O37" s="165">
        <f>SUM(O38:O38)</f>
        <v>0</v>
      </c>
      <c r="P37" s="165"/>
      <c r="Q37" s="165">
        <f>SUM(Q38:Q38)</f>
        <v>0</v>
      </c>
      <c r="R37" s="166"/>
      <c r="S37" s="166"/>
      <c r="T37" s="167"/>
      <c r="U37" s="161"/>
      <c r="V37" s="161">
        <f>SUM(V38:V38)</f>
        <v>0</v>
      </c>
      <c r="W37" s="161"/>
      <c r="X37" s="161"/>
      <c r="Y37" s="161"/>
      <c r="AG37" t="s">
        <v>354</v>
      </c>
    </row>
    <row r="38" spans="1:60" outlineLevel="1" x14ac:dyDescent="0.25">
      <c r="A38" s="185">
        <v>27</v>
      </c>
      <c r="B38" s="186" t="s">
        <v>2186</v>
      </c>
      <c r="C38" s="192" t="s">
        <v>2187</v>
      </c>
      <c r="D38" s="187" t="s">
        <v>422</v>
      </c>
      <c r="E38" s="188">
        <v>768</v>
      </c>
      <c r="F38" s="189"/>
      <c r="G38" s="190">
        <f>ROUND(E38*F38,2)</f>
        <v>0</v>
      </c>
      <c r="H38" s="189"/>
      <c r="I38" s="190">
        <f>ROUND(E38*H38,2)</f>
        <v>0</v>
      </c>
      <c r="J38" s="189"/>
      <c r="K38" s="190">
        <f>ROUND(E38*J38,2)</f>
        <v>0</v>
      </c>
      <c r="L38" s="190">
        <v>21</v>
      </c>
      <c r="M38" s="190">
        <f>G38*(1+L38/100)</f>
        <v>0</v>
      </c>
      <c r="N38" s="188">
        <v>0</v>
      </c>
      <c r="O38" s="188">
        <f>ROUND(E38*N38,2)</f>
        <v>0</v>
      </c>
      <c r="P38" s="188">
        <v>0</v>
      </c>
      <c r="Q38" s="188">
        <f>ROUND(E38*P38,2)</f>
        <v>0</v>
      </c>
      <c r="R38" s="190"/>
      <c r="S38" s="190" t="s">
        <v>443</v>
      </c>
      <c r="T38" s="191" t="s">
        <v>359</v>
      </c>
      <c r="U38" s="160">
        <v>0</v>
      </c>
      <c r="V38" s="160">
        <f>ROUND(E38*U38,2)</f>
        <v>0</v>
      </c>
      <c r="W38" s="160"/>
      <c r="X38" s="160" t="s">
        <v>410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1578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x14ac:dyDescent="0.25">
      <c r="A39" s="162" t="s">
        <v>353</v>
      </c>
      <c r="B39" s="163" t="s">
        <v>312</v>
      </c>
      <c r="C39" s="177" t="s">
        <v>313</v>
      </c>
      <c r="D39" s="164"/>
      <c r="E39" s="165"/>
      <c r="F39" s="166"/>
      <c r="G39" s="166">
        <f>SUMIF(AG40:AG54,"&lt;&gt;NOR",G40:G54)</f>
        <v>0</v>
      </c>
      <c r="H39" s="166"/>
      <c r="I39" s="166">
        <f>SUM(I40:I54)</f>
        <v>0</v>
      </c>
      <c r="J39" s="166"/>
      <c r="K39" s="166">
        <f>SUM(K40:K54)</f>
        <v>0</v>
      </c>
      <c r="L39" s="166"/>
      <c r="M39" s="166">
        <f>SUM(M40:M54)</f>
        <v>0</v>
      </c>
      <c r="N39" s="165"/>
      <c r="O39" s="165">
        <f>SUM(O40:O54)</f>
        <v>0</v>
      </c>
      <c r="P39" s="165"/>
      <c r="Q39" s="165">
        <f>SUM(Q40:Q54)</f>
        <v>0</v>
      </c>
      <c r="R39" s="166"/>
      <c r="S39" s="166"/>
      <c r="T39" s="167"/>
      <c r="U39" s="161"/>
      <c r="V39" s="161">
        <f>SUM(V40:V54)</f>
        <v>0</v>
      </c>
      <c r="W39" s="161"/>
      <c r="X39" s="161"/>
      <c r="Y39" s="161"/>
      <c r="AG39" t="s">
        <v>354</v>
      </c>
    </row>
    <row r="40" spans="1:60" outlineLevel="1" x14ac:dyDescent="0.25">
      <c r="A40" s="185">
        <v>28</v>
      </c>
      <c r="B40" s="186" t="s">
        <v>2188</v>
      </c>
      <c r="C40" s="192" t="s">
        <v>2189</v>
      </c>
      <c r="D40" s="187" t="s">
        <v>422</v>
      </c>
      <c r="E40" s="188">
        <v>187</v>
      </c>
      <c r="F40" s="189"/>
      <c r="G40" s="190">
        <f t="shared" ref="G40:G54" si="7">ROUND(E40*F40,2)</f>
        <v>0</v>
      </c>
      <c r="H40" s="189"/>
      <c r="I40" s="190">
        <f t="shared" ref="I40:I54" si="8">ROUND(E40*H40,2)</f>
        <v>0</v>
      </c>
      <c r="J40" s="189"/>
      <c r="K40" s="190">
        <f t="shared" ref="K40:K54" si="9">ROUND(E40*J40,2)</f>
        <v>0</v>
      </c>
      <c r="L40" s="190">
        <v>21</v>
      </c>
      <c r="M40" s="190">
        <f t="shared" ref="M40:M54" si="10">G40*(1+L40/100)</f>
        <v>0</v>
      </c>
      <c r="N40" s="188">
        <v>0</v>
      </c>
      <c r="O40" s="188">
        <f t="shared" ref="O40:O54" si="11">ROUND(E40*N40,2)</f>
        <v>0</v>
      </c>
      <c r="P40" s="188">
        <v>0</v>
      </c>
      <c r="Q40" s="188">
        <f t="shared" ref="Q40:Q54" si="12">ROUND(E40*P40,2)</f>
        <v>0</v>
      </c>
      <c r="R40" s="190"/>
      <c r="S40" s="190" t="s">
        <v>443</v>
      </c>
      <c r="T40" s="191" t="s">
        <v>359</v>
      </c>
      <c r="U40" s="160">
        <v>0</v>
      </c>
      <c r="V40" s="160">
        <f t="shared" ref="V40:V54" si="13">ROUND(E40*U40,2)</f>
        <v>0</v>
      </c>
      <c r="W40" s="160"/>
      <c r="X40" s="160" t="s">
        <v>410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1578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5">
      <c r="A41" s="185">
        <v>29</v>
      </c>
      <c r="B41" s="186" t="s">
        <v>2190</v>
      </c>
      <c r="C41" s="192" t="s">
        <v>2191</v>
      </c>
      <c r="D41" s="187" t="s">
        <v>422</v>
      </c>
      <c r="E41" s="188">
        <v>114</v>
      </c>
      <c r="F41" s="189"/>
      <c r="G41" s="190">
        <f t="shared" si="7"/>
        <v>0</v>
      </c>
      <c r="H41" s="189"/>
      <c r="I41" s="190">
        <f t="shared" si="8"/>
        <v>0</v>
      </c>
      <c r="J41" s="189"/>
      <c r="K41" s="190">
        <f t="shared" si="9"/>
        <v>0</v>
      </c>
      <c r="L41" s="190">
        <v>21</v>
      </c>
      <c r="M41" s="190">
        <f t="shared" si="10"/>
        <v>0</v>
      </c>
      <c r="N41" s="188">
        <v>0</v>
      </c>
      <c r="O41" s="188">
        <f t="shared" si="11"/>
        <v>0</v>
      </c>
      <c r="P41" s="188">
        <v>0</v>
      </c>
      <c r="Q41" s="188">
        <f t="shared" si="12"/>
        <v>0</v>
      </c>
      <c r="R41" s="190"/>
      <c r="S41" s="190" t="s">
        <v>443</v>
      </c>
      <c r="T41" s="191" t="s">
        <v>359</v>
      </c>
      <c r="U41" s="160">
        <v>0</v>
      </c>
      <c r="V41" s="160">
        <f t="shared" si="13"/>
        <v>0</v>
      </c>
      <c r="W41" s="160"/>
      <c r="X41" s="160" t="s">
        <v>410</v>
      </c>
      <c r="Y41" s="160" t="s">
        <v>361</v>
      </c>
      <c r="Z41" s="150"/>
      <c r="AA41" s="150"/>
      <c r="AB41" s="150"/>
      <c r="AC41" s="150"/>
      <c r="AD41" s="150"/>
      <c r="AE41" s="150"/>
      <c r="AF41" s="150"/>
      <c r="AG41" s="150" t="s">
        <v>1578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5">
      <c r="A42" s="185">
        <v>30</v>
      </c>
      <c r="B42" s="186" t="s">
        <v>2192</v>
      </c>
      <c r="C42" s="192" t="s">
        <v>2193</v>
      </c>
      <c r="D42" s="187" t="s">
        <v>422</v>
      </c>
      <c r="E42" s="188">
        <v>187</v>
      </c>
      <c r="F42" s="189"/>
      <c r="G42" s="190">
        <f t="shared" si="7"/>
        <v>0</v>
      </c>
      <c r="H42" s="189"/>
      <c r="I42" s="190">
        <f t="shared" si="8"/>
        <v>0</v>
      </c>
      <c r="J42" s="189"/>
      <c r="K42" s="190">
        <f t="shared" si="9"/>
        <v>0</v>
      </c>
      <c r="L42" s="190">
        <v>21</v>
      </c>
      <c r="M42" s="190">
        <f t="shared" si="10"/>
        <v>0</v>
      </c>
      <c r="N42" s="188">
        <v>0</v>
      </c>
      <c r="O42" s="188">
        <f t="shared" si="11"/>
        <v>0</v>
      </c>
      <c r="P42" s="188">
        <v>0</v>
      </c>
      <c r="Q42" s="188">
        <f t="shared" si="12"/>
        <v>0</v>
      </c>
      <c r="R42" s="190"/>
      <c r="S42" s="190" t="s">
        <v>443</v>
      </c>
      <c r="T42" s="191" t="s">
        <v>359</v>
      </c>
      <c r="U42" s="160">
        <v>0</v>
      </c>
      <c r="V42" s="160">
        <f t="shared" si="13"/>
        <v>0</v>
      </c>
      <c r="W42" s="160"/>
      <c r="X42" s="160" t="s">
        <v>410</v>
      </c>
      <c r="Y42" s="160" t="s">
        <v>361</v>
      </c>
      <c r="Z42" s="150"/>
      <c r="AA42" s="150"/>
      <c r="AB42" s="150"/>
      <c r="AC42" s="150"/>
      <c r="AD42" s="150"/>
      <c r="AE42" s="150"/>
      <c r="AF42" s="150"/>
      <c r="AG42" s="150" t="s">
        <v>1578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5">
      <c r="A43" s="185">
        <v>31</v>
      </c>
      <c r="B43" s="186" t="s">
        <v>2194</v>
      </c>
      <c r="C43" s="192" t="s">
        <v>2195</v>
      </c>
      <c r="D43" s="187" t="s">
        <v>422</v>
      </c>
      <c r="E43" s="188">
        <v>114</v>
      </c>
      <c r="F43" s="189"/>
      <c r="G43" s="190">
        <f t="shared" si="7"/>
        <v>0</v>
      </c>
      <c r="H43" s="189"/>
      <c r="I43" s="190">
        <f t="shared" si="8"/>
        <v>0</v>
      </c>
      <c r="J43" s="189"/>
      <c r="K43" s="190">
        <f t="shared" si="9"/>
        <v>0</v>
      </c>
      <c r="L43" s="190">
        <v>21</v>
      </c>
      <c r="M43" s="190">
        <f t="shared" si="10"/>
        <v>0</v>
      </c>
      <c r="N43" s="188">
        <v>0</v>
      </c>
      <c r="O43" s="188">
        <f t="shared" si="11"/>
        <v>0</v>
      </c>
      <c r="P43" s="188">
        <v>0</v>
      </c>
      <c r="Q43" s="188">
        <f t="shared" si="12"/>
        <v>0</v>
      </c>
      <c r="R43" s="190"/>
      <c r="S43" s="190" t="s">
        <v>443</v>
      </c>
      <c r="T43" s="191" t="s">
        <v>359</v>
      </c>
      <c r="U43" s="160">
        <v>0</v>
      </c>
      <c r="V43" s="160">
        <f t="shared" si="13"/>
        <v>0</v>
      </c>
      <c r="W43" s="160"/>
      <c r="X43" s="160" t="s">
        <v>410</v>
      </c>
      <c r="Y43" s="160" t="s">
        <v>361</v>
      </c>
      <c r="Z43" s="150"/>
      <c r="AA43" s="150"/>
      <c r="AB43" s="150"/>
      <c r="AC43" s="150"/>
      <c r="AD43" s="150"/>
      <c r="AE43" s="150"/>
      <c r="AF43" s="150"/>
      <c r="AG43" s="150" t="s">
        <v>1578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5">
      <c r="A44" s="185">
        <v>32</v>
      </c>
      <c r="B44" s="186" t="s">
        <v>2196</v>
      </c>
      <c r="C44" s="192" t="s">
        <v>2197</v>
      </c>
      <c r="D44" s="187" t="s">
        <v>768</v>
      </c>
      <c r="E44" s="188">
        <v>2</v>
      </c>
      <c r="F44" s="189"/>
      <c r="G44" s="190">
        <f t="shared" si="7"/>
        <v>0</v>
      </c>
      <c r="H44" s="189"/>
      <c r="I44" s="190">
        <f t="shared" si="8"/>
        <v>0</v>
      </c>
      <c r="J44" s="189"/>
      <c r="K44" s="190">
        <f t="shared" si="9"/>
        <v>0</v>
      </c>
      <c r="L44" s="190">
        <v>21</v>
      </c>
      <c r="M44" s="190">
        <f t="shared" si="10"/>
        <v>0</v>
      </c>
      <c r="N44" s="188">
        <v>0</v>
      </c>
      <c r="O44" s="188">
        <f t="shared" si="11"/>
        <v>0</v>
      </c>
      <c r="P44" s="188">
        <v>0</v>
      </c>
      <c r="Q44" s="188">
        <f t="shared" si="12"/>
        <v>0</v>
      </c>
      <c r="R44" s="190"/>
      <c r="S44" s="190" t="s">
        <v>443</v>
      </c>
      <c r="T44" s="191" t="s">
        <v>359</v>
      </c>
      <c r="U44" s="160">
        <v>0</v>
      </c>
      <c r="V44" s="160">
        <f t="shared" si="13"/>
        <v>0</v>
      </c>
      <c r="W44" s="160"/>
      <c r="X44" s="160" t="s">
        <v>410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1578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5">
      <c r="A45" s="185">
        <v>33</v>
      </c>
      <c r="B45" s="186" t="s">
        <v>2198</v>
      </c>
      <c r="C45" s="192" t="s">
        <v>2199</v>
      </c>
      <c r="D45" s="187" t="s">
        <v>768</v>
      </c>
      <c r="E45" s="188">
        <v>20</v>
      </c>
      <c r="F45" s="189"/>
      <c r="G45" s="190">
        <f t="shared" si="7"/>
        <v>0</v>
      </c>
      <c r="H45" s="189"/>
      <c r="I45" s="190">
        <f t="shared" si="8"/>
        <v>0</v>
      </c>
      <c r="J45" s="189"/>
      <c r="K45" s="190">
        <f t="shared" si="9"/>
        <v>0</v>
      </c>
      <c r="L45" s="190">
        <v>21</v>
      </c>
      <c r="M45" s="190">
        <f t="shared" si="10"/>
        <v>0</v>
      </c>
      <c r="N45" s="188">
        <v>0</v>
      </c>
      <c r="O45" s="188">
        <f t="shared" si="11"/>
        <v>0</v>
      </c>
      <c r="P45" s="188">
        <v>0</v>
      </c>
      <c r="Q45" s="188">
        <f t="shared" si="12"/>
        <v>0</v>
      </c>
      <c r="R45" s="190"/>
      <c r="S45" s="190" t="s">
        <v>443</v>
      </c>
      <c r="T45" s="191" t="s">
        <v>359</v>
      </c>
      <c r="U45" s="160">
        <v>0</v>
      </c>
      <c r="V45" s="160">
        <f t="shared" si="13"/>
        <v>0</v>
      </c>
      <c r="W45" s="160"/>
      <c r="X45" s="160" t="s">
        <v>410</v>
      </c>
      <c r="Y45" s="160" t="s">
        <v>361</v>
      </c>
      <c r="Z45" s="150"/>
      <c r="AA45" s="150"/>
      <c r="AB45" s="150"/>
      <c r="AC45" s="150"/>
      <c r="AD45" s="150"/>
      <c r="AE45" s="150"/>
      <c r="AF45" s="150"/>
      <c r="AG45" s="150" t="s">
        <v>1578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5">
      <c r="A46" s="185">
        <v>34</v>
      </c>
      <c r="B46" s="186" t="s">
        <v>2200</v>
      </c>
      <c r="C46" s="192" t="s">
        <v>2201</v>
      </c>
      <c r="D46" s="187" t="s">
        <v>407</v>
      </c>
      <c r="E46" s="188">
        <v>6.72</v>
      </c>
      <c r="F46" s="189"/>
      <c r="G46" s="190">
        <f t="shared" si="7"/>
        <v>0</v>
      </c>
      <c r="H46" s="189"/>
      <c r="I46" s="190">
        <f t="shared" si="8"/>
        <v>0</v>
      </c>
      <c r="J46" s="189"/>
      <c r="K46" s="190">
        <f t="shared" si="9"/>
        <v>0</v>
      </c>
      <c r="L46" s="190">
        <v>21</v>
      </c>
      <c r="M46" s="190">
        <f t="shared" si="10"/>
        <v>0</v>
      </c>
      <c r="N46" s="188">
        <v>0</v>
      </c>
      <c r="O46" s="188">
        <f t="shared" si="11"/>
        <v>0</v>
      </c>
      <c r="P46" s="188">
        <v>0</v>
      </c>
      <c r="Q46" s="188">
        <f t="shared" si="12"/>
        <v>0</v>
      </c>
      <c r="R46" s="190"/>
      <c r="S46" s="190" t="s">
        <v>443</v>
      </c>
      <c r="T46" s="191" t="s">
        <v>359</v>
      </c>
      <c r="U46" s="160">
        <v>0</v>
      </c>
      <c r="V46" s="160">
        <f t="shared" si="13"/>
        <v>0</v>
      </c>
      <c r="W46" s="160"/>
      <c r="X46" s="160" t="s">
        <v>410</v>
      </c>
      <c r="Y46" s="160" t="s">
        <v>361</v>
      </c>
      <c r="Z46" s="150"/>
      <c r="AA46" s="150"/>
      <c r="AB46" s="150"/>
      <c r="AC46" s="150"/>
      <c r="AD46" s="150"/>
      <c r="AE46" s="150"/>
      <c r="AF46" s="150"/>
      <c r="AG46" s="150" t="s">
        <v>1578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5">
      <c r="A47" s="185">
        <v>35</v>
      </c>
      <c r="B47" s="186" t="s">
        <v>2202</v>
      </c>
      <c r="C47" s="192" t="s">
        <v>2203</v>
      </c>
      <c r="D47" s="187" t="s">
        <v>422</v>
      </c>
      <c r="E47" s="188">
        <v>187</v>
      </c>
      <c r="F47" s="189"/>
      <c r="G47" s="190">
        <f t="shared" si="7"/>
        <v>0</v>
      </c>
      <c r="H47" s="189"/>
      <c r="I47" s="190">
        <f t="shared" si="8"/>
        <v>0</v>
      </c>
      <c r="J47" s="189"/>
      <c r="K47" s="190">
        <f t="shared" si="9"/>
        <v>0</v>
      </c>
      <c r="L47" s="190">
        <v>21</v>
      </c>
      <c r="M47" s="190">
        <f t="shared" si="10"/>
        <v>0</v>
      </c>
      <c r="N47" s="188">
        <v>0</v>
      </c>
      <c r="O47" s="188">
        <f t="shared" si="11"/>
        <v>0</v>
      </c>
      <c r="P47" s="188">
        <v>0</v>
      </c>
      <c r="Q47" s="188">
        <f t="shared" si="12"/>
        <v>0</v>
      </c>
      <c r="R47" s="190"/>
      <c r="S47" s="190" t="s">
        <v>443</v>
      </c>
      <c r="T47" s="191" t="s">
        <v>359</v>
      </c>
      <c r="U47" s="160">
        <v>0</v>
      </c>
      <c r="V47" s="160">
        <f t="shared" si="13"/>
        <v>0</v>
      </c>
      <c r="W47" s="160"/>
      <c r="X47" s="160" t="s">
        <v>410</v>
      </c>
      <c r="Y47" s="160" t="s">
        <v>361</v>
      </c>
      <c r="Z47" s="150"/>
      <c r="AA47" s="150"/>
      <c r="AB47" s="150"/>
      <c r="AC47" s="150"/>
      <c r="AD47" s="150"/>
      <c r="AE47" s="150"/>
      <c r="AF47" s="150"/>
      <c r="AG47" s="150" t="s">
        <v>1578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5">
      <c r="A48" s="185">
        <v>36</v>
      </c>
      <c r="B48" s="186" t="s">
        <v>2204</v>
      </c>
      <c r="C48" s="192" t="s">
        <v>2205</v>
      </c>
      <c r="D48" s="187" t="s">
        <v>422</v>
      </c>
      <c r="E48" s="188">
        <v>114</v>
      </c>
      <c r="F48" s="189"/>
      <c r="G48" s="190">
        <f t="shared" si="7"/>
        <v>0</v>
      </c>
      <c r="H48" s="189"/>
      <c r="I48" s="190">
        <f t="shared" si="8"/>
        <v>0</v>
      </c>
      <c r="J48" s="189"/>
      <c r="K48" s="190">
        <f t="shared" si="9"/>
        <v>0</v>
      </c>
      <c r="L48" s="190">
        <v>21</v>
      </c>
      <c r="M48" s="190">
        <f t="shared" si="10"/>
        <v>0</v>
      </c>
      <c r="N48" s="188">
        <v>0</v>
      </c>
      <c r="O48" s="188">
        <f t="shared" si="11"/>
        <v>0</v>
      </c>
      <c r="P48" s="188">
        <v>0</v>
      </c>
      <c r="Q48" s="188">
        <f t="shared" si="12"/>
        <v>0</v>
      </c>
      <c r="R48" s="190"/>
      <c r="S48" s="190" t="s">
        <v>443</v>
      </c>
      <c r="T48" s="191" t="s">
        <v>359</v>
      </c>
      <c r="U48" s="160">
        <v>0</v>
      </c>
      <c r="V48" s="160">
        <f t="shared" si="13"/>
        <v>0</v>
      </c>
      <c r="W48" s="160"/>
      <c r="X48" s="160" t="s">
        <v>410</v>
      </c>
      <c r="Y48" s="160" t="s">
        <v>361</v>
      </c>
      <c r="Z48" s="150"/>
      <c r="AA48" s="150"/>
      <c r="AB48" s="150"/>
      <c r="AC48" s="150"/>
      <c r="AD48" s="150"/>
      <c r="AE48" s="150"/>
      <c r="AF48" s="150"/>
      <c r="AG48" s="150" t="s">
        <v>1578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5">
      <c r="A49" s="185">
        <v>37</v>
      </c>
      <c r="B49" s="186" t="s">
        <v>2206</v>
      </c>
      <c r="C49" s="192" t="s">
        <v>2207</v>
      </c>
      <c r="D49" s="187" t="s">
        <v>422</v>
      </c>
      <c r="E49" s="188">
        <v>602</v>
      </c>
      <c r="F49" s="189"/>
      <c r="G49" s="190">
        <f t="shared" si="7"/>
        <v>0</v>
      </c>
      <c r="H49" s="189"/>
      <c r="I49" s="190">
        <f t="shared" si="8"/>
        <v>0</v>
      </c>
      <c r="J49" s="189"/>
      <c r="K49" s="190">
        <f t="shared" si="9"/>
        <v>0</v>
      </c>
      <c r="L49" s="190">
        <v>21</v>
      </c>
      <c r="M49" s="190">
        <f t="shared" si="10"/>
        <v>0</v>
      </c>
      <c r="N49" s="188">
        <v>0</v>
      </c>
      <c r="O49" s="188">
        <f t="shared" si="11"/>
        <v>0</v>
      </c>
      <c r="P49" s="188">
        <v>0</v>
      </c>
      <c r="Q49" s="188">
        <f t="shared" si="12"/>
        <v>0</v>
      </c>
      <c r="R49" s="190"/>
      <c r="S49" s="190" t="s">
        <v>443</v>
      </c>
      <c r="T49" s="191" t="s">
        <v>359</v>
      </c>
      <c r="U49" s="160">
        <v>0</v>
      </c>
      <c r="V49" s="160">
        <f t="shared" si="13"/>
        <v>0</v>
      </c>
      <c r="W49" s="160"/>
      <c r="X49" s="160" t="s">
        <v>410</v>
      </c>
      <c r="Y49" s="160" t="s">
        <v>361</v>
      </c>
      <c r="Z49" s="150"/>
      <c r="AA49" s="150"/>
      <c r="AB49" s="150"/>
      <c r="AC49" s="150"/>
      <c r="AD49" s="150"/>
      <c r="AE49" s="150"/>
      <c r="AF49" s="150"/>
      <c r="AG49" s="150" t="s">
        <v>1578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5">
      <c r="A50" s="185">
        <v>38</v>
      </c>
      <c r="B50" s="186" t="s">
        <v>2208</v>
      </c>
      <c r="C50" s="192" t="s">
        <v>2209</v>
      </c>
      <c r="D50" s="187" t="s">
        <v>422</v>
      </c>
      <c r="E50" s="188">
        <v>768</v>
      </c>
      <c r="F50" s="189"/>
      <c r="G50" s="190">
        <f t="shared" si="7"/>
        <v>0</v>
      </c>
      <c r="H50" s="189"/>
      <c r="I50" s="190">
        <f t="shared" si="8"/>
        <v>0</v>
      </c>
      <c r="J50" s="189"/>
      <c r="K50" s="190">
        <f t="shared" si="9"/>
        <v>0</v>
      </c>
      <c r="L50" s="190">
        <v>21</v>
      </c>
      <c r="M50" s="190">
        <f t="shared" si="10"/>
        <v>0</v>
      </c>
      <c r="N50" s="188">
        <v>0</v>
      </c>
      <c r="O50" s="188">
        <f t="shared" si="11"/>
        <v>0</v>
      </c>
      <c r="P50" s="188">
        <v>0</v>
      </c>
      <c r="Q50" s="188">
        <f t="shared" si="12"/>
        <v>0</v>
      </c>
      <c r="R50" s="190"/>
      <c r="S50" s="190" t="s">
        <v>443</v>
      </c>
      <c r="T50" s="191" t="s">
        <v>359</v>
      </c>
      <c r="U50" s="160">
        <v>0</v>
      </c>
      <c r="V50" s="160">
        <f t="shared" si="13"/>
        <v>0</v>
      </c>
      <c r="W50" s="160"/>
      <c r="X50" s="160" t="s">
        <v>410</v>
      </c>
      <c r="Y50" s="160" t="s">
        <v>361</v>
      </c>
      <c r="Z50" s="150"/>
      <c r="AA50" s="150"/>
      <c r="AB50" s="150"/>
      <c r="AC50" s="150"/>
      <c r="AD50" s="150"/>
      <c r="AE50" s="150"/>
      <c r="AF50" s="150"/>
      <c r="AG50" s="150" t="s">
        <v>1578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5">
      <c r="A51" s="185">
        <v>39</v>
      </c>
      <c r="B51" s="186" t="s">
        <v>2210</v>
      </c>
      <c r="C51" s="192" t="s">
        <v>2211</v>
      </c>
      <c r="D51" s="187" t="s">
        <v>407</v>
      </c>
      <c r="E51" s="188">
        <v>0.82</v>
      </c>
      <c r="F51" s="189"/>
      <c r="G51" s="190">
        <f t="shared" si="7"/>
        <v>0</v>
      </c>
      <c r="H51" s="189"/>
      <c r="I51" s="190">
        <f t="shared" si="8"/>
        <v>0</v>
      </c>
      <c r="J51" s="189"/>
      <c r="K51" s="190">
        <f t="shared" si="9"/>
        <v>0</v>
      </c>
      <c r="L51" s="190">
        <v>21</v>
      </c>
      <c r="M51" s="190">
        <f t="shared" si="10"/>
        <v>0</v>
      </c>
      <c r="N51" s="188">
        <v>0</v>
      </c>
      <c r="O51" s="188">
        <f t="shared" si="11"/>
        <v>0</v>
      </c>
      <c r="P51" s="188">
        <v>0</v>
      </c>
      <c r="Q51" s="188">
        <f t="shared" si="12"/>
        <v>0</v>
      </c>
      <c r="R51" s="190"/>
      <c r="S51" s="190" t="s">
        <v>443</v>
      </c>
      <c r="T51" s="191" t="s">
        <v>359</v>
      </c>
      <c r="U51" s="160">
        <v>0</v>
      </c>
      <c r="V51" s="160">
        <f t="shared" si="13"/>
        <v>0</v>
      </c>
      <c r="W51" s="160"/>
      <c r="X51" s="160" t="s">
        <v>410</v>
      </c>
      <c r="Y51" s="160" t="s">
        <v>361</v>
      </c>
      <c r="Z51" s="150"/>
      <c r="AA51" s="150"/>
      <c r="AB51" s="150"/>
      <c r="AC51" s="150"/>
      <c r="AD51" s="150"/>
      <c r="AE51" s="150"/>
      <c r="AF51" s="150"/>
      <c r="AG51" s="150" t="s">
        <v>1578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5">
      <c r="A52" s="185">
        <v>40</v>
      </c>
      <c r="B52" s="186" t="s">
        <v>2212</v>
      </c>
      <c r="C52" s="192" t="s">
        <v>2213</v>
      </c>
      <c r="D52" s="187" t="s">
        <v>768</v>
      </c>
      <c r="E52" s="188">
        <v>30</v>
      </c>
      <c r="F52" s="189"/>
      <c r="G52" s="190">
        <f t="shared" si="7"/>
        <v>0</v>
      </c>
      <c r="H52" s="189"/>
      <c r="I52" s="190">
        <f t="shared" si="8"/>
        <v>0</v>
      </c>
      <c r="J52" s="189"/>
      <c r="K52" s="190">
        <f t="shared" si="9"/>
        <v>0</v>
      </c>
      <c r="L52" s="190">
        <v>21</v>
      </c>
      <c r="M52" s="190">
        <f t="shared" si="10"/>
        <v>0</v>
      </c>
      <c r="N52" s="188">
        <v>0</v>
      </c>
      <c r="O52" s="188">
        <f t="shared" si="11"/>
        <v>0</v>
      </c>
      <c r="P52" s="188">
        <v>0</v>
      </c>
      <c r="Q52" s="188">
        <f t="shared" si="12"/>
        <v>0</v>
      </c>
      <c r="R52" s="190"/>
      <c r="S52" s="190" t="s">
        <v>443</v>
      </c>
      <c r="T52" s="191" t="s">
        <v>359</v>
      </c>
      <c r="U52" s="160">
        <v>0</v>
      </c>
      <c r="V52" s="160">
        <f t="shared" si="13"/>
        <v>0</v>
      </c>
      <c r="W52" s="160"/>
      <c r="X52" s="160" t="s">
        <v>410</v>
      </c>
      <c r="Y52" s="160" t="s">
        <v>361</v>
      </c>
      <c r="Z52" s="150"/>
      <c r="AA52" s="150"/>
      <c r="AB52" s="150"/>
      <c r="AC52" s="150"/>
      <c r="AD52" s="150"/>
      <c r="AE52" s="150"/>
      <c r="AF52" s="150"/>
      <c r="AG52" s="150" t="s">
        <v>1578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ht="20.399999999999999" outlineLevel="1" x14ac:dyDescent="0.25">
      <c r="A53" s="185">
        <v>41</v>
      </c>
      <c r="B53" s="186" t="s">
        <v>2214</v>
      </c>
      <c r="C53" s="192" t="s">
        <v>2215</v>
      </c>
      <c r="D53" s="187" t="s">
        <v>422</v>
      </c>
      <c r="E53" s="188">
        <v>768</v>
      </c>
      <c r="F53" s="189"/>
      <c r="G53" s="190">
        <f t="shared" si="7"/>
        <v>0</v>
      </c>
      <c r="H53" s="189"/>
      <c r="I53" s="190">
        <f t="shared" si="8"/>
        <v>0</v>
      </c>
      <c r="J53" s="189"/>
      <c r="K53" s="190">
        <f t="shared" si="9"/>
        <v>0</v>
      </c>
      <c r="L53" s="190">
        <v>21</v>
      </c>
      <c r="M53" s="190">
        <f t="shared" si="10"/>
        <v>0</v>
      </c>
      <c r="N53" s="188">
        <v>0</v>
      </c>
      <c r="O53" s="188">
        <f t="shared" si="11"/>
        <v>0</v>
      </c>
      <c r="P53" s="188">
        <v>0</v>
      </c>
      <c r="Q53" s="188">
        <f t="shared" si="12"/>
        <v>0</v>
      </c>
      <c r="R53" s="190"/>
      <c r="S53" s="190" t="s">
        <v>443</v>
      </c>
      <c r="T53" s="191" t="s">
        <v>359</v>
      </c>
      <c r="U53" s="160">
        <v>0</v>
      </c>
      <c r="V53" s="160">
        <f t="shared" si="13"/>
        <v>0</v>
      </c>
      <c r="W53" s="160"/>
      <c r="X53" s="160" t="s">
        <v>744</v>
      </c>
      <c r="Y53" s="160" t="s">
        <v>361</v>
      </c>
      <c r="Z53" s="150"/>
      <c r="AA53" s="150"/>
      <c r="AB53" s="150"/>
      <c r="AC53" s="150"/>
      <c r="AD53" s="150"/>
      <c r="AE53" s="150"/>
      <c r="AF53" s="150"/>
      <c r="AG53" s="150" t="s">
        <v>1758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5">
      <c r="A54" s="169">
        <v>42</v>
      </c>
      <c r="B54" s="170" t="s">
        <v>2216</v>
      </c>
      <c r="C54" s="178" t="s">
        <v>2217</v>
      </c>
      <c r="D54" s="171" t="s">
        <v>768</v>
      </c>
      <c r="E54" s="172">
        <v>8</v>
      </c>
      <c r="F54" s="173"/>
      <c r="G54" s="174">
        <f t="shared" si="7"/>
        <v>0</v>
      </c>
      <c r="H54" s="173"/>
      <c r="I54" s="174">
        <f t="shared" si="8"/>
        <v>0</v>
      </c>
      <c r="J54" s="173"/>
      <c r="K54" s="174">
        <f t="shared" si="9"/>
        <v>0</v>
      </c>
      <c r="L54" s="174">
        <v>21</v>
      </c>
      <c r="M54" s="174">
        <f t="shared" si="10"/>
        <v>0</v>
      </c>
      <c r="N54" s="172">
        <v>0</v>
      </c>
      <c r="O54" s="172">
        <f t="shared" si="11"/>
        <v>0</v>
      </c>
      <c r="P54" s="172">
        <v>0</v>
      </c>
      <c r="Q54" s="172">
        <f t="shared" si="12"/>
        <v>0</v>
      </c>
      <c r="R54" s="174"/>
      <c r="S54" s="174" t="s">
        <v>443</v>
      </c>
      <c r="T54" s="175" t="s">
        <v>359</v>
      </c>
      <c r="U54" s="160">
        <v>0</v>
      </c>
      <c r="V54" s="160">
        <f t="shared" si="13"/>
        <v>0</v>
      </c>
      <c r="W54" s="160"/>
      <c r="X54" s="160" t="s">
        <v>744</v>
      </c>
      <c r="Y54" s="160" t="s">
        <v>361</v>
      </c>
      <c r="Z54" s="150"/>
      <c r="AA54" s="150"/>
      <c r="AB54" s="150"/>
      <c r="AC54" s="150"/>
      <c r="AD54" s="150"/>
      <c r="AE54" s="150"/>
      <c r="AF54" s="150"/>
      <c r="AG54" s="150" t="s">
        <v>1758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x14ac:dyDescent="0.25">
      <c r="A55" s="3"/>
      <c r="B55" s="4"/>
      <c r="C55" s="179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15</v>
      </c>
      <c r="AF55">
        <v>21</v>
      </c>
      <c r="AG55" t="s">
        <v>339</v>
      </c>
    </row>
    <row r="56" spans="1:60" x14ac:dyDescent="0.25">
      <c r="A56" s="153"/>
      <c r="B56" s="154" t="s">
        <v>29</v>
      </c>
      <c r="C56" s="180"/>
      <c r="D56" s="155"/>
      <c r="E56" s="156"/>
      <c r="F56" s="156"/>
      <c r="G56" s="168">
        <f>G8+G13+G15+G37+G39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401</v>
      </c>
    </row>
    <row r="57" spans="1:60" x14ac:dyDescent="0.25">
      <c r="C57" s="181"/>
      <c r="D57" s="10"/>
      <c r="AG57" t="s">
        <v>403</v>
      </c>
    </row>
    <row r="58" spans="1:60" x14ac:dyDescent="0.25">
      <c r="D58" s="10"/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f2KLDmNlFn5wAHU6lYHlzOHbjiz/E2W0xxol2HgkSkYQkLUBgyrOJaPbbq8zKMl4yfMziuMGBiUwovDwILRVXA==" saltValue="faRwrfwF552CKBQ2oM5jMQ==" spinCount="100000" sheet="1" formatRows="0"/>
  <mergeCells count="4">
    <mergeCell ref="A1:G1"/>
    <mergeCell ref="C2:G2"/>
    <mergeCell ref="C3:G3"/>
    <mergeCell ref="C4:G4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E1392-AA3B-4427-83A9-0535087FEF7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128</v>
      </c>
      <c r="C3" s="258" t="s">
        <v>129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122</v>
      </c>
      <c r="C4" s="261" t="s">
        <v>130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277</v>
      </c>
      <c r="C8" s="177" t="s">
        <v>278</v>
      </c>
      <c r="D8" s="164"/>
      <c r="E8" s="165"/>
      <c r="F8" s="166"/>
      <c r="G8" s="166">
        <f>SUMIF(AG9:AG12,"&lt;&gt;NOR",G9:G12)</f>
        <v>0</v>
      </c>
      <c r="H8" s="166"/>
      <c r="I8" s="166">
        <f>SUM(I9:I12)</f>
        <v>0</v>
      </c>
      <c r="J8" s="166"/>
      <c r="K8" s="166">
        <f>SUM(K9:K12)</f>
        <v>0</v>
      </c>
      <c r="L8" s="166"/>
      <c r="M8" s="166">
        <f>SUM(M9:M12)</f>
        <v>0</v>
      </c>
      <c r="N8" s="165"/>
      <c r="O8" s="165">
        <f>SUM(O9:O12)</f>
        <v>0</v>
      </c>
      <c r="P8" s="165"/>
      <c r="Q8" s="165">
        <f>SUM(Q9:Q12)</f>
        <v>0</v>
      </c>
      <c r="R8" s="166"/>
      <c r="S8" s="166"/>
      <c r="T8" s="167"/>
      <c r="U8" s="161"/>
      <c r="V8" s="161">
        <f>SUM(V9:V12)</f>
        <v>0</v>
      </c>
      <c r="W8" s="161"/>
      <c r="X8" s="161"/>
      <c r="Y8" s="161"/>
      <c r="AG8" t="s">
        <v>354</v>
      </c>
    </row>
    <row r="9" spans="1:60" outlineLevel="1" x14ac:dyDescent="0.25">
      <c r="A9" s="185">
        <v>1</v>
      </c>
      <c r="B9" s="186" t="s">
        <v>2133</v>
      </c>
      <c r="C9" s="192" t="s">
        <v>2134</v>
      </c>
      <c r="D9" s="187" t="s">
        <v>426</v>
      </c>
      <c r="E9" s="188">
        <v>188.4</v>
      </c>
      <c r="F9" s="189"/>
      <c r="G9" s="190">
        <f>ROUND(E9*F9,2)</f>
        <v>0</v>
      </c>
      <c r="H9" s="189"/>
      <c r="I9" s="190">
        <f>ROUND(E9*H9,2)</f>
        <v>0</v>
      </c>
      <c r="J9" s="189"/>
      <c r="K9" s="190">
        <f>ROUND(E9*J9,2)</f>
        <v>0</v>
      </c>
      <c r="L9" s="190">
        <v>21</v>
      </c>
      <c r="M9" s="190">
        <f>G9*(1+L9/100)</f>
        <v>0</v>
      </c>
      <c r="N9" s="188">
        <v>0</v>
      </c>
      <c r="O9" s="188">
        <f>ROUND(E9*N9,2)</f>
        <v>0</v>
      </c>
      <c r="P9" s="188">
        <v>0</v>
      </c>
      <c r="Q9" s="188">
        <f>ROUND(E9*P9,2)</f>
        <v>0</v>
      </c>
      <c r="R9" s="190"/>
      <c r="S9" s="190" t="s">
        <v>443</v>
      </c>
      <c r="T9" s="191" t="s">
        <v>359</v>
      </c>
      <c r="U9" s="160">
        <v>0</v>
      </c>
      <c r="V9" s="160">
        <f>ROUND(E9*U9,2)</f>
        <v>0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1578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5">
      <c r="A10" s="185">
        <v>2</v>
      </c>
      <c r="B10" s="186" t="s">
        <v>2135</v>
      </c>
      <c r="C10" s="192" t="s">
        <v>2136</v>
      </c>
      <c r="D10" s="187" t="s">
        <v>426</v>
      </c>
      <c r="E10" s="188">
        <v>2826</v>
      </c>
      <c r="F10" s="189"/>
      <c r="G10" s="190">
        <f>ROUND(E10*F10,2)</f>
        <v>0</v>
      </c>
      <c r="H10" s="189"/>
      <c r="I10" s="190">
        <f>ROUND(E10*H10,2)</f>
        <v>0</v>
      </c>
      <c r="J10" s="189"/>
      <c r="K10" s="190">
        <f>ROUND(E10*J10,2)</f>
        <v>0</v>
      </c>
      <c r="L10" s="190">
        <v>21</v>
      </c>
      <c r="M10" s="190">
        <f>G10*(1+L10/100)</f>
        <v>0</v>
      </c>
      <c r="N10" s="188">
        <v>0</v>
      </c>
      <c r="O10" s="188">
        <f>ROUND(E10*N10,2)</f>
        <v>0</v>
      </c>
      <c r="P10" s="188">
        <v>0</v>
      </c>
      <c r="Q10" s="188">
        <f>ROUND(E10*P10,2)</f>
        <v>0</v>
      </c>
      <c r="R10" s="190"/>
      <c r="S10" s="190" t="s">
        <v>443</v>
      </c>
      <c r="T10" s="191" t="s">
        <v>359</v>
      </c>
      <c r="U10" s="160">
        <v>0</v>
      </c>
      <c r="V10" s="160">
        <f>ROUND(E10*U10,2)</f>
        <v>0</v>
      </c>
      <c r="W10" s="160"/>
      <c r="X10" s="160" t="s">
        <v>410</v>
      </c>
      <c r="Y10" s="160" t="s">
        <v>361</v>
      </c>
      <c r="Z10" s="150"/>
      <c r="AA10" s="150"/>
      <c r="AB10" s="150"/>
      <c r="AC10" s="150"/>
      <c r="AD10" s="150"/>
      <c r="AE10" s="150"/>
      <c r="AF10" s="150"/>
      <c r="AG10" s="150" t="s">
        <v>1578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0.399999999999999" outlineLevel="1" x14ac:dyDescent="0.25">
      <c r="A11" s="185">
        <v>3</v>
      </c>
      <c r="B11" s="186" t="s">
        <v>2137</v>
      </c>
      <c r="C11" s="192" t="s">
        <v>2138</v>
      </c>
      <c r="D11" s="187" t="s">
        <v>426</v>
      </c>
      <c r="E11" s="188">
        <v>27.6</v>
      </c>
      <c r="F11" s="189"/>
      <c r="G11" s="190">
        <f>ROUND(E11*F11,2)</f>
        <v>0</v>
      </c>
      <c r="H11" s="189"/>
      <c r="I11" s="190">
        <f>ROUND(E11*H11,2)</f>
        <v>0</v>
      </c>
      <c r="J11" s="189"/>
      <c r="K11" s="190">
        <f>ROUND(E11*J11,2)</f>
        <v>0</v>
      </c>
      <c r="L11" s="190">
        <v>21</v>
      </c>
      <c r="M11" s="190">
        <f>G11*(1+L11/100)</f>
        <v>0</v>
      </c>
      <c r="N11" s="188">
        <v>0</v>
      </c>
      <c r="O11" s="188">
        <f>ROUND(E11*N11,2)</f>
        <v>0</v>
      </c>
      <c r="P11" s="188">
        <v>0</v>
      </c>
      <c r="Q11" s="188">
        <f>ROUND(E11*P11,2)</f>
        <v>0</v>
      </c>
      <c r="R11" s="190"/>
      <c r="S11" s="190" t="s">
        <v>443</v>
      </c>
      <c r="T11" s="191" t="s">
        <v>359</v>
      </c>
      <c r="U11" s="160">
        <v>0</v>
      </c>
      <c r="V11" s="160">
        <f>ROUND(E11*U11,2)</f>
        <v>0</v>
      </c>
      <c r="W11" s="160"/>
      <c r="X11" s="160" t="s">
        <v>410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1578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0.399999999999999" outlineLevel="1" x14ac:dyDescent="0.25">
      <c r="A12" s="185">
        <v>4</v>
      </c>
      <c r="B12" s="186" t="s">
        <v>2139</v>
      </c>
      <c r="C12" s="192" t="s">
        <v>2140</v>
      </c>
      <c r="D12" s="187" t="s">
        <v>426</v>
      </c>
      <c r="E12" s="188">
        <v>160.80000000000001</v>
      </c>
      <c r="F12" s="189"/>
      <c r="G12" s="190">
        <f>ROUND(E12*F12,2)</f>
        <v>0</v>
      </c>
      <c r="H12" s="189"/>
      <c r="I12" s="190">
        <f>ROUND(E12*H12,2)</f>
        <v>0</v>
      </c>
      <c r="J12" s="189"/>
      <c r="K12" s="190">
        <f>ROUND(E12*J12,2)</f>
        <v>0</v>
      </c>
      <c r="L12" s="190">
        <v>21</v>
      </c>
      <c r="M12" s="190">
        <f>G12*(1+L12/100)</f>
        <v>0</v>
      </c>
      <c r="N12" s="188">
        <v>0</v>
      </c>
      <c r="O12" s="188">
        <f>ROUND(E12*N12,2)</f>
        <v>0</v>
      </c>
      <c r="P12" s="188">
        <v>0</v>
      </c>
      <c r="Q12" s="188">
        <f>ROUND(E12*P12,2)</f>
        <v>0</v>
      </c>
      <c r="R12" s="190"/>
      <c r="S12" s="190" t="s">
        <v>443</v>
      </c>
      <c r="T12" s="191" t="s">
        <v>359</v>
      </c>
      <c r="U12" s="160">
        <v>0</v>
      </c>
      <c r="V12" s="160">
        <f>ROUND(E12*U12,2)</f>
        <v>0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1578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x14ac:dyDescent="0.25">
      <c r="A13" s="162" t="s">
        <v>353</v>
      </c>
      <c r="B13" s="163" t="s">
        <v>294</v>
      </c>
      <c r="C13" s="177" t="s">
        <v>295</v>
      </c>
      <c r="D13" s="164"/>
      <c r="E13" s="165"/>
      <c r="F13" s="166"/>
      <c r="G13" s="166">
        <f>SUMIF(AG14:AG14,"&lt;&gt;NOR",G14:G14)</f>
        <v>0</v>
      </c>
      <c r="H13" s="166"/>
      <c r="I13" s="166">
        <f>SUM(I14:I14)</f>
        <v>0</v>
      </c>
      <c r="J13" s="166"/>
      <c r="K13" s="166">
        <f>SUM(K14:K14)</f>
        <v>0</v>
      </c>
      <c r="L13" s="166"/>
      <c r="M13" s="166">
        <f>SUM(M14:M14)</f>
        <v>0</v>
      </c>
      <c r="N13" s="165"/>
      <c r="O13" s="165">
        <f>SUM(O14:O14)</f>
        <v>0</v>
      </c>
      <c r="P13" s="165"/>
      <c r="Q13" s="165">
        <f>SUM(Q14:Q14)</f>
        <v>0</v>
      </c>
      <c r="R13" s="166"/>
      <c r="S13" s="166"/>
      <c r="T13" s="167"/>
      <c r="U13" s="161"/>
      <c r="V13" s="161">
        <f>SUM(V14:V14)</f>
        <v>0</v>
      </c>
      <c r="W13" s="161"/>
      <c r="X13" s="161"/>
      <c r="Y13" s="161"/>
      <c r="AG13" t="s">
        <v>354</v>
      </c>
    </row>
    <row r="14" spans="1:60" ht="20.399999999999999" outlineLevel="1" x14ac:dyDescent="0.25">
      <c r="A14" s="185">
        <v>5</v>
      </c>
      <c r="B14" s="186" t="s">
        <v>2141</v>
      </c>
      <c r="C14" s="192" t="s">
        <v>2142</v>
      </c>
      <c r="D14" s="187" t="s">
        <v>768</v>
      </c>
      <c r="E14" s="188">
        <v>4</v>
      </c>
      <c r="F14" s="189"/>
      <c r="G14" s="190">
        <f>ROUND(E14*F14,2)</f>
        <v>0</v>
      </c>
      <c r="H14" s="189"/>
      <c r="I14" s="190">
        <f>ROUND(E14*H14,2)</f>
        <v>0</v>
      </c>
      <c r="J14" s="189"/>
      <c r="K14" s="190">
        <f>ROUND(E14*J14,2)</f>
        <v>0</v>
      </c>
      <c r="L14" s="190">
        <v>21</v>
      </c>
      <c r="M14" s="190">
        <f>G14*(1+L14/100)</f>
        <v>0</v>
      </c>
      <c r="N14" s="188">
        <v>0</v>
      </c>
      <c r="O14" s="188">
        <f>ROUND(E14*N14,2)</f>
        <v>0</v>
      </c>
      <c r="P14" s="188">
        <v>0</v>
      </c>
      <c r="Q14" s="188">
        <f>ROUND(E14*P14,2)</f>
        <v>0</v>
      </c>
      <c r="R14" s="190"/>
      <c r="S14" s="190" t="s">
        <v>443</v>
      </c>
      <c r="T14" s="191" t="s">
        <v>359</v>
      </c>
      <c r="U14" s="160">
        <v>0</v>
      </c>
      <c r="V14" s="160">
        <f>ROUND(E14*U14,2)</f>
        <v>0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1578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x14ac:dyDescent="0.25">
      <c r="A15" s="162" t="s">
        <v>353</v>
      </c>
      <c r="B15" s="163" t="s">
        <v>308</v>
      </c>
      <c r="C15" s="177" t="s">
        <v>309</v>
      </c>
      <c r="D15" s="164"/>
      <c r="E15" s="165"/>
      <c r="F15" s="166"/>
      <c r="G15" s="166">
        <f>SUMIF(AG16:AG54,"&lt;&gt;NOR",G16:G54)</f>
        <v>0</v>
      </c>
      <c r="H15" s="166"/>
      <c r="I15" s="166">
        <f>SUM(I16:I54)</f>
        <v>0</v>
      </c>
      <c r="J15" s="166"/>
      <c r="K15" s="166">
        <f>SUM(K16:K54)</f>
        <v>0</v>
      </c>
      <c r="L15" s="166"/>
      <c r="M15" s="166">
        <f>SUM(M16:M54)</f>
        <v>0</v>
      </c>
      <c r="N15" s="165"/>
      <c r="O15" s="165">
        <f>SUM(O16:O54)</f>
        <v>0</v>
      </c>
      <c r="P15" s="165"/>
      <c r="Q15" s="165">
        <f>SUM(Q16:Q54)</f>
        <v>0</v>
      </c>
      <c r="R15" s="166"/>
      <c r="S15" s="166"/>
      <c r="T15" s="167"/>
      <c r="U15" s="161"/>
      <c r="V15" s="161">
        <f>SUM(V16:V54)</f>
        <v>0</v>
      </c>
      <c r="W15" s="161"/>
      <c r="X15" s="161"/>
      <c r="Y15" s="161"/>
      <c r="AG15" t="s">
        <v>354</v>
      </c>
    </row>
    <row r="16" spans="1:60" outlineLevel="1" x14ac:dyDescent="0.25">
      <c r="A16" s="185">
        <v>6</v>
      </c>
      <c r="B16" s="186" t="s">
        <v>2218</v>
      </c>
      <c r="C16" s="192" t="s">
        <v>2219</v>
      </c>
      <c r="D16" s="187" t="s">
        <v>768</v>
      </c>
      <c r="E16" s="188">
        <v>23</v>
      </c>
      <c r="F16" s="189"/>
      <c r="G16" s="190">
        <f t="shared" ref="G16:G54" si="0">ROUND(E16*F16,2)</f>
        <v>0</v>
      </c>
      <c r="H16" s="189"/>
      <c r="I16" s="190">
        <f t="shared" ref="I16:I54" si="1">ROUND(E16*H16,2)</f>
        <v>0</v>
      </c>
      <c r="J16" s="189"/>
      <c r="K16" s="190">
        <f t="shared" ref="K16:K54" si="2">ROUND(E16*J16,2)</f>
        <v>0</v>
      </c>
      <c r="L16" s="190">
        <v>21</v>
      </c>
      <c r="M16" s="190">
        <f t="shared" ref="M16:M54" si="3">G16*(1+L16/100)</f>
        <v>0</v>
      </c>
      <c r="N16" s="188">
        <v>0</v>
      </c>
      <c r="O16" s="188">
        <f t="shared" ref="O16:O54" si="4">ROUND(E16*N16,2)</f>
        <v>0</v>
      </c>
      <c r="P16" s="188">
        <v>0</v>
      </c>
      <c r="Q16" s="188">
        <f t="shared" ref="Q16:Q54" si="5">ROUND(E16*P16,2)</f>
        <v>0</v>
      </c>
      <c r="R16" s="190"/>
      <c r="S16" s="190" t="s">
        <v>443</v>
      </c>
      <c r="T16" s="191" t="s">
        <v>359</v>
      </c>
      <c r="U16" s="160">
        <v>0</v>
      </c>
      <c r="V16" s="160">
        <f t="shared" ref="V16:V54" si="6">ROUND(E16*U16,2)</f>
        <v>0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1578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20.399999999999999" outlineLevel="1" x14ac:dyDescent="0.25">
      <c r="A17" s="185">
        <v>7</v>
      </c>
      <c r="B17" s="186" t="s">
        <v>2220</v>
      </c>
      <c r="C17" s="192" t="s">
        <v>2221</v>
      </c>
      <c r="D17" s="187" t="s">
        <v>768</v>
      </c>
      <c r="E17" s="188">
        <v>107</v>
      </c>
      <c r="F17" s="189"/>
      <c r="G17" s="190">
        <f t="shared" si="0"/>
        <v>0</v>
      </c>
      <c r="H17" s="189"/>
      <c r="I17" s="190">
        <f t="shared" si="1"/>
        <v>0</v>
      </c>
      <c r="J17" s="189"/>
      <c r="K17" s="190">
        <f t="shared" si="2"/>
        <v>0</v>
      </c>
      <c r="L17" s="190">
        <v>21</v>
      </c>
      <c r="M17" s="190">
        <f t="shared" si="3"/>
        <v>0</v>
      </c>
      <c r="N17" s="188">
        <v>0</v>
      </c>
      <c r="O17" s="188">
        <f t="shared" si="4"/>
        <v>0</v>
      </c>
      <c r="P17" s="188">
        <v>0</v>
      </c>
      <c r="Q17" s="188">
        <f t="shared" si="5"/>
        <v>0</v>
      </c>
      <c r="R17" s="190"/>
      <c r="S17" s="190" t="s">
        <v>443</v>
      </c>
      <c r="T17" s="191" t="s">
        <v>359</v>
      </c>
      <c r="U17" s="160">
        <v>0</v>
      </c>
      <c r="V17" s="160">
        <f t="shared" si="6"/>
        <v>0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1578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20.399999999999999" outlineLevel="1" x14ac:dyDescent="0.25">
      <c r="A18" s="185">
        <v>8</v>
      </c>
      <c r="B18" s="186" t="s">
        <v>2222</v>
      </c>
      <c r="C18" s="192" t="s">
        <v>2223</v>
      </c>
      <c r="D18" s="187" t="s">
        <v>768</v>
      </c>
      <c r="E18" s="188">
        <v>1</v>
      </c>
      <c r="F18" s="189"/>
      <c r="G18" s="190">
        <f t="shared" si="0"/>
        <v>0</v>
      </c>
      <c r="H18" s="189"/>
      <c r="I18" s="190">
        <f t="shared" si="1"/>
        <v>0</v>
      </c>
      <c r="J18" s="189"/>
      <c r="K18" s="190">
        <f t="shared" si="2"/>
        <v>0</v>
      </c>
      <c r="L18" s="190">
        <v>21</v>
      </c>
      <c r="M18" s="190">
        <f t="shared" si="3"/>
        <v>0</v>
      </c>
      <c r="N18" s="188">
        <v>0</v>
      </c>
      <c r="O18" s="188">
        <f t="shared" si="4"/>
        <v>0</v>
      </c>
      <c r="P18" s="188">
        <v>0</v>
      </c>
      <c r="Q18" s="188">
        <f t="shared" si="5"/>
        <v>0</v>
      </c>
      <c r="R18" s="190"/>
      <c r="S18" s="190" t="s">
        <v>443</v>
      </c>
      <c r="T18" s="191" t="s">
        <v>359</v>
      </c>
      <c r="U18" s="160">
        <v>0</v>
      </c>
      <c r="V18" s="160">
        <f t="shared" si="6"/>
        <v>0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1578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5">
      <c r="A19" s="185">
        <v>9</v>
      </c>
      <c r="B19" s="186" t="s">
        <v>2224</v>
      </c>
      <c r="C19" s="192" t="s">
        <v>2225</v>
      </c>
      <c r="D19" s="187" t="s">
        <v>768</v>
      </c>
      <c r="E19" s="188">
        <v>2</v>
      </c>
      <c r="F19" s="189"/>
      <c r="G19" s="190">
        <f t="shared" si="0"/>
        <v>0</v>
      </c>
      <c r="H19" s="189"/>
      <c r="I19" s="190">
        <f t="shared" si="1"/>
        <v>0</v>
      </c>
      <c r="J19" s="189"/>
      <c r="K19" s="190">
        <f t="shared" si="2"/>
        <v>0</v>
      </c>
      <c r="L19" s="190">
        <v>21</v>
      </c>
      <c r="M19" s="190">
        <f t="shared" si="3"/>
        <v>0</v>
      </c>
      <c r="N19" s="188">
        <v>0</v>
      </c>
      <c r="O19" s="188">
        <f t="shared" si="4"/>
        <v>0</v>
      </c>
      <c r="P19" s="188">
        <v>0</v>
      </c>
      <c r="Q19" s="188">
        <f t="shared" si="5"/>
        <v>0</v>
      </c>
      <c r="R19" s="190"/>
      <c r="S19" s="190" t="s">
        <v>443</v>
      </c>
      <c r="T19" s="191" t="s">
        <v>359</v>
      </c>
      <c r="U19" s="160">
        <v>0</v>
      </c>
      <c r="V19" s="160">
        <f t="shared" si="6"/>
        <v>0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1578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5">
      <c r="A20" s="185">
        <v>10</v>
      </c>
      <c r="B20" s="186" t="s">
        <v>2226</v>
      </c>
      <c r="C20" s="192" t="s">
        <v>2227</v>
      </c>
      <c r="D20" s="187" t="s">
        <v>768</v>
      </c>
      <c r="E20" s="188">
        <v>1</v>
      </c>
      <c r="F20" s="189"/>
      <c r="G20" s="190">
        <f t="shared" si="0"/>
        <v>0</v>
      </c>
      <c r="H20" s="189"/>
      <c r="I20" s="190">
        <f t="shared" si="1"/>
        <v>0</v>
      </c>
      <c r="J20" s="189"/>
      <c r="K20" s="190">
        <f t="shared" si="2"/>
        <v>0</v>
      </c>
      <c r="L20" s="190">
        <v>21</v>
      </c>
      <c r="M20" s="190">
        <f t="shared" si="3"/>
        <v>0</v>
      </c>
      <c r="N20" s="188">
        <v>0</v>
      </c>
      <c r="O20" s="188">
        <f t="shared" si="4"/>
        <v>0</v>
      </c>
      <c r="P20" s="188">
        <v>0</v>
      </c>
      <c r="Q20" s="188">
        <f t="shared" si="5"/>
        <v>0</v>
      </c>
      <c r="R20" s="190"/>
      <c r="S20" s="190" t="s">
        <v>443</v>
      </c>
      <c r="T20" s="191" t="s">
        <v>359</v>
      </c>
      <c r="U20" s="160">
        <v>0</v>
      </c>
      <c r="V20" s="160">
        <f t="shared" si="6"/>
        <v>0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1578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5">
      <c r="A21" s="185">
        <v>11</v>
      </c>
      <c r="B21" s="186" t="s">
        <v>2228</v>
      </c>
      <c r="C21" s="192" t="s">
        <v>2229</v>
      </c>
      <c r="D21" s="187" t="s">
        <v>768</v>
      </c>
      <c r="E21" s="188">
        <v>52</v>
      </c>
      <c r="F21" s="189"/>
      <c r="G21" s="190">
        <f t="shared" si="0"/>
        <v>0</v>
      </c>
      <c r="H21" s="189"/>
      <c r="I21" s="190">
        <f t="shared" si="1"/>
        <v>0</v>
      </c>
      <c r="J21" s="189"/>
      <c r="K21" s="190">
        <f t="shared" si="2"/>
        <v>0</v>
      </c>
      <c r="L21" s="190">
        <v>21</v>
      </c>
      <c r="M21" s="190">
        <f t="shared" si="3"/>
        <v>0</v>
      </c>
      <c r="N21" s="188">
        <v>0</v>
      </c>
      <c r="O21" s="188">
        <f t="shared" si="4"/>
        <v>0</v>
      </c>
      <c r="P21" s="188">
        <v>0</v>
      </c>
      <c r="Q21" s="188">
        <f t="shared" si="5"/>
        <v>0</v>
      </c>
      <c r="R21" s="190"/>
      <c r="S21" s="190" t="s">
        <v>443</v>
      </c>
      <c r="T21" s="191" t="s">
        <v>359</v>
      </c>
      <c r="U21" s="160">
        <v>0</v>
      </c>
      <c r="V21" s="160">
        <f t="shared" si="6"/>
        <v>0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1578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5">
      <c r="A22" s="185">
        <v>12</v>
      </c>
      <c r="B22" s="186" t="s">
        <v>2230</v>
      </c>
      <c r="C22" s="192" t="s">
        <v>2231</v>
      </c>
      <c r="D22" s="187" t="s">
        <v>768</v>
      </c>
      <c r="E22" s="188">
        <v>23</v>
      </c>
      <c r="F22" s="189"/>
      <c r="G22" s="190">
        <f t="shared" si="0"/>
        <v>0</v>
      </c>
      <c r="H22" s="189"/>
      <c r="I22" s="190">
        <f t="shared" si="1"/>
        <v>0</v>
      </c>
      <c r="J22" s="189"/>
      <c r="K22" s="190">
        <f t="shared" si="2"/>
        <v>0</v>
      </c>
      <c r="L22" s="190">
        <v>21</v>
      </c>
      <c r="M22" s="190">
        <f t="shared" si="3"/>
        <v>0</v>
      </c>
      <c r="N22" s="188">
        <v>0</v>
      </c>
      <c r="O22" s="188">
        <f t="shared" si="4"/>
        <v>0</v>
      </c>
      <c r="P22" s="188">
        <v>0</v>
      </c>
      <c r="Q22" s="188">
        <f t="shared" si="5"/>
        <v>0</v>
      </c>
      <c r="R22" s="190"/>
      <c r="S22" s="190" t="s">
        <v>443</v>
      </c>
      <c r="T22" s="191" t="s">
        <v>359</v>
      </c>
      <c r="U22" s="160">
        <v>0</v>
      </c>
      <c r="V22" s="160">
        <f t="shared" si="6"/>
        <v>0</v>
      </c>
      <c r="W22" s="160"/>
      <c r="X22" s="160" t="s">
        <v>410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1578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5">
      <c r="A23" s="185">
        <v>13</v>
      </c>
      <c r="B23" s="186" t="s">
        <v>2232</v>
      </c>
      <c r="C23" s="192" t="s">
        <v>2233</v>
      </c>
      <c r="D23" s="187" t="s">
        <v>768</v>
      </c>
      <c r="E23" s="188">
        <v>23</v>
      </c>
      <c r="F23" s="189"/>
      <c r="G23" s="190">
        <f t="shared" si="0"/>
        <v>0</v>
      </c>
      <c r="H23" s="189"/>
      <c r="I23" s="190">
        <f t="shared" si="1"/>
        <v>0</v>
      </c>
      <c r="J23" s="189"/>
      <c r="K23" s="190">
        <f t="shared" si="2"/>
        <v>0</v>
      </c>
      <c r="L23" s="190">
        <v>21</v>
      </c>
      <c r="M23" s="190">
        <f t="shared" si="3"/>
        <v>0</v>
      </c>
      <c r="N23" s="188">
        <v>0</v>
      </c>
      <c r="O23" s="188">
        <f t="shared" si="4"/>
        <v>0</v>
      </c>
      <c r="P23" s="188">
        <v>0</v>
      </c>
      <c r="Q23" s="188">
        <f t="shared" si="5"/>
        <v>0</v>
      </c>
      <c r="R23" s="190"/>
      <c r="S23" s="190" t="s">
        <v>443</v>
      </c>
      <c r="T23" s="191" t="s">
        <v>359</v>
      </c>
      <c r="U23" s="160">
        <v>0</v>
      </c>
      <c r="V23" s="160">
        <f t="shared" si="6"/>
        <v>0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1578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0.399999999999999" outlineLevel="1" x14ac:dyDescent="0.25">
      <c r="A24" s="185">
        <v>14</v>
      </c>
      <c r="B24" s="186" t="s">
        <v>2234</v>
      </c>
      <c r="C24" s="192" t="s">
        <v>2235</v>
      </c>
      <c r="D24" s="187" t="s">
        <v>422</v>
      </c>
      <c r="E24" s="188">
        <v>1043</v>
      </c>
      <c r="F24" s="189"/>
      <c r="G24" s="190">
        <f t="shared" si="0"/>
        <v>0</v>
      </c>
      <c r="H24" s="189"/>
      <c r="I24" s="190">
        <f t="shared" si="1"/>
        <v>0</v>
      </c>
      <c r="J24" s="189"/>
      <c r="K24" s="190">
        <f t="shared" si="2"/>
        <v>0</v>
      </c>
      <c r="L24" s="190">
        <v>21</v>
      </c>
      <c r="M24" s="190">
        <f t="shared" si="3"/>
        <v>0</v>
      </c>
      <c r="N24" s="188">
        <v>0</v>
      </c>
      <c r="O24" s="188">
        <f t="shared" si="4"/>
        <v>0</v>
      </c>
      <c r="P24" s="188">
        <v>0</v>
      </c>
      <c r="Q24" s="188">
        <f t="shared" si="5"/>
        <v>0</v>
      </c>
      <c r="R24" s="190"/>
      <c r="S24" s="190" t="s">
        <v>443</v>
      </c>
      <c r="T24" s="191" t="s">
        <v>359</v>
      </c>
      <c r="U24" s="160">
        <v>0</v>
      </c>
      <c r="V24" s="160">
        <f t="shared" si="6"/>
        <v>0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1578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5">
      <c r="A25" s="185">
        <v>15</v>
      </c>
      <c r="B25" s="186" t="s">
        <v>2149</v>
      </c>
      <c r="C25" s="192" t="s">
        <v>2150</v>
      </c>
      <c r="D25" s="187" t="s">
        <v>768</v>
      </c>
      <c r="E25" s="188">
        <v>7</v>
      </c>
      <c r="F25" s="189"/>
      <c r="G25" s="190">
        <f t="shared" si="0"/>
        <v>0</v>
      </c>
      <c r="H25" s="189"/>
      <c r="I25" s="190">
        <f t="shared" si="1"/>
        <v>0</v>
      </c>
      <c r="J25" s="189"/>
      <c r="K25" s="190">
        <f t="shared" si="2"/>
        <v>0</v>
      </c>
      <c r="L25" s="190">
        <v>21</v>
      </c>
      <c r="M25" s="190">
        <f t="shared" si="3"/>
        <v>0</v>
      </c>
      <c r="N25" s="188">
        <v>0</v>
      </c>
      <c r="O25" s="188">
        <f t="shared" si="4"/>
        <v>0</v>
      </c>
      <c r="P25" s="188">
        <v>0</v>
      </c>
      <c r="Q25" s="188">
        <f t="shared" si="5"/>
        <v>0</v>
      </c>
      <c r="R25" s="190"/>
      <c r="S25" s="190" t="s">
        <v>443</v>
      </c>
      <c r="T25" s="191" t="s">
        <v>359</v>
      </c>
      <c r="U25" s="160">
        <v>0</v>
      </c>
      <c r="V25" s="160">
        <f t="shared" si="6"/>
        <v>0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1578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5">
      <c r="A26" s="185">
        <v>16</v>
      </c>
      <c r="B26" s="186" t="s">
        <v>2236</v>
      </c>
      <c r="C26" s="192" t="s">
        <v>2237</v>
      </c>
      <c r="D26" s="187" t="s">
        <v>2181</v>
      </c>
      <c r="E26" s="188">
        <v>2</v>
      </c>
      <c r="F26" s="189"/>
      <c r="G26" s="190">
        <f t="shared" si="0"/>
        <v>0</v>
      </c>
      <c r="H26" s="189"/>
      <c r="I26" s="190">
        <f t="shared" si="1"/>
        <v>0</v>
      </c>
      <c r="J26" s="189"/>
      <c r="K26" s="190">
        <f t="shared" si="2"/>
        <v>0</v>
      </c>
      <c r="L26" s="190">
        <v>21</v>
      </c>
      <c r="M26" s="190">
        <f t="shared" si="3"/>
        <v>0</v>
      </c>
      <c r="N26" s="188">
        <v>0</v>
      </c>
      <c r="O26" s="188">
        <f t="shared" si="4"/>
        <v>0</v>
      </c>
      <c r="P26" s="188">
        <v>0</v>
      </c>
      <c r="Q26" s="188">
        <f t="shared" si="5"/>
        <v>0</v>
      </c>
      <c r="R26" s="190"/>
      <c r="S26" s="190" t="s">
        <v>443</v>
      </c>
      <c r="T26" s="191" t="s">
        <v>359</v>
      </c>
      <c r="U26" s="160">
        <v>0</v>
      </c>
      <c r="V26" s="160">
        <f t="shared" si="6"/>
        <v>0</v>
      </c>
      <c r="W26" s="160"/>
      <c r="X26" s="160" t="s">
        <v>410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1578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85">
        <v>17</v>
      </c>
      <c r="B27" s="186" t="s">
        <v>2153</v>
      </c>
      <c r="C27" s="192" t="s">
        <v>2238</v>
      </c>
      <c r="D27" s="187" t="s">
        <v>422</v>
      </c>
      <c r="E27" s="188">
        <v>1458.04</v>
      </c>
      <c r="F27" s="189"/>
      <c r="G27" s="190">
        <f t="shared" si="0"/>
        <v>0</v>
      </c>
      <c r="H27" s="189"/>
      <c r="I27" s="190">
        <f t="shared" si="1"/>
        <v>0</v>
      </c>
      <c r="J27" s="189"/>
      <c r="K27" s="190">
        <f t="shared" si="2"/>
        <v>0</v>
      </c>
      <c r="L27" s="190">
        <v>21</v>
      </c>
      <c r="M27" s="190">
        <f t="shared" si="3"/>
        <v>0</v>
      </c>
      <c r="N27" s="188">
        <v>0</v>
      </c>
      <c r="O27" s="188">
        <f t="shared" si="4"/>
        <v>0</v>
      </c>
      <c r="P27" s="188">
        <v>0</v>
      </c>
      <c r="Q27" s="188">
        <f t="shared" si="5"/>
        <v>0</v>
      </c>
      <c r="R27" s="190"/>
      <c r="S27" s="190" t="s">
        <v>443</v>
      </c>
      <c r="T27" s="191" t="s">
        <v>359</v>
      </c>
      <c r="U27" s="160">
        <v>0</v>
      </c>
      <c r="V27" s="160">
        <f t="shared" si="6"/>
        <v>0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1578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5">
      <c r="A28" s="185">
        <v>18</v>
      </c>
      <c r="B28" s="186" t="s">
        <v>2239</v>
      </c>
      <c r="C28" s="192" t="s">
        <v>2240</v>
      </c>
      <c r="D28" s="187" t="s">
        <v>768</v>
      </c>
      <c r="E28" s="188">
        <v>58</v>
      </c>
      <c r="F28" s="189"/>
      <c r="G28" s="190">
        <f t="shared" si="0"/>
        <v>0</v>
      </c>
      <c r="H28" s="189"/>
      <c r="I28" s="190">
        <f t="shared" si="1"/>
        <v>0</v>
      </c>
      <c r="J28" s="189"/>
      <c r="K28" s="190">
        <f t="shared" si="2"/>
        <v>0</v>
      </c>
      <c r="L28" s="190">
        <v>21</v>
      </c>
      <c r="M28" s="190">
        <f t="shared" si="3"/>
        <v>0</v>
      </c>
      <c r="N28" s="188">
        <v>0</v>
      </c>
      <c r="O28" s="188">
        <f t="shared" si="4"/>
        <v>0</v>
      </c>
      <c r="P28" s="188">
        <v>0</v>
      </c>
      <c r="Q28" s="188">
        <f t="shared" si="5"/>
        <v>0</v>
      </c>
      <c r="R28" s="190"/>
      <c r="S28" s="190" t="s">
        <v>443</v>
      </c>
      <c r="T28" s="191" t="s">
        <v>359</v>
      </c>
      <c r="U28" s="160">
        <v>0</v>
      </c>
      <c r="V28" s="160">
        <f t="shared" si="6"/>
        <v>0</v>
      </c>
      <c r="W28" s="160"/>
      <c r="X28" s="160" t="s">
        <v>410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1578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85">
        <v>19</v>
      </c>
      <c r="B29" s="186" t="s">
        <v>2241</v>
      </c>
      <c r="C29" s="192" t="s">
        <v>2242</v>
      </c>
      <c r="D29" s="187" t="s">
        <v>768</v>
      </c>
      <c r="E29" s="188">
        <v>23</v>
      </c>
      <c r="F29" s="189"/>
      <c r="G29" s="190">
        <f t="shared" si="0"/>
        <v>0</v>
      </c>
      <c r="H29" s="189"/>
      <c r="I29" s="190">
        <f t="shared" si="1"/>
        <v>0</v>
      </c>
      <c r="J29" s="189"/>
      <c r="K29" s="190">
        <f t="shared" si="2"/>
        <v>0</v>
      </c>
      <c r="L29" s="190">
        <v>21</v>
      </c>
      <c r="M29" s="190">
        <f t="shared" si="3"/>
        <v>0</v>
      </c>
      <c r="N29" s="188">
        <v>0</v>
      </c>
      <c r="O29" s="188">
        <f t="shared" si="4"/>
        <v>0</v>
      </c>
      <c r="P29" s="188">
        <v>0</v>
      </c>
      <c r="Q29" s="188">
        <f t="shared" si="5"/>
        <v>0</v>
      </c>
      <c r="R29" s="190"/>
      <c r="S29" s="190" t="s">
        <v>443</v>
      </c>
      <c r="T29" s="191" t="s">
        <v>359</v>
      </c>
      <c r="U29" s="160">
        <v>0</v>
      </c>
      <c r="V29" s="160">
        <f t="shared" si="6"/>
        <v>0</v>
      </c>
      <c r="W29" s="160"/>
      <c r="X29" s="160" t="s">
        <v>410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1578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5">
      <c r="A30" s="185">
        <v>20</v>
      </c>
      <c r="B30" s="186" t="s">
        <v>2243</v>
      </c>
      <c r="C30" s="192" t="s">
        <v>2244</v>
      </c>
      <c r="D30" s="187" t="s">
        <v>768</v>
      </c>
      <c r="E30" s="188">
        <v>4</v>
      </c>
      <c r="F30" s="189"/>
      <c r="G30" s="190">
        <f t="shared" si="0"/>
        <v>0</v>
      </c>
      <c r="H30" s="189"/>
      <c r="I30" s="190">
        <f t="shared" si="1"/>
        <v>0</v>
      </c>
      <c r="J30" s="189"/>
      <c r="K30" s="190">
        <f t="shared" si="2"/>
        <v>0</v>
      </c>
      <c r="L30" s="190">
        <v>21</v>
      </c>
      <c r="M30" s="190">
        <f t="shared" si="3"/>
        <v>0</v>
      </c>
      <c r="N30" s="188">
        <v>0</v>
      </c>
      <c r="O30" s="188">
        <f t="shared" si="4"/>
        <v>0</v>
      </c>
      <c r="P30" s="188">
        <v>0</v>
      </c>
      <c r="Q30" s="188">
        <f t="shared" si="5"/>
        <v>0</v>
      </c>
      <c r="R30" s="190"/>
      <c r="S30" s="190" t="s">
        <v>443</v>
      </c>
      <c r="T30" s="191" t="s">
        <v>359</v>
      </c>
      <c r="U30" s="160">
        <v>0</v>
      </c>
      <c r="V30" s="160">
        <f t="shared" si="6"/>
        <v>0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1578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5">
      <c r="A31" s="185">
        <v>21</v>
      </c>
      <c r="B31" s="186" t="s">
        <v>2245</v>
      </c>
      <c r="C31" s="192" t="s">
        <v>2246</v>
      </c>
      <c r="D31" s="187" t="s">
        <v>768</v>
      </c>
      <c r="E31" s="188">
        <v>1</v>
      </c>
      <c r="F31" s="189"/>
      <c r="G31" s="190">
        <f t="shared" si="0"/>
        <v>0</v>
      </c>
      <c r="H31" s="189"/>
      <c r="I31" s="190">
        <f t="shared" si="1"/>
        <v>0</v>
      </c>
      <c r="J31" s="189"/>
      <c r="K31" s="190">
        <f t="shared" si="2"/>
        <v>0</v>
      </c>
      <c r="L31" s="190">
        <v>21</v>
      </c>
      <c r="M31" s="190">
        <f t="shared" si="3"/>
        <v>0</v>
      </c>
      <c r="N31" s="188">
        <v>0</v>
      </c>
      <c r="O31" s="188">
        <f t="shared" si="4"/>
        <v>0</v>
      </c>
      <c r="P31" s="188">
        <v>0</v>
      </c>
      <c r="Q31" s="188">
        <f t="shared" si="5"/>
        <v>0</v>
      </c>
      <c r="R31" s="190"/>
      <c r="S31" s="190" t="s">
        <v>443</v>
      </c>
      <c r="T31" s="191" t="s">
        <v>359</v>
      </c>
      <c r="U31" s="160">
        <v>0</v>
      </c>
      <c r="V31" s="160">
        <f t="shared" si="6"/>
        <v>0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1578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5">
      <c r="A32" s="185">
        <v>22</v>
      </c>
      <c r="B32" s="186" t="s">
        <v>2247</v>
      </c>
      <c r="C32" s="192" t="s">
        <v>2248</v>
      </c>
      <c r="D32" s="187" t="s">
        <v>768</v>
      </c>
      <c r="E32" s="188">
        <v>14</v>
      </c>
      <c r="F32" s="189"/>
      <c r="G32" s="190">
        <f t="shared" si="0"/>
        <v>0</v>
      </c>
      <c r="H32" s="189"/>
      <c r="I32" s="190">
        <f t="shared" si="1"/>
        <v>0</v>
      </c>
      <c r="J32" s="189"/>
      <c r="K32" s="190">
        <f t="shared" si="2"/>
        <v>0</v>
      </c>
      <c r="L32" s="190">
        <v>21</v>
      </c>
      <c r="M32" s="190">
        <f t="shared" si="3"/>
        <v>0</v>
      </c>
      <c r="N32" s="188">
        <v>0</v>
      </c>
      <c r="O32" s="188">
        <f t="shared" si="4"/>
        <v>0</v>
      </c>
      <c r="P32" s="188">
        <v>0</v>
      </c>
      <c r="Q32" s="188">
        <f t="shared" si="5"/>
        <v>0</v>
      </c>
      <c r="R32" s="190"/>
      <c r="S32" s="190" t="s">
        <v>443</v>
      </c>
      <c r="T32" s="191" t="s">
        <v>359</v>
      </c>
      <c r="U32" s="160">
        <v>0</v>
      </c>
      <c r="V32" s="160">
        <f t="shared" si="6"/>
        <v>0</v>
      </c>
      <c r="W32" s="160"/>
      <c r="X32" s="160" t="s">
        <v>744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1758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5">
      <c r="A33" s="185">
        <v>23</v>
      </c>
      <c r="B33" s="186" t="s">
        <v>2249</v>
      </c>
      <c r="C33" s="192" t="s">
        <v>2250</v>
      </c>
      <c r="D33" s="187" t="s">
        <v>422</v>
      </c>
      <c r="E33" s="188">
        <v>64.89</v>
      </c>
      <c r="F33" s="189"/>
      <c r="G33" s="190">
        <f t="shared" si="0"/>
        <v>0</v>
      </c>
      <c r="H33" s="189"/>
      <c r="I33" s="190">
        <f t="shared" si="1"/>
        <v>0</v>
      </c>
      <c r="J33" s="189"/>
      <c r="K33" s="190">
        <f t="shared" si="2"/>
        <v>0</v>
      </c>
      <c r="L33" s="190">
        <v>21</v>
      </c>
      <c r="M33" s="190">
        <f t="shared" si="3"/>
        <v>0</v>
      </c>
      <c r="N33" s="188">
        <v>0</v>
      </c>
      <c r="O33" s="188">
        <f t="shared" si="4"/>
        <v>0</v>
      </c>
      <c r="P33" s="188">
        <v>0</v>
      </c>
      <c r="Q33" s="188">
        <f t="shared" si="5"/>
        <v>0</v>
      </c>
      <c r="R33" s="190"/>
      <c r="S33" s="190" t="s">
        <v>443</v>
      </c>
      <c r="T33" s="191" t="s">
        <v>359</v>
      </c>
      <c r="U33" s="160">
        <v>0</v>
      </c>
      <c r="V33" s="160">
        <f t="shared" si="6"/>
        <v>0</v>
      </c>
      <c r="W33" s="160"/>
      <c r="X33" s="160" t="s">
        <v>744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1758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5">
      <c r="A34" s="185">
        <v>24</v>
      </c>
      <c r="B34" s="186" t="s">
        <v>2251</v>
      </c>
      <c r="C34" s="192" t="s">
        <v>2252</v>
      </c>
      <c r="D34" s="187" t="s">
        <v>422</v>
      </c>
      <c r="E34" s="188">
        <v>82</v>
      </c>
      <c r="F34" s="189"/>
      <c r="G34" s="190">
        <f t="shared" si="0"/>
        <v>0</v>
      </c>
      <c r="H34" s="189"/>
      <c r="I34" s="190">
        <f t="shared" si="1"/>
        <v>0</v>
      </c>
      <c r="J34" s="189"/>
      <c r="K34" s="190">
        <f t="shared" si="2"/>
        <v>0</v>
      </c>
      <c r="L34" s="190">
        <v>21</v>
      </c>
      <c r="M34" s="190">
        <f t="shared" si="3"/>
        <v>0</v>
      </c>
      <c r="N34" s="188">
        <v>0</v>
      </c>
      <c r="O34" s="188">
        <f t="shared" si="4"/>
        <v>0</v>
      </c>
      <c r="P34" s="188">
        <v>0</v>
      </c>
      <c r="Q34" s="188">
        <f t="shared" si="5"/>
        <v>0</v>
      </c>
      <c r="R34" s="190"/>
      <c r="S34" s="190" t="s">
        <v>443</v>
      </c>
      <c r="T34" s="191" t="s">
        <v>359</v>
      </c>
      <c r="U34" s="160">
        <v>0</v>
      </c>
      <c r="V34" s="160">
        <f t="shared" si="6"/>
        <v>0</v>
      </c>
      <c r="W34" s="160"/>
      <c r="X34" s="160" t="s">
        <v>744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1758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85">
        <v>25</v>
      </c>
      <c r="B35" s="186" t="s">
        <v>2253</v>
      </c>
      <c r="C35" s="192" t="s">
        <v>2254</v>
      </c>
      <c r="D35" s="187" t="s">
        <v>422</v>
      </c>
      <c r="E35" s="188">
        <v>102</v>
      </c>
      <c r="F35" s="189"/>
      <c r="G35" s="190">
        <f t="shared" si="0"/>
        <v>0</v>
      </c>
      <c r="H35" s="189"/>
      <c r="I35" s="190">
        <f t="shared" si="1"/>
        <v>0</v>
      </c>
      <c r="J35" s="189"/>
      <c r="K35" s="190">
        <f t="shared" si="2"/>
        <v>0</v>
      </c>
      <c r="L35" s="190">
        <v>21</v>
      </c>
      <c r="M35" s="190">
        <f t="shared" si="3"/>
        <v>0</v>
      </c>
      <c r="N35" s="188">
        <v>0</v>
      </c>
      <c r="O35" s="188">
        <f t="shared" si="4"/>
        <v>0</v>
      </c>
      <c r="P35" s="188">
        <v>0</v>
      </c>
      <c r="Q35" s="188">
        <f t="shared" si="5"/>
        <v>0</v>
      </c>
      <c r="R35" s="190"/>
      <c r="S35" s="190" t="s">
        <v>443</v>
      </c>
      <c r="T35" s="191" t="s">
        <v>359</v>
      </c>
      <c r="U35" s="160">
        <v>0</v>
      </c>
      <c r="V35" s="160">
        <f t="shared" si="6"/>
        <v>0</v>
      </c>
      <c r="W35" s="160"/>
      <c r="X35" s="160" t="s">
        <v>744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1758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5">
      <c r="A36" s="185">
        <v>26</v>
      </c>
      <c r="B36" s="186" t="s">
        <v>2255</v>
      </c>
      <c r="C36" s="192" t="s">
        <v>2174</v>
      </c>
      <c r="D36" s="187" t="s">
        <v>422</v>
      </c>
      <c r="E36" s="188">
        <v>344</v>
      </c>
      <c r="F36" s="189"/>
      <c r="G36" s="190">
        <f t="shared" si="0"/>
        <v>0</v>
      </c>
      <c r="H36" s="189"/>
      <c r="I36" s="190">
        <f t="shared" si="1"/>
        <v>0</v>
      </c>
      <c r="J36" s="189"/>
      <c r="K36" s="190">
        <f t="shared" si="2"/>
        <v>0</v>
      </c>
      <c r="L36" s="190">
        <v>21</v>
      </c>
      <c r="M36" s="190">
        <f t="shared" si="3"/>
        <v>0</v>
      </c>
      <c r="N36" s="188">
        <v>0</v>
      </c>
      <c r="O36" s="188">
        <f t="shared" si="4"/>
        <v>0</v>
      </c>
      <c r="P36" s="188">
        <v>0</v>
      </c>
      <c r="Q36" s="188">
        <f t="shared" si="5"/>
        <v>0</v>
      </c>
      <c r="R36" s="190"/>
      <c r="S36" s="190" t="s">
        <v>443</v>
      </c>
      <c r="T36" s="191" t="s">
        <v>359</v>
      </c>
      <c r="U36" s="160">
        <v>0</v>
      </c>
      <c r="V36" s="160">
        <f t="shared" si="6"/>
        <v>0</v>
      </c>
      <c r="W36" s="160"/>
      <c r="X36" s="160" t="s">
        <v>744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1758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5">
      <c r="A37" s="185">
        <v>27</v>
      </c>
      <c r="B37" s="186" t="s">
        <v>2175</v>
      </c>
      <c r="C37" s="192" t="s">
        <v>2256</v>
      </c>
      <c r="D37" s="187" t="s">
        <v>422</v>
      </c>
      <c r="E37" s="188">
        <v>969.15</v>
      </c>
      <c r="F37" s="189"/>
      <c r="G37" s="190">
        <f t="shared" si="0"/>
        <v>0</v>
      </c>
      <c r="H37" s="189"/>
      <c r="I37" s="190">
        <f t="shared" si="1"/>
        <v>0</v>
      </c>
      <c r="J37" s="189"/>
      <c r="K37" s="190">
        <f t="shared" si="2"/>
        <v>0</v>
      </c>
      <c r="L37" s="190">
        <v>21</v>
      </c>
      <c r="M37" s="190">
        <f t="shared" si="3"/>
        <v>0</v>
      </c>
      <c r="N37" s="188">
        <v>0</v>
      </c>
      <c r="O37" s="188">
        <f t="shared" si="4"/>
        <v>0</v>
      </c>
      <c r="P37" s="188">
        <v>0</v>
      </c>
      <c r="Q37" s="188">
        <f t="shared" si="5"/>
        <v>0</v>
      </c>
      <c r="R37" s="190"/>
      <c r="S37" s="190" t="s">
        <v>443</v>
      </c>
      <c r="T37" s="191" t="s">
        <v>359</v>
      </c>
      <c r="U37" s="160">
        <v>0</v>
      </c>
      <c r="V37" s="160">
        <f t="shared" si="6"/>
        <v>0</v>
      </c>
      <c r="W37" s="160"/>
      <c r="X37" s="160" t="s">
        <v>744</v>
      </c>
      <c r="Y37" s="160" t="s">
        <v>361</v>
      </c>
      <c r="Z37" s="150"/>
      <c r="AA37" s="150"/>
      <c r="AB37" s="150"/>
      <c r="AC37" s="150"/>
      <c r="AD37" s="150"/>
      <c r="AE37" s="150"/>
      <c r="AF37" s="150"/>
      <c r="AG37" s="150" t="s">
        <v>1758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5">
      <c r="A38" s="185">
        <v>28</v>
      </c>
      <c r="B38" s="186" t="s">
        <v>2257</v>
      </c>
      <c r="C38" s="192" t="s">
        <v>2258</v>
      </c>
      <c r="D38" s="187" t="s">
        <v>422</v>
      </c>
      <c r="E38" s="188">
        <v>8</v>
      </c>
      <c r="F38" s="189"/>
      <c r="G38" s="190">
        <f t="shared" si="0"/>
        <v>0</v>
      </c>
      <c r="H38" s="189"/>
      <c r="I38" s="190">
        <f t="shared" si="1"/>
        <v>0</v>
      </c>
      <c r="J38" s="189"/>
      <c r="K38" s="190">
        <f t="shared" si="2"/>
        <v>0</v>
      </c>
      <c r="L38" s="190">
        <v>21</v>
      </c>
      <c r="M38" s="190">
        <f t="shared" si="3"/>
        <v>0</v>
      </c>
      <c r="N38" s="188">
        <v>0</v>
      </c>
      <c r="O38" s="188">
        <f t="shared" si="4"/>
        <v>0</v>
      </c>
      <c r="P38" s="188">
        <v>0</v>
      </c>
      <c r="Q38" s="188">
        <f t="shared" si="5"/>
        <v>0</v>
      </c>
      <c r="R38" s="190"/>
      <c r="S38" s="190" t="s">
        <v>443</v>
      </c>
      <c r="T38" s="191" t="s">
        <v>359</v>
      </c>
      <c r="U38" s="160">
        <v>0</v>
      </c>
      <c r="V38" s="160">
        <f t="shared" si="6"/>
        <v>0</v>
      </c>
      <c r="W38" s="160"/>
      <c r="X38" s="160" t="s">
        <v>744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1758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5">
      <c r="A39" s="185">
        <v>29</v>
      </c>
      <c r="B39" s="186" t="s">
        <v>2259</v>
      </c>
      <c r="C39" s="192" t="s">
        <v>2260</v>
      </c>
      <c r="D39" s="187" t="s">
        <v>768</v>
      </c>
      <c r="E39" s="188">
        <v>1</v>
      </c>
      <c r="F39" s="189"/>
      <c r="G39" s="190">
        <f t="shared" si="0"/>
        <v>0</v>
      </c>
      <c r="H39" s="189"/>
      <c r="I39" s="190">
        <f t="shared" si="1"/>
        <v>0</v>
      </c>
      <c r="J39" s="189"/>
      <c r="K39" s="190">
        <f t="shared" si="2"/>
        <v>0</v>
      </c>
      <c r="L39" s="190">
        <v>21</v>
      </c>
      <c r="M39" s="190">
        <f t="shared" si="3"/>
        <v>0</v>
      </c>
      <c r="N39" s="188">
        <v>0</v>
      </c>
      <c r="O39" s="188">
        <f t="shared" si="4"/>
        <v>0</v>
      </c>
      <c r="P39" s="188">
        <v>0</v>
      </c>
      <c r="Q39" s="188">
        <f t="shared" si="5"/>
        <v>0</v>
      </c>
      <c r="R39" s="190"/>
      <c r="S39" s="190" t="s">
        <v>443</v>
      </c>
      <c r="T39" s="191" t="s">
        <v>359</v>
      </c>
      <c r="U39" s="160">
        <v>0</v>
      </c>
      <c r="V39" s="160">
        <f t="shared" si="6"/>
        <v>0</v>
      </c>
      <c r="W39" s="160"/>
      <c r="X39" s="160" t="s">
        <v>744</v>
      </c>
      <c r="Y39" s="160" t="s">
        <v>361</v>
      </c>
      <c r="Z39" s="150"/>
      <c r="AA39" s="150"/>
      <c r="AB39" s="150"/>
      <c r="AC39" s="150"/>
      <c r="AD39" s="150"/>
      <c r="AE39" s="150"/>
      <c r="AF39" s="150"/>
      <c r="AG39" s="150" t="s">
        <v>1758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5">
      <c r="A40" s="185">
        <v>30</v>
      </c>
      <c r="B40" s="186" t="s">
        <v>2182</v>
      </c>
      <c r="C40" s="192" t="s">
        <v>2183</v>
      </c>
      <c r="D40" s="187" t="s">
        <v>1246</v>
      </c>
      <c r="E40" s="188">
        <v>677.95</v>
      </c>
      <c r="F40" s="189"/>
      <c r="G40" s="190">
        <f t="shared" si="0"/>
        <v>0</v>
      </c>
      <c r="H40" s="189"/>
      <c r="I40" s="190">
        <f t="shared" si="1"/>
        <v>0</v>
      </c>
      <c r="J40" s="189"/>
      <c r="K40" s="190">
        <f t="shared" si="2"/>
        <v>0</v>
      </c>
      <c r="L40" s="190">
        <v>21</v>
      </c>
      <c r="M40" s="190">
        <f t="shared" si="3"/>
        <v>0</v>
      </c>
      <c r="N40" s="188">
        <v>0</v>
      </c>
      <c r="O40" s="188">
        <f t="shared" si="4"/>
        <v>0</v>
      </c>
      <c r="P40" s="188">
        <v>0</v>
      </c>
      <c r="Q40" s="188">
        <f t="shared" si="5"/>
        <v>0</v>
      </c>
      <c r="R40" s="190"/>
      <c r="S40" s="190" t="s">
        <v>443</v>
      </c>
      <c r="T40" s="191" t="s">
        <v>359</v>
      </c>
      <c r="U40" s="160">
        <v>0</v>
      </c>
      <c r="V40" s="160">
        <f t="shared" si="6"/>
        <v>0</v>
      </c>
      <c r="W40" s="160"/>
      <c r="X40" s="160" t="s">
        <v>744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1758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5">
      <c r="A41" s="185">
        <v>31</v>
      </c>
      <c r="B41" s="186" t="s">
        <v>2159</v>
      </c>
      <c r="C41" s="192" t="s">
        <v>2261</v>
      </c>
      <c r="D41" s="187" t="s">
        <v>768</v>
      </c>
      <c r="E41" s="188">
        <v>1</v>
      </c>
      <c r="F41" s="189"/>
      <c r="G41" s="190">
        <f t="shared" si="0"/>
        <v>0</v>
      </c>
      <c r="H41" s="189"/>
      <c r="I41" s="190">
        <f t="shared" si="1"/>
        <v>0</v>
      </c>
      <c r="J41" s="189"/>
      <c r="K41" s="190">
        <f t="shared" si="2"/>
        <v>0</v>
      </c>
      <c r="L41" s="190">
        <v>21</v>
      </c>
      <c r="M41" s="190">
        <f t="shared" si="3"/>
        <v>0</v>
      </c>
      <c r="N41" s="188">
        <v>0</v>
      </c>
      <c r="O41" s="188">
        <f t="shared" si="4"/>
        <v>0</v>
      </c>
      <c r="P41" s="188">
        <v>0</v>
      </c>
      <c r="Q41" s="188">
        <f t="shared" si="5"/>
        <v>0</v>
      </c>
      <c r="R41" s="190"/>
      <c r="S41" s="190" t="s">
        <v>443</v>
      </c>
      <c r="T41" s="191" t="s">
        <v>359</v>
      </c>
      <c r="U41" s="160">
        <v>0</v>
      </c>
      <c r="V41" s="160">
        <f t="shared" si="6"/>
        <v>0</v>
      </c>
      <c r="W41" s="160"/>
      <c r="X41" s="160" t="s">
        <v>744</v>
      </c>
      <c r="Y41" s="160" t="s">
        <v>361</v>
      </c>
      <c r="Z41" s="150"/>
      <c r="AA41" s="150"/>
      <c r="AB41" s="150"/>
      <c r="AC41" s="150"/>
      <c r="AD41" s="150"/>
      <c r="AE41" s="150"/>
      <c r="AF41" s="150"/>
      <c r="AG41" s="150" t="s">
        <v>1758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5">
      <c r="A42" s="185">
        <v>32</v>
      </c>
      <c r="B42" s="186" t="s">
        <v>2262</v>
      </c>
      <c r="C42" s="192" t="s">
        <v>2263</v>
      </c>
      <c r="D42" s="187" t="s">
        <v>768</v>
      </c>
      <c r="E42" s="188">
        <v>1</v>
      </c>
      <c r="F42" s="189"/>
      <c r="G42" s="190">
        <f t="shared" si="0"/>
        <v>0</v>
      </c>
      <c r="H42" s="189"/>
      <c r="I42" s="190">
        <f t="shared" si="1"/>
        <v>0</v>
      </c>
      <c r="J42" s="189"/>
      <c r="K42" s="190">
        <f t="shared" si="2"/>
        <v>0</v>
      </c>
      <c r="L42" s="190">
        <v>21</v>
      </c>
      <c r="M42" s="190">
        <f t="shared" si="3"/>
        <v>0</v>
      </c>
      <c r="N42" s="188">
        <v>0</v>
      </c>
      <c r="O42" s="188">
        <f t="shared" si="4"/>
        <v>0</v>
      </c>
      <c r="P42" s="188">
        <v>0</v>
      </c>
      <c r="Q42" s="188">
        <f t="shared" si="5"/>
        <v>0</v>
      </c>
      <c r="R42" s="190"/>
      <c r="S42" s="190" t="s">
        <v>443</v>
      </c>
      <c r="T42" s="191" t="s">
        <v>359</v>
      </c>
      <c r="U42" s="160">
        <v>0</v>
      </c>
      <c r="V42" s="160">
        <f t="shared" si="6"/>
        <v>0</v>
      </c>
      <c r="W42" s="160"/>
      <c r="X42" s="160" t="s">
        <v>744</v>
      </c>
      <c r="Y42" s="160" t="s">
        <v>361</v>
      </c>
      <c r="Z42" s="150"/>
      <c r="AA42" s="150"/>
      <c r="AB42" s="150"/>
      <c r="AC42" s="150"/>
      <c r="AD42" s="150"/>
      <c r="AE42" s="150"/>
      <c r="AF42" s="150"/>
      <c r="AG42" s="150" t="s">
        <v>1758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5">
      <c r="A43" s="185">
        <v>33</v>
      </c>
      <c r="B43" s="186" t="s">
        <v>2184</v>
      </c>
      <c r="C43" s="192" t="s">
        <v>2185</v>
      </c>
      <c r="D43" s="187" t="s">
        <v>2181</v>
      </c>
      <c r="E43" s="188">
        <v>1</v>
      </c>
      <c r="F43" s="189"/>
      <c r="G43" s="190">
        <f t="shared" si="0"/>
        <v>0</v>
      </c>
      <c r="H43" s="189"/>
      <c r="I43" s="190">
        <f t="shared" si="1"/>
        <v>0</v>
      </c>
      <c r="J43" s="189"/>
      <c r="K43" s="190">
        <f t="shared" si="2"/>
        <v>0</v>
      </c>
      <c r="L43" s="190">
        <v>21</v>
      </c>
      <c r="M43" s="190">
        <f t="shared" si="3"/>
        <v>0</v>
      </c>
      <c r="N43" s="188">
        <v>0</v>
      </c>
      <c r="O43" s="188">
        <f t="shared" si="4"/>
        <v>0</v>
      </c>
      <c r="P43" s="188">
        <v>0</v>
      </c>
      <c r="Q43" s="188">
        <f t="shared" si="5"/>
        <v>0</v>
      </c>
      <c r="R43" s="190"/>
      <c r="S43" s="190" t="s">
        <v>443</v>
      </c>
      <c r="T43" s="191" t="s">
        <v>359</v>
      </c>
      <c r="U43" s="160">
        <v>0</v>
      </c>
      <c r="V43" s="160">
        <f t="shared" si="6"/>
        <v>0</v>
      </c>
      <c r="W43" s="160"/>
      <c r="X43" s="160" t="s">
        <v>744</v>
      </c>
      <c r="Y43" s="160" t="s">
        <v>361</v>
      </c>
      <c r="Z43" s="150"/>
      <c r="AA43" s="150"/>
      <c r="AB43" s="150"/>
      <c r="AC43" s="150"/>
      <c r="AD43" s="150"/>
      <c r="AE43" s="150"/>
      <c r="AF43" s="150"/>
      <c r="AG43" s="150" t="s">
        <v>1758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5">
      <c r="A44" s="185">
        <v>34</v>
      </c>
      <c r="B44" s="186" t="s">
        <v>2264</v>
      </c>
      <c r="C44" s="192" t="s">
        <v>2265</v>
      </c>
      <c r="D44" s="187" t="s">
        <v>768</v>
      </c>
      <c r="E44" s="188">
        <v>23</v>
      </c>
      <c r="F44" s="189"/>
      <c r="G44" s="190">
        <f t="shared" si="0"/>
        <v>0</v>
      </c>
      <c r="H44" s="189"/>
      <c r="I44" s="190">
        <f t="shared" si="1"/>
        <v>0</v>
      </c>
      <c r="J44" s="189"/>
      <c r="K44" s="190">
        <f t="shared" si="2"/>
        <v>0</v>
      </c>
      <c r="L44" s="190">
        <v>21</v>
      </c>
      <c r="M44" s="190">
        <f t="shared" si="3"/>
        <v>0</v>
      </c>
      <c r="N44" s="188">
        <v>0</v>
      </c>
      <c r="O44" s="188">
        <f t="shared" si="4"/>
        <v>0</v>
      </c>
      <c r="P44" s="188">
        <v>0</v>
      </c>
      <c r="Q44" s="188">
        <f t="shared" si="5"/>
        <v>0</v>
      </c>
      <c r="R44" s="190"/>
      <c r="S44" s="190" t="s">
        <v>443</v>
      </c>
      <c r="T44" s="191" t="s">
        <v>359</v>
      </c>
      <c r="U44" s="160">
        <v>0</v>
      </c>
      <c r="V44" s="160">
        <f t="shared" si="6"/>
        <v>0</v>
      </c>
      <c r="W44" s="160"/>
      <c r="X44" s="160" t="s">
        <v>744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1758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5">
      <c r="A45" s="185">
        <v>35</v>
      </c>
      <c r="B45" s="186" t="s">
        <v>2266</v>
      </c>
      <c r="C45" s="192" t="s">
        <v>2267</v>
      </c>
      <c r="D45" s="187" t="s">
        <v>768</v>
      </c>
      <c r="E45" s="188">
        <v>14</v>
      </c>
      <c r="F45" s="189"/>
      <c r="G45" s="190">
        <f t="shared" si="0"/>
        <v>0</v>
      </c>
      <c r="H45" s="189"/>
      <c r="I45" s="190">
        <f t="shared" si="1"/>
        <v>0</v>
      </c>
      <c r="J45" s="189"/>
      <c r="K45" s="190">
        <f t="shared" si="2"/>
        <v>0</v>
      </c>
      <c r="L45" s="190">
        <v>21</v>
      </c>
      <c r="M45" s="190">
        <f t="shared" si="3"/>
        <v>0</v>
      </c>
      <c r="N45" s="188">
        <v>0</v>
      </c>
      <c r="O45" s="188">
        <f t="shared" si="4"/>
        <v>0</v>
      </c>
      <c r="P45" s="188">
        <v>0</v>
      </c>
      <c r="Q45" s="188">
        <f t="shared" si="5"/>
        <v>0</v>
      </c>
      <c r="R45" s="190"/>
      <c r="S45" s="190" t="s">
        <v>443</v>
      </c>
      <c r="T45" s="191" t="s">
        <v>359</v>
      </c>
      <c r="U45" s="160">
        <v>0</v>
      </c>
      <c r="V45" s="160">
        <f t="shared" si="6"/>
        <v>0</v>
      </c>
      <c r="W45" s="160"/>
      <c r="X45" s="160" t="s">
        <v>744</v>
      </c>
      <c r="Y45" s="160" t="s">
        <v>361</v>
      </c>
      <c r="Z45" s="150"/>
      <c r="AA45" s="150"/>
      <c r="AB45" s="150"/>
      <c r="AC45" s="150"/>
      <c r="AD45" s="150"/>
      <c r="AE45" s="150"/>
      <c r="AF45" s="150"/>
      <c r="AG45" s="150" t="s">
        <v>1758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5">
      <c r="A46" s="185">
        <v>36</v>
      </c>
      <c r="B46" s="186" t="s">
        <v>2268</v>
      </c>
      <c r="C46" s="192" t="s">
        <v>2269</v>
      </c>
      <c r="D46" s="187" t="s">
        <v>768</v>
      </c>
      <c r="E46" s="188">
        <v>9</v>
      </c>
      <c r="F46" s="189"/>
      <c r="G46" s="190">
        <f t="shared" si="0"/>
        <v>0</v>
      </c>
      <c r="H46" s="189"/>
      <c r="I46" s="190">
        <f t="shared" si="1"/>
        <v>0</v>
      </c>
      <c r="J46" s="189"/>
      <c r="K46" s="190">
        <f t="shared" si="2"/>
        <v>0</v>
      </c>
      <c r="L46" s="190">
        <v>21</v>
      </c>
      <c r="M46" s="190">
        <f t="shared" si="3"/>
        <v>0</v>
      </c>
      <c r="N46" s="188">
        <v>0</v>
      </c>
      <c r="O46" s="188">
        <f t="shared" si="4"/>
        <v>0</v>
      </c>
      <c r="P46" s="188">
        <v>0</v>
      </c>
      <c r="Q46" s="188">
        <f t="shared" si="5"/>
        <v>0</v>
      </c>
      <c r="R46" s="190"/>
      <c r="S46" s="190" t="s">
        <v>443</v>
      </c>
      <c r="T46" s="191" t="s">
        <v>359</v>
      </c>
      <c r="U46" s="160">
        <v>0</v>
      </c>
      <c r="V46" s="160">
        <f t="shared" si="6"/>
        <v>0</v>
      </c>
      <c r="W46" s="160"/>
      <c r="X46" s="160" t="s">
        <v>744</v>
      </c>
      <c r="Y46" s="160" t="s">
        <v>361</v>
      </c>
      <c r="Z46" s="150"/>
      <c r="AA46" s="150"/>
      <c r="AB46" s="150"/>
      <c r="AC46" s="150"/>
      <c r="AD46" s="150"/>
      <c r="AE46" s="150"/>
      <c r="AF46" s="150"/>
      <c r="AG46" s="150" t="s">
        <v>1758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5">
      <c r="A47" s="185">
        <v>37</v>
      </c>
      <c r="B47" s="186" t="s">
        <v>2270</v>
      </c>
      <c r="C47" s="192" t="s">
        <v>2271</v>
      </c>
      <c r="D47" s="187" t="s">
        <v>768</v>
      </c>
      <c r="E47" s="188">
        <v>3</v>
      </c>
      <c r="F47" s="189"/>
      <c r="G47" s="190">
        <f t="shared" si="0"/>
        <v>0</v>
      </c>
      <c r="H47" s="189"/>
      <c r="I47" s="190">
        <f t="shared" si="1"/>
        <v>0</v>
      </c>
      <c r="J47" s="189"/>
      <c r="K47" s="190">
        <f t="shared" si="2"/>
        <v>0</v>
      </c>
      <c r="L47" s="190">
        <v>21</v>
      </c>
      <c r="M47" s="190">
        <f t="shared" si="3"/>
        <v>0</v>
      </c>
      <c r="N47" s="188">
        <v>0</v>
      </c>
      <c r="O47" s="188">
        <f t="shared" si="4"/>
        <v>0</v>
      </c>
      <c r="P47" s="188">
        <v>0</v>
      </c>
      <c r="Q47" s="188">
        <f t="shared" si="5"/>
        <v>0</v>
      </c>
      <c r="R47" s="190"/>
      <c r="S47" s="190" t="s">
        <v>443</v>
      </c>
      <c r="T47" s="191" t="s">
        <v>359</v>
      </c>
      <c r="U47" s="160">
        <v>0</v>
      </c>
      <c r="V47" s="160">
        <f t="shared" si="6"/>
        <v>0</v>
      </c>
      <c r="W47" s="160"/>
      <c r="X47" s="160" t="s">
        <v>744</v>
      </c>
      <c r="Y47" s="160" t="s">
        <v>361</v>
      </c>
      <c r="Z47" s="150"/>
      <c r="AA47" s="150"/>
      <c r="AB47" s="150"/>
      <c r="AC47" s="150"/>
      <c r="AD47" s="150"/>
      <c r="AE47" s="150"/>
      <c r="AF47" s="150"/>
      <c r="AG47" s="150" t="s">
        <v>1758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5">
      <c r="A48" s="185">
        <v>38</v>
      </c>
      <c r="B48" s="186" t="s">
        <v>2272</v>
      </c>
      <c r="C48" s="192" t="s">
        <v>2273</v>
      </c>
      <c r="D48" s="187" t="s">
        <v>768</v>
      </c>
      <c r="E48" s="188">
        <v>6</v>
      </c>
      <c r="F48" s="189"/>
      <c r="G48" s="190">
        <f t="shared" si="0"/>
        <v>0</v>
      </c>
      <c r="H48" s="189"/>
      <c r="I48" s="190">
        <f t="shared" si="1"/>
        <v>0</v>
      </c>
      <c r="J48" s="189"/>
      <c r="K48" s="190">
        <f t="shared" si="2"/>
        <v>0</v>
      </c>
      <c r="L48" s="190">
        <v>21</v>
      </c>
      <c r="M48" s="190">
        <f t="shared" si="3"/>
        <v>0</v>
      </c>
      <c r="N48" s="188">
        <v>0</v>
      </c>
      <c r="O48" s="188">
        <f t="shared" si="4"/>
        <v>0</v>
      </c>
      <c r="P48" s="188">
        <v>0</v>
      </c>
      <c r="Q48" s="188">
        <f t="shared" si="5"/>
        <v>0</v>
      </c>
      <c r="R48" s="190"/>
      <c r="S48" s="190" t="s">
        <v>443</v>
      </c>
      <c r="T48" s="191" t="s">
        <v>359</v>
      </c>
      <c r="U48" s="160">
        <v>0</v>
      </c>
      <c r="V48" s="160">
        <f t="shared" si="6"/>
        <v>0</v>
      </c>
      <c r="W48" s="160"/>
      <c r="X48" s="160" t="s">
        <v>744</v>
      </c>
      <c r="Y48" s="160" t="s">
        <v>361</v>
      </c>
      <c r="Z48" s="150"/>
      <c r="AA48" s="150"/>
      <c r="AB48" s="150"/>
      <c r="AC48" s="150"/>
      <c r="AD48" s="150"/>
      <c r="AE48" s="150"/>
      <c r="AF48" s="150"/>
      <c r="AG48" s="150" t="s">
        <v>1758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5">
      <c r="A49" s="185">
        <v>39</v>
      </c>
      <c r="B49" s="186" t="s">
        <v>2274</v>
      </c>
      <c r="C49" s="192" t="s">
        <v>2275</v>
      </c>
      <c r="D49" s="187" t="s">
        <v>768</v>
      </c>
      <c r="E49" s="188">
        <v>2</v>
      </c>
      <c r="F49" s="189"/>
      <c r="G49" s="190">
        <f t="shared" si="0"/>
        <v>0</v>
      </c>
      <c r="H49" s="189"/>
      <c r="I49" s="190">
        <f t="shared" si="1"/>
        <v>0</v>
      </c>
      <c r="J49" s="189"/>
      <c r="K49" s="190">
        <f t="shared" si="2"/>
        <v>0</v>
      </c>
      <c r="L49" s="190">
        <v>21</v>
      </c>
      <c r="M49" s="190">
        <f t="shared" si="3"/>
        <v>0</v>
      </c>
      <c r="N49" s="188">
        <v>0</v>
      </c>
      <c r="O49" s="188">
        <f t="shared" si="4"/>
        <v>0</v>
      </c>
      <c r="P49" s="188">
        <v>0</v>
      </c>
      <c r="Q49" s="188">
        <f t="shared" si="5"/>
        <v>0</v>
      </c>
      <c r="R49" s="190"/>
      <c r="S49" s="190" t="s">
        <v>443</v>
      </c>
      <c r="T49" s="191" t="s">
        <v>359</v>
      </c>
      <c r="U49" s="160">
        <v>0</v>
      </c>
      <c r="V49" s="160">
        <f t="shared" si="6"/>
        <v>0</v>
      </c>
      <c r="W49" s="160"/>
      <c r="X49" s="160" t="s">
        <v>744</v>
      </c>
      <c r="Y49" s="160" t="s">
        <v>361</v>
      </c>
      <c r="Z49" s="150"/>
      <c r="AA49" s="150"/>
      <c r="AB49" s="150"/>
      <c r="AC49" s="150"/>
      <c r="AD49" s="150"/>
      <c r="AE49" s="150"/>
      <c r="AF49" s="150"/>
      <c r="AG49" s="150" t="s">
        <v>1758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5">
      <c r="A50" s="185">
        <v>40</v>
      </c>
      <c r="B50" s="186" t="s">
        <v>2276</v>
      </c>
      <c r="C50" s="192" t="s">
        <v>2277</v>
      </c>
      <c r="D50" s="187" t="s">
        <v>768</v>
      </c>
      <c r="E50" s="188">
        <v>8</v>
      </c>
      <c r="F50" s="189"/>
      <c r="G50" s="190">
        <f t="shared" si="0"/>
        <v>0</v>
      </c>
      <c r="H50" s="189"/>
      <c r="I50" s="190">
        <f t="shared" si="1"/>
        <v>0</v>
      </c>
      <c r="J50" s="189"/>
      <c r="K50" s="190">
        <f t="shared" si="2"/>
        <v>0</v>
      </c>
      <c r="L50" s="190">
        <v>21</v>
      </c>
      <c r="M50" s="190">
        <f t="shared" si="3"/>
        <v>0</v>
      </c>
      <c r="N50" s="188">
        <v>0</v>
      </c>
      <c r="O50" s="188">
        <f t="shared" si="4"/>
        <v>0</v>
      </c>
      <c r="P50" s="188">
        <v>0</v>
      </c>
      <c r="Q50" s="188">
        <f t="shared" si="5"/>
        <v>0</v>
      </c>
      <c r="R50" s="190"/>
      <c r="S50" s="190" t="s">
        <v>443</v>
      </c>
      <c r="T50" s="191" t="s">
        <v>359</v>
      </c>
      <c r="U50" s="160">
        <v>0</v>
      </c>
      <c r="V50" s="160">
        <f t="shared" si="6"/>
        <v>0</v>
      </c>
      <c r="W50" s="160"/>
      <c r="X50" s="160" t="s">
        <v>744</v>
      </c>
      <c r="Y50" s="160" t="s">
        <v>361</v>
      </c>
      <c r="Z50" s="150"/>
      <c r="AA50" s="150"/>
      <c r="AB50" s="150"/>
      <c r="AC50" s="150"/>
      <c r="AD50" s="150"/>
      <c r="AE50" s="150"/>
      <c r="AF50" s="150"/>
      <c r="AG50" s="150" t="s">
        <v>1758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5">
      <c r="A51" s="185">
        <v>41</v>
      </c>
      <c r="B51" s="186" t="s">
        <v>2278</v>
      </c>
      <c r="C51" s="192" t="s">
        <v>2279</v>
      </c>
      <c r="D51" s="187" t="s">
        <v>768</v>
      </c>
      <c r="E51" s="188">
        <v>6</v>
      </c>
      <c r="F51" s="189"/>
      <c r="G51" s="190">
        <f t="shared" si="0"/>
        <v>0</v>
      </c>
      <c r="H51" s="189"/>
      <c r="I51" s="190">
        <f t="shared" si="1"/>
        <v>0</v>
      </c>
      <c r="J51" s="189"/>
      <c r="K51" s="190">
        <f t="shared" si="2"/>
        <v>0</v>
      </c>
      <c r="L51" s="190">
        <v>21</v>
      </c>
      <c r="M51" s="190">
        <f t="shared" si="3"/>
        <v>0</v>
      </c>
      <c r="N51" s="188">
        <v>0</v>
      </c>
      <c r="O51" s="188">
        <f t="shared" si="4"/>
        <v>0</v>
      </c>
      <c r="P51" s="188">
        <v>0</v>
      </c>
      <c r="Q51" s="188">
        <f t="shared" si="5"/>
        <v>0</v>
      </c>
      <c r="R51" s="190"/>
      <c r="S51" s="190" t="s">
        <v>443</v>
      </c>
      <c r="T51" s="191" t="s">
        <v>359</v>
      </c>
      <c r="U51" s="160">
        <v>0</v>
      </c>
      <c r="V51" s="160">
        <f t="shared" si="6"/>
        <v>0</v>
      </c>
      <c r="W51" s="160"/>
      <c r="X51" s="160" t="s">
        <v>744</v>
      </c>
      <c r="Y51" s="160" t="s">
        <v>361</v>
      </c>
      <c r="Z51" s="150"/>
      <c r="AA51" s="150"/>
      <c r="AB51" s="150"/>
      <c r="AC51" s="150"/>
      <c r="AD51" s="150"/>
      <c r="AE51" s="150"/>
      <c r="AF51" s="150"/>
      <c r="AG51" s="150" t="s">
        <v>1758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ht="20.399999999999999" outlineLevel="1" x14ac:dyDescent="0.25">
      <c r="A52" s="185">
        <v>42</v>
      </c>
      <c r="B52" s="186" t="s">
        <v>2280</v>
      </c>
      <c r="C52" s="192" t="s">
        <v>2281</v>
      </c>
      <c r="D52" s="187" t="s">
        <v>768</v>
      </c>
      <c r="E52" s="188">
        <v>4</v>
      </c>
      <c r="F52" s="189"/>
      <c r="G52" s="190">
        <f t="shared" si="0"/>
        <v>0</v>
      </c>
      <c r="H52" s="189"/>
      <c r="I52" s="190">
        <f t="shared" si="1"/>
        <v>0</v>
      </c>
      <c r="J52" s="189"/>
      <c r="K52" s="190">
        <f t="shared" si="2"/>
        <v>0</v>
      </c>
      <c r="L52" s="190">
        <v>21</v>
      </c>
      <c r="M52" s="190">
        <f t="shared" si="3"/>
        <v>0</v>
      </c>
      <c r="N52" s="188">
        <v>0</v>
      </c>
      <c r="O52" s="188">
        <f t="shared" si="4"/>
        <v>0</v>
      </c>
      <c r="P52" s="188">
        <v>0</v>
      </c>
      <c r="Q52" s="188">
        <f t="shared" si="5"/>
        <v>0</v>
      </c>
      <c r="R52" s="190"/>
      <c r="S52" s="190" t="s">
        <v>443</v>
      </c>
      <c r="T52" s="191" t="s">
        <v>359</v>
      </c>
      <c r="U52" s="160">
        <v>0</v>
      </c>
      <c r="V52" s="160">
        <f t="shared" si="6"/>
        <v>0</v>
      </c>
      <c r="W52" s="160"/>
      <c r="X52" s="160" t="s">
        <v>744</v>
      </c>
      <c r="Y52" s="160" t="s">
        <v>361</v>
      </c>
      <c r="Z52" s="150"/>
      <c r="AA52" s="150"/>
      <c r="AB52" s="150"/>
      <c r="AC52" s="150"/>
      <c r="AD52" s="150"/>
      <c r="AE52" s="150"/>
      <c r="AF52" s="150"/>
      <c r="AG52" s="150" t="s">
        <v>1758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5">
      <c r="A53" s="185">
        <v>43</v>
      </c>
      <c r="B53" s="186" t="s">
        <v>2282</v>
      </c>
      <c r="C53" s="192" t="s">
        <v>2283</v>
      </c>
      <c r="D53" s="187" t="s">
        <v>768</v>
      </c>
      <c r="E53" s="188">
        <v>4</v>
      </c>
      <c r="F53" s="189"/>
      <c r="G53" s="190">
        <f t="shared" si="0"/>
        <v>0</v>
      </c>
      <c r="H53" s="189"/>
      <c r="I53" s="190">
        <f t="shared" si="1"/>
        <v>0</v>
      </c>
      <c r="J53" s="189"/>
      <c r="K53" s="190">
        <f t="shared" si="2"/>
        <v>0</v>
      </c>
      <c r="L53" s="190">
        <v>21</v>
      </c>
      <c r="M53" s="190">
        <f t="shared" si="3"/>
        <v>0</v>
      </c>
      <c r="N53" s="188">
        <v>0</v>
      </c>
      <c r="O53" s="188">
        <f t="shared" si="4"/>
        <v>0</v>
      </c>
      <c r="P53" s="188">
        <v>0</v>
      </c>
      <c r="Q53" s="188">
        <f t="shared" si="5"/>
        <v>0</v>
      </c>
      <c r="R53" s="190"/>
      <c r="S53" s="190" t="s">
        <v>443</v>
      </c>
      <c r="T53" s="191" t="s">
        <v>359</v>
      </c>
      <c r="U53" s="160">
        <v>0</v>
      </c>
      <c r="V53" s="160">
        <f t="shared" si="6"/>
        <v>0</v>
      </c>
      <c r="W53" s="160"/>
      <c r="X53" s="160" t="s">
        <v>744</v>
      </c>
      <c r="Y53" s="160" t="s">
        <v>361</v>
      </c>
      <c r="Z53" s="150"/>
      <c r="AA53" s="150"/>
      <c r="AB53" s="150"/>
      <c r="AC53" s="150"/>
      <c r="AD53" s="150"/>
      <c r="AE53" s="150"/>
      <c r="AF53" s="150"/>
      <c r="AG53" s="150" t="s">
        <v>1758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5">
      <c r="A54" s="185">
        <v>44</v>
      </c>
      <c r="B54" s="186" t="s">
        <v>2284</v>
      </c>
      <c r="C54" s="192" t="s">
        <v>2285</v>
      </c>
      <c r="D54" s="187" t="s">
        <v>768</v>
      </c>
      <c r="E54" s="188">
        <v>1</v>
      </c>
      <c r="F54" s="189"/>
      <c r="G54" s="190">
        <f t="shared" si="0"/>
        <v>0</v>
      </c>
      <c r="H54" s="189"/>
      <c r="I54" s="190">
        <f t="shared" si="1"/>
        <v>0</v>
      </c>
      <c r="J54" s="189"/>
      <c r="K54" s="190">
        <f t="shared" si="2"/>
        <v>0</v>
      </c>
      <c r="L54" s="190">
        <v>21</v>
      </c>
      <c r="M54" s="190">
        <f t="shared" si="3"/>
        <v>0</v>
      </c>
      <c r="N54" s="188">
        <v>0</v>
      </c>
      <c r="O54" s="188">
        <f t="shared" si="4"/>
        <v>0</v>
      </c>
      <c r="P54" s="188">
        <v>0</v>
      </c>
      <c r="Q54" s="188">
        <f t="shared" si="5"/>
        <v>0</v>
      </c>
      <c r="R54" s="190"/>
      <c r="S54" s="190" t="s">
        <v>443</v>
      </c>
      <c r="T54" s="191" t="s">
        <v>359</v>
      </c>
      <c r="U54" s="160">
        <v>0</v>
      </c>
      <c r="V54" s="160">
        <f t="shared" si="6"/>
        <v>0</v>
      </c>
      <c r="W54" s="160"/>
      <c r="X54" s="160" t="s">
        <v>744</v>
      </c>
      <c r="Y54" s="160" t="s">
        <v>361</v>
      </c>
      <c r="Z54" s="150"/>
      <c r="AA54" s="150"/>
      <c r="AB54" s="150"/>
      <c r="AC54" s="150"/>
      <c r="AD54" s="150"/>
      <c r="AE54" s="150"/>
      <c r="AF54" s="150"/>
      <c r="AG54" s="150" t="s">
        <v>1758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x14ac:dyDescent="0.25">
      <c r="A55" s="162" t="s">
        <v>353</v>
      </c>
      <c r="B55" s="163" t="s">
        <v>310</v>
      </c>
      <c r="C55" s="177" t="s">
        <v>311</v>
      </c>
      <c r="D55" s="164"/>
      <c r="E55" s="165"/>
      <c r="F55" s="166"/>
      <c r="G55" s="166">
        <f>SUMIF(AG56:AG56,"&lt;&gt;NOR",G56:G56)</f>
        <v>0</v>
      </c>
      <c r="H55" s="166"/>
      <c r="I55" s="166">
        <f>SUM(I56:I56)</f>
        <v>0</v>
      </c>
      <c r="J55" s="166"/>
      <c r="K55" s="166">
        <f>SUM(K56:K56)</f>
        <v>0</v>
      </c>
      <c r="L55" s="166"/>
      <c r="M55" s="166">
        <f>SUM(M56:M56)</f>
        <v>0</v>
      </c>
      <c r="N55" s="165"/>
      <c r="O55" s="165">
        <f>SUM(O56:O56)</f>
        <v>0</v>
      </c>
      <c r="P55" s="165"/>
      <c r="Q55" s="165">
        <f>SUM(Q56:Q56)</f>
        <v>0</v>
      </c>
      <c r="R55" s="166"/>
      <c r="S55" s="166"/>
      <c r="T55" s="167"/>
      <c r="U55" s="161"/>
      <c r="V55" s="161">
        <f>SUM(V56:V56)</f>
        <v>0</v>
      </c>
      <c r="W55" s="161"/>
      <c r="X55" s="161"/>
      <c r="Y55" s="161"/>
      <c r="AG55" t="s">
        <v>354</v>
      </c>
    </row>
    <row r="56" spans="1:60" outlineLevel="1" x14ac:dyDescent="0.25">
      <c r="A56" s="185">
        <v>45</v>
      </c>
      <c r="B56" s="186" t="s">
        <v>2186</v>
      </c>
      <c r="C56" s="192" t="s">
        <v>2187</v>
      </c>
      <c r="D56" s="187" t="s">
        <v>422</v>
      </c>
      <c r="E56" s="188">
        <v>1458</v>
      </c>
      <c r="F56" s="189"/>
      <c r="G56" s="190">
        <f>ROUND(E56*F56,2)</f>
        <v>0</v>
      </c>
      <c r="H56" s="189"/>
      <c r="I56" s="190">
        <f>ROUND(E56*H56,2)</f>
        <v>0</v>
      </c>
      <c r="J56" s="189"/>
      <c r="K56" s="190">
        <f>ROUND(E56*J56,2)</f>
        <v>0</v>
      </c>
      <c r="L56" s="190">
        <v>21</v>
      </c>
      <c r="M56" s="190">
        <f>G56*(1+L56/100)</f>
        <v>0</v>
      </c>
      <c r="N56" s="188">
        <v>0</v>
      </c>
      <c r="O56" s="188">
        <f>ROUND(E56*N56,2)</f>
        <v>0</v>
      </c>
      <c r="P56" s="188">
        <v>0</v>
      </c>
      <c r="Q56" s="188">
        <f>ROUND(E56*P56,2)</f>
        <v>0</v>
      </c>
      <c r="R56" s="190"/>
      <c r="S56" s="190" t="s">
        <v>443</v>
      </c>
      <c r="T56" s="191" t="s">
        <v>359</v>
      </c>
      <c r="U56" s="160">
        <v>0</v>
      </c>
      <c r="V56" s="160">
        <f>ROUND(E56*U56,2)</f>
        <v>0</v>
      </c>
      <c r="W56" s="160"/>
      <c r="X56" s="160" t="s">
        <v>410</v>
      </c>
      <c r="Y56" s="160" t="s">
        <v>361</v>
      </c>
      <c r="Z56" s="150"/>
      <c r="AA56" s="150"/>
      <c r="AB56" s="150"/>
      <c r="AC56" s="150"/>
      <c r="AD56" s="150"/>
      <c r="AE56" s="150"/>
      <c r="AF56" s="150"/>
      <c r="AG56" s="150" t="s">
        <v>1578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x14ac:dyDescent="0.25">
      <c r="A57" s="162" t="s">
        <v>353</v>
      </c>
      <c r="B57" s="163" t="s">
        <v>312</v>
      </c>
      <c r="C57" s="177" t="s">
        <v>313</v>
      </c>
      <c r="D57" s="164"/>
      <c r="E57" s="165"/>
      <c r="F57" s="166"/>
      <c r="G57" s="166">
        <f>SUMIF(AG58:AG80,"&lt;&gt;NOR",G58:G80)</f>
        <v>0</v>
      </c>
      <c r="H57" s="166"/>
      <c r="I57" s="166">
        <f>SUM(I58:I80)</f>
        <v>0</v>
      </c>
      <c r="J57" s="166"/>
      <c r="K57" s="166">
        <f>SUM(K58:K80)</f>
        <v>0</v>
      </c>
      <c r="L57" s="166"/>
      <c r="M57" s="166">
        <f>SUM(M58:M80)</f>
        <v>0</v>
      </c>
      <c r="N57" s="165"/>
      <c r="O57" s="165">
        <f>SUM(O58:O80)</f>
        <v>0</v>
      </c>
      <c r="P57" s="165"/>
      <c r="Q57" s="165">
        <f>SUM(Q58:Q80)</f>
        <v>0</v>
      </c>
      <c r="R57" s="166"/>
      <c r="S57" s="166"/>
      <c r="T57" s="167"/>
      <c r="U57" s="161"/>
      <c r="V57" s="161">
        <f>SUM(V58:V80)</f>
        <v>0</v>
      </c>
      <c r="W57" s="161"/>
      <c r="X57" s="161"/>
      <c r="Y57" s="161"/>
      <c r="AG57" t="s">
        <v>354</v>
      </c>
    </row>
    <row r="58" spans="1:60" outlineLevel="1" x14ac:dyDescent="0.25">
      <c r="A58" s="185">
        <v>46</v>
      </c>
      <c r="B58" s="186" t="s">
        <v>2286</v>
      </c>
      <c r="C58" s="192" t="s">
        <v>2287</v>
      </c>
      <c r="D58" s="187" t="s">
        <v>768</v>
      </c>
      <c r="E58" s="188">
        <v>19</v>
      </c>
      <c r="F58" s="189"/>
      <c r="G58" s="190">
        <f t="shared" ref="G58:G80" si="7">ROUND(E58*F58,2)</f>
        <v>0</v>
      </c>
      <c r="H58" s="189"/>
      <c r="I58" s="190">
        <f t="shared" ref="I58:I80" si="8">ROUND(E58*H58,2)</f>
        <v>0</v>
      </c>
      <c r="J58" s="189"/>
      <c r="K58" s="190">
        <f t="shared" ref="K58:K80" si="9">ROUND(E58*J58,2)</f>
        <v>0</v>
      </c>
      <c r="L58" s="190">
        <v>21</v>
      </c>
      <c r="M58" s="190">
        <f t="shared" ref="M58:M80" si="10">G58*(1+L58/100)</f>
        <v>0</v>
      </c>
      <c r="N58" s="188">
        <v>0</v>
      </c>
      <c r="O58" s="188">
        <f t="shared" ref="O58:O80" si="11">ROUND(E58*N58,2)</f>
        <v>0</v>
      </c>
      <c r="P58" s="188">
        <v>0</v>
      </c>
      <c r="Q58" s="188">
        <f t="shared" ref="Q58:Q80" si="12">ROUND(E58*P58,2)</f>
        <v>0</v>
      </c>
      <c r="R58" s="190"/>
      <c r="S58" s="190" t="s">
        <v>443</v>
      </c>
      <c r="T58" s="191" t="s">
        <v>359</v>
      </c>
      <c r="U58" s="160">
        <v>0</v>
      </c>
      <c r="V58" s="160">
        <f t="shared" ref="V58:V80" si="13">ROUND(E58*U58,2)</f>
        <v>0</v>
      </c>
      <c r="W58" s="160"/>
      <c r="X58" s="160" t="s">
        <v>410</v>
      </c>
      <c r="Y58" s="160" t="s">
        <v>361</v>
      </c>
      <c r="Z58" s="150"/>
      <c r="AA58" s="150"/>
      <c r="AB58" s="150"/>
      <c r="AC58" s="150"/>
      <c r="AD58" s="150"/>
      <c r="AE58" s="150"/>
      <c r="AF58" s="150"/>
      <c r="AG58" s="150" t="s">
        <v>1578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5">
      <c r="A59" s="185">
        <v>47</v>
      </c>
      <c r="B59" s="186" t="s">
        <v>2288</v>
      </c>
      <c r="C59" s="192" t="s">
        <v>2289</v>
      </c>
      <c r="D59" s="187" t="s">
        <v>768</v>
      </c>
      <c r="E59" s="188">
        <v>23</v>
      </c>
      <c r="F59" s="189"/>
      <c r="G59" s="190">
        <f t="shared" si="7"/>
        <v>0</v>
      </c>
      <c r="H59" s="189"/>
      <c r="I59" s="190">
        <f t="shared" si="8"/>
        <v>0</v>
      </c>
      <c r="J59" s="189"/>
      <c r="K59" s="190">
        <f t="shared" si="9"/>
        <v>0</v>
      </c>
      <c r="L59" s="190">
        <v>21</v>
      </c>
      <c r="M59" s="190">
        <f t="shared" si="10"/>
        <v>0</v>
      </c>
      <c r="N59" s="188">
        <v>0</v>
      </c>
      <c r="O59" s="188">
        <f t="shared" si="11"/>
        <v>0</v>
      </c>
      <c r="P59" s="188">
        <v>0</v>
      </c>
      <c r="Q59" s="188">
        <f t="shared" si="12"/>
        <v>0</v>
      </c>
      <c r="R59" s="190"/>
      <c r="S59" s="190" t="s">
        <v>443</v>
      </c>
      <c r="T59" s="191" t="s">
        <v>359</v>
      </c>
      <c r="U59" s="160">
        <v>0</v>
      </c>
      <c r="V59" s="160">
        <f t="shared" si="13"/>
        <v>0</v>
      </c>
      <c r="W59" s="160"/>
      <c r="X59" s="160" t="s">
        <v>410</v>
      </c>
      <c r="Y59" s="160" t="s">
        <v>361</v>
      </c>
      <c r="Z59" s="150"/>
      <c r="AA59" s="150"/>
      <c r="AB59" s="150"/>
      <c r="AC59" s="150"/>
      <c r="AD59" s="150"/>
      <c r="AE59" s="150"/>
      <c r="AF59" s="150"/>
      <c r="AG59" s="150" t="s">
        <v>1578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5">
      <c r="A60" s="185">
        <v>48</v>
      </c>
      <c r="B60" s="186" t="s">
        <v>2188</v>
      </c>
      <c r="C60" s="192" t="s">
        <v>2189</v>
      </c>
      <c r="D60" s="187" t="s">
        <v>422</v>
      </c>
      <c r="E60" s="188">
        <v>614</v>
      </c>
      <c r="F60" s="189"/>
      <c r="G60" s="190">
        <f t="shared" si="7"/>
        <v>0</v>
      </c>
      <c r="H60" s="189"/>
      <c r="I60" s="190">
        <f t="shared" si="8"/>
        <v>0</v>
      </c>
      <c r="J60" s="189"/>
      <c r="K60" s="190">
        <f t="shared" si="9"/>
        <v>0</v>
      </c>
      <c r="L60" s="190">
        <v>21</v>
      </c>
      <c r="M60" s="190">
        <f t="shared" si="10"/>
        <v>0</v>
      </c>
      <c r="N60" s="188">
        <v>0</v>
      </c>
      <c r="O60" s="188">
        <f t="shared" si="11"/>
        <v>0</v>
      </c>
      <c r="P60" s="188">
        <v>0</v>
      </c>
      <c r="Q60" s="188">
        <f t="shared" si="12"/>
        <v>0</v>
      </c>
      <c r="R60" s="190"/>
      <c r="S60" s="190" t="s">
        <v>443</v>
      </c>
      <c r="T60" s="191" t="s">
        <v>359</v>
      </c>
      <c r="U60" s="160">
        <v>0</v>
      </c>
      <c r="V60" s="160">
        <f t="shared" si="13"/>
        <v>0</v>
      </c>
      <c r="W60" s="160"/>
      <c r="X60" s="160" t="s">
        <v>410</v>
      </c>
      <c r="Y60" s="160" t="s">
        <v>361</v>
      </c>
      <c r="Z60" s="150"/>
      <c r="AA60" s="150"/>
      <c r="AB60" s="150"/>
      <c r="AC60" s="150"/>
      <c r="AD60" s="150"/>
      <c r="AE60" s="150"/>
      <c r="AF60" s="150"/>
      <c r="AG60" s="150" t="s">
        <v>1578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5">
      <c r="A61" s="185">
        <v>49</v>
      </c>
      <c r="B61" s="186" t="s">
        <v>2190</v>
      </c>
      <c r="C61" s="192" t="s">
        <v>2191</v>
      </c>
      <c r="D61" s="187" t="s">
        <v>422</v>
      </c>
      <c r="E61" s="188">
        <v>30</v>
      </c>
      <c r="F61" s="189"/>
      <c r="G61" s="190">
        <f t="shared" si="7"/>
        <v>0</v>
      </c>
      <c r="H61" s="189"/>
      <c r="I61" s="190">
        <f t="shared" si="8"/>
        <v>0</v>
      </c>
      <c r="J61" s="189"/>
      <c r="K61" s="190">
        <f t="shared" si="9"/>
        <v>0</v>
      </c>
      <c r="L61" s="190">
        <v>21</v>
      </c>
      <c r="M61" s="190">
        <f t="shared" si="10"/>
        <v>0</v>
      </c>
      <c r="N61" s="188">
        <v>0</v>
      </c>
      <c r="O61" s="188">
        <f t="shared" si="11"/>
        <v>0</v>
      </c>
      <c r="P61" s="188">
        <v>0</v>
      </c>
      <c r="Q61" s="188">
        <f t="shared" si="12"/>
        <v>0</v>
      </c>
      <c r="R61" s="190"/>
      <c r="S61" s="190" t="s">
        <v>443</v>
      </c>
      <c r="T61" s="191" t="s">
        <v>359</v>
      </c>
      <c r="U61" s="160">
        <v>0</v>
      </c>
      <c r="V61" s="160">
        <f t="shared" si="13"/>
        <v>0</v>
      </c>
      <c r="W61" s="160"/>
      <c r="X61" s="160" t="s">
        <v>410</v>
      </c>
      <c r="Y61" s="160" t="s">
        <v>361</v>
      </c>
      <c r="Z61" s="150"/>
      <c r="AA61" s="150"/>
      <c r="AB61" s="150"/>
      <c r="AC61" s="150"/>
      <c r="AD61" s="150"/>
      <c r="AE61" s="150"/>
      <c r="AF61" s="150"/>
      <c r="AG61" s="150" t="s">
        <v>1578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5">
      <c r="A62" s="185">
        <v>50</v>
      </c>
      <c r="B62" s="186" t="s">
        <v>2290</v>
      </c>
      <c r="C62" s="192" t="s">
        <v>2291</v>
      </c>
      <c r="D62" s="187" t="s">
        <v>422</v>
      </c>
      <c r="E62" s="188">
        <v>614</v>
      </c>
      <c r="F62" s="189"/>
      <c r="G62" s="190">
        <f t="shared" si="7"/>
        <v>0</v>
      </c>
      <c r="H62" s="189"/>
      <c r="I62" s="190">
        <f t="shared" si="8"/>
        <v>0</v>
      </c>
      <c r="J62" s="189"/>
      <c r="K62" s="190">
        <f t="shared" si="9"/>
        <v>0</v>
      </c>
      <c r="L62" s="190">
        <v>21</v>
      </c>
      <c r="M62" s="190">
        <f t="shared" si="10"/>
        <v>0</v>
      </c>
      <c r="N62" s="188">
        <v>0</v>
      </c>
      <c r="O62" s="188">
        <f t="shared" si="11"/>
        <v>0</v>
      </c>
      <c r="P62" s="188">
        <v>0</v>
      </c>
      <c r="Q62" s="188">
        <f t="shared" si="12"/>
        <v>0</v>
      </c>
      <c r="R62" s="190"/>
      <c r="S62" s="190" t="s">
        <v>443</v>
      </c>
      <c r="T62" s="191" t="s">
        <v>359</v>
      </c>
      <c r="U62" s="160">
        <v>0</v>
      </c>
      <c r="V62" s="160">
        <f t="shared" si="13"/>
        <v>0</v>
      </c>
      <c r="W62" s="160"/>
      <c r="X62" s="160" t="s">
        <v>410</v>
      </c>
      <c r="Y62" s="160" t="s">
        <v>361</v>
      </c>
      <c r="Z62" s="150"/>
      <c r="AA62" s="150"/>
      <c r="AB62" s="150"/>
      <c r="AC62" s="150"/>
      <c r="AD62" s="150"/>
      <c r="AE62" s="150"/>
      <c r="AF62" s="150"/>
      <c r="AG62" s="150" t="s">
        <v>1578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5">
      <c r="A63" s="185">
        <v>51</v>
      </c>
      <c r="B63" s="186" t="s">
        <v>2194</v>
      </c>
      <c r="C63" s="192" t="s">
        <v>2195</v>
      </c>
      <c r="D63" s="187" t="s">
        <v>422</v>
      </c>
      <c r="E63" s="188">
        <v>30</v>
      </c>
      <c r="F63" s="189"/>
      <c r="G63" s="190">
        <f t="shared" si="7"/>
        <v>0</v>
      </c>
      <c r="H63" s="189"/>
      <c r="I63" s="190">
        <f t="shared" si="8"/>
        <v>0</v>
      </c>
      <c r="J63" s="189"/>
      <c r="K63" s="190">
        <f t="shared" si="9"/>
        <v>0</v>
      </c>
      <c r="L63" s="190">
        <v>21</v>
      </c>
      <c r="M63" s="190">
        <f t="shared" si="10"/>
        <v>0</v>
      </c>
      <c r="N63" s="188">
        <v>0</v>
      </c>
      <c r="O63" s="188">
        <f t="shared" si="11"/>
        <v>0</v>
      </c>
      <c r="P63" s="188">
        <v>0</v>
      </c>
      <c r="Q63" s="188">
        <f t="shared" si="12"/>
        <v>0</v>
      </c>
      <c r="R63" s="190"/>
      <c r="S63" s="190" t="s">
        <v>443</v>
      </c>
      <c r="T63" s="191" t="s">
        <v>359</v>
      </c>
      <c r="U63" s="160">
        <v>0</v>
      </c>
      <c r="V63" s="160">
        <f t="shared" si="13"/>
        <v>0</v>
      </c>
      <c r="W63" s="160"/>
      <c r="X63" s="160" t="s">
        <v>410</v>
      </c>
      <c r="Y63" s="160" t="s">
        <v>361</v>
      </c>
      <c r="Z63" s="150"/>
      <c r="AA63" s="150"/>
      <c r="AB63" s="150"/>
      <c r="AC63" s="150"/>
      <c r="AD63" s="150"/>
      <c r="AE63" s="150"/>
      <c r="AF63" s="150"/>
      <c r="AG63" s="150" t="s">
        <v>1578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5">
      <c r="A64" s="185">
        <v>52</v>
      </c>
      <c r="B64" s="186" t="s">
        <v>2196</v>
      </c>
      <c r="C64" s="192" t="s">
        <v>2197</v>
      </c>
      <c r="D64" s="187" t="s">
        <v>768</v>
      </c>
      <c r="E64" s="188">
        <v>2</v>
      </c>
      <c r="F64" s="189"/>
      <c r="G64" s="190">
        <f t="shared" si="7"/>
        <v>0</v>
      </c>
      <c r="H64" s="189"/>
      <c r="I64" s="190">
        <f t="shared" si="8"/>
        <v>0</v>
      </c>
      <c r="J64" s="189"/>
      <c r="K64" s="190">
        <f t="shared" si="9"/>
        <v>0</v>
      </c>
      <c r="L64" s="190">
        <v>21</v>
      </c>
      <c r="M64" s="190">
        <f t="shared" si="10"/>
        <v>0</v>
      </c>
      <c r="N64" s="188">
        <v>0</v>
      </c>
      <c r="O64" s="188">
        <f t="shared" si="11"/>
        <v>0</v>
      </c>
      <c r="P64" s="188">
        <v>0</v>
      </c>
      <c r="Q64" s="188">
        <f t="shared" si="12"/>
        <v>0</v>
      </c>
      <c r="R64" s="190"/>
      <c r="S64" s="190" t="s">
        <v>443</v>
      </c>
      <c r="T64" s="191" t="s">
        <v>359</v>
      </c>
      <c r="U64" s="160">
        <v>0</v>
      </c>
      <c r="V64" s="160">
        <f t="shared" si="13"/>
        <v>0</v>
      </c>
      <c r="W64" s="160"/>
      <c r="X64" s="160" t="s">
        <v>410</v>
      </c>
      <c r="Y64" s="160" t="s">
        <v>361</v>
      </c>
      <c r="Z64" s="150"/>
      <c r="AA64" s="150"/>
      <c r="AB64" s="150"/>
      <c r="AC64" s="150"/>
      <c r="AD64" s="150"/>
      <c r="AE64" s="150"/>
      <c r="AF64" s="150"/>
      <c r="AG64" s="150" t="s">
        <v>1578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5">
      <c r="A65" s="185">
        <v>53</v>
      </c>
      <c r="B65" s="186" t="s">
        <v>2198</v>
      </c>
      <c r="C65" s="192" t="s">
        <v>2199</v>
      </c>
      <c r="D65" s="187" t="s">
        <v>768</v>
      </c>
      <c r="E65" s="188">
        <v>20</v>
      </c>
      <c r="F65" s="189"/>
      <c r="G65" s="190">
        <f t="shared" si="7"/>
        <v>0</v>
      </c>
      <c r="H65" s="189"/>
      <c r="I65" s="190">
        <f t="shared" si="8"/>
        <v>0</v>
      </c>
      <c r="J65" s="189"/>
      <c r="K65" s="190">
        <f t="shared" si="9"/>
        <v>0</v>
      </c>
      <c r="L65" s="190">
        <v>21</v>
      </c>
      <c r="M65" s="190">
        <f t="shared" si="10"/>
        <v>0</v>
      </c>
      <c r="N65" s="188">
        <v>0</v>
      </c>
      <c r="O65" s="188">
        <f t="shared" si="11"/>
        <v>0</v>
      </c>
      <c r="P65" s="188">
        <v>0</v>
      </c>
      <c r="Q65" s="188">
        <f t="shared" si="12"/>
        <v>0</v>
      </c>
      <c r="R65" s="190"/>
      <c r="S65" s="190" t="s">
        <v>443</v>
      </c>
      <c r="T65" s="191" t="s">
        <v>359</v>
      </c>
      <c r="U65" s="160">
        <v>0</v>
      </c>
      <c r="V65" s="160">
        <f t="shared" si="13"/>
        <v>0</v>
      </c>
      <c r="W65" s="160"/>
      <c r="X65" s="160" t="s">
        <v>410</v>
      </c>
      <c r="Y65" s="160" t="s">
        <v>361</v>
      </c>
      <c r="Z65" s="150"/>
      <c r="AA65" s="150"/>
      <c r="AB65" s="150"/>
      <c r="AC65" s="150"/>
      <c r="AD65" s="150"/>
      <c r="AE65" s="150"/>
      <c r="AF65" s="150"/>
      <c r="AG65" s="150" t="s">
        <v>1578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5">
      <c r="A66" s="185">
        <v>54</v>
      </c>
      <c r="B66" s="186" t="s">
        <v>2292</v>
      </c>
      <c r="C66" s="192" t="s">
        <v>2293</v>
      </c>
      <c r="D66" s="187" t="s">
        <v>422</v>
      </c>
      <c r="E66" s="188">
        <v>20</v>
      </c>
      <c r="F66" s="189"/>
      <c r="G66" s="190">
        <f t="shared" si="7"/>
        <v>0</v>
      </c>
      <c r="H66" s="189"/>
      <c r="I66" s="190">
        <f t="shared" si="8"/>
        <v>0</v>
      </c>
      <c r="J66" s="189"/>
      <c r="K66" s="190">
        <f t="shared" si="9"/>
        <v>0</v>
      </c>
      <c r="L66" s="190">
        <v>21</v>
      </c>
      <c r="M66" s="190">
        <f t="shared" si="10"/>
        <v>0</v>
      </c>
      <c r="N66" s="188">
        <v>0</v>
      </c>
      <c r="O66" s="188">
        <f t="shared" si="11"/>
        <v>0</v>
      </c>
      <c r="P66" s="188">
        <v>0</v>
      </c>
      <c r="Q66" s="188">
        <f t="shared" si="12"/>
        <v>0</v>
      </c>
      <c r="R66" s="190"/>
      <c r="S66" s="190" t="s">
        <v>443</v>
      </c>
      <c r="T66" s="191" t="s">
        <v>359</v>
      </c>
      <c r="U66" s="160">
        <v>0</v>
      </c>
      <c r="V66" s="160">
        <f t="shared" si="13"/>
        <v>0</v>
      </c>
      <c r="W66" s="160"/>
      <c r="X66" s="160" t="s">
        <v>410</v>
      </c>
      <c r="Y66" s="160" t="s">
        <v>361</v>
      </c>
      <c r="Z66" s="150"/>
      <c r="AA66" s="150"/>
      <c r="AB66" s="150"/>
      <c r="AC66" s="150"/>
      <c r="AD66" s="150"/>
      <c r="AE66" s="150"/>
      <c r="AF66" s="150"/>
      <c r="AG66" s="150" t="s">
        <v>1578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5">
      <c r="A67" s="185">
        <v>55</v>
      </c>
      <c r="B67" s="186" t="s">
        <v>2200</v>
      </c>
      <c r="C67" s="192" t="s">
        <v>2201</v>
      </c>
      <c r="D67" s="187" t="s">
        <v>407</v>
      </c>
      <c r="E67" s="188">
        <v>10.8</v>
      </c>
      <c r="F67" s="189"/>
      <c r="G67" s="190">
        <f t="shared" si="7"/>
        <v>0</v>
      </c>
      <c r="H67" s="189"/>
      <c r="I67" s="190">
        <f t="shared" si="8"/>
        <v>0</v>
      </c>
      <c r="J67" s="189"/>
      <c r="K67" s="190">
        <f t="shared" si="9"/>
        <v>0</v>
      </c>
      <c r="L67" s="190">
        <v>21</v>
      </c>
      <c r="M67" s="190">
        <f t="shared" si="10"/>
        <v>0</v>
      </c>
      <c r="N67" s="188">
        <v>0</v>
      </c>
      <c r="O67" s="188">
        <f t="shared" si="11"/>
        <v>0</v>
      </c>
      <c r="P67" s="188">
        <v>0</v>
      </c>
      <c r="Q67" s="188">
        <f t="shared" si="12"/>
        <v>0</v>
      </c>
      <c r="R67" s="190"/>
      <c r="S67" s="190" t="s">
        <v>443</v>
      </c>
      <c r="T67" s="191" t="s">
        <v>359</v>
      </c>
      <c r="U67" s="160">
        <v>0</v>
      </c>
      <c r="V67" s="160">
        <f t="shared" si="13"/>
        <v>0</v>
      </c>
      <c r="W67" s="160"/>
      <c r="X67" s="160" t="s">
        <v>410</v>
      </c>
      <c r="Y67" s="160" t="s">
        <v>361</v>
      </c>
      <c r="Z67" s="150"/>
      <c r="AA67" s="150"/>
      <c r="AB67" s="150"/>
      <c r="AC67" s="150"/>
      <c r="AD67" s="150"/>
      <c r="AE67" s="150"/>
      <c r="AF67" s="150"/>
      <c r="AG67" s="150" t="s">
        <v>1578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5">
      <c r="A68" s="185">
        <v>56</v>
      </c>
      <c r="B68" s="186" t="s">
        <v>2202</v>
      </c>
      <c r="C68" s="192" t="s">
        <v>2203</v>
      </c>
      <c r="D68" s="187" t="s">
        <v>422</v>
      </c>
      <c r="E68" s="188">
        <v>614</v>
      </c>
      <c r="F68" s="189"/>
      <c r="G68" s="190">
        <f t="shared" si="7"/>
        <v>0</v>
      </c>
      <c r="H68" s="189"/>
      <c r="I68" s="190">
        <f t="shared" si="8"/>
        <v>0</v>
      </c>
      <c r="J68" s="189"/>
      <c r="K68" s="190">
        <f t="shared" si="9"/>
        <v>0</v>
      </c>
      <c r="L68" s="190">
        <v>21</v>
      </c>
      <c r="M68" s="190">
        <f t="shared" si="10"/>
        <v>0</v>
      </c>
      <c r="N68" s="188">
        <v>0</v>
      </c>
      <c r="O68" s="188">
        <f t="shared" si="11"/>
        <v>0</v>
      </c>
      <c r="P68" s="188">
        <v>0</v>
      </c>
      <c r="Q68" s="188">
        <f t="shared" si="12"/>
        <v>0</v>
      </c>
      <c r="R68" s="190"/>
      <c r="S68" s="190" t="s">
        <v>443</v>
      </c>
      <c r="T68" s="191" t="s">
        <v>359</v>
      </c>
      <c r="U68" s="160">
        <v>0</v>
      </c>
      <c r="V68" s="160">
        <f t="shared" si="13"/>
        <v>0</v>
      </c>
      <c r="W68" s="160"/>
      <c r="X68" s="160" t="s">
        <v>410</v>
      </c>
      <c r="Y68" s="160" t="s">
        <v>361</v>
      </c>
      <c r="Z68" s="150"/>
      <c r="AA68" s="150"/>
      <c r="AB68" s="150"/>
      <c r="AC68" s="150"/>
      <c r="AD68" s="150"/>
      <c r="AE68" s="150"/>
      <c r="AF68" s="150"/>
      <c r="AG68" s="150" t="s">
        <v>1578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5">
      <c r="A69" s="185">
        <v>57</v>
      </c>
      <c r="B69" s="186" t="s">
        <v>2204</v>
      </c>
      <c r="C69" s="192" t="s">
        <v>2205</v>
      </c>
      <c r="D69" s="187" t="s">
        <v>422</v>
      </c>
      <c r="E69" s="188">
        <v>30</v>
      </c>
      <c r="F69" s="189"/>
      <c r="G69" s="190">
        <f t="shared" si="7"/>
        <v>0</v>
      </c>
      <c r="H69" s="189"/>
      <c r="I69" s="190">
        <f t="shared" si="8"/>
        <v>0</v>
      </c>
      <c r="J69" s="189"/>
      <c r="K69" s="190">
        <f t="shared" si="9"/>
        <v>0</v>
      </c>
      <c r="L69" s="190">
        <v>21</v>
      </c>
      <c r="M69" s="190">
        <f t="shared" si="10"/>
        <v>0</v>
      </c>
      <c r="N69" s="188">
        <v>0</v>
      </c>
      <c r="O69" s="188">
        <f t="shared" si="11"/>
        <v>0</v>
      </c>
      <c r="P69" s="188">
        <v>0</v>
      </c>
      <c r="Q69" s="188">
        <f t="shared" si="12"/>
        <v>0</v>
      </c>
      <c r="R69" s="190"/>
      <c r="S69" s="190" t="s">
        <v>443</v>
      </c>
      <c r="T69" s="191" t="s">
        <v>359</v>
      </c>
      <c r="U69" s="160">
        <v>0</v>
      </c>
      <c r="V69" s="160">
        <f t="shared" si="13"/>
        <v>0</v>
      </c>
      <c r="W69" s="160"/>
      <c r="X69" s="160" t="s">
        <v>410</v>
      </c>
      <c r="Y69" s="160" t="s">
        <v>361</v>
      </c>
      <c r="Z69" s="150"/>
      <c r="AA69" s="150"/>
      <c r="AB69" s="150"/>
      <c r="AC69" s="150"/>
      <c r="AD69" s="150"/>
      <c r="AE69" s="150"/>
      <c r="AF69" s="150"/>
      <c r="AG69" s="150" t="s">
        <v>1578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5">
      <c r="A70" s="185">
        <v>58</v>
      </c>
      <c r="B70" s="186" t="s">
        <v>2206</v>
      </c>
      <c r="C70" s="192" t="s">
        <v>2207</v>
      </c>
      <c r="D70" s="187" t="s">
        <v>422</v>
      </c>
      <c r="E70" s="188">
        <v>644</v>
      </c>
      <c r="F70" s="189"/>
      <c r="G70" s="190">
        <f t="shared" si="7"/>
        <v>0</v>
      </c>
      <c r="H70" s="189"/>
      <c r="I70" s="190">
        <f t="shared" si="8"/>
        <v>0</v>
      </c>
      <c r="J70" s="189"/>
      <c r="K70" s="190">
        <f t="shared" si="9"/>
        <v>0</v>
      </c>
      <c r="L70" s="190">
        <v>21</v>
      </c>
      <c r="M70" s="190">
        <f t="shared" si="10"/>
        <v>0</v>
      </c>
      <c r="N70" s="188">
        <v>0</v>
      </c>
      <c r="O70" s="188">
        <f t="shared" si="11"/>
        <v>0</v>
      </c>
      <c r="P70" s="188">
        <v>0</v>
      </c>
      <c r="Q70" s="188">
        <f t="shared" si="12"/>
        <v>0</v>
      </c>
      <c r="R70" s="190"/>
      <c r="S70" s="190" t="s">
        <v>443</v>
      </c>
      <c r="T70" s="191" t="s">
        <v>359</v>
      </c>
      <c r="U70" s="160">
        <v>0</v>
      </c>
      <c r="V70" s="160">
        <f t="shared" si="13"/>
        <v>0</v>
      </c>
      <c r="W70" s="160"/>
      <c r="X70" s="160" t="s">
        <v>410</v>
      </c>
      <c r="Y70" s="160" t="s">
        <v>361</v>
      </c>
      <c r="Z70" s="150"/>
      <c r="AA70" s="150"/>
      <c r="AB70" s="150"/>
      <c r="AC70" s="150"/>
      <c r="AD70" s="150"/>
      <c r="AE70" s="150"/>
      <c r="AF70" s="150"/>
      <c r="AG70" s="150" t="s">
        <v>1578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5">
      <c r="A71" s="185">
        <v>59</v>
      </c>
      <c r="B71" s="186" t="s">
        <v>2208</v>
      </c>
      <c r="C71" s="192" t="s">
        <v>2209</v>
      </c>
      <c r="D71" s="187" t="s">
        <v>422</v>
      </c>
      <c r="E71" s="188">
        <v>1458</v>
      </c>
      <c r="F71" s="189"/>
      <c r="G71" s="190">
        <f t="shared" si="7"/>
        <v>0</v>
      </c>
      <c r="H71" s="189"/>
      <c r="I71" s="190">
        <f t="shared" si="8"/>
        <v>0</v>
      </c>
      <c r="J71" s="189"/>
      <c r="K71" s="190">
        <f t="shared" si="9"/>
        <v>0</v>
      </c>
      <c r="L71" s="190">
        <v>21</v>
      </c>
      <c r="M71" s="190">
        <f t="shared" si="10"/>
        <v>0</v>
      </c>
      <c r="N71" s="188">
        <v>0</v>
      </c>
      <c r="O71" s="188">
        <f t="shared" si="11"/>
        <v>0</v>
      </c>
      <c r="P71" s="188">
        <v>0</v>
      </c>
      <c r="Q71" s="188">
        <f t="shared" si="12"/>
        <v>0</v>
      </c>
      <c r="R71" s="190"/>
      <c r="S71" s="190" t="s">
        <v>443</v>
      </c>
      <c r="T71" s="191" t="s">
        <v>359</v>
      </c>
      <c r="U71" s="160">
        <v>0</v>
      </c>
      <c r="V71" s="160">
        <f t="shared" si="13"/>
        <v>0</v>
      </c>
      <c r="W71" s="160"/>
      <c r="X71" s="160" t="s">
        <v>410</v>
      </c>
      <c r="Y71" s="160" t="s">
        <v>361</v>
      </c>
      <c r="Z71" s="150"/>
      <c r="AA71" s="150"/>
      <c r="AB71" s="150"/>
      <c r="AC71" s="150"/>
      <c r="AD71" s="150"/>
      <c r="AE71" s="150"/>
      <c r="AF71" s="150"/>
      <c r="AG71" s="150" t="s">
        <v>1578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5">
      <c r="A72" s="185">
        <v>60</v>
      </c>
      <c r="B72" s="186" t="s">
        <v>2210</v>
      </c>
      <c r="C72" s="192" t="s">
        <v>2211</v>
      </c>
      <c r="D72" s="187" t="s">
        <v>407</v>
      </c>
      <c r="E72" s="188">
        <v>11.5</v>
      </c>
      <c r="F72" s="189"/>
      <c r="G72" s="190">
        <f t="shared" si="7"/>
        <v>0</v>
      </c>
      <c r="H72" s="189"/>
      <c r="I72" s="190">
        <f t="shared" si="8"/>
        <v>0</v>
      </c>
      <c r="J72" s="189"/>
      <c r="K72" s="190">
        <f t="shared" si="9"/>
        <v>0</v>
      </c>
      <c r="L72" s="190">
        <v>21</v>
      </c>
      <c r="M72" s="190">
        <f t="shared" si="10"/>
        <v>0</v>
      </c>
      <c r="N72" s="188">
        <v>0</v>
      </c>
      <c r="O72" s="188">
        <f t="shared" si="11"/>
        <v>0</v>
      </c>
      <c r="P72" s="188">
        <v>0</v>
      </c>
      <c r="Q72" s="188">
        <f t="shared" si="12"/>
        <v>0</v>
      </c>
      <c r="R72" s="190"/>
      <c r="S72" s="190" t="s">
        <v>443</v>
      </c>
      <c r="T72" s="191" t="s">
        <v>359</v>
      </c>
      <c r="U72" s="160">
        <v>0</v>
      </c>
      <c r="V72" s="160">
        <f t="shared" si="13"/>
        <v>0</v>
      </c>
      <c r="W72" s="160"/>
      <c r="X72" s="160" t="s">
        <v>410</v>
      </c>
      <c r="Y72" s="160" t="s">
        <v>361</v>
      </c>
      <c r="Z72" s="150"/>
      <c r="AA72" s="150"/>
      <c r="AB72" s="150"/>
      <c r="AC72" s="150"/>
      <c r="AD72" s="150"/>
      <c r="AE72" s="150"/>
      <c r="AF72" s="150"/>
      <c r="AG72" s="150" t="s">
        <v>1578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5">
      <c r="A73" s="185">
        <v>61</v>
      </c>
      <c r="B73" s="186" t="s">
        <v>2294</v>
      </c>
      <c r="C73" s="192" t="s">
        <v>2295</v>
      </c>
      <c r="D73" s="187" t="s">
        <v>446</v>
      </c>
      <c r="E73" s="188">
        <v>2</v>
      </c>
      <c r="F73" s="189"/>
      <c r="G73" s="190">
        <f t="shared" si="7"/>
        <v>0</v>
      </c>
      <c r="H73" s="189"/>
      <c r="I73" s="190">
        <f t="shared" si="8"/>
        <v>0</v>
      </c>
      <c r="J73" s="189"/>
      <c r="K73" s="190">
        <f t="shared" si="9"/>
        <v>0</v>
      </c>
      <c r="L73" s="190">
        <v>21</v>
      </c>
      <c r="M73" s="190">
        <f t="shared" si="10"/>
        <v>0</v>
      </c>
      <c r="N73" s="188">
        <v>0</v>
      </c>
      <c r="O73" s="188">
        <f t="shared" si="11"/>
        <v>0</v>
      </c>
      <c r="P73" s="188">
        <v>0</v>
      </c>
      <c r="Q73" s="188">
        <f t="shared" si="12"/>
        <v>0</v>
      </c>
      <c r="R73" s="190"/>
      <c r="S73" s="190" t="s">
        <v>443</v>
      </c>
      <c r="T73" s="191" t="s">
        <v>359</v>
      </c>
      <c r="U73" s="160">
        <v>0</v>
      </c>
      <c r="V73" s="160">
        <f t="shared" si="13"/>
        <v>0</v>
      </c>
      <c r="W73" s="160"/>
      <c r="X73" s="160" t="s">
        <v>410</v>
      </c>
      <c r="Y73" s="160" t="s">
        <v>361</v>
      </c>
      <c r="Z73" s="150"/>
      <c r="AA73" s="150"/>
      <c r="AB73" s="150"/>
      <c r="AC73" s="150"/>
      <c r="AD73" s="150"/>
      <c r="AE73" s="150"/>
      <c r="AF73" s="150"/>
      <c r="AG73" s="150" t="s">
        <v>1578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5">
      <c r="A74" s="185">
        <v>62</v>
      </c>
      <c r="B74" s="186" t="s">
        <v>2296</v>
      </c>
      <c r="C74" s="192" t="s">
        <v>2297</v>
      </c>
      <c r="D74" s="187" t="s">
        <v>888</v>
      </c>
      <c r="E74" s="188">
        <v>20</v>
      </c>
      <c r="F74" s="189"/>
      <c r="G74" s="190">
        <f t="shared" si="7"/>
        <v>0</v>
      </c>
      <c r="H74" s="189"/>
      <c r="I74" s="190">
        <f t="shared" si="8"/>
        <v>0</v>
      </c>
      <c r="J74" s="189"/>
      <c r="K74" s="190">
        <f t="shared" si="9"/>
        <v>0</v>
      </c>
      <c r="L74" s="190">
        <v>21</v>
      </c>
      <c r="M74" s="190">
        <f t="shared" si="10"/>
        <v>0</v>
      </c>
      <c r="N74" s="188">
        <v>0</v>
      </c>
      <c r="O74" s="188">
        <f t="shared" si="11"/>
        <v>0</v>
      </c>
      <c r="P74" s="188">
        <v>0</v>
      </c>
      <c r="Q74" s="188">
        <f t="shared" si="12"/>
        <v>0</v>
      </c>
      <c r="R74" s="190"/>
      <c r="S74" s="190" t="s">
        <v>443</v>
      </c>
      <c r="T74" s="191" t="s">
        <v>359</v>
      </c>
      <c r="U74" s="160">
        <v>0</v>
      </c>
      <c r="V74" s="160">
        <f t="shared" si="13"/>
        <v>0</v>
      </c>
      <c r="W74" s="160"/>
      <c r="X74" s="160" t="s">
        <v>410</v>
      </c>
      <c r="Y74" s="160" t="s">
        <v>361</v>
      </c>
      <c r="Z74" s="150"/>
      <c r="AA74" s="150"/>
      <c r="AB74" s="150"/>
      <c r="AC74" s="150"/>
      <c r="AD74" s="150"/>
      <c r="AE74" s="150"/>
      <c r="AF74" s="150"/>
      <c r="AG74" s="150" t="s">
        <v>1578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5">
      <c r="A75" s="185">
        <v>63</v>
      </c>
      <c r="B75" s="186" t="s">
        <v>2298</v>
      </c>
      <c r="C75" s="192" t="s">
        <v>2299</v>
      </c>
      <c r="D75" s="187" t="s">
        <v>422</v>
      </c>
      <c r="E75" s="188">
        <v>23</v>
      </c>
      <c r="F75" s="189"/>
      <c r="G75" s="190">
        <f t="shared" si="7"/>
        <v>0</v>
      </c>
      <c r="H75" s="189"/>
      <c r="I75" s="190">
        <f t="shared" si="8"/>
        <v>0</v>
      </c>
      <c r="J75" s="189"/>
      <c r="K75" s="190">
        <f t="shared" si="9"/>
        <v>0</v>
      </c>
      <c r="L75" s="190">
        <v>21</v>
      </c>
      <c r="M75" s="190">
        <f t="shared" si="10"/>
        <v>0</v>
      </c>
      <c r="N75" s="188">
        <v>0</v>
      </c>
      <c r="O75" s="188">
        <f t="shared" si="11"/>
        <v>0</v>
      </c>
      <c r="P75" s="188">
        <v>0</v>
      </c>
      <c r="Q75" s="188">
        <f t="shared" si="12"/>
        <v>0</v>
      </c>
      <c r="R75" s="190"/>
      <c r="S75" s="190" t="s">
        <v>443</v>
      </c>
      <c r="T75" s="191" t="s">
        <v>359</v>
      </c>
      <c r="U75" s="160">
        <v>0</v>
      </c>
      <c r="V75" s="160">
        <f t="shared" si="13"/>
        <v>0</v>
      </c>
      <c r="W75" s="160"/>
      <c r="X75" s="160" t="s">
        <v>744</v>
      </c>
      <c r="Y75" s="160" t="s">
        <v>361</v>
      </c>
      <c r="Z75" s="150"/>
      <c r="AA75" s="150"/>
      <c r="AB75" s="150"/>
      <c r="AC75" s="150"/>
      <c r="AD75" s="150"/>
      <c r="AE75" s="150"/>
      <c r="AF75" s="150"/>
      <c r="AG75" s="150" t="s">
        <v>1758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5">
      <c r="A76" s="185">
        <v>64</v>
      </c>
      <c r="B76" s="186" t="s">
        <v>2300</v>
      </c>
      <c r="C76" s="192" t="s">
        <v>2301</v>
      </c>
      <c r="D76" s="187" t="s">
        <v>422</v>
      </c>
      <c r="E76" s="188">
        <v>481</v>
      </c>
      <c r="F76" s="189"/>
      <c r="G76" s="190">
        <f t="shared" si="7"/>
        <v>0</v>
      </c>
      <c r="H76" s="189"/>
      <c r="I76" s="190">
        <f t="shared" si="8"/>
        <v>0</v>
      </c>
      <c r="J76" s="189"/>
      <c r="K76" s="190">
        <f t="shared" si="9"/>
        <v>0</v>
      </c>
      <c r="L76" s="190">
        <v>21</v>
      </c>
      <c r="M76" s="190">
        <f t="shared" si="10"/>
        <v>0</v>
      </c>
      <c r="N76" s="188">
        <v>0</v>
      </c>
      <c r="O76" s="188">
        <f t="shared" si="11"/>
        <v>0</v>
      </c>
      <c r="P76" s="188">
        <v>0</v>
      </c>
      <c r="Q76" s="188">
        <f t="shared" si="12"/>
        <v>0</v>
      </c>
      <c r="R76" s="190"/>
      <c r="S76" s="190" t="s">
        <v>443</v>
      </c>
      <c r="T76" s="191" t="s">
        <v>359</v>
      </c>
      <c r="U76" s="160">
        <v>0</v>
      </c>
      <c r="V76" s="160">
        <f t="shared" si="13"/>
        <v>0</v>
      </c>
      <c r="W76" s="160"/>
      <c r="X76" s="160" t="s">
        <v>744</v>
      </c>
      <c r="Y76" s="160" t="s">
        <v>361</v>
      </c>
      <c r="Z76" s="150"/>
      <c r="AA76" s="150"/>
      <c r="AB76" s="150"/>
      <c r="AC76" s="150"/>
      <c r="AD76" s="150"/>
      <c r="AE76" s="150"/>
      <c r="AF76" s="150"/>
      <c r="AG76" s="150" t="s">
        <v>1758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5">
      <c r="A77" s="185">
        <v>65</v>
      </c>
      <c r="B77" s="186" t="s">
        <v>2302</v>
      </c>
      <c r="C77" s="192" t="s">
        <v>2303</v>
      </c>
      <c r="D77" s="187" t="s">
        <v>422</v>
      </c>
      <c r="E77" s="188">
        <v>20</v>
      </c>
      <c r="F77" s="189"/>
      <c r="G77" s="190">
        <f t="shared" si="7"/>
        <v>0</v>
      </c>
      <c r="H77" s="189"/>
      <c r="I77" s="190">
        <f t="shared" si="8"/>
        <v>0</v>
      </c>
      <c r="J77" s="189"/>
      <c r="K77" s="190">
        <f t="shared" si="9"/>
        <v>0</v>
      </c>
      <c r="L77" s="190">
        <v>21</v>
      </c>
      <c r="M77" s="190">
        <f t="shared" si="10"/>
        <v>0</v>
      </c>
      <c r="N77" s="188">
        <v>0</v>
      </c>
      <c r="O77" s="188">
        <f t="shared" si="11"/>
        <v>0</v>
      </c>
      <c r="P77" s="188">
        <v>0</v>
      </c>
      <c r="Q77" s="188">
        <f t="shared" si="12"/>
        <v>0</v>
      </c>
      <c r="R77" s="190"/>
      <c r="S77" s="190" t="s">
        <v>443</v>
      </c>
      <c r="T77" s="191" t="s">
        <v>359</v>
      </c>
      <c r="U77" s="160">
        <v>0</v>
      </c>
      <c r="V77" s="160">
        <f t="shared" si="13"/>
        <v>0</v>
      </c>
      <c r="W77" s="160"/>
      <c r="X77" s="160" t="s">
        <v>744</v>
      </c>
      <c r="Y77" s="160" t="s">
        <v>361</v>
      </c>
      <c r="Z77" s="150"/>
      <c r="AA77" s="150"/>
      <c r="AB77" s="150"/>
      <c r="AC77" s="150"/>
      <c r="AD77" s="150"/>
      <c r="AE77" s="150"/>
      <c r="AF77" s="150"/>
      <c r="AG77" s="150" t="s">
        <v>1758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5">
      <c r="A78" s="185">
        <v>66</v>
      </c>
      <c r="B78" s="186" t="s">
        <v>2214</v>
      </c>
      <c r="C78" s="192" t="s">
        <v>2304</v>
      </c>
      <c r="D78" s="187" t="s">
        <v>422</v>
      </c>
      <c r="E78" s="188">
        <v>977</v>
      </c>
      <c r="F78" s="189"/>
      <c r="G78" s="190">
        <f t="shared" si="7"/>
        <v>0</v>
      </c>
      <c r="H78" s="189"/>
      <c r="I78" s="190">
        <f t="shared" si="8"/>
        <v>0</v>
      </c>
      <c r="J78" s="189"/>
      <c r="K78" s="190">
        <f t="shared" si="9"/>
        <v>0</v>
      </c>
      <c r="L78" s="190">
        <v>21</v>
      </c>
      <c r="M78" s="190">
        <f t="shared" si="10"/>
        <v>0</v>
      </c>
      <c r="N78" s="188">
        <v>0</v>
      </c>
      <c r="O78" s="188">
        <f t="shared" si="11"/>
        <v>0</v>
      </c>
      <c r="P78" s="188">
        <v>0</v>
      </c>
      <c r="Q78" s="188">
        <f t="shared" si="12"/>
        <v>0</v>
      </c>
      <c r="R78" s="190"/>
      <c r="S78" s="190" t="s">
        <v>443</v>
      </c>
      <c r="T78" s="191" t="s">
        <v>359</v>
      </c>
      <c r="U78" s="160">
        <v>0</v>
      </c>
      <c r="V78" s="160">
        <f t="shared" si="13"/>
        <v>0</v>
      </c>
      <c r="W78" s="160"/>
      <c r="X78" s="160" t="s">
        <v>744</v>
      </c>
      <c r="Y78" s="160" t="s">
        <v>361</v>
      </c>
      <c r="Z78" s="150"/>
      <c r="AA78" s="150"/>
      <c r="AB78" s="150"/>
      <c r="AC78" s="150"/>
      <c r="AD78" s="150"/>
      <c r="AE78" s="150"/>
      <c r="AF78" s="150"/>
      <c r="AG78" s="150" t="s">
        <v>1758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5">
      <c r="A79" s="185">
        <v>67</v>
      </c>
      <c r="B79" s="186" t="s">
        <v>2305</v>
      </c>
      <c r="C79" s="192" t="s">
        <v>2306</v>
      </c>
      <c r="D79" s="187" t="s">
        <v>446</v>
      </c>
      <c r="E79" s="188">
        <v>3.84</v>
      </c>
      <c r="F79" s="189"/>
      <c r="G79" s="190">
        <f t="shared" si="7"/>
        <v>0</v>
      </c>
      <c r="H79" s="189"/>
      <c r="I79" s="190">
        <f t="shared" si="8"/>
        <v>0</v>
      </c>
      <c r="J79" s="189"/>
      <c r="K79" s="190">
        <f t="shared" si="9"/>
        <v>0</v>
      </c>
      <c r="L79" s="190">
        <v>21</v>
      </c>
      <c r="M79" s="190">
        <f t="shared" si="10"/>
        <v>0</v>
      </c>
      <c r="N79" s="188">
        <v>0</v>
      </c>
      <c r="O79" s="188">
        <f t="shared" si="11"/>
        <v>0</v>
      </c>
      <c r="P79" s="188">
        <v>0</v>
      </c>
      <c r="Q79" s="188">
        <f t="shared" si="12"/>
        <v>0</v>
      </c>
      <c r="R79" s="190"/>
      <c r="S79" s="190" t="s">
        <v>443</v>
      </c>
      <c r="T79" s="191" t="s">
        <v>359</v>
      </c>
      <c r="U79" s="160">
        <v>0</v>
      </c>
      <c r="V79" s="160">
        <f t="shared" si="13"/>
        <v>0</v>
      </c>
      <c r="W79" s="160"/>
      <c r="X79" s="160" t="s">
        <v>744</v>
      </c>
      <c r="Y79" s="160" t="s">
        <v>361</v>
      </c>
      <c r="Z79" s="150"/>
      <c r="AA79" s="150"/>
      <c r="AB79" s="150"/>
      <c r="AC79" s="150"/>
      <c r="AD79" s="150"/>
      <c r="AE79" s="150"/>
      <c r="AF79" s="150"/>
      <c r="AG79" s="150" t="s">
        <v>1758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5">
      <c r="A80" s="169">
        <v>68</v>
      </c>
      <c r="B80" s="170" t="s">
        <v>2307</v>
      </c>
      <c r="C80" s="178" t="s">
        <v>2308</v>
      </c>
      <c r="D80" s="171" t="s">
        <v>888</v>
      </c>
      <c r="E80" s="172">
        <v>4</v>
      </c>
      <c r="F80" s="173"/>
      <c r="G80" s="174">
        <f t="shared" si="7"/>
        <v>0</v>
      </c>
      <c r="H80" s="173"/>
      <c r="I80" s="174">
        <f t="shared" si="8"/>
        <v>0</v>
      </c>
      <c r="J80" s="173"/>
      <c r="K80" s="174">
        <f t="shared" si="9"/>
        <v>0</v>
      </c>
      <c r="L80" s="174">
        <v>21</v>
      </c>
      <c r="M80" s="174">
        <f t="shared" si="10"/>
        <v>0</v>
      </c>
      <c r="N80" s="172">
        <v>0</v>
      </c>
      <c r="O80" s="172">
        <f t="shared" si="11"/>
        <v>0</v>
      </c>
      <c r="P80" s="172">
        <v>0</v>
      </c>
      <c r="Q80" s="172">
        <f t="shared" si="12"/>
        <v>0</v>
      </c>
      <c r="R80" s="174"/>
      <c r="S80" s="174" t="s">
        <v>443</v>
      </c>
      <c r="T80" s="175" t="s">
        <v>359</v>
      </c>
      <c r="U80" s="160">
        <v>0</v>
      </c>
      <c r="V80" s="160">
        <f t="shared" si="13"/>
        <v>0</v>
      </c>
      <c r="W80" s="160"/>
      <c r="X80" s="160" t="s">
        <v>744</v>
      </c>
      <c r="Y80" s="160" t="s">
        <v>361</v>
      </c>
      <c r="Z80" s="150"/>
      <c r="AA80" s="150"/>
      <c r="AB80" s="150"/>
      <c r="AC80" s="150"/>
      <c r="AD80" s="150"/>
      <c r="AE80" s="150"/>
      <c r="AF80" s="150"/>
      <c r="AG80" s="150" t="s">
        <v>1758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33" x14ac:dyDescent="0.25">
      <c r="A81" s="3"/>
      <c r="B81" s="4"/>
      <c r="C81" s="179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AE81">
        <v>15</v>
      </c>
      <c r="AF81">
        <v>21</v>
      </c>
      <c r="AG81" t="s">
        <v>339</v>
      </c>
    </row>
    <row r="82" spans="1:33" x14ac:dyDescent="0.25">
      <c r="A82" s="153"/>
      <c r="B82" s="154" t="s">
        <v>29</v>
      </c>
      <c r="C82" s="180"/>
      <c r="D82" s="155"/>
      <c r="E82" s="156"/>
      <c r="F82" s="156"/>
      <c r="G82" s="168">
        <f>G8+G13+G15+G55+G57</f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AE82">
        <f>SUMIF(L7:L80,AE81,G7:G80)</f>
        <v>0</v>
      </c>
      <c r="AF82">
        <f>SUMIF(L7:L80,AF81,G7:G80)</f>
        <v>0</v>
      </c>
      <c r="AG82" t="s">
        <v>401</v>
      </c>
    </row>
    <row r="83" spans="1:33" x14ac:dyDescent="0.25">
      <c r="C83" s="181"/>
      <c r="D83" s="10"/>
      <c r="AG83" t="s">
        <v>403</v>
      </c>
    </row>
    <row r="84" spans="1:33" x14ac:dyDescent="0.25">
      <c r="D84" s="10"/>
    </row>
    <row r="85" spans="1:33" x14ac:dyDescent="0.25">
      <c r="D85" s="10"/>
    </row>
    <row r="86" spans="1:33" x14ac:dyDescent="0.25">
      <c r="D86" s="10"/>
    </row>
    <row r="87" spans="1:33" x14ac:dyDescent="0.25">
      <c r="D87" s="10"/>
    </row>
    <row r="88" spans="1:33" x14ac:dyDescent="0.25">
      <c r="D88" s="10"/>
    </row>
    <row r="89" spans="1:33" x14ac:dyDescent="0.25">
      <c r="D89" s="10"/>
    </row>
    <row r="90" spans="1:33" x14ac:dyDescent="0.25">
      <c r="D90" s="10"/>
    </row>
    <row r="91" spans="1:33" x14ac:dyDescent="0.25">
      <c r="D91" s="10"/>
    </row>
    <row r="92" spans="1:33" x14ac:dyDescent="0.25">
      <c r="D92" s="10"/>
    </row>
    <row r="93" spans="1:33" x14ac:dyDescent="0.25">
      <c r="D93" s="10"/>
    </row>
    <row r="94" spans="1:33" x14ac:dyDescent="0.25">
      <c r="D94" s="10"/>
    </row>
    <row r="95" spans="1:33" x14ac:dyDescent="0.25">
      <c r="D95" s="10"/>
    </row>
    <row r="96" spans="1:33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KuWvGrig3KTTRtsTXUfOPkgv4Eg2ziid6iKOH7bngTOmxJuXfwtcrXl5wTHl8tg1XHr33w0dNNAZYOQ72MJlsQ==" saltValue="99CkkLyzzd8piQ8WDb5fkQ==" spinCount="100000" sheet="1" formatRows="0"/>
  <mergeCells count="4">
    <mergeCell ref="A1:G1"/>
    <mergeCell ref="C2:G2"/>
    <mergeCell ref="C3:G3"/>
    <mergeCell ref="C4:G4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34998-D33B-4EE7-97F8-B4EE783A475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131</v>
      </c>
      <c r="C3" s="258" t="s">
        <v>132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122</v>
      </c>
      <c r="C4" s="261" t="s">
        <v>133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283</v>
      </c>
      <c r="C8" s="177" t="s">
        <v>284</v>
      </c>
      <c r="D8" s="164"/>
      <c r="E8" s="165"/>
      <c r="F8" s="166"/>
      <c r="G8" s="166">
        <f>SUMIF(AG9:AG21,"&lt;&gt;NOR",G9:G21)</f>
        <v>0</v>
      </c>
      <c r="H8" s="166"/>
      <c r="I8" s="166">
        <f>SUM(I9:I21)</f>
        <v>0</v>
      </c>
      <c r="J8" s="166"/>
      <c r="K8" s="166">
        <f>SUM(K9:K21)</f>
        <v>0</v>
      </c>
      <c r="L8" s="166"/>
      <c r="M8" s="166">
        <f>SUM(M9:M21)</f>
        <v>0</v>
      </c>
      <c r="N8" s="165"/>
      <c r="O8" s="165">
        <f>SUM(O9:O21)</f>
        <v>0</v>
      </c>
      <c r="P8" s="165"/>
      <c r="Q8" s="165">
        <f>SUM(Q9:Q21)</f>
        <v>0</v>
      </c>
      <c r="R8" s="166"/>
      <c r="S8" s="166"/>
      <c r="T8" s="167"/>
      <c r="U8" s="161"/>
      <c r="V8" s="161">
        <f>SUM(V9:V21)</f>
        <v>0</v>
      </c>
      <c r="W8" s="161"/>
      <c r="X8" s="161"/>
      <c r="Y8" s="161"/>
      <c r="AG8" t="s">
        <v>354</v>
      </c>
    </row>
    <row r="9" spans="1:60" outlineLevel="1" x14ac:dyDescent="0.25">
      <c r="A9" s="185">
        <v>1</v>
      </c>
      <c r="B9" s="186" t="s">
        <v>2309</v>
      </c>
      <c r="C9" s="192" t="s">
        <v>2310</v>
      </c>
      <c r="D9" s="187" t="s">
        <v>2311</v>
      </c>
      <c r="E9" s="188">
        <v>1</v>
      </c>
      <c r="F9" s="189"/>
      <c r="G9" s="190">
        <f t="shared" ref="G9:G21" si="0">ROUND(E9*F9,2)</f>
        <v>0</v>
      </c>
      <c r="H9" s="189"/>
      <c r="I9" s="190">
        <f t="shared" ref="I9:I21" si="1">ROUND(E9*H9,2)</f>
        <v>0</v>
      </c>
      <c r="J9" s="189"/>
      <c r="K9" s="190">
        <f t="shared" ref="K9:K21" si="2">ROUND(E9*J9,2)</f>
        <v>0</v>
      </c>
      <c r="L9" s="190">
        <v>21</v>
      </c>
      <c r="M9" s="190">
        <f t="shared" ref="M9:M21" si="3">G9*(1+L9/100)</f>
        <v>0</v>
      </c>
      <c r="N9" s="188">
        <v>0</v>
      </c>
      <c r="O9" s="188">
        <f t="shared" ref="O9:O21" si="4">ROUND(E9*N9,2)</f>
        <v>0</v>
      </c>
      <c r="P9" s="188">
        <v>0</v>
      </c>
      <c r="Q9" s="188">
        <f t="shared" ref="Q9:Q21" si="5">ROUND(E9*P9,2)</f>
        <v>0</v>
      </c>
      <c r="R9" s="190"/>
      <c r="S9" s="190" t="s">
        <v>443</v>
      </c>
      <c r="T9" s="191" t="s">
        <v>359</v>
      </c>
      <c r="U9" s="160">
        <v>0</v>
      </c>
      <c r="V9" s="160">
        <f t="shared" ref="V9:V21" si="6">ROUND(E9*U9,2)</f>
        <v>0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1578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5">
      <c r="A10" s="185">
        <v>2</v>
      </c>
      <c r="B10" s="186" t="s">
        <v>2312</v>
      </c>
      <c r="C10" s="192" t="s">
        <v>2313</v>
      </c>
      <c r="D10" s="187" t="s">
        <v>446</v>
      </c>
      <c r="E10" s="188">
        <v>52</v>
      </c>
      <c r="F10" s="189"/>
      <c r="G10" s="190">
        <f t="shared" si="0"/>
        <v>0</v>
      </c>
      <c r="H10" s="189"/>
      <c r="I10" s="190">
        <f t="shared" si="1"/>
        <v>0</v>
      </c>
      <c r="J10" s="189"/>
      <c r="K10" s="190">
        <f t="shared" si="2"/>
        <v>0</v>
      </c>
      <c r="L10" s="190">
        <v>21</v>
      </c>
      <c r="M10" s="190">
        <f t="shared" si="3"/>
        <v>0</v>
      </c>
      <c r="N10" s="188">
        <v>0</v>
      </c>
      <c r="O10" s="188">
        <f t="shared" si="4"/>
        <v>0</v>
      </c>
      <c r="P10" s="188">
        <v>0</v>
      </c>
      <c r="Q10" s="188">
        <f t="shared" si="5"/>
        <v>0</v>
      </c>
      <c r="R10" s="190"/>
      <c r="S10" s="190" t="s">
        <v>443</v>
      </c>
      <c r="T10" s="191" t="s">
        <v>359</v>
      </c>
      <c r="U10" s="160">
        <v>0</v>
      </c>
      <c r="V10" s="160">
        <f t="shared" si="6"/>
        <v>0</v>
      </c>
      <c r="W10" s="160"/>
      <c r="X10" s="160" t="s">
        <v>410</v>
      </c>
      <c r="Y10" s="160" t="s">
        <v>361</v>
      </c>
      <c r="Z10" s="150"/>
      <c r="AA10" s="150"/>
      <c r="AB10" s="150"/>
      <c r="AC10" s="150"/>
      <c r="AD10" s="150"/>
      <c r="AE10" s="150"/>
      <c r="AF10" s="150"/>
      <c r="AG10" s="150" t="s">
        <v>1578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5">
      <c r="A11" s="185">
        <v>3</v>
      </c>
      <c r="B11" s="186" t="s">
        <v>2314</v>
      </c>
      <c r="C11" s="192" t="s">
        <v>2315</v>
      </c>
      <c r="D11" s="187" t="s">
        <v>422</v>
      </c>
      <c r="E11" s="188">
        <v>104</v>
      </c>
      <c r="F11" s="189"/>
      <c r="G11" s="190">
        <f t="shared" si="0"/>
        <v>0</v>
      </c>
      <c r="H11" s="189"/>
      <c r="I11" s="190">
        <f t="shared" si="1"/>
        <v>0</v>
      </c>
      <c r="J11" s="189"/>
      <c r="K11" s="190">
        <f t="shared" si="2"/>
        <v>0</v>
      </c>
      <c r="L11" s="190">
        <v>21</v>
      </c>
      <c r="M11" s="190">
        <f t="shared" si="3"/>
        <v>0</v>
      </c>
      <c r="N11" s="188">
        <v>0</v>
      </c>
      <c r="O11" s="188">
        <f t="shared" si="4"/>
        <v>0</v>
      </c>
      <c r="P11" s="188">
        <v>0</v>
      </c>
      <c r="Q11" s="188">
        <f t="shared" si="5"/>
        <v>0</v>
      </c>
      <c r="R11" s="190"/>
      <c r="S11" s="190" t="s">
        <v>443</v>
      </c>
      <c r="T11" s="191" t="s">
        <v>359</v>
      </c>
      <c r="U11" s="160">
        <v>0</v>
      </c>
      <c r="V11" s="160">
        <f t="shared" si="6"/>
        <v>0</v>
      </c>
      <c r="W11" s="160"/>
      <c r="X11" s="160" t="s">
        <v>410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1578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85">
        <v>4</v>
      </c>
      <c r="B12" s="186" t="s">
        <v>2316</v>
      </c>
      <c r="C12" s="192" t="s">
        <v>2317</v>
      </c>
      <c r="D12" s="187" t="s">
        <v>422</v>
      </c>
      <c r="E12" s="188">
        <v>52</v>
      </c>
      <c r="F12" s="189"/>
      <c r="G12" s="190">
        <f t="shared" si="0"/>
        <v>0</v>
      </c>
      <c r="H12" s="189"/>
      <c r="I12" s="190">
        <f t="shared" si="1"/>
        <v>0</v>
      </c>
      <c r="J12" s="189"/>
      <c r="K12" s="190">
        <f t="shared" si="2"/>
        <v>0</v>
      </c>
      <c r="L12" s="190">
        <v>21</v>
      </c>
      <c r="M12" s="190">
        <f t="shared" si="3"/>
        <v>0</v>
      </c>
      <c r="N12" s="188">
        <v>0</v>
      </c>
      <c r="O12" s="188">
        <f t="shared" si="4"/>
        <v>0</v>
      </c>
      <c r="P12" s="188">
        <v>0</v>
      </c>
      <c r="Q12" s="188">
        <f t="shared" si="5"/>
        <v>0</v>
      </c>
      <c r="R12" s="190"/>
      <c r="S12" s="190" t="s">
        <v>443</v>
      </c>
      <c r="T12" s="191" t="s">
        <v>359</v>
      </c>
      <c r="U12" s="160">
        <v>0</v>
      </c>
      <c r="V12" s="160">
        <f t="shared" si="6"/>
        <v>0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1578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5">
      <c r="A13" s="185">
        <v>5</v>
      </c>
      <c r="B13" s="186" t="s">
        <v>2318</v>
      </c>
      <c r="C13" s="192" t="s">
        <v>2319</v>
      </c>
      <c r="D13" s="187" t="s">
        <v>407</v>
      </c>
      <c r="E13" s="188">
        <v>8</v>
      </c>
      <c r="F13" s="189"/>
      <c r="G13" s="190">
        <f t="shared" si="0"/>
        <v>0</v>
      </c>
      <c r="H13" s="189"/>
      <c r="I13" s="190">
        <f t="shared" si="1"/>
        <v>0</v>
      </c>
      <c r="J13" s="189"/>
      <c r="K13" s="190">
        <f t="shared" si="2"/>
        <v>0</v>
      </c>
      <c r="L13" s="190">
        <v>21</v>
      </c>
      <c r="M13" s="190">
        <f t="shared" si="3"/>
        <v>0</v>
      </c>
      <c r="N13" s="188">
        <v>0</v>
      </c>
      <c r="O13" s="188">
        <f t="shared" si="4"/>
        <v>0</v>
      </c>
      <c r="P13" s="188">
        <v>0</v>
      </c>
      <c r="Q13" s="188">
        <f t="shared" si="5"/>
        <v>0</v>
      </c>
      <c r="R13" s="190"/>
      <c r="S13" s="190" t="s">
        <v>443</v>
      </c>
      <c r="T13" s="191" t="s">
        <v>359</v>
      </c>
      <c r="U13" s="160">
        <v>0</v>
      </c>
      <c r="V13" s="160">
        <f t="shared" si="6"/>
        <v>0</v>
      </c>
      <c r="W13" s="160"/>
      <c r="X13" s="160" t="s">
        <v>410</v>
      </c>
      <c r="Y13" s="160" t="s">
        <v>361</v>
      </c>
      <c r="Z13" s="150"/>
      <c r="AA13" s="150"/>
      <c r="AB13" s="150"/>
      <c r="AC13" s="150"/>
      <c r="AD13" s="150"/>
      <c r="AE13" s="150"/>
      <c r="AF13" s="150"/>
      <c r="AG13" s="150" t="s">
        <v>1578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5">
      <c r="A14" s="185">
        <v>6</v>
      </c>
      <c r="B14" s="186" t="s">
        <v>2320</v>
      </c>
      <c r="C14" s="192" t="s">
        <v>2321</v>
      </c>
      <c r="D14" s="187" t="s">
        <v>407</v>
      </c>
      <c r="E14" s="188">
        <v>8</v>
      </c>
      <c r="F14" s="189"/>
      <c r="G14" s="190">
        <f t="shared" si="0"/>
        <v>0</v>
      </c>
      <c r="H14" s="189"/>
      <c r="I14" s="190">
        <f t="shared" si="1"/>
        <v>0</v>
      </c>
      <c r="J14" s="189"/>
      <c r="K14" s="190">
        <f t="shared" si="2"/>
        <v>0</v>
      </c>
      <c r="L14" s="190">
        <v>21</v>
      </c>
      <c r="M14" s="190">
        <f t="shared" si="3"/>
        <v>0</v>
      </c>
      <c r="N14" s="188">
        <v>0</v>
      </c>
      <c r="O14" s="188">
        <f t="shared" si="4"/>
        <v>0</v>
      </c>
      <c r="P14" s="188">
        <v>0</v>
      </c>
      <c r="Q14" s="188">
        <f t="shared" si="5"/>
        <v>0</v>
      </c>
      <c r="R14" s="190"/>
      <c r="S14" s="190" t="s">
        <v>443</v>
      </c>
      <c r="T14" s="191" t="s">
        <v>359</v>
      </c>
      <c r="U14" s="160">
        <v>0</v>
      </c>
      <c r="V14" s="160">
        <f t="shared" si="6"/>
        <v>0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1578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5">
      <c r="A15" s="185">
        <v>7</v>
      </c>
      <c r="B15" s="186" t="s">
        <v>2322</v>
      </c>
      <c r="C15" s="192" t="s">
        <v>2323</v>
      </c>
      <c r="D15" s="187" t="s">
        <v>422</v>
      </c>
      <c r="E15" s="188">
        <v>52</v>
      </c>
      <c r="F15" s="189"/>
      <c r="G15" s="190">
        <f t="shared" si="0"/>
        <v>0</v>
      </c>
      <c r="H15" s="189"/>
      <c r="I15" s="190">
        <f t="shared" si="1"/>
        <v>0</v>
      </c>
      <c r="J15" s="189"/>
      <c r="K15" s="190">
        <f t="shared" si="2"/>
        <v>0</v>
      </c>
      <c r="L15" s="190">
        <v>21</v>
      </c>
      <c r="M15" s="190">
        <f t="shared" si="3"/>
        <v>0</v>
      </c>
      <c r="N15" s="188">
        <v>0</v>
      </c>
      <c r="O15" s="188">
        <f t="shared" si="4"/>
        <v>0</v>
      </c>
      <c r="P15" s="188">
        <v>0</v>
      </c>
      <c r="Q15" s="188">
        <f t="shared" si="5"/>
        <v>0</v>
      </c>
      <c r="R15" s="190"/>
      <c r="S15" s="190" t="s">
        <v>443</v>
      </c>
      <c r="T15" s="191" t="s">
        <v>359</v>
      </c>
      <c r="U15" s="160">
        <v>0</v>
      </c>
      <c r="V15" s="160">
        <f t="shared" si="6"/>
        <v>0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1578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5">
      <c r="A16" s="185">
        <v>8</v>
      </c>
      <c r="B16" s="186" t="s">
        <v>2324</v>
      </c>
      <c r="C16" s="192" t="s">
        <v>2325</v>
      </c>
      <c r="D16" s="187" t="s">
        <v>422</v>
      </c>
      <c r="E16" s="188">
        <v>52</v>
      </c>
      <c r="F16" s="189"/>
      <c r="G16" s="190">
        <f t="shared" si="0"/>
        <v>0</v>
      </c>
      <c r="H16" s="189"/>
      <c r="I16" s="190">
        <f t="shared" si="1"/>
        <v>0</v>
      </c>
      <c r="J16" s="189"/>
      <c r="K16" s="190">
        <f t="shared" si="2"/>
        <v>0</v>
      </c>
      <c r="L16" s="190">
        <v>21</v>
      </c>
      <c r="M16" s="190">
        <f t="shared" si="3"/>
        <v>0</v>
      </c>
      <c r="N16" s="188">
        <v>0</v>
      </c>
      <c r="O16" s="188">
        <f t="shared" si="4"/>
        <v>0</v>
      </c>
      <c r="P16" s="188">
        <v>0</v>
      </c>
      <c r="Q16" s="188">
        <f t="shared" si="5"/>
        <v>0</v>
      </c>
      <c r="R16" s="190"/>
      <c r="S16" s="190" t="s">
        <v>443</v>
      </c>
      <c r="T16" s="191" t="s">
        <v>359</v>
      </c>
      <c r="U16" s="160">
        <v>0</v>
      </c>
      <c r="V16" s="160">
        <f t="shared" si="6"/>
        <v>0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1578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5">
      <c r="A17" s="185">
        <v>9</v>
      </c>
      <c r="B17" s="186" t="s">
        <v>2326</v>
      </c>
      <c r="C17" s="192" t="s">
        <v>2327</v>
      </c>
      <c r="D17" s="187" t="s">
        <v>422</v>
      </c>
      <c r="E17" s="188">
        <v>52</v>
      </c>
      <c r="F17" s="189"/>
      <c r="G17" s="190">
        <f t="shared" si="0"/>
        <v>0</v>
      </c>
      <c r="H17" s="189"/>
      <c r="I17" s="190">
        <f t="shared" si="1"/>
        <v>0</v>
      </c>
      <c r="J17" s="189"/>
      <c r="K17" s="190">
        <f t="shared" si="2"/>
        <v>0</v>
      </c>
      <c r="L17" s="190">
        <v>21</v>
      </c>
      <c r="M17" s="190">
        <f t="shared" si="3"/>
        <v>0</v>
      </c>
      <c r="N17" s="188">
        <v>0</v>
      </c>
      <c r="O17" s="188">
        <f t="shared" si="4"/>
        <v>0</v>
      </c>
      <c r="P17" s="188">
        <v>0</v>
      </c>
      <c r="Q17" s="188">
        <f t="shared" si="5"/>
        <v>0</v>
      </c>
      <c r="R17" s="190"/>
      <c r="S17" s="190" t="s">
        <v>443</v>
      </c>
      <c r="T17" s="191" t="s">
        <v>359</v>
      </c>
      <c r="U17" s="160">
        <v>0</v>
      </c>
      <c r="V17" s="160">
        <f t="shared" si="6"/>
        <v>0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1578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5">
      <c r="A18" s="185">
        <v>10</v>
      </c>
      <c r="B18" s="186" t="s">
        <v>2328</v>
      </c>
      <c r="C18" s="192" t="s">
        <v>2329</v>
      </c>
      <c r="D18" s="187" t="s">
        <v>407</v>
      </c>
      <c r="E18" s="188">
        <v>8</v>
      </c>
      <c r="F18" s="189"/>
      <c r="G18" s="190">
        <f t="shared" si="0"/>
        <v>0</v>
      </c>
      <c r="H18" s="189"/>
      <c r="I18" s="190">
        <f t="shared" si="1"/>
        <v>0</v>
      </c>
      <c r="J18" s="189"/>
      <c r="K18" s="190">
        <f t="shared" si="2"/>
        <v>0</v>
      </c>
      <c r="L18" s="190">
        <v>21</v>
      </c>
      <c r="M18" s="190">
        <f t="shared" si="3"/>
        <v>0</v>
      </c>
      <c r="N18" s="188">
        <v>0</v>
      </c>
      <c r="O18" s="188">
        <f t="shared" si="4"/>
        <v>0</v>
      </c>
      <c r="P18" s="188">
        <v>0</v>
      </c>
      <c r="Q18" s="188">
        <f t="shared" si="5"/>
        <v>0</v>
      </c>
      <c r="R18" s="190"/>
      <c r="S18" s="190" t="s">
        <v>443</v>
      </c>
      <c r="T18" s="191" t="s">
        <v>359</v>
      </c>
      <c r="U18" s="160">
        <v>0</v>
      </c>
      <c r="V18" s="160">
        <f t="shared" si="6"/>
        <v>0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1578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5">
      <c r="A19" s="185">
        <v>11</v>
      </c>
      <c r="B19" s="186" t="s">
        <v>2330</v>
      </c>
      <c r="C19" s="192" t="s">
        <v>2331</v>
      </c>
      <c r="D19" s="187" t="s">
        <v>407</v>
      </c>
      <c r="E19" s="188">
        <v>32</v>
      </c>
      <c r="F19" s="189"/>
      <c r="G19" s="190">
        <f t="shared" si="0"/>
        <v>0</v>
      </c>
      <c r="H19" s="189"/>
      <c r="I19" s="190">
        <f t="shared" si="1"/>
        <v>0</v>
      </c>
      <c r="J19" s="189"/>
      <c r="K19" s="190">
        <f t="shared" si="2"/>
        <v>0</v>
      </c>
      <c r="L19" s="190">
        <v>21</v>
      </c>
      <c r="M19" s="190">
        <f t="shared" si="3"/>
        <v>0</v>
      </c>
      <c r="N19" s="188">
        <v>0</v>
      </c>
      <c r="O19" s="188">
        <f t="shared" si="4"/>
        <v>0</v>
      </c>
      <c r="P19" s="188">
        <v>0</v>
      </c>
      <c r="Q19" s="188">
        <f t="shared" si="5"/>
        <v>0</v>
      </c>
      <c r="R19" s="190"/>
      <c r="S19" s="190" t="s">
        <v>443</v>
      </c>
      <c r="T19" s="191" t="s">
        <v>359</v>
      </c>
      <c r="U19" s="160">
        <v>0</v>
      </c>
      <c r="V19" s="160">
        <f t="shared" si="6"/>
        <v>0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1578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5">
      <c r="A20" s="185">
        <v>12</v>
      </c>
      <c r="B20" s="186" t="s">
        <v>2332</v>
      </c>
      <c r="C20" s="192" t="s">
        <v>2333</v>
      </c>
      <c r="D20" s="187" t="s">
        <v>446</v>
      </c>
      <c r="E20" s="188">
        <v>52</v>
      </c>
      <c r="F20" s="189"/>
      <c r="G20" s="190">
        <f t="shared" si="0"/>
        <v>0</v>
      </c>
      <c r="H20" s="189"/>
      <c r="I20" s="190">
        <f t="shared" si="1"/>
        <v>0</v>
      </c>
      <c r="J20" s="189"/>
      <c r="K20" s="190">
        <f t="shared" si="2"/>
        <v>0</v>
      </c>
      <c r="L20" s="190">
        <v>21</v>
      </c>
      <c r="M20" s="190">
        <f t="shared" si="3"/>
        <v>0</v>
      </c>
      <c r="N20" s="188">
        <v>0</v>
      </c>
      <c r="O20" s="188">
        <f t="shared" si="4"/>
        <v>0</v>
      </c>
      <c r="P20" s="188">
        <v>0</v>
      </c>
      <c r="Q20" s="188">
        <f t="shared" si="5"/>
        <v>0</v>
      </c>
      <c r="R20" s="190"/>
      <c r="S20" s="190" t="s">
        <v>443</v>
      </c>
      <c r="T20" s="191" t="s">
        <v>359</v>
      </c>
      <c r="U20" s="160">
        <v>0</v>
      </c>
      <c r="V20" s="160">
        <f t="shared" si="6"/>
        <v>0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1578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5">
      <c r="A21" s="185">
        <v>13</v>
      </c>
      <c r="B21" s="186" t="s">
        <v>2334</v>
      </c>
      <c r="C21" s="192" t="s">
        <v>2335</v>
      </c>
      <c r="D21" s="187" t="s">
        <v>422</v>
      </c>
      <c r="E21" s="188">
        <v>104</v>
      </c>
      <c r="F21" s="189"/>
      <c r="G21" s="190">
        <f t="shared" si="0"/>
        <v>0</v>
      </c>
      <c r="H21" s="189"/>
      <c r="I21" s="190">
        <f t="shared" si="1"/>
        <v>0</v>
      </c>
      <c r="J21" s="189"/>
      <c r="K21" s="190">
        <f t="shared" si="2"/>
        <v>0</v>
      </c>
      <c r="L21" s="190">
        <v>21</v>
      </c>
      <c r="M21" s="190">
        <f t="shared" si="3"/>
        <v>0</v>
      </c>
      <c r="N21" s="188">
        <v>0</v>
      </c>
      <c r="O21" s="188">
        <f t="shared" si="4"/>
        <v>0</v>
      </c>
      <c r="P21" s="188">
        <v>0</v>
      </c>
      <c r="Q21" s="188">
        <f t="shared" si="5"/>
        <v>0</v>
      </c>
      <c r="R21" s="190"/>
      <c r="S21" s="190" t="s">
        <v>443</v>
      </c>
      <c r="T21" s="191" t="s">
        <v>359</v>
      </c>
      <c r="U21" s="160">
        <v>0</v>
      </c>
      <c r="V21" s="160">
        <f t="shared" si="6"/>
        <v>0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1578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x14ac:dyDescent="0.25">
      <c r="A22" s="162" t="s">
        <v>353</v>
      </c>
      <c r="B22" s="163" t="s">
        <v>316</v>
      </c>
      <c r="C22" s="177" t="s">
        <v>317</v>
      </c>
      <c r="D22" s="164"/>
      <c r="E22" s="165"/>
      <c r="F22" s="166"/>
      <c r="G22" s="166">
        <f>SUMIF(AG23:AG37,"&lt;&gt;NOR",G23:G37)</f>
        <v>0</v>
      </c>
      <c r="H22" s="166"/>
      <c r="I22" s="166">
        <f>SUM(I23:I37)</f>
        <v>0</v>
      </c>
      <c r="J22" s="166"/>
      <c r="K22" s="166">
        <f>SUM(K23:K37)</f>
        <v>0</v>
      </c>
      <c r="L22" s="166"/>
      <c r="M22" s="166">
        <f>SUM(M23:M37)</f>
        <v>0</v>
      </c>
      <c r="N22" s="165"/>
      <c r="O22" s="165">
        <f>SUM(O23:O37)</f>
        <v>0</v>
      </c>
      <c r="P22" s="165"/>
      <c r="Q22" s="165">
        <f>SUM(Q23:Q37)</f>
        <v>0</v>
      </c>
      <c r="R22" s="166"/>
      <c r="S22" s="166"/>
      <c r="T22" s="167"/>
      <c r="U22" s="161"/>
      <c r="V22" s="161">
        <f>SUM(V23:V37)</f>
        <v>0</v>
      </c>
      <c r="W22" s="161"/>
      <c r="X22" s="161"/>
      <c r="Y22" s="161"/>
      <c r="AG22" t="s">
        <v>354</v>
      </c>
    </row>
    <row r="23" spans="1:60" outlineLevel="1" x14ac:dyDescent="0.25">
      <c r="A23" s="185">
        <v>14</v>
      </c>
      <c r="B23" s="186" t="s">
        <v>2336</v>
      </c>
      <c r="C23" s="192" t="s">
        <v>2337</v>
      </c>
      <c r="D23" s="187" t="s">
        <v>422</v>
      </c>
      <c r="E23" s="188">
        <v>52</v>
      </c>
      <c r="F23" s="189"/>
      <c r="G23" s="190">
        <f t="shared" ref="G23:G37" si="7">ROUND(E23*F23,2)</f>
        <v>0</v>
      </c>
      <c r="H23" s="189"/>
      <c r="I23" s="190">
        <f t="shared" ref="I23:I37" si="8">ROUND(E23*H23,2)</f>
        <v>0</v>
      </c>
      <c r="J23" s="189"/>
      <c r="K23" s="190">
        <f t="shared" ref="K23:K37" si="9">ROUND(E23*J23,2)</f>
        <v>0</v>
      </c>
      <c r="L23" s="190">
        <v>21</v>
      </c>
      <c r="M23" s="190">
        <f t="shared" ref="M23:M37" si="10">G23*(1+L23/100)</f>
        <v>0</v>
      </c>
      <c r="N23" s="188">
        <v>0</v>
      </c>
      <c r="O23" s="188">
        <f t="shared" ref="O23:O37" si="11">ROUND(E23*N23,2)</f>
        <v>0</v>
      </c>
      <c r="P23" s="188">
        <v>0</v>
      </c>
      <c r="Q23" s="188">
        <f t="shared" ref="Q23:Q37" si="12">ROUND(E23*P23,2)</f>
        <v>0</v>
      </c>
      <c r="R23" s="190"/>
      <c r="S23" s="190" t="s">
        <v>443</v>
      </c>
      <c r="T23" s="191" t="s">
        <v>359</v>
      </c>
      <c r="U23" s="160">
        <v>0</v>
      </c>
      <c r="V23" s="160">
        <f t="shared" ref="V23:V37" si="13">ROUND(E23*U23,2)</f>
        <v>0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1578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5">
      <c r="A24" s="185">
        <v>15</v>
      </c>
      <c r="B24" s="186" t="s">
        <v>2338</v>
      </c>
      <c r="C24" s="192" t="s">
        <v>2339</v>
      </c>
      <c r="D24" s="187" t="s">
        <v>422</v>
      </c>
      <c r="E24" s="188">
        <v>52</v>
      </c>
      <c r="F24" s="189"/>
      <c r="G24" s="190">
        <f t="shared" si="7"/>
        <v>0</v>
      </c>
      <c r="H24" s="189"/>
      <c r="I24" s="190">
        <f t="shared" si="8"/>
        <v>0</v>
      </c>
      <c r="J24" s="189"/>
      <c r="K24" s="190">
        <f t="shared" si="9"/>
        <v>0</v>
      </c>
      <c r="L24" s="190">
        <v>21</v>
      </c>
      <c r="M24" s="190">
        <f t="shared" si="10"/>
        <v>0</v>
      </c>
      <c r="N24" s="188">
        <v>0</v>
      </c>
      <c r="O24" s="188">
        <f t="shared" si="11"/>
        <v>0</v>
      </c>
      <c r="P24" s="188">
        <v>0</v>
      </c>
      <c r="Q24" s="188">
        <f t="shared" si="12"/>
        <v>0</v>
      </c>
      <c r="R24" s="190"/>
      <c r="S24" s="190" t="s">
        <v>443</v>
      </c>
      <c r="T24" s="191" t="s">
        <v>359</v>
      </c>
      <c r="U24" s="160">
        <v>0</v>
      </c>
      <c r="V24" s="160">
        <f t="shared" si="13"/>
        <v>0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1578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5">
      <c r="A25" s="185">
        <v>16</v>
      </c>
      <c r="B25" s="186" t="s">
        <v>2340</v>
      </c>
      <c r="C25" s="192" t="s">
        <v>2341</v>
      </c>
      <c r="D25" s="187" t="s">
        <v>2342</v>
      </c>
      <c r="E25" s="188">
        <v>2</v>
      </c>
      <c r="F25" s="189"/>
      <c r="G25" s="190">
        <f t="shared" si="7"/>
        <v>0</v>
      </c>
      <c r="H25" s="189"/>
      <c r="I25" s="190">
        <f t="shared" si="8"/>
        <v>0</v>
      </c>
      <c r="J25" s="189"/>
      <c r="K25" s="190">
        <f t="shared" si="9"/>
        <v>0</v>
      </c>
      <c r="L25" s="190">
        <v>21</v>
      </c>
      <c r="M25" s="190">
        <f t="shared" si="10"/>
        <v>0</v>
      </c>
      <c r="N25" s="188">
        <v>0</v>
      </c>
      <c r="O25" s="188">
        <f t="shared" si="11"/>
        <v>0</v>
      </c>
      <c r="P25" s="188">
        <v>0</v>
      </c>
      <c r="Q25" s="188">
        <f t="shared" si="12"/>
        <v>0</v>
      </c>
      <c r="R25" s="190"/>
      <c r="S25" s="190" t="s">
        <v>443</v>
      </c>
      <c r="T25" s="191" t="s">
        <v>359</v>
      </c>
      <c r="U25" s="160">
        <v>0</v>
      </c>
      <c r="V25" s="160">
        <f t="shared" si="13"/>
        <v>0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1578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5">
      <c r="A26" s="185">
        <v>17</v>
      </c>
      <c r="B26" s="186" t="s">
        <v>2343</v>
      </c>
      <c r="C26" s="192" t="s">
        <v>2344</v>
      </c>
      <c r="D26" s="187" t="s">
        <v>2342</v>
      </c>
      <c r="E26" s="188">
        <v>2</v>
      </c>
      <c r="F26" s="189"/>
      <c r="G26" s="190">
        <f t="shared" si="7"/>
        <v>0</v>
      </c>
      <c r="H26" s="189"/>
      <c r="I26" s="190">
        <f t="shared" si="8"/>
        <v>0</v>
      </c>
      <c r="J26" s="189"/>
      <c r="K26" s="190">
        <f t="shared" si="9"/>
        <v>0</v>
      </c>
      <c r="L26" s="190">
        <v>21</v>
      </c>
      <c r="M26" s="190">
        <f t="shared" si="10"/>
        <v>0</v>
      </c>
      <c r="N26" s="188">
        <v>0</v>
      </c>
      <c r="O26" s="188">
        <f t="shared" si="11"/>
        <v>0</v>
      </c>
      <c r="P26" s="188">
        <v>0</v>
      </c>
      <c r="Q26" s="188">
        <f t="shared" si="12"/>
        <v>0</v>
      </c>
      <c r="R26" s="190"/>
      <c r="S26" s="190" t="s">
        <v>443</v>
      </c>
      <c r="T26" s="191" t="s">
        <v>359</v>
      </c>
      <c r="U26" s="160">
        <v>0</v>
      </c>
      <c r="V26" s="160">
        <f t="shared" si="13"/>
        <v>0</v>
      </c>
      <c r="W26" s="160"/>
      <c r="X26" s="160" t="s">
        <v>410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1578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85">
        <v>18</v>
      </c>
      <c r="B27" s="186" t="s">
        <v>2345</v>
      </c>
      <c r="C27" s="192" t="s">
        <v>2346</v>
      </c>
      <c r="D27" s="187" t="s">
        <v>2342</v>
      </c>
      <c r="E27" s="188">
        <v>2</v>
      </c>
      <c r="F27" s="189"/>
      <c r="G27" s="190">
        <f t="shared" si="7"/>
        <v>0</v>
      </c>
      <c r="H27" s="189"/>
      <c r="I27" s="190">
        <f t="shared" si="8"/>
        <v>0</v>
      </c>
      <c r="J27" s="189"/>
      <c r="K27" s="190">
        <f t="shared" si="9"/>
        <v>0</v>
      </c>
      <c r="L27" s="190">
        <v>21</v>
      </c>
      <c r="M27" s="190">
        <f t="shared" si="10"/>
        <v>0</v>
      </c>
      <c r="N27" s="188">
        <v>0</v>
      </c>
      <c r="O27" s="188">
        <f t="shared" si="11"/>
        <v>0</v>
      </c>
      <c r="P27" s="188">
        <v>0</v>
      </c>
      <c r="Q27" s="188">
        <f t="shared" si="12"/>
        <v>0</v>
      </c>
      <c r="R27" s="190"/>
      <c r="S27" s="190" t="s">
        <v>443</v>
      </c>
      <c r="T27" s="191" t="s">
        <v>359</v>
      </c>
      <c r="U27" s="160">
        <v>0</v>
      </c>
      <c r="V27" s="160">
        <f t="shared" si="13"/>
        <v>0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1578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5">
      <c r="A28" s="185">
        <v>19</v>
      </c>
      <c r="B28" s="186" t="s">
        <v>2347</v>
      </c>
      <c r="C28" s="192" t="s">
        <v>2348</v>
      </c>
      <c r="D28" s="187" t="s">
        <v>888</v>
      </c>
      <c r="E28" s="188">
        <v>6</v>
      </c>
      <c r="F28" s="189"/>
      <c r="G28" s="190">
        <f t="shared" si="7"/>
        <v>0</v>
      </c>
      <c r="H28" s="189"/>
      <c r="I28" s="190">
        <f t="shared" si="8"/>
        <v>0</v>
      </c>
      <c r="J28" s="189"/>
      <c r="K28" s="190">
        <f t="shared" si="9"/>
        <v>0</v>
      </c>
      <c r="L28" s="190">
        <v>21</v>
      </c>
      <c r="M28" s="190">
        <f t="shared" si="10"/>
        <v>0</v>
      </c>
      <c r="N28" s="188">
        <v>0</v>
      </c>
      <c r="O28" s="188">
        <f t="shared" si="11"/>
        <v>0</v>
      </c>
      <c r="P28" s="188">
        <v>0</v>
      </c>
      <c r="Q28" s="188">
        <f t="shared" si="12"/>
        <v>0</v>
      </c>
      <c r="R28" s="190"/>
      <c r="S28" s="190" t="s">
        <v>443</v>
      </c>
      <c r="T28" s="191" t="s">
        <v>359</v>
      </c>
      <c r="U28" s="160">
        <v>0</v>
      </c>
      <c r="V28" s="160">
        <f t="shared" si="13"/>
        <v>0</v>
      </c>
      <c r="W28" s="160"/>
      <c r="X28" s="160" t="s">
        <v>410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1578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85">
        <v>20</v>
      </c>
      <c r="B29" s="186" t="s">
        <v>2349</v>
      </c>
      <c r="C29" s="192" t="s">
        <v>2350</v>
      </c>
      <c r="D29" s="187" t="s">
        <v>888</v>
      </c>
      <c r="E29" s="188">
        <v>6</v>
      </c>
      <c r="F29" s="189"/>
      <c r="G29" s="190">
        <f t="shared" si="7"/>
        <v>0</v>
      </c>
      <c r="H29" s="189"/>
      <c r="I29" s="190">
        <f t="shared" si="8"/>
        <v>0</v>
      </c>
      <c r="J29" s="189"/>
      <c r="K29" s="190">
        <f t="shared" si="9"/>
        <v>0</v>
      </c>
      <c r="L29" s="190">
        <v>21</v>
      </c>
      <c r="M29" s="190">
        <f t="shared" si="10"/>
        <v>0</v>
      </c>
      <c r="N29" s="188">
        <v>0</v>
      </c>
      <c r="O29" s="188">
        <f t="shared" si="11"/>
        <v>0</v>
      </c>
      <c r="P29" s="188">
        <v>0</v>
      </c>
      <c r="Q29" s="188">
        <f t="shared" si="12"/>
        <v>0</v>
      </c>
      <c r="R29" s="190"/>
      <c r="S29" s="190" t="s">
        <v>443</v>
      </c>
      <c r="T29" s="191" t="s">
        <v>359</v>
      </c>
      <c r="U29" s="160">
        <v>0</v>
      </c>
      <c r="V29" s="160">
        <f t="shared" si="13"/>
        <v>0</v>
      </c>
      <c r="W29" s="160"/>
      <c r="X29" s="160" t="s">
        <v>410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1578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5">
      <c r="A30" s="185">
        <v>21</v>
      </c>
      <c r="B30" s="186" t="s">
        <v>2351</v>
      </c>
      <c r="C30" s="192" t="s">
        <v>2352</v>
      </c>
      <c r="D30" s="187" t="s">
        <v>1224</v>
      </c>
      <c r="E30" s="188">
        <v>6</v>
      </c>
      <c r="F30" s="189"/>
      <c r="G30" s="190">
        <f t="shared" si="7"/>
        <v>0</v>
      </c>
      <c r="H30" s="189"/>
      <c r="I30" s="190">
        <f t="shared" si="8"/>
        <v>0</v>
      </c>
      <c r="J30" s="189"/>
      <c r="K30" s="190">
        <f t="shared" si="9"/>
        <v>0</v>
      </c>
      <c r="L30" s="190">
        <v>21</v>
      </c>
      <c r="M30" s="190">
        <f t="shared" si="10"/>
        <v>0</v>
      </c>
      <c r="N30" s="188">
        <v>0</v>
      </c>
      <c r="O30" s="188">
        <f t="shared" si="11"/>
        <v>0</v>
      </c>
      <c r="P30" s="188">
        <v>0</v>
      </c>
      <c r="Q30" s="188">
        <f t="shared" si="12"/>
        <v>0</v>
      </c>
      <c r="R30" s="190"/>
      <c r="S30" s="190" t="s">
        <v>443</v>
      </c>
      <c r="T30" s="191" t="s">
        <v>359</v>
      </c>
      <c r="U30" s="160">
        <v>0</v>
      </c>
      <c r="V30" s="160">
        <f t="shared" si="13"/>
        <v>0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1578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5">
      <c r="A31" s="185">
        <v>22</v>
      </c>
      <c r="B31" s="186" t="s">
        <v>2353</v>
      </c>
      <c r="C31" s="192" t="s">
        <v>2354</v>
      </c>
      <c r="D31" s="187" t="s">
        <v>1224</v>
      </c>
      <c r="E31" s="188">
        <v>5</v>
      </c>
      <c r="F31" s="189"/>
      <c r="G31" s="190">
        <f t="shared" si="7"/>
        <v>0</v>
      </c>
      <c r="H31" s="189"/>
      <c r="I31" s="190">
        <f t="shared" si="8"/>
        <v>0</v>
      </c>
      <c r="J31" s="189"/>
      <c r="K31" s="190">
        <f t="shared" si="9"/>
        <v>0</v>
      </c>
      <c r="L31" s="190">
        <v>21</v>
      </c>
      <c r="M31" s="190">
        <f t="shared" si="10"/>
        <v>0</v>
      </c>
      <c r="N31" s="188">
        <v>0</v>
      </c>
      <c r="O31" s="188">
        <f t="shared" si="11"/>
        <v>0</v>
      </c>
      <c r="P31" s="188">
        <v>0</v>
      </c>
      <c r="Q31" s="188">
        <f t="shared" si="12"/>
        <v>0</v>
      </c>
      <c r="R31" s="190"/>
      <c r="S31" s="190" t="s">
        <v>443</v>
      </c>
      <c r="T31" s="191" t="s">
        <v>359</v>
      </c>
      <c r="U31" s="160">
        <v>0</v>
      </c>
      <c r="V31" s="160">
        <f t="shared" si="13"/>
        <v>0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1578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5">
      <c r="A32" s="185">
        <v>23</v>
      </c>
      <c r="B32" s="186" t="s">
        <v>2355</v>
      </c>
      <c r="C32" s="192" t="s">
        <v>2356</v>
      </c>
      <c r="D32" s="187" t="s">
        <v>1224</v>
      </c>
      <c r="E32" s="188">
        <v>8</v>
      </c>
      <c r="F32" s="189"/>
      <c r="G32" s="190">
        <f t="shared" si="7"/>
        <v>0</v>
      </c>
      <c r="H32" s="189"/>
      <c r="I32" s="190">
        <f t="shared" si="8"/>
        <v>0</v>
      </c>
      <c r="J32" s="189"/>
      <c r="K32" s="190">
        <f t="shared" si="9"/>
        <v>0</v>
      </c>
      <c r="L32" s="190">
        <v>21</v>
      </c>
      <c r="M32" s="190">
        <f t="shared" si="10"/>
        <v>0</v>
      </c>
      <c r="N32" s="188">
        <v>0</v>
      </c>
      <c r="O32" s="188">
        <f t="shared" si="11"/>
        <v>0</v>
      </c>
      <c r="P32" s="188">
        <v>0</v>
      </c>
      <c r="Q32" s="188">
        <f t="shared" si="12"/>
        <v>0</v>
      </c>
      <c r="R32" s="190"/>
      <c r="S32" s="190" t="s">
        <v>443</v>
      </c>
      <c r="T32" s="191" t="s">
        <v>359</v>
      </c>
      <c r="U32" s="160">
        <v>0</v>
      </c>
      <c r="V32" s="160">
        <f t="shared" si="13"/>
        <v>0</v>
      </c>
      <c r="W32" s="160"/>
      <c r="X32" s="160" t="s">
        <v>410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1578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5">
      <c r="A33" s="185">
        <v>24</v>
      </c>
      <c r="B33" s="186" t="s">
        <v>2357</v>
      </c>
      <c r="C33" s="192" t="s">
        <v>2358</v>
      </c>
      <c r="D33" s="187" t="s">
        <v>1224</v>
      </c>
      <c r="E33" s="188">
        <v>6</v>
      </c>
      <c r="F33" s="189"/>
      <c r="G33" s="190">
        <f t="shared" si="7"/>
        <v>0</v>
      </c>
      <c r="H33" s="189"/>
      <c r="I33" s="190">
        <f t="shared" si="8"/>
        <v>0</v>
      </c>
      <c r="J33" s="189"/>
      <c r="K33" s="190">
        <f t="shared" si="9"/>
        <v>0</v>
      </c>
      <c r="L33" s="190">
        <v>21</v>
      </c>
      <c r="M33" s="190">
        <f t="shared" si="10"/>
        <v>0</v>
      </c>
      <c r="N33" s="188">
        <v>0</v>
      </c>
      <c r="O33" s="188">
        <f t="shared" si="11"/>
        <v>0</v>
      </c>
      <c r="P33" s="188">
        <v>0</v>
      </c>
      <c r="Q33" s="188">
        <f t="shared" si="12"/>
        <v>0</v>
      </c>
      <c r="R33" s="190"/>
      <c r="S33" s="190" t="s">
        <v>443</v>
      </c>
      <c r="T33" s="191" t="s">
        <v>359</v>
      </c>
      <c r="U33" s="160">
        <v>0</v>
      </c>
      <c r="V33" s="160">
        <f t="shared" si="13"/>
        <v>0</v>
      </c>
      <c r="W33" s="160"/>
      <c r="X33" s="160" t="s">
        <v>410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1578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5">
      <c r="A34" s="185">
        <v>25</v>
      </c>
      <c r="B34" s="186" t="s">
        <v>2359</v>
      </c>
      <c r="C34" s="192" t="s">
        <v>2360</v>
      </c>
      <c r="D34" s="187" t="s">
        <v>2311</v>
      </c>
      <c r="E34" s="188">
        <v>1</v>
      </c>
      <c r="F34" s="189"/>
      <c r="G34" s="190">
        <f t="shared" si="7"/>
        <v>0</v>
      </c>
      <c r="H34" s="189"/>
      <c r="I34" s="190">
        <f t="shared" si="8"/>
        <v>0</v>
      </c>
      <c r="J34" s="189"/>
      <c r="K34" s="190">
        <f t="shared" si="9"/>
        <v>0</v>
      </c>
      <c r="L34" s="190">
        <v>21</v>
      </c>
      <c r="M34" s="190">
        <f t="shared" si="10"/>
        <v>0</v>
      </c>
      <c r="N34" s="188">
        <v>0</v>
      </c>
      <c r="O34" s="188">
        <f t="shared" si="11"/>
        <v>0</v>
      </c>
      <c r="P34" s="188">
        <v>0</v>
      </c>
      <c r="Q34" s="188">
        <f t="shared" si="12"/>
        <v>0</v>
      </c>
      <c r="R34" s="190"/>
      <c r="S34" s="190" t="s">
        <v>443</v>
      </c>
      <c r="T34" s="191" t="s">
        <v>359</v>
      </c>
      <c r="U34" s="160">
        <v>0</v>
      </c>
      <c r="V34" s="160">
        <f t="shared" si="13"/>
        <v>0</v>
      </c>
      <c r="W34" s="160"/>
      <c r="X34" s="160" t="s">
        <v>410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1578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85">
        <v>26</v>
      </c>
      <c r="B35" s="186" t="s">
        <v>2361</v>
      </c>
      <c r="C35" s="192" t="s">
        <v>2362</v>
      </c>
      <c r="D35" s="187" t="s">
        <v>1224</v>
      </c>
      <c r="E35" s="188">
        <v>8</v>
      </c>
      <c r="F35" s="189"/>
      <c r="G35" s="190">
        <f t="shared" si="7"/>
        <v>0</v>
      </c>
      <c r="H35" s="189"/>
      <c r="I35" s="190">
        <f t="shared" si="8"/>
        <v>0</v>
      </c>
      <c r="J35" s="189"/>
      <c r="K35" s="190">
        <f t="shared" si="9"/>
        <v>0</v>
      </c>
      <c r="L35" s="190">
        <v>21</v>
      </c>
      <c r="M35" s="190">
        <f t="shared" si="10"/>
        <v>0</v>
      </c>
      <c r="N35" s="188">
        <v>0</v>
      </c>
      <c r="O35" s="188">
        <f t="shared" si="11"/>
        <v>0</v>
      </c>
      <c r="P35" s="188">
        <v>0</v>
      </c>
      <c r="Q35" s="188">
        <f t="shared" si="12"/>
        <v>0</v>
      </c>
      <c r="R35" s="190"/>
      <c r="S35" s="190" t="s">
        <v>443</v>
      </c>
      <c r="T35" s="191" t="s">
        <v>359</v>
      </c>
      <c r="U35" s="160">
        <v>0</v>
      </c>
      <c r="V35" s="160">
        <f t="shared" si="13"/>
        <v>0</v>
      </c>
      <c r="W35" s="160"/>
      <c r="X35" s="160" t="s">
        <v>410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1578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5">
      <c r="A36" s="185">
        <v>27</v>
      </c>
      <c r="B36" s="186" t="s">
        <v>2363</v>
      </c>
      <c r="C36" s="192" t="s">
        <v>2364</v>
      </c>
      <c r="D36" s="187" t="s">
        <v>1224</v>
      </c>
      <c r="E36" s="188">
        <v>4</v>
      </c>
      <c r="F36" s="189"/>
      <c r="G36" s="190">
        <f t="shared" si="7"/>
        <v>0</v>
      </c>
      <c r="H36" s="189"/>
      <c r="I36" s="190">
        <f t="shared" si="8"/>
        <v>0</v>
      </c>
      <c r="J36" s="189"/>
      <c r="K36" s="190">
        <f t="shared" si="9"/>
        <v>0</v>
      </c>
      <c r="L36" s="190">
        <v>21</v>
      </c>
      <c r="M36" s="190">
        <f t="shared" si="10"/>
        <v>0</v>
      </c>
      <c r="N36" s="188">
        <v>0</v>
      </c>
      <c r="O36" s="188">
        <f t="shared" si="11"/>
        <v>0</v>
      </c>
      <c r="P36" s="188">
        <v>0</v>
      </c>
      <c r="Q36" s="188">
        <f t="shared" si="12"/>
        <v>0</v>
      </c>
      <c r="R36" s="190"/>
      <c r="S36" s="190" t="s">
        <v>443</v>
      </c>
      <c r="T36" s="191" t="s">
        <v>359</v>
      </c>
      <c r="U36" s="160">
        <v>0</v>
      </c>
      <c r="V36" s="160">
        <f t="shared" si="13"/>
        <v>0</v>
      </c>
      <c r="W36" s="160"/>
      <c r="X36" s="160" t="s">
        <v>410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1578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5">
      <c r="A37" s="169">
        <v>28</v>
      </c>
      <c r="B37" s="170" t="s">
        <v>2365</v>
      </c>
      <c r="C37" s="178" t="s">
        <v>2366</v>
      </c>
      <c r="D37" s="171" t="s">
        <v>1224</v>
      </c>
      <c r="E37" s="172">
        <v>5</v>
      </c>
      <c r="F37" s="173"/>
      <c r="G37" s="174">
        <f t="shared" si="7"/>
        <v>0</v>
      </c>
      <c r="H37" s="173"/>
      <c r="I37" s="174">
        <f t="shared" si="8"/>
        <v>0</v>
      </c>
      <c r="J37" s="173"/>
      <c r="K37" s="174">
        <f t="shared" si="9"/>
        <v>0</v>
      </c>
      <c r="L37" s="174">
        <v>21</v>
      </c>
      <c r="M37" s="174">
        <f t="shared" si="10"/>
        <v>0</v>
      </c>
      <c r="N37" s="172">
        <v>0</v>
      </c>
      <c r="O37" s="172">
        <f t="shared" si="11"/>
        <v>0</v>
      </c>
      <c r="P37" s="172">
        <v>0</v>
      </c>
      <c r="Q37" s="172">
        <f t="shared" si="12"/>
        <v>0</v>
      </c>
      <c r="R37" s="174"/>
      <c r="S37" s="174" t="s">
        <v>443</v>
      </c>
      <c r="T37" s="175" t="s">
        <v>359</v>
      </c>
      <c r="U37" s="160">
        <v>0</v>
      </c>
      <c r="V37" s="160">
        <f t="shared" si="13"/>
        <v>0</v>
      </c>
      <c r="W37" s="160"/>
      <c r="X37" s="160" t="s">
        <v>410</v>
      </c>
      <c r="Y37" s="160" t="s">
        <v>361</v>
      </c>
      <c r="Z37" s="150"/>
      <c r="AA37" s="150"/>
      <c r="AB37" s="150"/>
      <c r="AC37" s="150"/>
      <c r="AD37" s="150"/>
      <c r="AE37" s="150"/>
      <c r="AF37" s="150"/>
      <c r="AG37" s="150" t="s">
        <v>1578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x14ac:dyDescent="0.25">
      <c r="A38" s="3"/>
      <c r="B38" s="4"/>
      <c r="C38" s="179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v>15</v>
      </c>
      <c r="AF38">
        <v>21</v>
      </c>
      <c r="AG38" t="s">
        <v>339</v>
      </c>
    </row>
    <row r="39" spans="1:60" x14ac:dyDescent="0.25">
      <c r="A39" s="153"/>
      <c r="B39" s="154" t="s">
        <v>29</v>
      </c>
      <c r="C39" s="180"/>
      <c r="D39" s="155"/>
      <c r="E39" s="156"/>
      <c r="F39" s="156"/>
      <c r="G39" s="168">
        <f>G8+G22</f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f>SUMIF(L7:L37,AE38,G7:G37)</f>
        <v>0</v>
      </c>
      <c r="AF39">
        <f>SUMIF(L7:L37,AF38,G7:G37)</f>
        <v>0</v>
      </c>
      <c r="AG39" t="s">
        <v>401</v>
      </c>
    </row>
    <row r="40" spans="1:60" x14ac:dyDescent="0.25">
      <c r="C40" s="181"/>
      <c r="D40" s="10"/>
      <c r="AG40" t="s">
        <v>403</v>
      </c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j+FpedC3I2fcyh+s4Og4+sbK0mSc5Oy5LQqxLvMvI0U1gY9O7Cn76DwjnPNYnk7LTkXh64nA9I/J28fzjOhVw==" saltValue="8B4scCdqe5ISBkhNtNk4XA==" spinCount="100000" sheet="1" formatRows="0"/>
  <mergeCells count="4">
    <mergeCell ref="A1:G1"/>
    <mergeCell ref="C2:G2"/>
    <mergeCell ref="C3:G3"/>
    <mergeCell ref="C4:G4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FF7B4-07F4-4E59-8DBD-E355AF20ABD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131</v>
      </c>
      <c r="C3" s="258" t="s">
        <v>132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134</v>
      </c>
      <c r="C4" s="261" t="s">
        <v>135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283</v>
      </c>
      <c r="C8" s="177" t="s">
        <v>284</v>
      </c>
      <c r="D8" s="164"/>
      <c r="E8" s="165"/>
      <c r="F8" s="166"/>
      <c r="G8" s="166">
        <f>SUMIF(AG9:AG28,"&lt;&gt;NOR",G9:G28)</f>
        <v>0</v>
      </c>
      <c r="H8" s="166"/>
      <c r="I8" s="166">
        <f>SUM(I9:I28)</f>
        <v>0</v>
      </c>
      <c r="J8" s="166"/>
      <c r="K8" s="166">
        <f>SUM(K9:K28)</f>
        <v>0</v>
      </c>
      <c r="L8" s="166"/>
      <c r="M8" s="166">
        <f>SUM(M9:M28)</f>
        <v>0</v>
      </c>
      <c r="N8" s="165"/>
      <c r="O8" s="165">
        <f>SUM(O9:O28)</f>
        <v>0</v>
      </c>
      <c r="P8" s="165"/>
      <c r="Q8" s="165">
        <f>SUM(Q9:Q28)</f>
        <v>0</v>
      </c>
      <c r="R8" s="166"/>
      <c r="S8" s="166"/>
      <c r="T8" s="167"/>
      <c r="U8" s="161"/>
      <c r="V8" s="161">
        <f>SUM(V9:V28)</f>
        <v>0</v>
      </c>
      <c r="W8" s="161"/>
      <c r="X8" s="161"/>
      <c r="Y8" s="161"/>
      <c r="AG8" t="s">
        <v>354</v>
      </c>
    </row>
    <row r="9" spans="1:60" outlineLevel="1" x14ac:dyDescent="0.25">
      <c r="A9" s="185">
        <v>1</v>
      </c>
      <c r="B9" s="186" t="s">
        <v>2309</v>
      </c>
      <c r="C9" s="192" t="s">
        <v>2310</v>
      </c>
      <c r="D9" s="187" t="s">
        <v>2311</v>
      </c>
      <c r="E9" s="188">
        <v>1</v>
      </c>
      <c r="F9" s="189"/>
      <c r="G9" s="190">
        <f t="shared" ref="G9:G28" si="0">ROUND(E9*F9,2)</f>
        <v>0</v>
      </c>
      <c r="H9" s="189"/>
      <c r="I9" s="190">
        <f t="shared" ref="I9:I28" si="1">ROUND(E9*H9,2)</f>
        <v>0</v>
      </c>
      <c r="J9" s="189"/>
      <c r="K9" s="190">
        <f t="shared" ref="K9:K28" si="2">ROUND(E9*J9,2)</f>
        <v>0</v>
      </c>
      <c r="L9" s="190">
        <v>21</v>
      </c>
      <c r="M9" s="190">
        <f t="shared" ref="M9:M28" si="3">G9*(1+L9/100)</f>
        <v>0</v>
      </c>
      <c r="N9" s="188">
        <v>0</v>
      </c>
      <c r="O9" s="188">
        <f t="shared" ref="O9:O28" si="4">ROUND(E9*N9,2)</f>
        <v>0</v>
      </c>
      <c r="P9" s="188">
        <v>0</v>
      </c>
      <c r="Q9" s="188">
        <f t="shared" ref="Q9:Q28" si="5">ROUND(E9*P9,2)</f>
        <v>0</v>
      </c>
      <c r="R9" s="190"/>
      <c r="S9" s="190" t="s">
        <v>443</v>
      </c>
      <c r="T9" s="191" t="s">
        <v>359</v>
      </c>
      <c r="U9" s="160">
        <v>0</v>
      </c>
      <c r="V9" s="160">
        <f t="shared" ref="V9:V28" si="6">ROUND(E9*U9,2)</f>
        <v>0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1578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5">
      <c r="A10" s="185">
        <v>2</v>
      </c>
      <c r="B10" s="186" t="s">
        <v>2312</v>
      </c>
      <c r="C10" s="192" t="s">
        <v>2367</v>
      </c>
      <c r="D10" s="187" t="s">
        <v>446</v>
      </c>
      <c r="E10" s="188">
        <v>10</v>
      </c>
      <c r="F10" s="189"/>
      <c r="G10" s="190">
        <f t="shared" si="0"/>
        <v>0</v>
      </c>
      <c r="H10" s="189"/>
      <c r="I10" s="190">
        <f t="shared" si="1"/>
        <v>0</v>
      </c>
      <c r="J10" s="189"/>
      <c r="K10" s="190">
        <f t="shared" si="2"/>
        <v>0</v>
      </c>
      <c r="L10" s="190">
        <v>21</v>
      </c>
      <c r="M10" s="190">
        <f t="shared" si="3"/>
        <v>0</v>
      </c>
      <c r="N10" s="188">
        <v>0</v>
      </c>
      <c r="O10" s="188">
        <f t="shared" si="4"/>
        <v>0</v>
      </c>
      <c r="P10" s="188">
        <v>0</v>
      </c>
      <c r="Q10" s="188">
        <f t="shared" si="5"/>
        <v>0</v>
      </c>
      <c r="R10" s="190"/>
      <c r="S10" s="190" t="s">
        <v>443</v>
      </c>
      <c r="T10" s="191" t="s">
        <v>359</v>
      </c>
      <c r="U10" s="160">
        <v>0</v>
      </c>
      <c r="V10" s="160">
        <f t="shared" si="6"/>
        <v>0</v>
      </c>
      <c r="W10" s="160"/>
      <c r="X10" s="160" t="s">
        <v>410</v>
      </c>
      <c r="Y10" s="160" t="s">
        <v>361</v>
      </c>
      <c r="Z10" s="150"/>
      <c r="AA10" s="150"/>
      <c r="AB10" s="150"/>
      <c r="AC10" s="150"/>
      <c r="AD10" s="150"/>
      <c r="AE10" s="150"/>
      <c r="AF10" s="150"/>
      <c r="AG10" s="150" t="s">
        <v>1578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5">
      <c r="A11" s="185">
        <v>3</v>
      </c>
      <c r="B11" s="186" t="s">
        <v>2314</v>
      </c>
      <c r="C11" s="192" t="s">
        <v>2313</v>
      </c>
      <c r="D11" s="187" t="s">
        <v>446</v>
      </c>
      <c r="E11" s="188">
        <v>16</v>
      </c>
      <c r="F11" s="189"/>
      <c r="G11" s="190">
        <f t="shared" si="0"/>
        <v>0</v>
      </c>
      <c r="H11" s="189"/>
      <c r="I11" s="190">
        <f t="shared" si="1"/>
        <v>0</v>
      </c>
      <c r="J11" s="189"/>
      <c r="K11" s="190">
        <f t="shared" si="2"/>
        <v>0</v>
      </c>
      <c r="L11" s="190">
        <v>21</v>
      </c>
      <c r="M11" s="190">
        <f t="shared" si="3"/>
        <v>0</v>
      </c>
      <c r="N11" s="188">
        <v>0</v>
      </c>
      <c r="O11" s="188">
        <f t="shared" si="4"/>
        <v>0</v>
      </c>
      <c r="P11" s="188">
        <v>0</v>
      </c>
      <c r="Q11" s="188">
        <f t="shared" si="5"/>
        <v>0</v>
      </c>
      <c r="R11" s="190"/>
      <c r="S11" s="190" t="s">
        <v>443</v>
      </c>
      <c r="T11" s="191" t="s">
        <v>359</v>
      </c>
      <c r="U11" s="160">
        <v>0</v>
      </c>
      <c r="V11" s="160">
        <f t="shared" si="6"/>
        <v>0</v>
      </c>
      <c r="W11" s="160"/>
      <c r="X11" s="160" t="s">
        <v>410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1578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85">
        <v>4</v>
      </c>
      <c r="B12" s="186" t="s">
        <v>2316</v>
      </c>
      <c r="C12" s="192" t="s">
        <v>2315</v>
      </c>
      <c r="D12" s="187" t="s">
        <v>422</v>
      </c>
      <c r="E12" s="188">
        <v>32</v>
      </c>
      <c r="F12" s="189"/>
      <c r="G12" s="190">
        <f t="shared" si="0"/>
        <v>0</v>
      </c>
      <c r="H12" s="189"/>
      <c r="I12" s="190">
        <f t="shared" si="1"/>
        <v>0</v>
      </c>
      <c r="J12" s="189"/>
      <c r="K12" s="190">
        <f t="shared" si="2"/>
        <v>0</v>
      </c>
      <c r="L12" s="190">
        <v>21</v>
      </c>
      <c r="M12" s="190">
        <f t="shared" si="3"/>
        <v>0</v>
      </c>
      <c r="N12" s="188">
        <v>0</v>
      </c>
      <c r="O12" s="188">
        <f t="shared" si="4"/>
        <v>0</v>
      </c>
      <c r="P12" s="188">
        <v>0</v>
      </c>
      <c r="Q12" s="188">
        <f t="shared" si="5"/>
        <v>0</v>
      </c>
      <c r="R12" s="190"/>
      <c r="S12" s="190" t="s">
        <v>443</v>
      </c>
      <c r="T12" s="191" t="s">
        <v>359</v>
      </c>
      <c r="U12" s="160">
        <v>0</v>
      </c>
      <c r="V12" s="160">
        <f t="shared" si="6"/>
        <v>0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1578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5">
      <c r="A13" s="185">
        <v>5</v>
      </c>
      <c r="B13" s="186" t="s">
        <v>2318</v>
      </c>
      <c r="C13" s="192" t="s">
        <v>2317</v>
      </c>
      <c r="D13" s="187" t="s">
        <v>422</v>
      </c>
      <c r="E13" s="188">
        <v>111</v>
      </c>
      <c r="F13" s="189"/>
      <c r="G13" s="190">
        <f t="shared" si="0"/>
        <v>0</v>
      </c>
      <c r="H13" s="189"/>
      <c r="I13" s="190">
        <f t="shared" si="1"/>
        <v>0</v>
      </c>
      <c r="J13" s="189"/>
      <c r="K13" s="190">
        <f t="shared" si="2"/>
        <v>0</v>
      </c>
      <c r="L13" s="190">
        <v>21</v>
      </c>
      <c r="M13" s="190">
        <f t="shared" si="3"/>
        <v>0</v>
      </c>
      <c r="N13" s="188">
        <v>0</v>
      </c>
      <c r="O13" s="188">
        <f t="shared" si="4"/>
        <v>0</v>
      </c>
      <c r="P13" s="188">
        <v>0</v>
      </c>
      <c r="Q13" s="188">
        <f t="shared" si="5"/>
        <v>0</v>
      </c>
      <c r="R13" s="190"/>
      <c r="S13" s="190" t="s">
        <v>443</v>
      </c>
      <c r="T13" s="191" t="s">
        <v>359</v>
      </c>
      <c r="U13" s="160">
        <v>0</v>
      </c>
      <c r="V13" s="160">
        <f t="shared" si="6"/>
        <v>0</v>
      </c>
      <c r="W13" s="160"/>
      <c r="X13" s="160" t="s">
        <v>410</v>
      </c>
      <c r="Y13" s="160" t="s">
        <v>361</v>
      </c>
      <c r="Z13" s="150"/>
      <c r="AA13" s="150"/>
      <c r="AB13" s="150"/>
      <c r="AC13" s="150"/>
      <c r="AD13" s="150"/>
      <c r="AE13" s="150"/>
      <c r="AF13" s="150"/>
      <c r="AG13" s="150" t="s">
        <v>1578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5">
      <c r="A14" s="185">
        <v>6</v>
      </c>
      <c r="B14" s="186" t="s">
        <v>2320</v>
      </c>
      <c r="C14" s="192" t="s">
        <v>2368</v>
      </c>
      <c r="D14" s="187" t="s">
        <v>422</v>
      </c>
      <c r="E14" s="188">
        <v>66</v>
      </c>
      <c r="F14" s="189"/>
      <c r="G14" s="190">
        <f t="shared" si="0"/>
        <v>0</v>
      </c>
      <c r="H14" s="189"/>
      <c r="I14" s="190">
        <f t="shared" si="1"/>
        <v>0</v>
      </c>
      <c r="J14" s="189"/>
      <c r="K14" s="190">
        <f t="shared" si="2"/>
        <v>0</v>
      </c>
      <c r="L14" s="190">
        <v>21</v>
      </c>
      <c r="M14" s="190">
        <f t="shared" si="3"/>
        <v>0</v>
      </c>
      <c r="N14" s="188">
        <v>0</v>
      </c>
      <c r="O14" s="188">
        <f t="shared" si="4"/>
        <v>0</v>
      </c>
      <c r="P14" s="188">
        <v>0</v>
      </c>
      <c r="Q14" s="188">
        <f t="shared" si="5"/>
        <v>0</v>
      </c>
      <c r="R14" s="190"/>
      <c r="S14" s="190" t="s">
        <v>443</v>
      </c>
      <c r="T14" s="191" t="s">
        <v>359</v>
      </c>
      <c r="U14" s="160">
        <v>0</v>
      </c>
      <c r="V14" s="160">
        <f t="shared" si="6"/>
        <v>0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1578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5">
      <c r="A15" s="185">
        <v>7</v>
      </c>
      <c r="B15" s="186" t="s">
        <v>2322</v>
      </c>
      <c r="C15" s="192" t="s">
        <v>2369</v>
      </c>
      <c r="D15" s="187" t="s">
        <v>422</v>
      </c>
      <c r="E15" s="188">
        <v>66</v>
      </c>
      <c r="F15" s="189"/>
      <c r="G15" s="190">
        <f t="shared" si="0"/>
        <v>0</v>
      </c>
      <c r="H15" s="189"/>
      <c r="I15" s="190">
        <f t="shared" si="1"/>
        <v>0</v>
      </c>
      <c r="J15" s="189"/>
      <c r="K15" s="190">
        <f t="shared" si="2"/>
        <v>0</v>
      </c>
      <c r="L15" s="190">
        <v>21</v>
      </c>
      <c r="M15" s="190">
        <f t="shared" si="3"/>
        <v>0</v>
      </c>
      <c r="N15" s="188">
        <v>0</v>
      </c>
      <c r="O15" s="188">
        <f t="shared" si="4"/>
        <v>0</v>
      </c>
      <c r="P15" s="188">
        <v>0</v>
      </c>
      <c r="Q15" s="188">
        <f t="shared" si="5"/>
        <v>0</v>
      </c>
      <c r="R15" s="190"/>
      <c r="S15" s="190" t="s">
        <v>443</v>
      </c>
      <c r="T15" s="191" t="s">
        <v>359</v>
      </c>
      <c r="U15" s="160">
        <v>0</v>
      </c>
      <c r="V15" s="160">
        <f t="shared" si="6"/>
        <v>0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1578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5">
      <c r="A16" s="185">
        <v>8</v>
      </c>
      <c r="B16" s="186" t="s">
        <v>2324</v>
      </c>
      <c r="C16" s="192" t="s">
        <v>2370</v>
      </c>
      <c r="D16" s="187" t="s">
        <v>888</v>
      </c>
      <c r="E16" s="188">
        <v>1</v>
      </c>
      <c r="F16" s="189"/>
      <c r="G16" s="190">
        <f t="shared" si="0"/>
        <v>0</v>
      </c>
      <c r="H16" s="189"/>
      <c r="I16" s="190">
        <f t="shared" si="1"/>
        <v>0</v>
      </c>
      <c r="J16" s="189"/>
      <c r="K16" s="190">
        <f t="shared" si="2"/>
        <v>0</v>
      </c>
      <c r="L16" s="190">
        <v>21</v>
      </c>
      <c r="M16" s="190">
        <f t="shared" si="3"/>
        <v>0</v>
      </c>
      <c r="N16" s="188">
        <v>0</v>
      </c>
      <c r="O16" s="188">
        <f t="shared" si="4"/>
        <v>0</v>
      </c>
      <c r="P16" s="188">
        <v>0</v>
      </c>
      <c r="Q16" s="188">
        <f t="shared" si="5"/>
        <v>0</v>
      </c>
      <c r="R16" s="190"/>
      <c r="S16" s="190" t="s">
        <v>443</v>
      </c>
      <c r="T16" s="191" t="s">
        <v>359</v>
      </c>
      <c r="U16" s="160">
        <v>0</v>
      </c>
      <c r="V16" s="160">
        <f t="shared" si="6"/>
        <v>0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1578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5">
      <c r="A17" s="185">
        <v>9</v>
      </c>
      <c r="B17" s="186" t="s">
        <v>2326</v>
      </c>
      <c r="C17" s="192" t="s">
        <v>2371</v>
      </c>
      <c r="D17" s="187" t="s">
        <v>888</v>
      </c>
      <c r="E17" s="188">
        <v>1</v>
      </c>
      <c r="F17" s="189"/>
      <c r="G17" s="190">
        <f t="shared" si="0"/>
        <v>0</v>
      </c>
      <c r="H17" s="189"/>
      <c r="I17" s="190">
        <f t="shared" si="1"/>
        <v>0</v>
      </c>
      <c r="J17" s="189"/>
      <c r="K17" s="190">
        <f t="shared" si="2"/>
        <v>0</v>
      </c>
      <c r="L17" s="190">
        <v>21</v>
      </c>
      <c r="M17" s="190">
        <f t="shared" si="3"/>
        <v>0</v>
      </c>
      <c r="N17" s="188">
        <v>0</v>
      </c>
      <c r="O17" s="188">
        <f t="shared" si="4"/>
        <v>0</v>
      </c>
      <c r="P17" s="188">
        <v>0</v>
      </c>
      <c r="Q17" s="188">
        <f t="shared" si="5"/>
        <v>0</v>
      </c>
      <c r="R17" s="190"/>
      <c r="S17" s="190" t="s">
        <v>443</v>
      </c>
      <c r="T17" s="191" t="s">
        <v>359</v>
      </c>
      <c r="U17" s="160">
        <v>0</v>
      </c>
      <c r="V17" s="160">
        <f t="shared" si="6"/>
        <v>0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1578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5">
      <c r="A18" s="185">
        <v>10</v>
      </c>
      <c r="B18" s="186" t="s">
        <v>2328</v>
      </c>
      <c r="C18" s="192" t="s">
        <v>2372</v>
      </c>
      <c r="D18" s="187" t="s">
        <v>888</v>
      </c>
      <c r="E18" s="188">
        <v>1</v>
      </c>
      <c r="F18" s="189"/>
      <c r="G18" s="190">
        <f t="shared" si="0"/>
        <v>0</v>
      </c>
      <c r="H18" s="189"/>
      <c r="I18" s="190">
        <f t="shared" si="1"/>
        <v>0</v>
      </c>
      <c r="J18" s="189"/>
      <c r="K18" s="190">
        <f t="shared" si="2"/>
        <v>0</v>
      </c>
      <c r="L18" s="190">
        <v>21</v>
      </c>
      <c r="M18" s="190">
        <f t="shared" si="3"/>
        <v>0</v>
      </c>
      <c r="N18" s="188">
        <v>0</v>
      </c>
      <c r="O18" s="188">
        <f t="shared" si="4"/>
        <v>0</v>
      </c>
      <c r="P18" s="188">
        <v>0</v>
      </c>
      <c r="Q18" s="188">
        <f t="shared" si="5"/>
        <v>0</v>
      </c>
      <c r="R18" s="190"/>
      <c r="S18" s="190" t="s">
        <v>443</v>
      </c>
      <c r="T18" s="191" t="s">
        <v>359</v>
      </c>
      <c r="U18" s="160">
        <v>0</v>
      </c>
      <c r="V18" s="160">
        <f t="shared" si="6"/>
        <v>0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1578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5">
      <c r="A19" s="185">
        <v>11</v>
      </c>
      <c r="B19" s="186" t="s">
        <v>2330</v>
      </c>
      <c r="C19" s="192" t="s">
        <v>2319</v>
      </c>
      <c r="D19" s="187" t="s">
        <v>407</v>
      </c>
      <c r="E19" s="188">
        <v>9</v>
      </c>
      <c r="F19" s="189"/>
      <c r="G19" s="190">
        <f t="shared" si="0"/>
        <v>0</v>
      </c>
      <c r="H19" s="189"/>
      <c r="I19" s="190">
        <f t="shared" si="1"/>
        <v>0</v>
      </c>
      <c r="J19" s="189"/>
      <c r="K19" s="190">
        <f t="shared" si="2"/>
        <v>0</v>
      </c>
      <c r="L19" s="190">
        <v>21</v>
      </c>
      <c r="M19" s="190">
        <f t="shared" si="3"/>
        <v>0</v>
      </c>
      <c r="N19" s="188">
        <v>0</v>
      </c>
      <c r="O19" s="188">
        <f t="shared" si="4"/>
        <v>0</v>
      </c>
      <c r="P19" s="188">
        <v>0</v>
      </c>
      <c r="Q19" s="188">
        <f t="shared" si="5"/>
        <v>0</v>
      </c>
      <c r="R19" s="190"/>
      <c r="S19" s="190" t="s">
        <v>443</v>
      </c>
      <c r="T19" s="191" t="s">
        <v>359</v>
      </c>
      <c r="U19" s="160">
        <v>0</v>
      </c>
      <c r="V19" s="160">
        <f t="shared" si="6"/>
        <v>0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1578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5">
      <c r="A20" s="185">
        <v>12</v>
      </c>
      <c r="B20" s="186" t="s">
        <v>2332</v>
      </c>
      <c r="C20" s="192" t="s">
        <v>2321</v>
      </c>
      <c r="D20" s="187" t="s">
        <v>407</v>
      </c>
      <c r="E20" s="188">
        <v>9</v>
      </c>
      <c r="F20" s="189"/>
      <c r="G20" s="190">
        <f t="shared" si="0"/>
        <v>0</v>
      </c>
      <c r="H20" s="189"/>
      <c r="I20" s="190">
        <f t="shared" si="1"/>
        <v>0</v>
      </c>
      <c r="J20" s="189"/>
      <c r="K20" s="190">
        <f t="shared" si="2"/>
        <v>0</v>
      </c>
      <c r="L20" s="190">
        <v>21</v>
      </c>
      <c r="M20" s="190">
        <f t="shared" si="3"/>
        <v>0</v>
      </c>
      <c r="N20" s="188">
        <v>0</v>
      </c>
      <c r="O20" s="188">
        <f t="shared" si="4"/>
        <v>0</v>
      </c>
      <c r="P20" s="188">
        <v>0</v>
      </c>
      <c r="Q20" s="188">
        <f t="shared" si="5"/>
        <v>0</v>
      </c>
      <c r="R20" s="190"/>
      <c r="S20" s="190" t="s">
        <v>443</v>
      </c>
      <c r="T20" s="191" t="s">
        <v>359</v>
      </c>
      <c r="U20" s="160">
        <v>0</v>
      </c>
      <c r="V20" s="160">
        <f t="shared" si="6"/>
        <v>0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1578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5">
      <c r="A21" s="185">
        <v>13</v>
      </c>
      <c r="B21" s="186" t="s">
        <v>2334</v>
      </c>
      <c r="C21" s="192" t="s">
        <v>2323</v>
      </c>
      <c r="D21" s="187" t="s">
        <v>422</v>
      </c>
      <c r="E21" s="188">
        <v>111</v>
      </c>
      <c r="F21" s="189"/>
      <c r="G21" s="190">
        <f t="shared" si="0"/>
        <v>0</v>
      </c>
      <c r="H21" s="189"/>
      <c r="I21" s="190">
        <f t="shared" si="1"/>
        <v>0</v>
      </c>
      <c r="J21" s="189"/>
      <c r="K21" s="190">
        <f t="shared" si="2"/>
        <v>0</v>
      </c>
      <c r="L21" s="190">
        <v>21</v>
      </c>
      <c r="M21" s="190">
        <f t="shared" si="3"/>
        <v>0</v>
      </c>
      <c r="N21" s="188">
        <v>0</v>
      </c>
      <c r="O21" s="188">
        <f t="shared" si="4"/>
        <v>0</v>
      </c>
      <c r="P21" s="188">
        <v>0</v>
      </c>
      <c r="Q21" s="188">
        <f t="shared" si="5"/>
        <v>0</v>
      </c>
      <c r="R21" s="190"/>
      <c r="S21" s="190" t="s">
        <v>443</v>
      </c>
      <c r="T21" s="191" t="s">
        <v>359</v>
      </c>
      <c r="U21" s="160">
        <v>0</v>
      </c>
      <c r="V21" s="160">
        <f t="shared" si="6"/>
        <v>0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1578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5">
      <c r="A22" s="185">
        <v>14</v>
      </c>
      <c r="B22" s="186" t="s">
        <v>2336</v>
      </c>
      <c r="C22" s="192" t="s">
        <v>2373</v>
      </c>
      <c r="D22" s="187" t="s">
        <v>422</v>
      </c>
      <c r="E22" s="188">
        <v>111</v>
      </c>
      <c r="F22" s="189"/>
      <c r="G22" s="190">
        <f t="shared" si="0"/>
        <v>0</v>
      </c>
      <c r="H22" s="189"/>
      <c r="I22" s="190">
        <f t="shared" si="1"/>
        <v>0</v>
      </c>
      <c r="J22" s="189"/>
      <c r="K22" s="190">
        <f t="shared" si="2"/>
        <v>0</v>
      </c>
      <c r="L22" s="190">
        <v>21</v>
      </c>
      <c r="M22" s="190">
        <f t="shared" si="3"/>
        <v>0</v>
      </c>
      <c r="N22" s="188">
        <v>0</v>
      </c>
      <c r="O22" s="188">
        <f t="shared" si="4"/>
        <v>0</v>
      </c>
      <c r="P22" s="188">
        <v>0</v>
      </c>
      <c r="Q22" s="188">
        <f t="shared" si="5"/>
        <v>0</v>
      </c>
      <c r="R22" s="190"/>
      <c r="S22" s="190" t="s">
        <v>443</v>
      </c>
      <c r="T22" s="191" t="s">
        <v>359</v>
      </c>
      <c r="U22" s="160">
        <v>0</v>
      </c>
      <c r="V22" s="160">
        <f t="shared" si="6"/>
        <v>0</v>
      </c>
      <c r="W22" s="160"/>
      <c r="X22" s="160" t="s">
        <v>410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1578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5">
      <c r="A23" s="185">
        <v>15</v>
      </c>
      <c r="B23" s="186" t="s">
        <v>2338</v>
      </c>
      <c r="C23" s="192" t="s">
        <v>2374</v>
      </c>
      <c r="D23" s="187" t="s">
        <v>422</v>
      </c>
      <c r="E23" s="188">
        <v>66</v>
      </c>
      <c r="F23" s="189"/>
      <c r="G23" s="190">
        <f t="shared" si="0"/>
        <v>0</v>
      </c>
      <c r="H23" s="189"/>
      <c r="I23" s="190">
        <f t="shared" si="1"/>
        <v>0</v>
      </c>
      <c r="J23" s="189"/>
      <c r="K23" s="190">
        <f t="shared" si="2"/>
        <v>0</v>
      </c>
      <c r="L23" s="190">
        <v>21</v>
      </c>
      <c r="M23" s="190">
        <f t="shared" si="3"/>
        <v>0</v>
      </c>
      <c r="N23" s="188">
        <v>0</v>
      </c>
      <c r="O23" s="188">
        <f t="shared" si="4"/>
        <v>0</v>
      </c>
      <c r="P23" s="188">
        <v>0</v>
      </c>
      <c r="Q23" s="188">
        <f t="shared" si="5"/>
        <v>0</v>
      </c>
      <c r="R23" s="190"/>
      <c r="S23" s="190" t="s">
        <v>443</v>
      </c>
      <c r="T23" s="191" t="s">
        <v>359</v>
      </c>
      <c r="U23" s="160">
        <v>0</v>
      </c>
      <c r="V23" s="160">
        <f t="shared" si="6"/>
        <v>0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1578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5">
      <c r="A24" s="185">
        <v>16</v>
      </c>
      <c r="B24" s="186" t="s">
        <v>2340</v>
      </c>
      <c r="C24" s="192" t="s">
        <v>2329</v>
      </c>
      <c r="D24" s="187" t="s">
        <v>407</v>
      </c>
      <c r="E24" s="188">
        <v>14</v>
      </c>
      <c r="F24" s="189"/>
      <c r="G24" s="190">
        <f t="shared" si="0"/>
        <v>0</v>
      </c>
      <c r="H24" s="189"/>
      <c r="I24" s="190">
        <f t="shared" si="1"/>
        <v>0</v>
      </c>
      <c r="J24" s="189"/>
      <c r="K24" s="190">
        <f t="shared" si="2"/>
        <v>0</v>
      </c>
      <c r="L24" s="190">
        <v>21</v>
      </c>
      <c r="M24" s="190">
        <f t="shared" si="3"/>
        <v>0</v>
      </c>
      <c r="N24" s="188">
        <v>0</v>
      </c>
      <c r="O24" s="188">
        <f t="shared" si="4"/>
        <v>0</v>
      </c>
      <c r="P24" s="188">
        <v>0</v>
      </c>
      <c r="Q24" s="188">
        <f t="shared" si="5"/>
        <v>0</v>
      </c>
      <c r="R24" s="190"/>
      <c r="S24" s="190" t="s">
        <v>443</v>
      </c>
      <c r="T24" s="191" t="s">
        <v>359</v>
      </c>
      <c r="U24" s="160">
        <v>0</v>
      </c>
      <c r="V24" s="160">
        <f t="shared" si="6"/>
        <v>0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1578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5">
      <c r="A25" s="185">
        <v>17</v>
      </c>
      <c r="B25" s="186" t="s">
        <v>2343</v>
      </c>
      <c r="C25" s="192" t="s">
        <v>2331</v>
      </c>
      <c r="D25" s="187" t="s">
        <v>407</v>
      </c>
      <c r="E25" s="188">
        <v>83</v>
      </c>
      <c r="F25" s="189"/>
      <c r="G25" s="190">
        <f t="shared" si="0"/>
        <v>0</v>
      </c>
      <c r="H25" s="189"/>
      <c r="I25" s="190">
        <f t="shared" si="1"/>
        <v>0</v>
      </c>
      <c r="J25" s="189"/>
      <c r="K25" s="190">
        <f t="shared" si="2"/>
        <v>0</v>
      </c>
      <c r="L25" s="190">
        <v>21</v>
      </c>
      <c r="M25" s="190">
        <f t="shared" si="3"/>
        <v>0</v>
      </c>
      <c r="N25" s="188">
        <v>0</v>
      </c>
      <c r="O25" s="188">
        <f t="shared" si="4"/>
        <v>0</v>
      </c>
      <c r="P25" s="188">
        <v>0</v>
      </c>
      <c r="Q25" s="188">
        <f t="shared" si="5"/>
        <v>0</v>
      </c>
      <c r="R25" s="190"/>
      <c r="S25" s="190" t="s">
        <v>443</v>
      </c>
      <c r="T25" s="191" t="s">
        <v>359</v>
      </c>
      <c r="U25" s="160">
        <v>0</v>
      </c>
      <c r="V25" s="160">
        <f t="shared" si="6"/>
        <v>0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1578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5">
      <c r="A26" s="185">
        <v>18</v>
      </c>
      <c r="B26" s="186" t="s">
        <v>2345</v>
      </c>
      <c r="C26" s="192" t="s">
        <v>2375</v>
      </c>
      <c r="D26" s="187" t="s">
        <v>407</v>
      </c>
      <c r="E26" s="188">
        <v>5</v>
      </c>
      <c r="F26" s="189"/>
      <c r="G26" s="190">
        <f t="shared" si="0"/>
        <v>0</v>
      </c>
      <c r="H26" s="189"/>
      <c r="I26" s="190">
        <f t="shared" si="1"/>
        <v>0</v>
      </c>
      <c r="J26" s="189"/>
      <c r="K26" s="190">
        <f t="shared" si="2"/>
        <v>0</v>
      </c>
      <c r="L26" s="190">
        <v>21</v>
      </c>
      <c r="M26" s="190">
        <f t="shared" si="3"/>
        <v>0</v>
      </c>
      <c r="N26" s="188">
        <v>0</v>
      </c>
      <c r="O26" s="188">
        <f t="shared" si="4"/>
        <v>0</v>
      </c>
      <c r="P26" s="188">
        <v>0</v>
      </c>
      <c r="Q26" s="188">
        <f t="shared" si="5"/>
        <v>0</v>
      </c>
      <c r="R26" s="190"/>
      <c r="S26" s="190" t="s">
        <v>443</v>
      </c>
      <c r="T26" s="191" t="s">
        <v>359</v>
      </c>
      <c r="U26" s="160">
        <v>0</v>
      </c>
      <c r="V26" s="160">
        <f t="shared" si="6"/>
        <v>0</v>
      </c>
      <c r="W26" s="160"/>
      <c r="X26" s="160" t="s">
        <v>410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1578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85">
        <v>19</v>
      </c>
      <c r="B27" s="186" t="s">
        <v>2347</v>
      </c>
      <c r="C27" s="192" t="s">
        <v>2333</v>
      </c>
      <c r="D27" s="187" t="s">
        <v>446</v>
      </c>
      <c r="E27" s="188">
        <v>26</v>
      </c>
      <c r="F27" s="189"/>
      <c r="G27" s="190">
        <f t="shared" si="0"/>
        <v>0</v>
      </c>
      <c r="H27" s="189"/>
      <c r="I27" s="190">
        <f t="shared" si="1"/>
        <v>0</v>
      </c>
      <c r="J27" s="189"/>
      <c r="K27" s="190">
        <f t="shared" si="2"/>
        <v>0</v>
      </c>
      <c r="L27" s="190">
        <v>21</v>
      </c>
      <c r="M27" s="190">
        <f t="shared" si="3"/>
        <v>0</v>
      </c>
      <c r="N27" s="188">
        <v>0</v>
      </c>
      <c r="O27" s="188">
        <f t="shared" si="4"/>
        <v>0</v>
      </c>
      <c r="P27" s="188">
        <v>0</v>
      </c>
      <c r="Q27" s="188">
        <f t="shared" si="5"/>
        <v>0</v>
      </c>
      <c r="R27" s="190"/>
      <c r="S27" s="190" t="s">
        <v>443</v>
      </c>
      <c r="T27" s="191" t="s">
        <v>359</v>
      </c>
      <c r="U27" s="160">
        <v>0</v>
      </c>
      <c r="V27" s="160">
        <f t="shared" si="6"/>
        <v>0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1578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5">
      <c r="A28" s="185">
        <v>20</v>
      </c>
      <c r="B28" s="186" t="s">
        <v>2349</v>
      </c>
      <c r="C28" s="192" t="s">
        <v>2335</v>
      </c>
      <c r="D28" s="187" t="s">
        <v>422</v>
      </c>
      <c r="E28" s="188">
        <v>66</v>
      </c>
      <c r="F28" s="189"/>
      <c r="G28" s="190">
        <f t="shared" si="0"/>
        <v>0</v>
      </c>
      <c r="H28" s="189"/>
      <c r="I28" s="190">
        <f t="shared" si="1"/>
        <v>0</v>
      </c>
      <c r="J28" s="189"/>
      <c r="K28" s="190">
        <f t="shared" si="2"/>
        <v>0</v>
      </c>
      <c r="L28" s="190">
        <v>21</v>
      </c>
      <c r="M28" s="190">
        <f t="shared" si="3"/>
        <v>0</v>
      </c>
      <c r="N28" s="188">
        <v>0</v>
      </c>
      <c r="O28" s="188">
        <f t="shared" si="4"/>
        <v>0</v>
      </c>
      <c r="P28" s="188">
        <v>0</v>
      </c>
      <c r="Q28" s="188">
        <f t="shared" si="5"/>
        <v>0</v>
      </c>
      <c r="R28" s="190"/>
      <c r="S28" s="190" t="s">
        <v>443</v>
      </c>
      <c r="T28" s="191" t="s">
        <v>359</v>
      </c>
      <c r="U28" s="160">
        <v>0</v>
      </c>
      <c r="V28" s="160">
        <f t="shared" si="6"/>
        <v>0</v>
      </c>
      <c r="W28" s="160"/>
      <c r="X28" s="160" t="s">
        <v>410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1578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5">
      <c r="A29" s="162" t="s">
        <v>353</v>
      </c>
      <c r="B29" s="163" t="s">
        <v>316</v>
      </c>
      <c r="C29" s="177" t="s">
        <v>317</v>
      </c>
      <c r="D29" s="164"/>
      <c r="E29" s="165"/>
      <c r="F29" s="166"/>
      <c r="G29" s="166">
        <f>SUMIF(AG30:AG48,"&lt;&gt;NOR",G30:G48)</f>
        <v>0</v>
      </c>
      <c r="H29" s="166"/>
      <c r="I29" s="166">
        <f>SUM(I30:I48)</f>
        <v>0</v>
      </c>
      <c r="J29" s="166"/>
      <c r="K29" s="166">
        <f>SUM(K30:K48)</f>
        <v>0</v>
      </c>
      <c r="L29" s="166"/>
      <c r="M29" s="166">
        <f>SUM(M30:M48)</f>
        <v>0</v>
      </c>
      <c r="N29" s="165"/>
      <c r="O29" s="165">
        <f>SUM(O30:O48)</f>
        <v>0</v>
      </c>
      <c r="P29" s="165"/>
      <c r="Q29" s="165">
        <f>SUM(Q30:Q48)</f>
        <v>0</v>
      </c>
      <c r="R29" s="166"/>
      <c r="S29" s="166"/>
      <c r="T29" s="167"/>
      <c r="U29" s="161"/>
      <c r="V29" s="161">
        <f>SUM(V30:V48)</f>
        <v>0</v>
      </c>
      <c r="W29" s="161"/>
      <c r="X29" s="161"/>
      <c r="Y29" s="161"/>
      <c r="AG29" t="s">
        <v>354</v>
      </c>
    </row>
    <row r="30" spans="1:60" outlineLevel="1" x14ac:dyDescent="0.25">
      <c r="A30" s="185">
        <v>21</v>
      </c>
      <c r="B30" s="186" t="s">
        <v>2353</v>
      </c>
      <c r="C30" s="192" t="s">
        <v>2348</v>
      </c>
      <c r="D30" s="187" t="s">
        <v>888</v>
      </c>
      <c r="E30" s="188">
        <v>11</v>
      </c>
      <c r="F30" s="189"/>
      <c r="G30" s="190">
        <f t="shared" ref="G30:G48" si="7">ROUND(E30*F30,2)</f>
        <v>0</v>
      </c>
      <c r="H30" s="189"/>
      <c r="I30" s="190">
        <f t="shared" ref="I30:I48" si="8">ROUND(E30*H30,2)</f>
        <v>0</v>
      </c>
      <c r="J30" s="189"/>
      <c r="K30" s="190">
        <f t="shared" ref="K30:K48" si="9">ROUND(E30*J30,2)</f>
        <v>0</v>
      </c>
      <c r="L30" s="190">
        <v>21</v>
      </c>
      <c r="M30" s="190">
        <f t="shared" ref="M30:M48" si="10">G30*(1+L30/100)</f>
        <v>0</v>
      </c>
      <c r="N30" s="188">
        <v>0</v>
      </c>
      <c r="O30" s="188">
        <f t="shared" ref="O30:O48" si="11">ROUND(E30*N30,2)</f>
        <v>0</v>
      </c>
      <c r="P30" s="188">
        <v>0</v>
      </c>
      <c r="Q30" s="188">
        <f t="shared" ref="Q30:Q48" si="12">ROUND(E30*P30,2)</f>
        <v>0</v>
      </c>
      <c r="R30" s="190"/>
      <c r="S30" s="190" t="s">
        <v>443</v>
      </c>
      <c r="T30" s="191" t="s">
        <v>359</v>
      </c>
      <c r="U30" s="160">
        <v>0</v>
      </c>
      <c r="V30" s="160">
        <f t="shared" ref="V30:V48" si="13">ROUND(E30*U30,2)</f>
        <v>0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1578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5">
      <c r="A31" s="185">
        <v>22</v>
      </c>
      <c r="B31" s="186" t="s">
        <v>2355</v>
      </c>
      <c r="C31" s="192" t="s">
        <v>2350</v>
      </c>
      <c r="D31" s="187" t="s">
        <v>888</v>
      </c>
      <c r="E31" s="188">
        <v>11</v>
      </c>
      <c r="F31" s="189"/>
      <c r="G31" s="190">
        <f t="shared" si="7"/>
        <v>0</v>
      </c>
      <c r="H31" s="189"/>
      <c r="I31" s="190">
        <f t="shared" si="8"/>
        <v>0</v>
      </c>
      <c r="J31" s="189"/>
      <c r="K31" s="190">
        <f t="shared" si="9"/>
        <v>0</v>
      </c>
      <c r="L31" s="190">
        <v>21</v>
      </c>
      <c r="M31" s="190">
        <f t="shared" si="10"/>
        <v>0</v>
      </c>
      <c r="N31" s="188">
        <v>0</v>
      </c>
      <c r="O31" s="188">
        <f t="shared" si="11"/>
        <v>0</v>
      </c>
      <c r="P31" s="188">
        <v>0</v>
      </c>
      <c r="Q31" s="188">
        <f t="shared" si="12"/>
        <v>0</v>
      </c>
      <c r="R31" s="190"/>
      <c r="S31" s="190" t="s">
        <v>443</v>
      </c>
      <c r="T31" s="191" t="s">
        <v>359</v>
      </c>
      <c r="U31" s="160">
        <v>0</v>
      </c>
      <c r="V31" s="160">
        <f t="shared" si="13"/>
        <v>0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1578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5">
      <c r="A32" s="185">
        <v>23</v>
      </c>
      <c r="B32" s="186" t="s">
        <v>2357</v>
      </c>
      <c r="C32" s="192" t="s">
        <v>2352</v>
      </c>
      <c r="D32" s="187" t="s">
        <v>1224</v>
      </c>
      <c r="E32" s="188">
        <v>6</v>
      </c>
      <c r="F32" s="189"/>
      <c r="G32" s="190">
        <f t="shared" si="7"/>
        <v>0</v>
      </c>
      <c r="H32" s="189"/>
      <c r="I32" s="190">
        <f t="shared" si="8"/>
        <v>0</v>
      </c>
      <c r="J32" s="189"/>
      <c r="K32" s="190">
        <f t="shared" si="9"/>
        <v>0</v>
      </c>
      <c r="L32" s="190">
        <v>21</v>
      </c>
      <c r="M32" s="190">
        <f t="shared" si="10"/>
        <v>0</v>
      </c>
      <c r="N32" s="188">
        <v>0</v>
      </c>
      <c r="O32" s="188">
        <f t="shared" si="11"/>
        <v>0</v>
      </c>
      <c r="P32" s="188">
        <v>0</v>
      </c>
      <c r="Q32" s="188">
        <f t="shared" si="12"/>
        <v>0</v>
      </c>
      <c r="R32" s="190"/>
      <c r="S32" s="190" t="s">
        <v>443</v>
      </c>
      <c r="T32" s="191" t="s">
        <v>359</v>
      </c>
      <c r="U32" s="160">
        <v>0</v>
      </c>
      <c r="V32" s="160">
        <f t="shared" si="13"/>
        <v>0</v>
      </c>
      <c r="W32" s="160"/>
      <c r="X32" s="160" t="s">
        <v>410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1578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5">
      <c r="A33" s="185">
        <v>24</v>
      </c>
      <c r="B33" s="186" t="s">
        <v>2359</v>
      </c>
      <c r="C33" s="192" t="s">
        <v>2354</v>
      </c>
      <c r="D33" s="187" t="s">
        <v>1224</v>
      </c>
      <c r="E33" s="188">
        <v>6</v>
      </c>
      <c r="F33" s="189"/>
      <c r="G33" s="190">
        <f t="shared" si="7"/>
        <v>0</v>
      </c>
      <c r="H33" s="189"/>
      <c r="I33" s="190">
        <f t="shared" si="8"/>
        <v>0</v>
      </c>
      <c r="J33" s="189"/>
      <c r="K33" s="190">
        <f t="shared" si="9"/>
        <v>0</v>
      </c>
      <c r="L33" s="190">
        <v>21</v>
      </c>
      <c r="M33" s="190">
        <f t="shared" si="10"/>
        <v>0</v>
      </c>
      <c r="N33" s="188">
        <v>0</v>
      </c>
      <c r="O33" s="188">
        <f t="shared" si="11"/>
        <v>0</v>
      </c>
      <c r="P33" s="188">
        <v>0</v>
      </c>
      <c r="Q33" s="188">
        <f t="shared" si="12"/>
        <v>0</v>
      </c>
      <c r="R33" s="190"/>
      <c r="S33" s="190" t="s">
        <v>443</v>
      </c>
      <c r="T33" s="191" t="s">
        <v>359</v>
      </c>
      <c r="U33" s="160">
        <v>0</v>
      </c>
      <c r="V33" s="160">
        <f t="shared" si="13"/>
        <v>0</v>
      </c>
      <c r="W33" s="160"/>
      <c r="X33" s="160" t="s">
        <v>410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1578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5">
      <c r="A34" s="185">
        <v>25</v>
      </c>
      <c r="B34" s="186" t="s">
        <v>2361</v>
      </c>
      <c r="C34" s="192" t="s">
        <v>2356</v>
      </c>
      <c r="D34" s="187" t="s">
        <v>1224</v>
      </c>
      <c r="E34" s="188">
        <v>7</v>
      </c>
      <c r="F34" s="189"/>
      <c r="G34" s="190">
        <f t="shared" si="7"/>
        <v>0</v>
      </c>
      <c r="H34" s="189"/>
      <c r="I34" s="190">
        <f t="shared" si="8"/>
        <v>0</v>
      </c>
      <c r="J34" s="189"/>
      <c r="K34" s="190">
        <f t="shared" si="9"/>
        <v>0</v>
      </c>
      <c r="L34" s="190">
        <v>21</v>
      </c>
      <c r="M34" s="190">
        <f t="shared" si="10"/>
        <v>0</v>
      </c>
      <c r="N34" s="188">
        <v>0</v>
      </c>
      <c r="O34" s="188">
        <f t="shared" si="11"/>
        <v>0</v>
      </c>
      <c r="P34" s="188">
        <v>0</v>
      </c>
      <c r="Q34" s="188">
        <f t="shared" si="12"/>
        <v>0</v>
      </c>
      <c r="R34" s="190"/>
      <c r="S34" s="190" t="s">
        <v>443</v>
      </c>
      <c r="T34" s="191" t="s">
        <v>359</v>
      </c>
      <c r="U34" s="160">
        <v>0</v>
      </c>
      <c r="V34" s="160">
        <f t="shared" si="13"/>
        <v>0</v>
      </c>
      <c r="W34" s="160"/>
      <c r="X34" s="160" t="s">
        <v>410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1578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85">
        <v>26</v>
      </c>
      <c r="B35" s="186" t="s">
        <v>2363</v>
      </c>
      <c r="C35" s="192" t="s">
        <v>2358</v>
      </c>
      <c r="D35" s="187" t="s">
        <v>1224</v>
      </c>
      <c r="E35" s="188">
        <v>6</v>
      </c>
      <c r="F35" s="189"/>
      <c r="G35" s="190">
        <f t="shared" si="7"/>
        <v>0</v>
      </c>
      <c r="H35" s="189"/>
      <c r="I35" s="190">
        <f t="shared" si="8"/>
        <v>0</v>
      </c>
      <c r="J35" s="189"/>
      <c r="K35" s="190">
        <f t="shared" si="9"/>
        <v>0</v>
      </c>
      <c r="L35" s="190">
        <v>21</v>
      </c>
      <c r="M35" s="190">
        <f t="shared" si="10"/>
        <v>0</v>
      </c>
      <c r="N35" s="188">
        <v>0</v>
      </c>
      <c r="O35" s="188">
        <f t="shared" si="11"/>
        <v>0</v>
      </c>
      <c r="P35" s="188">
        <v>0</v>
      </c>
      <c r="Q35" s="188">
        <f t="shared" si="12"/>
        <v>0</v>
      </c>
      <c r="R35" s="190"/>
      <c r="S35" s="190" t="s">
        <v>443</v>
      </c>
      <c r="T35" s="191" t="s">
        <v>359</v>
      </c>
      <c r="U35" s="160">
        <v>0</v>
      </c>
      <c r="V35" s="160">
        <f t="shared" si="13"/>
        <v>0</v>
      </c>
      <c r="W35" s="160"/>
      <c r="X35" s="160" t="s">
        <v>410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1578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5">
      <c r="A36" s="185">
        <v>27</v>
      </c>
      <c r="B36" s="186" t="s">
        <v>2365</v>
      </c>
      <c r="C36" s="192" t="s">
        <v>2360</v>
      </c>
      <c r="D36" s="187" t="s">
        <v>2311</v>
      </c>
      <c r="E36" s="188">
        <v>3</v>
      </c>
      <c r="F36" s="189"/>
      <c r="G36" s="190">
        <f t="shared" si="7"/>
        <v>0</v>
      </c>
      <c r="H36" s="189"/>
      <c r="I36" s="190">
        <f t="shared" si="8"/>
        <v>0</v>
      </c>
      <c r="J36" s="189"/>
      <c r="K36" s="190">
        <f t="shared" si="9"/>
        <v>0</v>
      </c>
      <c r="L36" s="190">
        <v>21</v>
      </c>
      <c r="M36" s="190">
        <f t="shared" si="10"/>
        <v>0</v>
      </c>
      <c r="N36" s="188">
        <v>0</v>
      </c>
      <c r="O36" s="188">
        <f t="shared" si="11"/>
        <v>0</v>
      </c>
      <c r="P36" s="188">
        <v>0</v>
      </c>
      <c r="Q36" s="188">
        <f t="shared" si="12"/>
        <v>0</v>
      </c>
      <c r="R36" s="190"/>
      <c r="S36" s="190" t="s">
        <v>443</v>
      </c>
      <c r="T36" s="191" t="s">
        <v>359</v>
      </c>
      <c r="U36" s="160">
        <v>0</v>
      </c>
      <c r="V36" s="160">
        <f t="shared" si="13"/>
        <v>0</v>
      </c>
      <c r="W36" s="160"/>
      <c r="X36" s="160" t="s">
        <v>410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1578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5">
      <c r="A37" s="185">
        <v>28</v>
      </c>
      <c r="B37" s="186" t="s">
        <v>2376</v>
      </c>
      <c r="C37" s="192" t="s">
        <v>2362</v>
      </c>
      <c r="D37" s="187" t="s">
        <v>1224</v>
      </c>
      <c r="E37" s="188">
        <v>6</v>
      </c>
      <c r="F37" s="189"/>
      <c r="G37" s="190">
        <f t="shared" si="7"/>
        <v>0</v>
      </c>
      <c r="H37" s="189"/>
      <c r="I37" s="190">
        <f t="shared" si="8"/>
        <v>0</v>
      </c>
      <c r="J37" s="189"/>
      <c r="K37" s="190">
        <f t="shared" si="9"/>
        <v>0</v>
      </c>
      <c r="L37" s="190">
        <v>21</v>
      </c>
      <c r="M37" s="190">
        <f t="shared" si="10"/>
        <v>0</v>
      </c>
      <c r="N37" s="188">
        <v>0</v>
      </c>
      <c r="O37" s="188">
        <f t="shared" si="11"/>
        <v>0</v>
      </c>
      <c r="P37" s="188">
        <v>0</v>
      </c>
      <c r="Q37" s="188">
        <f t="shared" si="12"/>
        <v>0</v>
      </c>
      <c r="R37" s="190"/>
      <c r="S37" s="190" t="s">
        <v>443</v>
      </c>
      <c r="T37" s="191" t="s">
        <v>359</v>
      </c>
      <c r="U37" s="160">
        <v>0</v>
      </c>
      <c r="V37" s="160">
        <f t="shared" si="13"/>
        <v>0</v>
      </c>
      <c r="W37" s="160"/>
      <c r="X37" s="160" t="s">
        <v>410</v>
      </c>
      <c r="Y37" s="160" t="s">
        <v>361</v>
      </c>
      <c r="Z37" s="150"/>
      <c r="AA37" s="150"/>
      <c r="AB37" s="150"/>
      <c r="AC37" s="150"/>
      <c r="AD37" s="150"/>
      <c r="AE37" s="150"/>
      <c r="AF37" s="150"/>
      <c r="AG37" s="150" t="s">
        <v>1578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5">
      <c r="A38" s="185">
        <v>29</v>
      </c>
      <c r="B38" s="186" t="s">
        <v>2377</v>
      </c>
      <c r="C38" s="192" t="s">
        <v>2364</v>
      </c>
      <c r="D38" s="187" t="s">
        <v>1224</v>
      </c>
      <c r="E38" s="188">
        <v>6</v>
      </c>
      <c r="F38" s="189"/>
      <c r="G38" s="190">
        <f t="shared" si="7"/>
        <v>0</v>
      </c>
      <c r="H38" s="189"/>
      <c r="I38" s="190">
        <f t="shared" si="8"/>
        <v>0</v>
      </c>
      <c r="J38" s="189"/>
      <c r="K38" s="190">
        <f t="shared" si="9"/>
        <v>0</v>
      </c>
      <c r="L38" s="190">
        <v>21</v>
      </c>
      <c r="M38" s="190">
        <f t="shared" si="10"/>
        <v>0</v>
      </c>
      <c r="N38" s="188">
        <v>0</v>
      </c>
      <c r="O38" s="188">
        <f t="shared" si="11"/>
        <v>0</v>
      </c>
      <c r="P38" s="188">
        <v>0</v>
      </c>
      <c r="Q38" s="188">
        <f t="shared" si="12"/>
        <v>0</v>
      </c>
      <c r="R38" s="190"/>
      <c r="S38" s="190" t="s">
        <v>443</v>
      </c>
      <c r="T38" s="191" t="s">
        <v>359</v>
      </c>
      <c r="U38" s="160">
        <v>0</v>
      </c>
      <c r="V38" s="160">
        <f t="shared" si="13"/>
        <v>0</v>
      </c>
      <c r="W38" s="160"/>
      <c r="X38" s="160" t="s">
        <v>410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1578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5">
      <c r="A39" s="185">
        <v>30</v>
      </c>
      <c r="B39" s="186" t="s">
        <v>2378</v>
      </c>
      <c r="C39" s="192" t="s">
        <v>2366</v>
      </c>
      <c r="D39" s="187" t="s">
        <v>1224</v>
      </c>
      <c r="E39" s="188">
        <v>6</v>
      </c>
      <c r="F39" s="189"/>
      <c r="G39" s="190">
        <f t="shared" si="7"/>
        <v>0</v>
      </c>
      <c r="H39" s="189"/>
      <c r="I39" s="190">
        <f t="shared" si="8"/>
        <v>0</v>
      </c>
      <c r="J39" s="189"/>
      <c r="K39" s="190">
        <f t="shared" si="9"/>
        <v>0</v>
      </c>
      <c r="L39" s="190">
        <v>21</v>
      </c>
      <c r="M39" s="190">
        <f t="shared" si="10"/>
        <v>0</v>
      </c>
      <c r="N39" s="188">
        <v>0</v>
      </c>
      <c r="O39" s="188">
        <f t="shared" si="11"/>
        <v>0</v>
      </c>
      <c r="P39" s="188">
        <v>0</v>
      </c>
      <c r="Q39" s="188">
        <f t="shared" si="12"/>
        <v>0</v>
      </c>
      <c r="R39" s="190"/>
      <c r="S39" s="190" t="s">
        <v>443</v>
      </c>
      <c r="T39" s="191" t="s">
        <v>359</v>
      </c>
      <c r="U39" s="160">
        <v>0</v>
      </c>
      <c r="V39" s="160">
        <f t="shared" si="13"/>
        <v>0</v>
      </c>
      <c r="W39" s="160"/>
      <c r="X39" s="160" t="s">
        <v>410</v>
      </c>
      <c r="Y39" s="160" t="s">
        <v>361</v>
      </c>
      <c r="Z39" s="150"/>
      <c r="AA39" s="150"/>
      <c r="AB39" s="150"/>
      <c r="AC39" s="150"/>
      <c r="AD39" s="150"/>
      <c r="AE39" s="150"/>
      <c r="AF39" s="150"/>
      <c r="AG39" s="150" t="s">
        <v>1578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5">
      <c r="A40" s="185">
        <v>31</v>
      </c>
      <c r="B40" s="186" t="s">
        <v>2379</v>
      </c>
      <c r="C40" s="192" t="s">
        <v>2380</v>
      </c>
      <c r="D40" s="187" t="s">
        <v>422</v>
      </c>
      <c r="E40" s="188">
        <v>185</v>
      </c>
      <c r="F40" s="189"/>
      <c r="G40" s="190">
        <f t="shared" si="7"/>
        <v>0</v>
      </c>
      <c r="H40" s="189"/>
      <c r="I40" s="190">
        <f t="shared" si="8"/>
        <v>0</v>
      </c>
      <c r="J40" s="189"/>
      <c r="K40" s="190">
        <f t="shared" si="9"/>
        <v>0</v>
      </c>
      <c r="L40" s="190">
        <v>21</v>
      </c>
      <c r="M40" s="190">
        <f t="shared" si="10"/>
        <v>0</v>
      </c>
      <c r="N40" s="188">
        <v>0</v>
      </c>
      <c r="O40" s="188">
        <f t="shared" si="11"/>
        <v>0</v>
      </c>
      <c r="P40" s="188">
        <v>0</v>
      </c>
      <c r="Q40" s="188">
        <f t="shared" si="12"/>
        <v>0</v>
      </c>
      <c r="R40" s="190"/>
      <c r="S40" s="190" t="s">
        <v>443</v>
      </c>
      <c r="T40" s="191" t="s">
        <v>359</v>
      </c>
      <c r="U40" s="160">
        <v>0</v>
      </c>
      <c r="V40" s="160">
        <f t="shared" si="13"/>
        <v>0</v>
      </c>
      <c r="W40" s="160"/>
      <c r="X40" s="160" t="s">
        <v>410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1578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5">
      <c r="A41" s="185">
        <v>32</v>
      </c>
      <c r="B41" s="186" t="s">
        <v>2381</v>
      </c>
      <c r="C41" s="192" t="s">
        <v>2382</v>
      </c>
      <c r="D41" s="187" t="s">
        <v>422</v>
      </c>
      <c r="E41" s="188">
        <v>540</v>
      </c>
      <c r="F41" s="189"/>
      <c r="G41" s="190">
        <f t="shared" si="7"/>
        <v>0</v>
      </c>
      <c r="H41" s="189"/>
      <c r="I41" s="190">
        <f t="shared" si="8"/>
        <v>0</v>
      </c>
      <c r="J41" s="189"/>
      <c r="K41" s="190">
        <f t="shared" si="9"/>
        <v>0</v>
      </c>
      <c r="L41" s="190">
        <v>21</v>
      </c>
      <c r="M41" s="190">
        <f t="shared" si="10"/>
        <v>0</v>
      </c>
      <c r="N41" s="188">
        <v>0</v>
      </c>
      <c r="O41" s="188">
        <f t="shared" si="11"/>
        <v>0</v>
      </c>
      <c r="P41" s="188">
        <v>0</v>
      </c>
      <c r="Q41" s="188">
        <f t="shared" si="12"/>
        <v>0</v>
      </c>
      <c r="R41" s="190"/>
      <c r="S41" s="190" t="s">
        <v>443</v>
      </c>
      <c r="T41" s="191" t="s">
        <v>359</v>
      </c>
      <c r="U41" s="160">
        <v>0</v>
      </c>
      <c r="V41" s="160">
        <f t="shared" si="13"/>
        <v>0</v>
      </c>
      <c r="W41" s="160"/>
      <c r="X41" s="160" t="s">
        <v>410</v>
      </c>
      <c r="Y41" s="160" t="s">
        <v>361</v>
      </c>
      <c r="Z41" s="150"/>
      <c r="AA41" s="150"/>
      <c r="AB41" s="150"/>
      <c r="AC41" s="150"/>
      <c r="AD41" s="150"/>
      <c r="AE41" s="150"/>
      <c r="AF41" s="150"/>
      <c r="AG41" s="150" t="s">
        <v>1578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5">
      <c r="A42" s="185">
        <v>33</v>
      </c>
      <c r="B42" s="186" t="s">
        <v>2383</v>
      </c>
      <c r="C42" s="192" t="s">
        <v>2384</v>
      </c>
      <c r="D42" s="187" t="s">
        <v>422</v>
      </c>
      <c r="E42" s="188">
        <v>540</v>
      </c>
      <c r="F42" s="189"/>
      <c r="G42" s="190">
        <f t="shared" si="7"/>
        <v>0</v>
      </c>
      <c r="H42" s="189"/>
      <c r="I42" s="190">
        <f t="shared" si="8"/>
        <v>0</v>
      </c>
      <c r="J42" s="189"/>
      <c r="K42" s="190">
        <f t="shared" si="9"/>
        <v>0</v>
      </c>
      <c r="L42" s="190">
        <v>21</v>
      </c>
      <c r="M42" s="190">
        <f t="shared" si="10"/>
        <v>0</v>
      </c>
      <c r="N42" s="188">
        <v>0</v>
      </c>
      <c r="O42" s="188">
        <f t="shared" si="11"/>
        <v>0</v>
      </c>
      <c r="P42" s="188">
        <v>0</v>
      </c>
      <c r="Q42" s="188">
        <f t="shared" si="12"/>
        <v>0</v>
      </c>
      <c r="R42" s="190"/>
      <c r="S42" s="190" t="s">
        <v>443</v>
      </c>
      <c r="T42" s="191" t="s">
        <v>359</v>
      </c>
      <c r="U42" s="160">
        <v>0</v>
      </c>
      <c r="V42" s="160">
        <f t="shared" si="13"/>
        <v>0</v>
      </c>
      <c r="W42" s="160"/>
      <c r="X42" s="160" t="s">
        <v>410</v>
      </c>
      <c r="Y42" s="160" t="s">
        <v>361</v>
      </c>
      <c r="Z42" s="150"/>
      <c r="AA42" s="150"/>
      <c r="AB42" s="150"/>
      <c r="AC42" s="150"/>
      <c r="AD42" s="150"/>
      <c r="AE42" s="150"/>
      <c r="AF42" s="150"/>
      <c r="AG42" s="150" t="s">
        <v>1578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5">
      <c r="A43" s="185">
        <v>34</v>
      </c>
      <c r="B43" s="186" t="s">
        <v>2385</v>
      </c>
      <c r="C43" s="192" t="s">
        <v>2386</v>
      </c>
      <c r="D43" s="187" t="s">
        <v>888</v>
      </c>
      <c r="E43" s="188">
        <v>1</v>
      </c>
      <c r="F43" s="189"/>
      <c r="G43" s="190">
        <f t="shared" si="7"/>
        <v>0</v>
      </c>
      <c r="H43" s="189"/>
      <c r="I43" s="190">
        <f t="shared" si="8"/>
        <v>0</v>
      </c>
      <c r="J43" s="189"/>
      <c r="K43" s="190">
        <f t="shared" si="9"/>
        <v>0</v>
      </c>
      <c r="L43" s="190">
        <v>21</v>
      </c>
      <c r="M43" s="190">
        <f t="shared" si="10"/>
        <v>0</v>
      </c>
      <c r="N43" s="188">
        <v>0</v>
      </c>
      <c r="O43" s="188">
        <f t="shared" si="11"/>
        <v>0</v>
      </c>
      <c r="P43" s="188">
        <v>0</v>
      </c>
      <c r="Q43" s="188">
        <f t="shared" si="12"/>
        <v>0</v>
      </c>
      <c r="R43" s="190"/>
      <c r="S43" s="190" t="s">
        <v>443</v>
      </c>
      <c r="T43" s="191" t="s">
        <v>359</v>
      </c>
      <c r="U43" s="160">
        <v>0</v>
      </c>
      <c r="V43" s="160">
        <f t="shared" si="13"/>
        <v>0</v>
      </c>
      <c r="W43" s="160"/>
      <c r="X43" s="160" t="s">
        <v>410</v>
      </c>
      <c r="Y43" s="160" t="s">
        <v>361</v>
      </c>
      <c r="Z43" s="150"/>
      <c r="AA43" s="150"/>
      <c r="AB43" s="150"/>
      <c r="AC43" s="150"/>
      <c r="AD43" s="150"/>
      <c r="AE43" s="150"/>
      <c r="AF43" s="150"/>
      <c r="AG43" s="150" t="s">
        <v>1578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5">
      <c r="A44" s="185">
        <v>35</v>
      </c>
      <c r="B44" s="186" t="s">
        <v>2387</v>
      </c>
      <c r="C44" s="192" t="s">
        <v>2388</v>
      </c>
      <c r="D44" s="187" t="s">
        <v>888</v>
      </c>
      <c r="E44" s="188">
        <v>16</v>
      </c>
      <c r="F44" s="189"/>
      <c r="G44" s="190">
        <f t="shared" si="7"/>
        <v>0</v>
      </c>
      <c r="H44" s="189"/>
      <c r="I44" s="190">
        <f t="shared" si="8"/>
        <v>0</v>
      </c>
      <c r="J44" s="189"/>
      <c r="K44" s="190">
        <f t="shared" si="9"/>
        <v>0</v>
      </c>
      <c r="L44" s="190">
        <v>21</v>
      </c>
      <c r="M44" s="190">
        <f t="shared" si="10"/>
        <v>0</v>
      </c>
      <c r="N44" s="188">
        <v>0</v>
      </c>
      <c r="O44" s="188">
        <f t="shared" si="11"/>
        <v>0</v>
      </c>
      <c r="P44" s="188">
        <v>0</v>
      </c>
      <c r="Q44" s="188">
        <f t="shared" si="12"/>
        <v>0</v>
      </c>
      <c r="R44" s="190"/>
      <c r="S44" s="190" t="s">
        <v>443</v>
      </c>
      <c r="T44" s="191" t="s">
        <v>359</v>
      </c>
      <c r="U44" s="160">
        <v>0</v>
      </c>
      <c r="V44" s="160">
        <f t="shared" si="13"/>
        <v>0</v>
      </c>
      <c r="W44" s="160"/>
      <c r="X44" s="160" t="s">
        <v>410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1578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5">
      <c r="A45" s="185">
        <v>36</v>
      </c>
      <c r="B45" s="186" t="s">
        <v>2389</v>
      </c>
      <c r="C45" s="192" t="s">
        <v>2390</v>
      </c>
      <c r="D45" s="187" t="s">
        <v>888</v>
      </c>
      <c r="E45" s="188">
        <v>16</v>
      </c>
      <c r="F45" s="189"/>
      <c r="G45" s="190">
        <f t="shared" si="7"/>
        <v>0</v>
      </c>
      <c r="H45" s="189"/>
      <c r="I45" s="190">
        <f t="shared" si="8"/>
        <v>0</v>
      </c>
      <c r="J45" s="189"/>
      <c r="K45" s="190">
        <f t="shared" si="9"/>
        <v>0</v>
      </c>
      <c r="L45" s="190">
        <v>21</v>
      </c>
      <c r="M45" s="190">
        <f t="shared" si="10"/>
        <v>0</v>
      </c>
      <c r="N45" s="188">
        <v>0</v>
      </c>
      <c r="O45" s="188">
        <f t="shared" si="11"/>
        <v>0</v>
      </c>
      <c r="P45" s="188">
        <v>0</v>
      </c>
      <c r="Q45" s="188">
        <f t="shared" si="12"/>
        <v>0</v>
      </c>
      <c r="R45" s="190"/>
      <c r="S45" s="190" t="s">
        <v>443</v>
      </c>
      <c r="T45" s="191" t="s">
        <v>359</v>
      </c>
      <c r="U45" s="160">
        <v>0</v>
      </c>
      <c r="V45" s="160">
        <f t="shared" si="13"/>
        <v>0</v>
      </c>
      <c r="W45" s="160"/>
      <c r="X45" s="160" t="s">
        <v>410</v>
      </c>
      <c r="Y45" s="160" t="s">
        <v>361</v>
      </c>
      <c r="Z45" s="150"/>
      <c r="AA45" s="150"/>
      <c r="AB45" s="150"/>
      <c r="AC45" s="150"/>
      <c r="AD45" s="150"/>
      <c r="AE45" s="150"/>
      <c r="AF45" s="150"/>
      <c r="AG45" s="150" t="s">
        <v>1578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5">
      <c r="A46" s="185">
        <v>37</v>
      </c>
      <c r="B46" s="186" t="s">
        <v>2391</v>
      </c>
      <c r="C46" s="192" t="s">
        <v>2392</v>
      </c>
      <c r="D46" s="187" t="s">
        <v>888</v>
      </c>
      <c r="E46" s="188">
        <v>16</v>
      </c>
      <c r="F46" s="189"/>
      <c r="G46" s="190">
        <f t="shared" si="7"/>
        <v>0</v>
      </c>
      <c r="H46" s="189"/>
      <c r="I46" s="190">
        <f t="shared" si="8"/>
        <v>0</v>
      </c>
      <c r="J46" s="189"/>
      <c r="K46" s="190">
        <f t="shared" si="9"/>
        <v>0</v>
      </c>
      <c r="L46" s="190">
        <v>21</v>
      </c>
      <c r="M46" s="190">
        <f t="shared" si="10"/>
        <v>0</v>
      </c>
      <c r="N46" s="188">
        <v>0</v>
      </c>
      <c r="O46" s="188">
        <f t="shared" si="11"/>
        <v>0</v>
      </c>
      <c r="P46" s="188">
        <v>0</v>
      </c>
      <c r="Q46" s="188">
        <f t="shared" si="12"/>
        <v>0</v>
      </c>
      <c r="R46" s="190"/>
      <c r="S46" s="190" t="s">
        <v>443</v>
      </c>
      <c r="T46" s="191" t="s">
        <v>359</v>
      </c>
      <c r="U46" s="160">
        <v>0</v>
      </c>
      <c r="V46" s="160">
        <f t="shared" si="13"/>
        <v>0</v>
      </c>
      <c r="W46" s="160"/>
      <c r="X46" s="160" t="s">
        <v>410</v>
      </c>
      <c r="Y46" s="160" t="s">
        <v>361</v>
      </c>
      <c r="Z46" s="150"/>
      <c r="AA46" s="150"/>
      <c r="AB46" s="150"/>
      <c r="AC46" s="150"/>
      <c r="AD46" s="150"/>
      <c r="AE46" s="150"/>
      <c r="AF46" s="150"/>
      <c r="AG46" s="150" t="s">
        <v>1578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5">
      <c r="A47" s="185">
        <v>38</v>
      </c>
      <c r="B47" s="186" t="s">
        <v>2393</v>
      </c>
      <c r="C47" s="192" t="s">
        <v>2394</v>
      </c>
      <c r="D47" s="187" t="s">
        <v>2395</v>
      </c>
      <c r="E47" s="188">
        <v>8</v>
      </c>
      <c r="F47" s="189"/>
      <c r="G47" s="190">
        <f t="shared" si="7"/>
        <v>0</v>
      </c>
      <c r="H47" s="189"/>
      <c r="I47" s="190">
        <f t="shared" si="8"/>
        <v>0</v>
      </c>
      <c r="J47" s="189"/>
      <c r="K47" s="190">
        <f t="shared" si="9"/>
        <v>0</v>
      </c>
      <c r="L47" s="190">
        <v>21</v>
      </c>
      <c r="M47" s="190">
        <f t="shared" si="10"/>
        <v>0</v>
      </c>
      <c r="N47" s="188">
        <v>0</v>
      </c>
      <c r="O47" s="188">
        <f t="shared" si="11"/>
        <v>0</v>
      </c>
      <c r="P47" s="188">
        <v>0</v>
      </c>
      <c r="Q47" s="188">
        <f t="shared" si="12"/>
        <v>0</v>
      </c>
      <c r="R47" s="190"/>
      <c r="S47" s="190" t="s">
        <v>443</v>
      </c>
      <c r="T47" s="191" t="s">
        <v>359</v>
      </c>
      <c r="U47" s="160">
        <v>0</v>
      </c>
      <c r="V47" s="160">
        <f t="shared" si="13"/>
        <v>0</v>
      </c>
      <c r="W47" s="160"/>
      <c r="X47" s="160" t="s">
        <v>410</v>
      </c>
      <c r="Y47" s="160" t="s">
        <v>361</v>
      </c>
      <c r="Z47" s="150"/>
      <c r="AA47" s="150"/>
      <c r="AB47" s="150"/>
      <c r="AC47" s="150"/>
      <c r="AD47" s="150"/>
      <c r="AE47" s="150"/>
      <c r="AF47" s="150"/>
      <c r="AG47" s="150" t="s">
        <v>1578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5">
      <c r="A48" s="169">
        <v>39</v>
      </c>
      <c r="B48" s="170" t="s">
        <v>2396</v>
      </c>
      <c r="C48" s="178" t="s">
        <v>2397</v>
      </c>
      <c r="D48" s="171" t="s">
        <v>422</v>
      </c>
      <c r="E48" s="172">
        <v>185</v>
      </c>
      <c r="F48" s="173"/>
      <c r="G48" s="174">
        <f t="shared" si="7"/>
        <v>0</v>
      </c>
      <c r="H48" s="173"/>
      <c r="I48" s="174">
        <f t="shared" si="8"/>
        <v>0</v>
      </c>
      <c r="J48" s="173"/>
      <c r="K48" s="174">
        <f t="shared" si="9"/>
        <v>0</v>
      </c>
      <c r="L48" s="174">
        <v>21</v>
      </c>
      <c r="M48" s="174">
        <f t="shared" si="10"/>
        <v>0</v>
      </c>
      <c r="N48" s="172">
        <v>0</v>
      </c>
      <c r="O48" s="172">
        <f t="shared" si="11"/>
        <v>0</v>
      </c>
      <c r="P48" s="172">
        <v>0</v>
      </c>
      <c r="Q48" s="172">
        <f t="shared" si="12"/>
        <v>0</v>
      </c>
      <c r="R48" s="174"/>
      <c r="S48" s="174" t="s">
        <v>443</v>
      </c>
      <c r="T48" s="175" t="s">
        <v>359</v>
      </c>
      <c r="U48" s="160">
        <v>0</v>
      </c>
      <c r="V48" s="160">
        <f t="shared" si="13"/>
        <v>0</v>
      </c>
      <c r="W48" s="160"/>
      <c r="X48" s="160" t="s">
        <v>410</v>
      </c>
      <c r="Y48" s="160" t="s">
        <v>361</v>
      </c>
      <c r="Z48" s="150"/>
      <c r="AA48" s="150"/>
      <c r="AB48" s="150"/>
      <c r="AC48" s="150"/>
      <c r="AD48" s="150"/>
      <c r="AE48" s="150"/>
      <c r="AF48" s="150"/>
      <c r="AG48" s="150" t="s">
        <v>1578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33" x14ac:dyDescent="0.25">
      <c r="A49" s="3"/>
      <c r="B49" s="4"/>
      <c r="C49" s="179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AE49">
        <v>15</v>
      </c>
      <c r="AF49">
        <v>21</v>
      </c>
      <c r="AG49" t="s">
        <v>339</v>
      </c>
    </row>
    <row r="50" spans="1:33" x14ac:dyDescent="0.25">
      <c r="A50" s="153"/>
      <c r="B50" s="154" t="s">
        <v>29</v>
      </c>
      <c r="C50" s="180"/>
      <c r="D50" s="155"/>
      <c r="E50" s="156"/>
      <c r="F50" s="156"/>
      <c r="G50" s="168">
        <f>G8+G29</f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f>SUMIF(L7:L48,AE49,G7:G48)</f>
        <v>0</v>
      </c>
      <c r="AF50">
        <f>SUMIF(L7:L48,AF49,G7:G48)</f>
        <v>0</v>
      </c>
      <c r="AG50" t="s">
        <v>401</v>
      </c>
    </row>
    <row r="51" spans="1:33" x14ac:dyDescent="0.25">
      <c r="C51" s="181"/>
      <c r="D51" s="10"/>
      <c r="AG51" t="s">
        <v>403</v>
      </c>
    </row>
    <row r="52" spans="1:33" x14ac:dyDescent="0.25">
      <c r="D52" s="10"/>
    </row>
    <row r="53" spans="1:33" x14ac:dyDescent="0.25">
      <c r="D53" s="10"/>
    </row>
    <row r="54" spans="1:33" x14ac:dyDescent="0.25">
      <c r="D54" s="10"/>
    </row>
    <row r="55" spans="1:33" x14ac:dyDescent="0.25">
      <c r="D55" s="10"/>
    </row>
    <row r="56" spans="1:33" x14ac:dyDescent="0.25">
      <c r="D56" s="10"/>
    </row>
    <row r="57" spans="1:33" x14ac:dyDescent="0.25">
      <c r="D57" s="10"/>
    </row>
    <row r="58" spans="1:33" x14ac:dyDescent="0.25">
      <c r="D58" s="10"/>
    </row>
    <row r="59" spans="1:33" x14ac:dyDescent="0.25">
      <c r="D59" s="10"/>
    </row>
    <row r="60" spans="1:33" x14ac:dyDescent="0.25">
      <c r="D60" s="10"/>
    </row>
    <row r="61" spans="1:33" x14ac:dyDescent="0.25">
      <c r="D61" s="10"/>
    </row>
    <row r="62" spans="1:33" x14ac:dyDescent="0.25">
      <c r="D62" s="10"/>
    </row>
    <row r="63" spans="1:33" x14ac:dyDescent="0.25">
      <c r="D63" s="10"/>
    </row>
    <row r="64" spans="1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ujHaQ5knf8A4GaX4jyDmRJXv29F1fJrk78Lc1oYWdQwSyiasiOoMPirGrWlSye/wpqQPO8ynKOmdozMqY00gDQ==" saltValue="vGToLjgb9quQNEFdMsmiMg==" spinCount="100000" sheet="1" formatRows="0"/>
  <mergeCells count="4">
    <mergeCell ref="A1:G1"/>
    <mergeCell ref="C2:G2"/>
    <mergeCell ref="C3:G3"/>
    <mergeCell ref="C4:G4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2A19-C12A-40A7-B93B-13DCC698566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131</v>
      </c>
      <c r="C3" s="258" t="s">
        <v>132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136</v>
      </c>
      <c r="C4" s="261" t="s">
        <v>137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283</v>
      </c>
      <c r="C8" s="177" t="s">
        <v>284</v>
      </c>
      <c r="D8" s="164"/>
      <c r="E8" s="165"/>
      <c r="F8" s="166"/>
      <c r="G8" s="166">
        <f>SUMIF(AG9:AG20,"&lt;&gt;NOR",G9:G20)</f>
        <v>0</v>
      </c>
      <c r="H8" s="166"/>
      <c r="I8" s="166">
        <f>SUM(I9:I20)</f>
        <v>0</v>
      </c>
      <c r="J8" s="166"/>
      <c r="K8" s="166">
        <f>SUM(K9:K20)</f>
        <v>0</v>
      </c>
      <c r="L8" s="166"/>
      <c r="M8" s="166">
        <f>SUM(M9:M20)</f>
        <v>0</v>
      </c>
      <c r="N8" s="165"/>
      <c r="O8" s="165">
        <f>SUM(O9:O20)</f>
        <v>0</v>
      </c>
      <c r="P8" s="165"/>
      <c r="Q8" s="165">
        <f>SUM(Q9:Q20)</f>
        <v>0</v>
      </c>
      <c r="R8" s="166"/>
      <c r="S8" s="166"/>
      <c r="T8" s="167"/>
      <c r="U8" s="161"/>
      <c r="V8" s="161">
        <f>SUM(V9:V20)</f>
        <v>0</v>
      </c>
      <c r="W8" s="161"/>
      <c r="X8" s="161"/>
      <c r="Y8" s="161"/>
      <c r="AG8" t="s">
        <v>354</v>
      </c>
    </row>
    <row r="9" spans="1:60" outlineLevel="1" x14ac:dyDescent="0.25">
      <c r="A9" s="185">
        <v>1</v>
      </c>
      <c r="B9" s="186" t="s">
        <v>2309</v>
      </c>
      <c r="C9" s="192" t="s">
        <v>2310</v>
      </c>
      <c r="D9" s="187" t="s">
        <v>2311</v>
      </c>
      <c r="E9" s="188">
        <v>1</v>
      </c>
      <c r="F9" s="189"/>
      <c r="G9" s="190">
        <f t="shared" ref="G9:G20" si="0">ROUND(E9*F9,2)</f>
        <v>0</v>
      </c>
      <c r="H9" s="189"/>
      <c r="I9" s="190">
        <f t="shared" ref="I9:I20" si="1">ROUND(E9*H9,2)</f>
        <v>0</v>
      </c>
      <c r="J9" s="189"/>
      <c r="K9" s="190">
        <f t="shared" ref="K9:K20" si="2">ROUND(E9*J9,2)</f>
        <v>0</v>
      </c>
      <c r="L9" s="190">
        <v>21</v>
      </c>
      <c r="M9" s="190">
        <f t="shared" ref="M9:M20" si="3">G9*(1+L9/100)</f>
        <v>0</v>
      </c>
      <c r="N9" s="188">
        <v>0</v>
      </c>
      <c r="O9" s="188">
        <f t="shared" ref="O9:O20" si="4">ROUND(E9*N9,2)</f>
        <v>0</v>
      </c>
      <c r="P9" s="188">
        <v>0</v>
      </c>
      <c r="Q9" s="188">
        <f t="shared" ref="Q9:Q20" si="5">ROUND(E9*P9,2)</f>
        <v>0</v>
      </c>
      <c r="R9" s="190"/>
      <c r="S9" s="190" t="s">
        <v>443</v>
      </c>
      <c r="T9" s="191" t="s">
        <v>359</v>
      </c>
      <c r="U9" s="160">
        <v>0</v>
      </c>
      <c r="V9" s="160">
        <f t="shared" ref="V9:V20" si="6">ROUND(E9*U9,2)</f>
        <v>0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1578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5">
      <c r="A10" s="185">
        <v>2</v>
      </c>
      <c r="B10" s="186" t="s">
        <v>2312</v>
      </c>
      <c r="C10" s="192" t="s">
        <v>2317</v>
      </c>
      <c r="D10" s="187" t="s">
        <v>422</v>
      </c>
      <c r="E10" s="188">
        <v>5</v>
      </c>
      <c r="F10" s="189"/>
      <c r="G10" s="190">
        <f t="shared" si="0"/>
        <v>0</v>
      </c>
      <c r="H10" s="189"/>
      <c r="I10" s="190">
        <f t="shared" si="1"/>
        <v>0</v>
      </c>
      <c r="J10" s="189"/>
      <c r="K10" s="190">
        <f t="shared" si="2"/>
        <v>0</v>
      </c>
      <c r="L10" s="190">
        <v>21</v>
      </c>
      <c r="M10" s="190">
        <f t="shared" si="3"/>
        <v>0</v>
      </c>
      <c r="N10" s="188">
        <v>0</v>
      </c>
      <c r="O10" s="188">
        <f t="shared" si="4"/>
        <v>0</v>
      </c>
      <c r="P10" s="188">
        <v>0</v>
      </c>
      <c r="Q10" s="188">
        <f t="shared" si="5"/>
        <v>0</v>
      </c>
      <c r="R10" s="190"/>
      <c r="S10" s="190" t="s">
        <v>443</v>
      </c>
      <c r="T10" s="191" t="s">
        <v>359</v>
      </c>
      <c r="U10" s="160">
        <v>0</v>
      </c>
      <c r="V10" s="160">
        <f t="shared" si="6"/>
        <v>0</v>
      </c>
      <c r="W10" s="160"/>
      <c r="X10" s="160" t="s">
        <v>410</v>
      </c>
      <c r="Y10" s="160" t="s">
        <v>361</v>
      </c>
      <c r="Z10" s="150"/>
      <c r="AA10" s="150"/>
      <c r="AB10" s="150"/>
      <c r="AC10" s="150"/>
      <c r="AD10" s="150"/>
      <c r="AE10" s="150"/>
      <c r="AF10" s="150"/>
      <c r="AG10" s="150" t="s">
        <v>1578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5">
      <c r="A11" s="185">
        <v>3</v>
      </c>
      <c r="B11" s="186" t="s">
        <v>2314</v>
      </c>
      <c r="C11" s="192" t="s">
        <v>2368</v>
      </c>
      <c r="D11" s="187" t="s">
        <v>422</v>
      </c>
      <c r="E11" s="188">
        <v>94</v>
      </c>
      <c r="F11" s="189"/>
      <c r="G11" s="190">
        <f t="shared" si="0"/>
        <v>0</v>
      </c>
      <c r="H11" s="189"/>
      <c r="I11" s="190">
        <f t="shared" si="1"/>
        <v>0</v>
      </c>
      <c r="J11" s="189"/>
      <c r="K11" s="190">
        <f t="shared" si="2"/>
        <v>0</v>
      </c>
      <c r="L11" s="190">
        <v>21</v>
      </c>
      <c r="M11" s="190">
        <f t="shared" si="3"/>
        <v>0</v>
      </c>
      <c r="N11" s="188">
        <v>0</v>
      </c>
      <c r="O11" s="188">
        <f t="shared" si="4"/>
        <v>0</v>
      </c>
      <c r="P11" s="188">
        <v>0</v>
      </c>
      <c r="Q11" s="188">
        <f t="shared" si="5"/>
        <v>0</v>
      </c>
      <c r="R11" s="190"/>
      <c r="S11" s="190" t="s">
        <v>443</v>
      </c>
      <c r="T11" s="191" t="s">
        <v>359</v>
      </c>
      <c r="U11" s="160">
        <v>0</v>
      </c>
      <c r="V11" s="160">
        <f t="shared" si="6"/>
        <v>0</v>
      </c>
      <c r="W11" s="160"/>
      <c r="X11" s="160" t="s">
        <v>410</v>
      </c>
      <c r="Y11" s="160" t="s">
        <v>361</v>
      </c>
      <c r="Z11" s="150"/>
      <c r="AA11" s="150"/>
      <c r="AB11" s="150"/>
      <c r="AC11" s="150"/>
      <c r="AD11" s="150"/>
      <c r="AE11" s="150"/>
      <c r="AF11" s="150"/>
      <c r="AG11" s="150" t="s">
        <v>1578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85">
        <v>4</v>
      </c>
      <c r="B12" s="186" t="s">
        <v>2316</v>
      </c>
      <c r="C12" s="192" t="s">
        <v>2369</v>
      </c>
      <c r="D12" s="187" t="s">
        <v>422</v>
      </c>
      <c r="E12" s="188">
        <v>94</v>
      </c>
      <c r="F12" s="189"/>
      <c r="G12" s="190">
        <f t="shared" si="0"/>
        <v>0</v>
      </c>
      <c r="H12" s="189"/>
      <c r="I12" s="190">
        <f t="shared" si="1"/>
        <v>0</v>
      </c>
      <c r="J12" s="189"/>
      <c r="K12" s="190">
        <f t="shared" si="2"/>
        <v>0</v>
      </c>
      <c r="L12" s="190">
        <v>21</v>
      </c>
      <c r="M12" s="190">
        <f t="shared" si="3"/>
        <v>0</v>
      </c>
      <c r="N12" s="188">
        <v>0</v>
      </c>
      <c r="O12" s="188">
        <f t="shared" si="4"/>
        <v>0</v>
      </c>
      <c r="P12" s="188">
        <v>0</v>
      </c>
      <c r="Q12" s="188">
        <f t="shared" si="5"/>
        <v>0</v>
      </c>
      <c r="R12" s="190"/>
      <c r="S12" s="190" t="s">
        <v>443</v>
      </c>
      <c r="T12" s="191" t="s">
        <v>359</v>
      </c>
      <c r="U12" s="160">
        <v>0</v>
      </c>
      <c r="V12" s="160">
        <f t="shared" si="6"/>
        <v>0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1578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5">
      <c r="A13" s="185">
        <v>5</v>
      </c>
      <c r="B13" s="186" t="s">
        <v>2318</v>
      </c>
      <c r="C13" s="192" t="s">
        <v>2319</v>
      </c>
      <c r="D13" s="187" t="s">
        <v>407</v>
      </c>
      <c r="E13" s="188">
        <v>1</v>
      </c>
      <c r="F13" s="189"/>
      <c r="G13" s="190">
        <f t="shared" si="0"/>
        <v>0</v>
      </c>
      <c r="H13" s="189"/>
      <c r="I13" s="190">
        <f t="shared" si="1"/>
        <v>0</v>
      </c>
      <c r="J13" s="189"/>
      <c r="K13" s="190">
        <f t="shared" si="2"/>
        <v>0</v>
      </c>
      <c r="L13" s="190">
        <v>21</v>
      </c>
      <c r="M13" s="190">
        <f t="shared" si="3"/>
        <v>0</v>
      </c>
      <c r="N13" s="188">
        <v>0</v>
      </c>
      <c r="O13" s="188">
        <f t="shared" si="4"/>
        <v>0</v>
      </c>
      <c r="P13" s="188">
        <v>0</v>
      </c>
      <c r="Q13" s="188">
        <f t="shared" si="5"/>
        <v>0</v>
      </c>
      <c r="R13" s="190"/>
      <c r="S13" s="190" t="s">
        <v>443</v>
      </c>
      <c r="T13" s="191" t="s">
        <v>359</v>
      </c>
      <c r="U13" s="160">
        <v>0</v>
      </c>
      <c r="V13" s="160">
        <f t="shared" si="6"/>
        <v>0</v>
      </c>
      <c r="W13" s="160"/>
      <c r="X13" s="160" t="s">
        <v>410</v>
      </c>
      <c r="Y13" s="160" t="s">
        <v>361</v>
      </c>
      <c r="Z13" s="150"/>
      <c r="AA13" s="150"/>
      <c r="AB13" s="150"/>
      <c r="AC13" s="150"/>
      <c r="AD13" s="150"/>
      <c r="AE13" s="150"/>
      <c r="AF13" s="150"/>
      <c r="AG13" s="150" t="s">
        <v>1578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5">
      <c r="A14" s="185">
        <v>6</v>
      </c>
      <c r="B14" s="186" t="s">
        <v>2320</v>
      </c>
      <c r="C14" s="192" t="s">
        <v>2321</v>
      </c>
      <c r="D14" s="187" t="s">
        <v>407</v>
      </c>
      <c r="E14" s="188">
        <v>1</v>
      </c>
      <c r="F14" s="189"/>
      <c r="G14" s="190">
        <f t="shared" si="0"/>
        <v>0</v>
      </c>
      <c r="H14" s="189"/>
      <c r="I14" s="190">
        <f t="shared" si="1"/>
        <v>0</v>
      </c>
      <c r="J14" s="189"/>
      <c r="K14" s="190">
        <f t="shared" si="2"/>
        <v>0</v>
      </c>
      <c r="L14" s="190">
        <v>21</v>
      </c>
      <c r="M14" s="190">
        <f t="shared" si="3"/>
        <v>0</v>
      </c>
      <c r="N14" s="188">
        <v>0</v>
      </c>
      <c r="O14" s="188">
        <f t="shared" si="4"/>
        <v>0</v>
      </c>
      <c r="P14" s="188">
        <v>0</v>
      </c>
      <c r="Q14" s="188">
        <f t="shared" si="5"/>
        <v>0</v>
      </c>
      <c r="R14" s="190"/>
      <c r="S14" s="190" t="s">
        <v>443</v>
      </c>
      <c r="T14" s="191" t="s">
        <v>359</v>
      </c>
      <c r="U14" s="160">
        <v>0</v>
      </c>
      <c r="V14" s="160">
        <f t="shared" si="6"/>
        <v>0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1578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5">
      <c r="A15" s="185">
        <v>7</v>
      </c>
      <c r="B15" s="186" t="s">
        <v>2322</v>
      </c>
      <c r="C15" s="192" t="s">
        <v>2323</v>
      </c>
      <c r="D15" s="187" t="s">
        <v>422</v>
      </c>
      <c r="E15" s="188">
        <v>5</v>
      </c>
      <c r="F15" s="189"/>
      <c r="G15" s="190">
        <f t="shared" si="0"/>
        <v>0</v>
      </c>
      <c r="H15" s="189"/>
      <c r="I15" s="190">
        <f t="shared" si="1"/>
        <v>0</v>
      </c>
      <c r="J15" s="189"/>
      <c r="K15" s="190">
        <f t="shared" si="2"/>
        <v>0</v>
      </c>
      <c r="L15" s="190">
        <v>21</v>
      </c>
      <c r="M15" s="190">
        <f t="shared" si="3"/>
        <v>0</v>
      </c>
      <c r="N15" s="188">
        <v>0</v>
      </c>
      <c r="O15" s="188">
        <f t="shared" si="4"/>
        <v>0</v>
      </c>
      <c r="P15" s="188">
        <v>0</v>
      </c>
      <c r="Q15" s="188">
        <f t="shared" si="5"/>
        <v>0</v>
      </c>
      <c r="R15" s="190"/>
      <c r="S15" s="190" t="s">
        <v>443</v>
      </c>
      <c r="T15" s="191" t="s">
        <v>359</v>
      </c>
      <c r="U15" s="160">
        <v>0</v>
      </c>
      <c r="V15" s="160">
        <f t="shared" si="6"/>
        <v>0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1578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5">
      <c r="A16" s="185">
        <v>8</v>
      </c>
      <c r="B16" s="186" t="s">
        <v>2324</v>
      </c>
      <c r="C16" s="192" t="s">
        <v>2373</v>
      </c>
      <c r="D16" s="187" t="s">
        <v>422</v>
      </c>
      <c r="E16" s="188">
        <v>5</v>
      </c>
      <c r="F16" s="189"/>
      <c r="G16" s="190">
        <f t="shared" si="0"/>
        <v>0</v>
      </c>
      <c r="H16" s="189"/>
      <c r="I16" s="190">
        <f t="shared" si="1"/>
        <v>0</v>
      </c>
      <c r="J16" s="189"/>
      <c r="K16" s="190">
        <f t="shared" si="2"/>
        <v>0</v>
      </c>
      <c r="L16" s="190">
        <v>21</v>
      </c>
      <c r="M16" s="190">
        <f t="shared" si="3"/>
        <v>0</v>
      </c>
      <c r="N16" s="188">
        <v>0</v>
      </c>
      <c r="O16" s="188">
        <f t="shared" si="4"/>
        <v>0</v>
      </c>
      <c r="P16" s="188">
        <v>0</v>
      </c>
      <c r="Q16" s="188">
        <f t="shared" si="5"/>
        <v>0</v>
      </c>
      <c r="R16" s="190"/>
      <c r="S16" s="190" t="s">
        <v>443</v>
      </c>
      <c r="T16" s="191" t="s">
        <v>359</v>
      </c>
      <c r="U16" s="160">
        <v>0</v>
      </c>
      <c r="V16" s="160">
        <f t="shared" si="6"/>
        <v>0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1578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5">
      <c r="A17" s="185">
        <v>9</v>
      </c>
      <c r="B17" s="186" t="s">
        <v>2326</v>
      </c>
      <c r="C17" s="192" t="s">
        <v>2374</v>
      </c>
      <c r="D17" s="187" t="s">
        <v>422</v>
      </c>
      <c r="E17" s="188">
        <v>94</v>
      </c>
      <c r="F17" s="189"/>
      <c r="G17" s="190">
        <f t="shared" si="0"/>
        <v>0</v>
      </c>
      <c r="H17" s="189"/>
      <c r="I17" s="190">
        <f t="shared" si="1"/>
        <v>0</v>
      </c>
      <c r="J17" s="189"/>
      <c r="K17" s="190">
        <f t="shared" si="2"/>
        <v>0</v>
      </c>
      <c r="L17" s="190">
        <v>21</v>
      </c>
      <c r="M17" s="190">
        <f t="shared" si="3"/>
        <v>0</v>
      </c>
      <c r="N17" s="188">
        <v>0</v>
      </c>
      <c r="O17" s="188">
        <f t="shared" si="4"/>
        <v>0</v>
      </c>
      <c r="P17" s="188">
        <v>0</v>
      </c>
      <c r="Q17" s="188">
        <f t="shared" si="5"/>
        <v>0</v>
      </c>
      <c r="R17" s="190"/>
      <c r="S17" s="190" t="s">
        <v>443</v>
      </c>
      <c r="T17" s="191" t="s">
        <v>359</v>
      </c>
      <c r="U17" s="160">
        <v>0</v>
      </c>
      <c r="V17" s="160">
        <f t="shared" si="6"/>
        <v>0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1578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5">
      <c r="A18" s="185">
        <v>10</v>
      </c>
      <c r="B18" s="186" t="s">
        <v>2328</v>
      </c>
      <c r="C18" s="192" t="s">
        <v>2329</v>
      </c>
      <c r="D18" s="187" t="s">
        <v>407</v>
      </c>
      <c r="E18" s="188">
        <v>8</v>
      </c>
      <c r="F18" s="189"/>
      <c r="G18" s="190">
        <f t="shared" si="0"/>
        <v>0</v>
      </c>
      <c r="H18" s="189"/>
      <c r="I18" s="190">
        <f t="shared" si="1"/>
        <v>0</v>
      </c>
      <c r="J18" s="189"/>
      <c r="K18" s="190">
        <f t="shared" si="2"/>
        <v>0</v>
      </c>
      <c r="L18" s="190">
        <v>21</v>
      </c>
      <c r="M18" s="190">
        <f t="shared" si="3"/>
        <v>0</v>
      </c>
      <c r="N18" s="188">
        <v>0</v>
      </c>
      <c r="O18" s="188">
        <f t="shared" si="4"/>
        <v>0</v>
      </c>
      <c r="P18" s="188">
        <v>0</v>
      </c>
      <c r="Q18" s="188">
        <f t="shared" si="5"/>
        <v>0</v>
      </c>
      <c r="R18" s="190"/>
      <c r="S18" s="190" t="s">
        <v>443</v>
      </c>
      <c r="T18" s="191" t="s">
        <v>359</v>
      </c>
      <c r="U18" s="160">
        <v>0</v>
      </c>
      <c r="V18" s="160">
        <f t="shared" si="6"/>
        <v>0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1578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5">
      <c r="A19" s="185">
        <v>11</v>
      </c>
      <c r="B19" s="186" t="s">
        <v>2330</v>
      </c>
      <c r="C19" s="192" t="s">
        <v>2331</v>
      </c>
      <c r="D19" s="187" t="s">
        <v>407</v>
      </c>
      <c r="E19" s="188">
        <v>27</v>
      </c>
      <c r="F19" s="189"/>
      <c r="G19" s="190">
        <f t="shared" si="0"/>
        <v>0</v>
      </c>
      <c r="H19" s="189"/>
      <c r="I19" s="190">
        <f t="shared" si="1"/>
        <v>0</v>
      </c>
      <c r="J19" s="189"/>
      <c r="K19" s="190">
        <f t="shared" si="2"/>
        <v>0</v>
      </c>
      <c r="L19" s="190">
        <v>21</v>
      </c>
      <c r="M19" s="190">
        <f t="shared" si="3"/>
        <v>0</v>
      </c>
      <c r="N19" s="188">
        <v>0</v>
      </c>
      <c r="O19" s="188">
        <f t="shared" si="4"/>
        <v>0</v>
      </c>
      <c r="P19" s="188">
        <v>0</v>
      </c>
      <c r="Q19" s="188">
        <f t="shared" si="5"/>
        <v>0</v>
      </c>
      <c r="R19" s="190"/>
      <c r="S19" s="190" t="s">
        <v>443</v>
      </c>
      <c r="T19" s="191" t="s">
        <v>359</v>
      </c>
      <c r="U19" s="160">
        <v>0</v>
      </c>
      <c r="V19" s="160">
        <f t="shared" si="6"/>
        <v>0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1578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5">
      <c r="A20" s="185">
        <v>12</v>
      </c>
      <c r="B20" s="186" t="s">
        <v>2332</v>
      </c>
      <c r="C20" s="192" t="s">
        <v>2375</v>
      </c>
      <c r="D20" s="187" t="s">
        <v>407</v>
      </c>
      <c r="E20" s="188">
        <v>7</v>
      </c>
      <c r="F20" s="189"/>
      <c r="G20" s="190">
        <f t="shared" si="0"/>
        <v>0</v>
      </c>
      <c r="H20" s="189"/>
      <c r="I20" s="190">
        <f t="shared" si="1"/>
        <v>0</v>
      </c>
      <c r="J20" s="189"/>
      <c r="K20" s="190">
        <f t="shared" si="2"/>
        <v>0</v>
      </c>
      <c r="L20" s="190">
        <v>21</v>
      </c>
      <c r="M20" s="190">
        <f t="shared" si="3"/>
        <v>0</v>
      </c>
      <c r="N20" s="188">
        <v>0</v>
      </c>
      <c r="O20" s="188">
        <f t="shared" si="4"/>
        <v>0</v>
      </c>
      <c r="P20" s="188">
        <v>0</v>
      </c>
      <c r="Q20" s="188">
        <f t="shared" si="5"/>
        <v>0</v>
      </c>
      <c r="R20" s="190"/>
      <c r="S20" s="190" t="s">
        <v>443</v>
      </c>
      <c r="T20" s="191" t="s">
        <v>359</v>
      </c>
      <c r="U20" s="160">
        <v>0</v>
      </c>
      <c r="V20" s="160">
        <f t="shared" si="6"/>
        <v>0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1578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x14ac:dyDescent="0.25">
      <c r="A21" s="162" t="s">
        <v>353</v>
      </c>
      <c r="B21" s="163" t="s">
        <v>316</v>
      </c>
      <c r="C21" s="177" t="s">
        <v>317</v>
      </c>
      <c r="D21" s="164"/>
      <c r="E21" s="165"/>
      <c r="F21" s="166"/>
      <c r="G21" s="166">
        <f>SUMIF(AG22:AG67,"&lt;&gt;NOR",G22:G67)</f>
        <v>0</v>
      </c>
      <c r="H21" s="166"/>
      <c r="I21" s="166">
        <f>SUM(I22:I67)</f>
        <v>0</v>
      </c>
      <c r="J21" s="166"/>
      <c r="K21" s="166">
        <f>SUM(K22:K67)</f>
        <v>0</v>
      </c>
      <c r="L21" s="166"/>
      <c r="M21" s="166">
        <f>SUM(M22:M67)</f>
        <v>0</v>
      </c>
      <c r="N21" s="165"/>
      <c r="O21" s="165">
        <f>SUM(O22:O67)</f>
        <v>0</v>
      </c>
      <c r="P21" s="165"/>
      <c r="Q21" s="165">
        <f>SUM(Q22:Q67)</f>
        <v>0</v>
      </c>
      <c r="R21" s="166"/>
      <c r="S21" s="166"/>
      <c r="T21" s="167"/>
      <c r="U21" s="161"/>
      <c r="V21" s="161">
        <f>SUM(V22:V67)</f>
        <v>0</v>
      </c>
      <c r="W21" s="161"/>
      <c r="X21" s="161"/>
      <c r="Y21" s="161"/>
      <c r="AG21" t="s">
        <v>354</v>
      </c>
    </row>
    <row r="22" spans="1:60" outlineLevel="1" x14ac:dyDescent="0.25">
      <c r="A22" s="185">
        <v>13</v>
      </c>
      <c r="B22" s="186" t="s">
        <v>2336</v>
      </c>
      <c r="C22" s="192" t="s">
        <v>2398</v>
      </c>
      <c r="D22" s="187" t="s">
        <v>422</v>
      </c>
      <c r="E22" s="188">
        <v>490</v>
      </c>
      <c r="F22" s="189"/>
      <c r="G22" s="190">
        <f t="shared" ref="G22:G67" si="7">ROUND(E22*F22,2)</f>
        <v>0</v>
      </c>
      <c r="H22" s="189"/>
      <c r="I22" s="190">
        <f t="shared" ref="I22:I67" si="8">ROUND(E22*H22,2)</f>
        <v>0</v>
      </c>
      <c r="J22" s="189"/>
      <c r="K22" s="190">
        <f t="shared" ref="K22:K67" si="9">ROUND(E22*J22,2)</f>
        <v>0</v>
      </c>
      <c r="L22" s="190">
        <v>21</v>
      </c>
      <c r="M22" s="190">
        <f t="shared" ref="M22:M67" si="10">G22*(1+L22/100)</f>
        <v>0</v>
      </c>
      <c r="N22" s="188">
        <v>0</v>
      </c>
      <c r="O22" s="188">
        <f t="shared" ref="O22:O67" si="11">ROUND(E22*N22,2)</f>
        <v>0</v>
      </c>
      <c r="P22" s="188">
        <v>0</v>
      </c>
      <c r="Q22" s="188">
        <f t="shared" ref="Q22:Q67" si="12">ROUND(E22*P22,2)</f>
        <v>0</v>
      </c>
      <c r="R22" s="190"/>
      <c r="S22" s="190" t="s">
        <v>443</v>
      </c>
      <c r="T22" s="191" t="s">
        <v>359</v>
      </c>
      <c r="U22" s="160">
        <v>0</v>
      </c>
      <c r="V22" s="160">
        <f t="shared" ref="V22:V67" si="13">ROUND(E22*U22,2)</f>
        <v>0</v>
      </c>
      <c r="W22" s="160"/>
      <c r="X22" s="160" t="s">
        <v>410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1578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5">
      <c r="A23" s="185">
        <v>14</v>
      </c>
      <c r="B23" s="186" t="s">
        <v>2338</v>
      </c>
      <c r="C23" s="192" t="s">
        <v>2399</v>
      </c>
      <c r="D23" s="187" t="s">
        <v>888</v>
      </c>
      <c r="E23" s="188">
        <v>9</v>
      </c>
      <c r="F23" s="189"/>
      <c r="G23" s="190">
        <f t="shared" si="7"/>
        <v>0</v>
      </c>
      <c r="H23" s="189"/>
      <c r="I23" s="190">
        <f t="shared" si="8"/>
        <v>0</v>
      </c>
      <c r="J23" s="189"/>
      <c r="K23" s="190">
        <f t="shared" si="9"/>
        <v>0</v>
      </c>
      <c r="L23" s="190">
        <v>21</v>
      </c>
      <c r="M23" s="190">
        <f t="shared" si="10"/>
        <v>0</v>
      </c>
      <c r="N23" s="188">
        <v>0</v>
      </c>
      <c r="O23" s="188">
        <f t="shared" si="11"/>
        <v>0</v>
      </c>
      <c r="P23" s="188">
        <v>0</v>
      </c>
      <c r="Q23" s="188">
        <f t="shared" si="12"/>
        <v>0</v>
      </c>
      <c r="R23" s="190"/>
      <c r="S23" s="190" t="s">
        <v>443</v>
      </c>
      <c r="T23" s="191" t="s">
        <v>359</v>
      </c>
      <c r="U23" s="160">
        <v>0</v>
      </c>
      <c r="V23" s="160">
        <f t="shared" si="13"/>
        <v>0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1578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5">
      <c r="A24" s="185">
        <v>15</v>
      </c>
      <c r="B24" s="186" t="s">
        <v>2340</v>
      </c>
      <c r="C24" s="192" t="s">
        <v>2400</v>
      </c>
      <c r="D24" s="187" t="s">
        <v>888</v>
      </c>
      <c r="E24" s="188">
        <v>9</v>
      </c>
      <c r="F24" s="189"/>
      <c r="G24" s="190">
        <f t="shared" si="7"/>
        <v>0</v>
      </c>
      <c r="H24" s="189"/>
      <c r="I24" s="190">
        <f t="shared" si="8"/>
        <v>0</v>
      </c>
      <c r="J24" s="189"/>
      <c r="K24" s="190">
        <f t="shared" si="9"/>
        <v>0</v>
      </c>
      <c r="L24" s="190">
        <v>21</v>
      </c>
      <c r="M24" s="190">
        <f t="shared" si="10"/>
        <v>0</v>
      </c>
      <c r="N24" s="188">
        <v>0</v>
      </c>
      <c r="O24" s="188">
        <f t="shared" si="11"/>
        <v>0</v>
      </c>
      <c r="P24" s="188">
        <v>0</v>
      </c>
      <c r="Q24" s="188">
        <f t="shared" si="12"/>
        <v>0</v>
      </c>
      <c r="R24" s="190"/>
      <c r="S24" s="190" t="s">
        <v>443</v>
      </c>
      <c r="T24" s="191" t="s">
        <v>359</v>
      </c>
      <c r="U24" s="160">
        <v>0</v>
      </c>
      <c r="V24" s="160">
        <f t="shared" si="13"/>
        <v>0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1578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5">
      <c r="A25" s="185">
        <v>16</v>
      </c>
      <c r="B25" s="186" t="s">
        <v>2343</v>
      </c>
      <c r="C25" s="192" t="s">
        <v>2401</v>
      </c>
      <c r="D25" s="187" t="s">
        <v>888</v>
      </c>
      <c r="E25" s="188">
        <v>20</v>
      </c>
      <c r="F25" s="189"/>
      <c r="G25" s="190">
        <f t="shared" si="7"/>
        <v>0</v>
      </c>
      <c r="H25" s="189"/>
      <c r="I25" s="190">
        <f t="shared" si="8"/>
        <v>0</v>
      </c>
      <c r="J25" s="189"/>
      <c r="K25" s="190">
        <f t="shared" si="9"/>
        <v>0</v>
      </c>
      <c r="L25" s="190">
        <v>21</v>
      </c>
      <c r="M25" s="190">
        <f t="shared" si="10"/>
        <v>0</v>
      </c>
      <c r="N25" s="188">
        <v>0</v>
      </c>
      <c r="O25" s="188">
        <f t="shared" si="11"/>
        <v>0</v>
      </c>
      <c r="P25" s="188">
        <v>0</v>
      </c>
      <c r="Q25" s="188">
        <f t="shared" si="12"/>
        <v>0</v>
      </c>
      <c r="R25" s="190"/>
      <c r="S25" s="190" t="s">
        <v>443</v>
      </c>
      <c r="T25" s="191" t="s">
        <v>359</v>
      </c>
      <c r="U25" s="160">
        <v>0</v>
      </c>
      <c r="V25" s="160">
        <f t="shared" si="13"/>
        <v>0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1578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5">
      <c r="A26" s="185">
        <v>17</v>
      </c>
      <c r="B26" s="186" t="s">
        <v>2345</v>
      </c>
      <c r="C26" s="192" t="s">
        <v>2402</v>
      </c>
      <c r="D26" s="187" t="s">
        <v>1224</v>
      </c>
      <c r="E26" s="188">
        <v>8</v>
      </c>
      <c r="F26" s="189"/>
      <c r="G26" s="190">
        <f t="shared" si="7"/>
        <v>0</v>
      </c>
      <c r="H26" s="189"/>
      <c r="I26" s="190">
        <f t="shared" si="8"/>
        <v>0</v>
      </c>
      <c r="J26" s="189"/>
      <c r="K26" s="190">
        <f t="shared" si="9"/>
        <v>0</v>
      </c>
      <c r="L26" s="190">
        <v>21</v>
      </c>
      <c r="M26" s="190">
        <f t="shared" si="10"/>
        <v>0</v>
      </c>
      <c r="N26" s="188">
        <v>0</v>
      </c>
      <c r="O26" s="188">
        <f t="shared" si="11"/>
        <v>0</v>
      </c>
      <c r="P26" s="188">
        <v>0</v>
      </c>
      <c r="Q26" s="188">
        <f t="shared" si="12"/>
        <v>0</v>
      </c>
      <c r="R26" s="190"/>
      <c r="S26" s="190" t="s">
        <v>443</v>
      </c>
      <c r="T26" s="191" t="s">
        <v>359</v>
      </c>
      <c r="U26" s="160">
        <v>0</v>
      </c>
      <c r="V26" s="160">
        <f t="shared" si="13"/>
        <v>0</v>
      </c>
      <c r="W26" s="160"/>
      <c r="X26" s="160" t="s">
        <v>410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1578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85">
        <v>18</v>
      </c>
      <c r="B27" s="186" t="s">
        <v>2347</v>
      </c>
      <c r="C27" s="192" t="s">
        <v>2403</v>
      </c>
      <c r="D27" s="187" t="s">
        <v>888</v>
      </c>
      <c r="E27" s="188">
        <v>1</v>
      </c>
      <c r="F27" s="189"/>
      <c r="G27" s="190">
        <f t="shared" si="7"/>
        <v>0</v>
      </c>
      <c r="H27" s="189"/>
      <c r="I27" s="190">
        <f t="shared" si="8"/>
        <v>0</v>
      </c>
      <c r="J27" s="189"/>
      <c r="K27" s="190">
        <f t="shared" si="9"/>
        <v>0</v>
      </c>
      <c r="L27" s="190">
        <v>21</v>
      </c>
      <c r="M27" s="190">
        <f t="shared" si="10"/>
        <v>0</v>
      </c>
      <c r="N27" s="188">
        <v>0</v>
      </c>
      <c r="O27" s="188">
        <f t="shared" si="11"/>
        <v>0</v>
      </c>
      <c r="P27" s="188">
        <v>0</v>
      </c>
      <c r="Q27" s="188">
        <f t="shared" si="12"/>
        <v>0</v>
      </c>
      <c r="R27" s="190"/>
      <c r="S27" s="190" t="s">
        <v>443</v>
      </c>
      <c r="T27" s="191" t="s">
        <v>359</v>
      </c>
      <c r="U27" s="160">
        <v>0</v>
      </c>
      <c r="V27" s="160">
        <f t="shared" si="13"/>
        <v>0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1578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5">
      <c r="A28" s="185">
        <v>19</v>
      </c>
      <c r="B28" s="186" t="s">
        <v>2349</v>
      </c>
      <c r="C28" s="192" t="s">
        <v>2380</v>
      </c>
      <c r="D28" s="187" t="s">
        <v>422</v>
      </c>
      <c r="E28" s="188">
        <v>490</v>
      </c>
      <c r="F28" s="189"/>
      <c r="G28" s="190">
        <f t="shared" si="7"/>
        <v>0</v>
      </c>
      <c r="H28" s="189"/>
      <c r="I28" s="190">
        <f t="shared" si="8"/>
        <v>0</v>
      </c>
      <c r="J28" s="189"/>
      <c r="K28" s="190">
        <f t="shared" si="9"/>
        <v>0</v>
      </c>
      <c r="L28" s="190">
        <v>21</v>
      </c>
      <c r="M28" s="190">
        <f t="shared" si="10"/>
        <v>0</v>
      </c>
      <c r="N28" s="188">
        <v>0</v>
      </c>
      <c r="O28" s="188">
        <f t="shared" si="11"/>
        <v>0</v>
      </c>
      <c r="P28" s="188">
        <v>0</v>
      </c>
      <c r="Q28" s="188">
        <f t="shared" si="12"/>
        <v>0</v>
      </c>
      <c r="R28" s="190"/>
      <c r="S28" s="190" t="s">
        <v>443</v>
      </c>
      <c r="T28" s="191" t="s">
        <v>359</v>
      </c>
      <c r="U28" s="160">
        <v>0</v>
      </c>
      <c r="V28" s="160">
        <f t="shared" si="13"/>
        <v>0</v>
      </c>
      <c r="W28" s="160"/>
      <c r="X28" s="160" t="s">
        <v>410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1578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85">
        <v>20</v>
      </c>
      <c r="B29" s="186" t="s">
        <v>2351</v>
      </c>
      <c r="C29" s="192" t="s">
        <v>2404</v>
      </c>
      <c r="D29" s="187" t="s">
        <v>422</v>
      </c>
      <c r="E29" s="188">
        <v>490</v>
      </c>
      <c r="F29" s="189"/>
      <c r="G29" s="190">
        <f t="shared" si="7"/>
        <v>0</v>
      </c>
      <c r="H29" s="189"/>
      <c r="I29" s="190">
        <f t="shared" si="8"/>
        <v>0</v>
      </c>
      <c r="J29" s="189"/>
      <c r="K29" s="190">
        <f t="shared" si="9"/>
        <v>0</v>
      </c>
      <c r="L29" s="190">
        <v>21</v>
      </c>
      <c r="M29" s="190">
        <f t="shared" si="10"/>
        <v>0</v>
      </c>
      <c r="N29" s="188">
        <v>0</v>
      </c>
      <c r="O29" s="188">
        <f t="shared" si="11"/>
        <v>0</v>
      </c>
      <c r="P29" s="188">
        <v>0</v>
      </c>
      <c r="Q29" s="188">
        <f t="shared" si="12"/>
        <v>0</v>
      </c>
      <c r="R29" s="190"/>
      <c r="S29" s="190" t="s">
        <v>443</v>
      </c>
      <c r="T29" s="191" t="s">
        <v>359</v>
      </c>
      <c r="U29" s="160">
        <v>0</v>
      </c>
      <c r="V29" s="160">
        <f t="shared" si="13"/>
        <v>0</v>
      </c>
      <c r="W29" s="160"/>
      <c r="X29" s="160" t="s">
        <v>410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1578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5">
      <c r="A30" s="185">
        <v>21</v>
      </c>
      <c r="B30" s="186" t="s">
        <v>2353</v>
      </c>
      <c r="C30" s="192" t="s">
        <v>2405</v>
      </c>
      <c r="D30" s="187" t="s">
        <v>422</v>
      </c>
      <c r="E30" s="188">
        <v>640</v>
      </c>
      <c r="F30" s="189"/>
      <c r="G30" s="190">
        <f t="shared" si="7"/>
        <v>0</v>
      </c>
      <c r="H30" s="189"/>
      <c r="I30" s="190">
        <f t="shared" si="8"/>
        <v>0</v>
      </c>
      <c r="J30" s="189"/>
      <c r="K30" s="190">
        <f t="shared" si="9"/>
        <v>0</v>
      </c>
      <c r="L30" s="190">
        <v>21</v>
      </c>
      <c r="M30" s="190">
        <f t="shared" si="10"/>
        <v>0</v>
      </c>
      <c r="N30" s="188">
        <v>0</v>
      </c>
      <c r="O30" s="188">
        <f t="shared" si="11"/>
        <v>0</v>
      </c>
      <c r="P30" s="188">
        <v>0</v>
      </c>
      <c r="Q30" s="188">
        <f t="shared" si="12"/>
        <v>0</v>
      </c>
      <c r="R30" s="190"/>
      <c r="S30" s="190" t="s">
        <v>443</v>
      </c>
      <c r="T30" s="191" t="s">
        <v>359</v>
      </c>
      <c r="U30" s="160">
        <v>0</v>
      </c>
      <c r="V30" s="160">
        <f t="shared" si="13"/>
        <v>0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1578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5">
      <c r="A31" s="185">
        <v>22</v>
      </c>
      <c r="B31" s="186" t="s">
        <v>2355</v>
      </c>
      <c r="C31" s="192" t="s">
        <v>2406</v>
      </c>
      <c r="D31" s="187" t="s">
        <v>422</v>
      </c>
      <c r="E31" s="188">
        <v>640</v>
      </c>
      <c r="F31" s="189"/>
      <c r="G31" s="190">
        <f t="shared" si="7"/>
        <v>0</v>
      </c>
      <c r="H31" s="189"/>
      <c r="I31" s="190">
        <f t="shared" si="8"/>
        <v>0</v>
      </c>
      <c r="J31" s="189"/>
      <c r="K31" s="190">
        <f t="shared" si="9"/>
        <v>0</v>
      </c>
      <c r="L31" s="190">
        <v>21</v>
      </c>
      <c r="M31" s="190">
        <f t="shared" si="10"/>
        <v>0</v>
      </c>
      <c r="N31" s="188">
        <v>0</v>
      </c>
      <c r="O31" s="188">
        <f t="shared" si="11"/>
        <v>0</v>
      </c>
      <c r="P31" s="188">
        <v>0</v>
      </c>
      <c r="Q31" s="188">
        <f t="shared" si="12"/>
        <v>0</v>
      </c>
      <c r="R31" s="190"/>
      <c r="S31" s="190" t="s">
        <v>443</v>
      </c>
      <c r="T31" s="191" t="s">
        <v>359</v>
      </c>
      <c r="U31" s="160">
        <v>0</v>
      </c>
      <c r="V31" s="160">
        <f t="shared" si="13"/>
        <v>0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1578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5">
      <c r="A32" s="185">
        <v>23</v>
      </c>
      <c r="B32" s="186" t="s">
        <v>2357</v>
      </c>
      <c r="C32" s="192" t="s">
        <v>2407</v>
      </c>
      <c r="D32" s="187" t="s">
        <v>2395</v>
      </c>
      <c r="E32" s="188">
        <v>40</v>
      </c>
      <c r="F32" s="189"/>
      <c r="G32" s="190">
        <f t="shared" si="7"/>
        <v>0</v>
      </c>
      <c r="H32" s="189"/>
      <c r="I32" s="190">
        <f t="shared" si="8"/>
        <v>0</v>
      </c>
      <c r="J32" s="189"/>
      <c r="K32" s="190">
        <f t="shared" si="9"/>
        <v>0</v>
      </c>
      <c r="L32" s="190">
        <v>21</v>
      </c>
      <c r="M32" s="190">
        <f t="shared" si="10"/>
        <v>0</v>
      </c>
      <c r="N32" s="188">
        <v>0</v>
      </c>
      <c r="O32" s="188">
        <f t="shared" si="11"/>
        <v>0</v>
      </c>
      <c r="P32" s="188">
        <v>0</v>
      </c>
      <c r="Q32" s="188">
        <f t="shared" si="12"/>
        <v>0</v>
      </c>
      <c r="R32" s="190"/>
      <c r="S32" s="190" t="s">
        <v>443</v>
      </c>
      <c r="T32" s="191" t="s">
        <v>359</v>
      </c>
      <c r="U32" s="160">
        <v>0</v>
      </c>
      <c r="V32" s="160">
        <f t="shared" si="13"/>
        <v>0</v>
      </c>
      <c r="W32" s="160"/>
      <c r="X32" s="160" t="s">
        <v>410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1578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5">
      <c r="A33" s="185">
        <v>24</v>
      </c>
      <c r="B33" s="186" t="s">
        <v>2359</v>
      </c>
      <c r="C33" s="192" t="s">
        <v>2408</v>
      </c>
      <c r="D33" s="187" t="s">
        <v>422</v>
      </c>
      <c r="E33" s="188">
        <v>22</v>
      </c>
      <c r="F33" s="189"/>
      <c r="G33" s="190">
        <f t="shared" si="7"/>
        <v>0</v>
      </c>
      <c r="H33" s="189"/>
      <c r="I33" s="190">
        <f t="shared" si="8"/>
        <v>0</v>
      </c>
      <c r="J33" s="189"/>
      <c r="K33" s="190">
        <f t="shared" si="9"/>
        <v>0</v>
      </c>
      <c r="L33" s="190">
        <v>21</v>
      </c>
      <c r="M33" s="190">
        <f t="shared" si="10"/>
        <v>0</v>
      </c>
      <c r="N33" s="188">
        <v>0</v>
      </c>
      <c r="O33" s="188">
        <f t="shared" si="11"/>
        <v>0</v>
      </c>
      <c r="P33" s="188">
        <v>0</v>
      </c>
      <c r="Q33" s="188">
        <f t="shared" si="12"/>
        <v>0</v>
      </c>
      <c r="R33" s="190"/>
      <c r="S33" s="190" t="s">
        <v>443</v>
      </c>
      <c r="T33" s="191" t="s">
        <v>359</v>
      </c>
      <c r="U33" s="160">
        <v>0</v>
      </c>
      <c r="V33" s="160">
        <f t="shared" si="13"/>
        <v>0</v>
      </c>
      <c r="W33" s="160"/>
      <c r="X33" s="160" t="s">
        <v>410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1578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5">
      <c r="A34" s="185">
        <v>25</v>
      </c>
      <c r="B34" s="186" t="s">
        <v>2361</v>
      </c>
      <c r="C34" s="192" t="s">
        <v>2352</v>
      </c>
      <c r="D34" s="187" t="s">
        <v>1224</v>
      </c>
      <c r="E34" s="188">
        <v>6</v>
      </c>
      <c r="F34" s="189"/>
      <c r="G34" s="190">
        <f t="shared" si="7"/>
        <v>0</v>
      </c>
      <c r="H34" s="189"/>
      <c r="I34" s="190">
        <f t="shared" si="8"/>
        <v>0</v>
      </c>
      <c r="J34" s="189"/>
      <c r="K34" s="190">
        <f t="shared" si="9"/>
        <v>0</v>
      </c>
      <c r="L34" s="190">
        <v>21</v>
      </c>
      <c r="M34" s="190">
        <f t="shared" si="10"/>
        <v>0</v>
      </c>
      <c r="N34" s="188">
        <v>0</v>
      </c>
      <c r="O34" s="188">
        <f t="shared" si="11"/>
        <v>0</v>
      </c>
      <c r="P34" s="188">
        <v>0</v>
      </c>
      <c r="Q34" s="188">
        <f t="shared" si="12"/>
        <v>0</v>
      </c>
      <c r="R34" s="190"/>
      <c r="S34" s="190" t="s">
        <v>443</v>
      </c>
      <c r="T34" s="191" t="s">
        <v>359</v>
      </c>
      <c r="U34" s="160">
        <v>0</v>
      </c>
      <c r="V34" s="160">
        <f t="shared" si="13"/>
        <v>0</v>
      </c>
      <c r="W34" s="160"/>
      <c r="X34" s="160" t="s">
        <v>410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1578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85">
        <v>26</v>
      </c>
      <c r="B35" s="186" t="s">
        <v>2363</v>
      </c>
      <c r="C35" s="192" t="s">
        <v>2409</v>
      </c>
      <c r="D35" s="187" t="s">
        <v>888</v>
      </c>
      <c r="E35" s="188">
        <v>1</v>
      </c>
      <c r="F35" s="189"/>
      <c r="G35" s="190">
        <f t="shared" si="7"/>
        <v>0</v>
      </c>
      <c r="H35" s="189"/>
      <c r="I35" s="190">
        <f t="shared" si="8"/>
        <v>0</v>
      </c>
      <c r="J35" s="189"/>
      <c r="K35" s="190">
        <f t="shared" si="9"/>
        <v>0</v>
      </c>
      <c r="L35" s="190">
        <v>21</v>
      </c>
      <c r="M35" s="190">
        <f t="shared" si="10"/>
        <v>0</v>
      </c>
      <c r="N35" s="188">
        <v>0</v>
      </c>
      <c r="O35" s="188">
        <f t="shared" si="11"/>
        <v>0</v>
      </c>
      <c r="P35" s="188">
        <v>0</v>
      </c>
      <c r="Q35" s="188">
        <f t="shared" si="12"/>
        <v>0</v>
      </c>
      <c r="R35" s="190"/>
      <c r="S35" s="190" t="s">
        <v>443</v>
      </c>
      <c r="T35" s="191" t="s">
        <v>359</v>
      </c>
      <c r="U35" s="160">
        <v>0</v>
      </c>
      <c r="V35" s="160">
        <f t="shared" si="13"/>
        <v>0</v>
      </c>
      <c r="W35" s="160"/>
      <c r="X35" s="160" t="s">
        <v>410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1578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20.399999999999999" outlineLevel="1" x14ac:dyDescent="0.25">
      <c r="A36" s="185">
        <v>27</v>
      </c>
      <c r="B36" s="186" t="s">
        <v>2365</v>
      </c>
      <c r="C36" s="192" t="s">
        <v>2410</v>
      </c>
      <c r="D36" s="187" t="s">
        <v>888</v>
      </c>
      <c r="E36" s="188">
        <v>1</v>
      </c>
      <c r="F36" s="189"/>
      <c r="G36" s="190">
        <f t="shared" si="7"/>
        <v>0</v>
      </c>
      <c r="H36" s="189"/>
      <c r="I36" s="190">
        <f t="shared" si="8"/>
        <v>0</v>
      </c>
      <c r="J36" s="189"/>
      <c r="K36" s="190">
        <f t="shared" si="9"/>
        <v>0</v>
      </c>
      <c r="L36" s="190">
        <v>21</v>
      </c>
      <c r="M36" s="190">
        <f t="shared" si="10"/>
        <v>0</v>
      </c>
      <c r="N36" s="188">
        <v>0</v>
      </c>
      <c r="O36" s="188">
        <f t="shared" si="11"/>
        <v>0</v>
      </c>
      <c r="P36" s="188">
        <v>0</v>
      </c>
      <c r="Q36" s="188">
        <f t="shared" si="12"/>
        <v>0</v>
      </c>
      <c r="R36" s="190"/>
      <c r="S36" s="190" t="s">
        <v>443</v>
      </c>
      <c r="T36" s="191" t="s">
        <v>359</v>
      </c>
      <c r="U36" s="160">
        <v>0</v>
      </c>
      <c r="V36" s="160">
        <f t="shared" si="13"/>
        <v>0</v>
      </c>
      <c r="W36" s="160"/>
      <c r="X36" s="160" t="s">
        <v>410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1578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5">
      <c r="A37" s="185">
        <v>28</v>
      </c>
      <c r="B37" s="186" t="s">
        <v>2376</v>
      </c>
      <c r="C37" s="192" t="s">
        <v>2411</v>
      </c>
      <c r="D37" s="187" t="s">
        <v>888</v>
      </c>
      <c r="E37" s="188">
        <v>1</v>
      </c>
      <c r="F37" s="189"/>
      <c r="G37" s="190">
        <f t="shared" si="7"/>
        <v>0</v>
      </c>
      <c r="H37" s="189"/>
      <c r="I37" s="190">
        <f t="shared" si="8"/>
        <v>0</v>
      </c>
      <c r="J37" s="189"/>
      <c r="K37" s="190">
        <f t="shared" si="9"/>
        <v>0</v>
      </c>
      <c r="L37" s="190">
        <v>21</v>
      </c>
      <c r="M37" s="190">
        <f t="shared" si="10"/>
        <v>0</v>
      </c>
      <c r="N37" s="188">
        <v>0</v>
      </c>
      <c r="O37" s="188">
        <f t="shared" si="11"/>
        <v>0</v>
      </c>
      <c r="P37" s="188">
        <v>0</v>
      </c>
      <c r="Q37" s="188">
        <f t="shared" si="12"/>
        <v>0</v>
      </c>
      <c r="R37" s="190"/>
      <c r="S37" s="190" t="s">
        <v>443</v>
      </c>
      <c r="T37" s="191" t="s">
        <v>359</v>
      </c>
      <c r="U37" s="160">
        <v>0</v>
      </c>
      <c r="V37" s="160">
        <f t="shared" si="13"/>
        <v>0</v>
      </c>
      <c r="W37" s="160"/>
      <c r="X37" s="160" t="s">
        <v>410</v>
      </c>
      <c r="Y37" s="160" t="s">
        <v>361</v>
      </c>
      <c r="Z37" s="150"/>
      <c r="AA37" s="150"/>
      <c r="AB37" s="150"/>
      <c r="AC37" s="150"/>
      <c r="AD37" s="150"/>
      <c r="AE37" s="150"/>
      <c r="AF37" s="150"/>
      <c r="AG37" s="150" t="s">
        <v>1578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5">
      <c r="A38" s="185">
        <v>29</v>
      </c>
      <c r="B38" s="186" t="s">
        <v>2377</v>
      </c>
      <c r="C38" s="192" t="s">
        <v>2412</v>
      </c>
      <c r="D38" s="187" t="s">
        <v>888</v>
      </c>
      <c r="E38" s="188">
        <v>1</v>
      </c>
      <c r="F38" s="189"/>
      <c r="G38" s="190">
        <f t="shared" si="7"/>
        <v>0</v>
      </c>
      <c r="H38" s="189"/>
      <c r="I38" s="190">
        <f t="shared" si="8"/>
        <v>0</v>
      </c>
      <c r="J38" s="189"/>
      <c r="K38" s="190">
        <f t="shared" si="9"/>
        <v>0</v>
      </c>
      <c r="L38" s="190">
        <v>21</v>
      </c>
      <c r="M38" s="190">
        <f t="shared" si="10"/>
        <v>0</v>
      </c>
      <c r="N38" s="188">
        <v>0</v>
      </c>
      <c r="O38" s="188">
        <f t="shared" si="11"/>
        <v>0</v>
      </c>
      <c r="P38" s="188">
        <v>0</v>
      </c>
      <c r="Q38" s="188">
        <f t="shared" si="12"/>
        <v>0</v>
      </c>
      <c r="R38" s="190"/>
      <c r="S38" s="190" t="s">
        <v>443</v>
      </c>
      <c r="T38" s="191" t="s">
        <v>359</v>
      </c>
      <c r="U38" s="160">
        <v>0</v>
      </c>
      <c r="V38" s="160">
        <f t="shared" si="13"/>
        <v>0</v>
      </c>
      <c r="W38" s="160"/>
      <c r="X38" s="160" t="s">
        <v>410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1578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5">
      <c r="A39" s="185">
        <v>30</v>
      </c>
      <c r="B39" s="186" t="s">
        <v>2378</v>
      </c>
      <c r="C39" s="192" t="s">
        <v>2413</v>
      </c>
      <c r="D39" s="187" t="s">
        <v>888</v>
      </c>
      <c r="E39" s="188">
        <v>1</v>
      </c>
      <c r="F39" s="189"/>
      <c r="G39" s="190">
        <f t="shared" si="7"/>
        <v>0</v>
      </c>
      <c r="H39" s="189"/>
      <c r="I39" s="190">
        <f t="shared" si="8"/>
        <v>0</v>
      </c>
      <c r="J39" s="189"/>
      <c r="K39" s="190">
        <f t="shared" si="9"/>
        <v>0</v>
      </c>
      <c r="L39" s="190">
        <v>21</v>
      </c>
      <c r="M39" s="190">
        <f t="shared" si="10"/>
        <v>0</v>
      </c>
      <c r="N39" s="188">
        <v>0</v>
      </c>
      <c r="O39" s="188">
        <f t="shared" si="11"/>
        <v>0</v>
      </c>
      <c r="P39" s="188">
        <v>0</v>
      </c>
      <c r="Q39" s="188">
        <f t="shared" si="12"/>
        <v>0</v>
      </c>
      <c r="R39" s="190"/>
      <c r="S39" s="190" t="s">
        <v>443</v>
      </c>
      <c r="T39" s="191" t="s">
        <v>359</v>
      </c>
      <c r="U39" s="160">
        <v>0</v>
      </c>
      <c r="V39" s="160">
        <f t="shared" si="13"/>
        <v>0</v>
      </c>
      <c r="W39" s="160"/>
      <c r="X39" s="160" t="s">
        <v>410</v>
      </c>
      <c r="Y39" s="160" t="s">
        <v>361</v>
      </c>
      <c r="Z39" s="150"/>
      <c r="AA39" s="150"/>
      <c r="AB39" s="150"/>
      <c r="AC39" s="150"/>
      <c r="AD39" s="150"/>
      <c r="AE39" s="150"/>
      <c r="AF39" s="150"/>
      <c r="AG39" s="150" t="s">
        <v>1578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5">
      <c r="A40" s="185">
        <v>31</v>
      </c>
      <c r="B40" s="186" t="s">
        <v>2379</v>
      </c>
      <c r="C40" s="192" t="s">
        <v>2414</v>
      </c>
      <c r="D40" s="187" t="s">
        <v>888</v>
      </c>
      <c r="E40" s="188">
        <v>3</v>
      </c>
      <c r="F40" s="189"/>
      <c r="G40" s="190">
        <f t="shared" si="7"/>
        <v>0</v>
      </c>
      <c r="H40" s="189"/>
      <c r="I40" s="190">
        <f t="shared" si="8"/>
        <v>0</v>
      </c>
      <c r="J40" s="189"/>
      <c r="K40" s="190">
        <f t="shared" si="9"/>
        <v>0</v>
      </c>
      <c r="L40" s="190">
        <v>21</v>
      </c>
      <c r="M40" s="190">
        <f t="shared" si="10"/>
        <v>0</v>
      </c>
      <c r="N40" s="188">
        <v>0</v>
      </c>
      <c r="O40" s="188">
        <f t="shared" si="11"/>
        <v>0</v>
      </c>
      <c r="P40" s="188">
        <v>0</v>
      </c>
      <c r="Q40" s="188">
        <f t="shared" si="12"/>
        <v>0</v>
      </c>
      <c r="R40" s="190"/>
      <c r="S40" s="190" t="s">
        <v>443</v>
      </c>
      <c r="T40" s="191" t="s">
        <v>359</v>
      </c>
      <c r="U40" s="160">
        <v>0</v>
      </c>
      <c r="V40" s="160">
        <f t="shared" si="13"/>
        <v>0</v>
      </c>
      <c r="W40" s="160"/>
      <c r="X40" s="160" t="s">
        <v>410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1578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5">
      <c r="A41" s="185">
        <v>32</v>
      </c>
      <c r="B41" s="186" t="s">
        <v>2381</v>
      </c>
      <c r="C41" s="192" t="s">
        <v>2415</v>
      </c>
      <c r="D41" s="187" t="s">
        <v>888</v>
      </c>
      <c r="E41" s="188">
        <v>20</v>
      </c>
      <c r="F41" s="189"/>
      <c r="G41" s="190">
        <f t="shared" si="7"/>
        <v>0</v>
      </c>
      <c r="H41" s="189"/>
      <c r="I41" s="190">
        <f t="shared" si="8"/>
        <v>0</v>
      </c>
      <c r="J41" s="189"/>
      <c r="K41" s="190">
        <f t="shared" si="9"/>
        <v>0</v>
      </c>
      <c r="L41" s="190">
        <v>21</v>
      </c>
      <c r="M41" s="190">
        <f t="shared" si="10"/>
        <v>0</v>
      </c>
      <c r="N41" s="188">
        <v>0</v>
      </c>
      <c r="O41" s="188">
        <f t="shared" si="11"/>
        <v>0</v>
      </c>
      <c r="P41" s="188">
        <v>0</v>
      </c>
      <c r="Q41" s="188">
        <f t="shared" si="12"/>
        <v>0</v>
      </c>
      <c r="R41" s="190"/>
      <c r="S41" s="190" t="s">
        <v>443</v>
      </c>
      <c r="T41" s="191" t="s">
        <v>359</v>
      </c>
      <c r="U41" s="160">
        <v>0</v>
      </c>
      <c r="V41" s="160">
        <f t="shared" si="13"/>
        <v>0</v>
      </c>
      <c r="W41" s="160"/>
      <c r="X41" s="160" t="s">
        <v>410</v>
      </c>
      <c r="Y41" s="160" t="s">
        <v>361</v>
      </c>
      <c r="Z41" s="150"/>
      <c r="AA41" s="150"/>
      <c r="AB41" s="150"/>
      <c r="AC41" s="150"/>
      <c r="AD41" s="150"/>
      <c r="AE41" s="150"/>
      <c r="AF41" s="150"/>
      <c r="AG41" s="150" t="s">
        <v>1578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5">
      <c r="A42" s="185">
        <v>33</v>
      </c>
      <c r="B42" s="186" t="s">
        <v>2383</v>
      </c>
      <c r="C42" s="192" t="s">
        <v>2416</v>
      </c>
      <c r="D42" s="187" t="s">
        <v>888</v>
      </c>
      <c r="E42" s="188">
        <v>20</v>
      </c>
      <c r="F42" s="189"/>
      <c r="G42" s="190">
        <f t="shared" si="7"/>
        <v>0</v>
      </c>
      <c r="H42" s="189"/>
      <c r="I42" s="190">
        <f t="shared" si="8"/>
        <v>0</v>
      </c>
      <c r="J42" s="189"/>
      <c r="K42" s="190">
        <f t="shared" si="9"/>
        <v>0</v>
      </c>
      <c r="L42" s="190">
        <v>21</v>
      </c>
      <c r="M42" s="190">
        <f t="shared" si="10"/>
        <v>0</v>
      </c>
      <c r="N42" s="188">
        <v>0</v>
      </c>
      <c r="O42" s="188">
        <f t="shared" si="11"/>
        <v>0</v>
      </c>
      <c r="P42" s="188">
        <v>0</v>
      </c>
      <c r="Q42" s="188">
        <f t="shared" si="12"/>
        <v>0</v>
      </c>
      <c r="R42" s="190"/>
      <c r="S42" s="190" t="s">
        <v>443</v>
      </c>
      <c r="T42" s="191" t="s">
        <v>359</v>
      </c>
      <c r="U42" s="160">
        <v>0</v>
      </c>
      <c r="V42" s="160">
        <f t="shared" si="13"/>
        <v>0</v>
      </c>
      <c r="W42" s="160"/>
      <c r="X42" s="160" t="s">
        <v>410</v>
      </c>
      <c r="Y42" s="160" t="s">
        <v>361</v>
      </c>
      <c r="Z42" s="150"/>
      <c r="AA42" s="150"/>
      <c r="AB42" s="150"/>
      <c r="AC42" s="150"/>
      <c r="AD42" s="150"/>
      <c r="AE42" s="150"/>
      <c r="AF42" s="150"/>
      <c r="AG42" s="150" t="s">
        <v>1578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5">
      <c r="A43" s="185">
        <v>34</v>
      </c>
      <c r="B43" s="186" t="s">
        <v>2385</v>
      </c>
      <c r="C43" s="192" t="s">
        <v>2417</v>
      </c>
      <c r="D43" s="187" t="s">
        <v>888</v>
      </c>
      <c r="E43" s="188">
        <v>20</v>
      </c>
      <c r="F43" s="189"/>
      <c r="G43" s="190">
        <f t="shared" si="7"/>
        <v>0</v>
      </c>
      <c r="H43" s="189"/>
      <c r="I43" s="190">
        <f t="shared" si="8"/>
        <v>0</v>
      </c>
      <c r="J43" s="189"/>
      <c r="K43" s="190">
        <f t="shared" si="9"/>
        <v>0</v>
      </c>
      <c r="L43" s="190">
        <v>21</v>
      </c>
      <c r="M43" s="190">
        <f t="shared" si="10"/>
        <v>0</v>
      </c>
      <c r="N43" s="188">
        <v>0</v>
      </c>
      <c r="O43" s="188">
        <f t="shared" si="11"/>
        <v>0</v>
      </c>
      <c r="P43" s="188">
        <v>0</v>
      </c>
      <c r="Q43" s="188">
        <f t="shared" si="12"/>
        <v>0</v>
      </c>
      <c r="R43" s="190"/>
      <c r="S43" s="190" t="s">
        <v>443</v>
      </c>
      <c r="T43" s="191" t="s">
        <v>359</v>
      </c>
      <c r="U43" s="160">
        <v>0</v>
      </c>
      <c r="V43" s="160">
        <f t="shared" si="13"/>
        <v>0</v>
      </c>
      <c r="W43" s="160"/>
      <c r="X43" s="160" t="s">
        <v>410</v>
      </c>
      <c r="Y43" s="160" t="s">
        <v>361</v>
      </c>
      <c r="Z43" s="150"/>
      <c r="AA43" s="150"/>
      <c r="AB43" s="150"/>
      <c r="AC43" s="150"/>
      <c r="AD43" s="150"/>
      <c r="AE43" s="150"/>
      <c r="AF43" s="150"/>
      <c r="AG43" s="150" t="s">
        <v>1578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5">
      <c r="A44" s="185">
        <v>35</v>
      </c>
      <c r="B44" s="186" t="s">
        <v>2387</v>
      </c>
      <c r="C44" s="192" t="s">
        <v>2418</v>
      </c>
      <c r="D44" s="187" t="s">
        <v>888</v>
      </c>
      <c r="E44" s="188">
        <v>1</v>
      </c>
      <c r="F44" s="189"/>
      <c r="G44" s="190">
        <f t="shared" si="7"/>
        <v>0</v>
      </c>
      <c r="H44" s="189"/>
      <c r="I44" s="190">
        <f t="shared" si="8"/>
        <v>0</v>
      </c>
      <c r="J44" s="189"/>
      <c r="K44" s="190">
        <f t="shared" si="9"/>
        <v>0</v>
      </c>
      <c r="L44" s="190">
        <v>21</v>
      </c>
      <c r="M44" s="190">
        <f t="shared" si="10"/>
        <v>0</v>
      </c>
      <c r="N44" s="188">
        <v>0</v>
      </c>
      <c r="O44" s="188">
        <f t="shared" si="11"/>
        <v>0</v>
      </c>
      <c r="P44" s="188">
        <v>0</v>
      </c>
      <c r="Q44" s="188">
        <f t="shared" si="12"/>
        <v>0</v>
      </c>
      <c r="R44" s="190"/>
      <c r="S44" s="190" t="s">
        <v>443</v>
      </c>
      <c r="T44" s="191" t="s">
        <v>359</v>
      </c>
      <c r="U44" s="160">
        <v>0</v>
      </c>
      <c r="V44" s="160">
        <f t="shared" si="13"/>
        <v>0</v>
      </c>
      <c r="W44" s="160"/>
      <c r="X44" s="160" t="s">
        <v>410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1578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5">
      <c r="A45" s="185">
        <v>36</v>
      </c>
      <c r="B45" s="186" t="s">
        <v>2389</v>
      </c>
      <c r="C45" s="192" t="s">
        <v>2354</v>
      </c>
      <c r="D45" s="187" t="s">
        <v>1224</v>
      </c>
      <c r="E45" s="188">
        <v>9</v>
      </c>
      <c r="F45" s="189"/>
      <c r="G45" s="190">
        <f t="shared" si="7"/>
        <v>0</v>
      </c>
      <c r="H45" s="189"/>
      <c r="I45" s="190">
        <f t="shared" si="8"/>
        <v>0</v>
      </c>
      <c r="J45" s="189"/>
      <c r="K45" s="190">
        <f t="shared" si="9"/>
        <v>0</v>
      </c>
      <c r="L45" s="190">
        <v>21</v>
      </c>
      <c r="M45" s="190">
        <f t="shared" si="10"/>
        <v>0</v>
      </c>
      <c r="N45" s="188">
        <v>0</v>
      </c>
      <c r="O45" s="188">
        <f t="shared" si="11"/>
        <v>0</v>
      </c>
      <c r="P45" s="188">
        <v>0</v>
      </c>
      <c r="Q45" s="188">
        <f t="shared" si="12"/>
        <v>0</v>
      </c>
      <c r="R45" s="190"/>
      <c r="S45" s="190" t="s">
        <v>443</v>
      </c>
      <c r="T45" s="191" t="s">
        <v>359</v>
      </c>
      <c r="U45" s="160">
        <v>0</v>
      </c>
      <c r="V45" s="160">
        <f t="shared" si="13"/>
        <v>0</v>
      </c>
      <c r="W45" s="160"/>
      <c r="X45" s="160" t="s">
        <v>410</v>
      </c>
      <c r="Y45" s="160" t="s">
        <v>361</v>
      </c>
      <c r="Z45" s="150"/>
      <c r="AA45" s="150"/>
      <c r="AB45" s="150"/>
      <c r="AC45" s="150"/>
      <c r="AD45" s="150"/>
      <c r="AE45" s="150"/>
      <c r="AF45" s="150"/>
      <c r="AG45" s="150" t="s">
        <v>1578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5">
      <c r="A46" s="185">
        <v>37</v>
      </c>
      <c r="B46" s="186" t="s">
        <v>2391</v>
      </c>
      <c r="C46" s="192" t="s">
        <v>2358</v>
      </c>
      <c r="D46" s="187" t="s">
        <v>1224</v>
      </c>
      <c r="E46" s="188">
        <v>4</v>
      </c>
      <c r="F46" s="189"/>
      <c r="G46" s="190">
        <f t="shared" si="7"/>
        <v>0</v>
      </c>
      <c r="H46" s="189"/>
      <c r="I46" s="190">
        <f t="shared" si="8"/>
        <v>0</v>
      </c>
      <c r="J46" s="189"/>
      <c r="K46" s="190">
        <f t="shared" si="9"/>
        <v>0</v>
      </c>
      <c r="L46" s="190">
        <v>21</v>
      </c>
      <c r="M46" s="190">
        <f t="shared" si="10"/>
        <v>0</v>
      </c>
      <c r="N46" s="188">
        <v>0</v>
      </c>
      <c r="O46" s="188">
        <f t="shared" si="11"/>
        <v>0</v>
      </c>
      <c r="P46" s="188">
        <v>0</v>
      </c>
      <c r="Q46" s="188">
        <f t="shared" si="12"/>
        <v>0</v>
      </c>
      <c r="R46" s="190"/>
      <c r="S46" s="190" t="s">
        <v>443</v>
      </c>
      <c r="T46" s="191" t="s">
        <v>359</v>
      </c>
      <c r="U46" s="160">
        <v>0</v>
      </c>
      <c r="V46" s="160">
        <f t="shared" si="13"/>
        <v>0</v>
      </c>
      <c r="W46" s="160"/>
      <c r="X46" s="160" t="s">
        <v>410</v>
      </c>
      <c r="Y46" s="160" t="s">
        <v>361</v>
      </c>
      <c r="Z46" s="150"/>
      <c r="AA46" s="150"/>
      <c r="AB46" s="150"/>
      <c r="AC46" s="150"/>
      <c r="AD46" s="150"/>
      <c r="AE46" s="150"/>
      <c r="AF46" s="150"/>
      <c r="AG46" s="150" t="s">
        <v>1578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5">
      <c r="A47" s="185">
        <v>38</v>
      </c>
      <c r="B47" s="186" t="s">
        <v>2393</v>
      </c>
      <c r="C47" s="192" t="s">
        <v>2360</v>
      </c>
      <c r="D47" s="187" t="s">
        <v>2311</v>
      </c>
      <c r="E47" s="188">
        <v>1</v>
      </c>
      <c r="F47" s="189"/>
      <c r="G47" s="190">
        <f t="shared" si="7"/>
        <v>0</v>
      </c>
      <c r="H47" s="189"/>
      <c r="I47" s="190">
        <f t="shared" si="8"/>
        <v>0</v>
      </c>
      <c r="J47" s="189"/>
      <c r="K47" s="190">
        <f t="shared" si="9"/>
        <v>0</v>
      </c>
      <c r="L47" s="190">
        <v>21</v>
      </c>
      <c r="M47" s="190">
        <f t="shared" si="10"/>
        <v>0</v>
      </c>
      <c r="N47" s="188">
        <v>0</v>
      </c>
      <c r="O47" s="188">
        <f t="shared" si="11"/>
        <v>0</v>
      </c>
      <c r="P47" s="188">
        <v>0</v>
      </c>
      <c r="Q47" s="188">
        <f t="shared" si="12"/>
        <v>0</v>
      </c>
      <c r="R47" s="190"/>
      <c r="S47" s="190" t="s">
        <v>443</v>
      </c>
      <c r="T47" s="191" t="s">
        <v>359</v>
      </c>
      <c r="U47" s="160">
        <v>0</v>
      </c>
      <c r="V47" s="160">
        <f t="shared" si="13"/>
        <v>0</v>
      </c>
      <c r="W47" s="160"/>
      <c r="X47" s="160" t="s">
        <v>410</v>
      </c>
      <c r="Y47" s="160" t="s">
        <v>361</v>
      </c>
      <c r="Z47" s="150"/>
      <c r="AA47" s="150"/>
      <c r="AB47" s="150"/>
      <c r="AC47" s="150"/>
      <c r="AD47" s="150"/>
      <c r="AE47" s="150"/>
      <c r="AF47" s="150"/>
      <c r="AG47" s="150" t="s">
        <v>1578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5">
      <c r="A48" s="185">
        <v>39</v>
      </c>
      <c r="B48" s="186" t="s">
        <v>2396</v>
      </c>
      <c r="C48" s="192" t="s">
        <v>2362</v>
      </c>
      <c r="D48" s="187" t="s">
        <v>1224</v>
      </c>
      <c r="E48" s="188">
        <v>8</v>
      </c>
      <c r="F48" s="189"/>
      <c r="G48" s="190">
        <f t="shared" si="7"/>
        <v>0</v>
      </c>
      <c r="H48" s="189"/>
      <c r="I48" s="190">
        <f t="shared" si="8"/>
        <v>0</v>
      </c>
      <c r="J48" s="189"/>
      <c r="K48" s="190">
        <f t="shared" si="9"/>
        <v>0</v>
      </c>
      <c r="L48" s="190">
        <v>21</v>
      </c>
      <c r="M48" s="190">
        <f t="shared" si="10"/>
        <v>0</v>
      </c>
      <c r="N48" s="188">
        <v>0</v>
      </c>
      <c r="O48" s="188">
        <f t="shared" si="11"/>
        <v>0</v>
      </c>
      <c r="P48" s="188">
        <v>0</v>
      </c>
      <c r="Q48" s="188">
        <f t="shared" si="12"/>
        <v>0</v>
      </c>
      <c r="R48" s="190"/>
      <c r="S48" s="190" t="s">
        <v>443</v>
      </c>
      <c r="T48" s="191" t="s">
        <v>359</v>
      </c>
      <c r="U48" s="160">
        <v>0</v>
      </c>
      <c r="V48" s="160">
        <f t="shared" si="13"/>
        <v>0</v>
      </c>
      <c r="W48" s="160"/>
      <c r="X48" s="160" t="s">
        <v>410</v>
      </c>
      <c r="Y48" s="160" t="s">
        <v>361</v>
      </c>
      <c r="Z48" s="150"/>
      <c r="AA48" s="150"/>
      <c r="AB48" s="150"/>
      <c r="AC48" s="150"/>
      <c r="AD48" s="150"/>
      <c r="AE48" s="150"/>
      <c r="AF48" s="150"/>
      <c r="AG48" s="150" t="s">
        <v>1578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5">
      <c r="A49" s="185">
        <v>40</v>
      </c>
      <c r="B49" s="186" t="s">
        <v>2419</v>
      </c>
      <c r="C49" s="192" t="s">
        <v>2364</v>
      </c>
      <c r="D49" s="187" t="s">
        <v>1224</v>
      </c>
      <c r="E49" s="188">
        <v>8</v>
      </c>
      <c r="F49" s="189"/>
      <c r="G49" s="190">
        <f t="shared" si="7"/>
        <v>0</v>
      </c>
      <c r="H49" s="189"/>
      <c r="I49" s="190">
        <f t="shared" si="8"/>
        <v>0</v>
      </c>
      <c r="J49" s="189"/>
      <c r="K49" s="190">
        <f t="shared" si="9"/>
        <v>0</v>
      </c>
      <c r="L49" s="190">
        <v>21</v>
      </c>
      <c r="M49" s="190">
        <f t="shared" si="10"/>
        <v>0</v>
      </c>
      <c r="N49" s="188">
        <v>0</v>
      </c>
      <c r="O49" s="188">
        <f t="shared" si="11"/>
        <v>0</v>
      </c>
      <c r="P49" s="188">
        <v>0</v>
      </c>
      <c r="Q49" s="188">
        <f t="shared" si="12"/>
        <v>0</v>
      </c>
      <c r="R49" s="190"/>
      <c r="S49" s="190" t="s">
        <v>443</v>
      </c>
      <c r="T49" s="191" t="s">
        <v>359</v>
      </c>
      <c r="U49" s="160">
        <v>0</v>
      </c>
      <c r="V49" s="160">
        <f t="shared" si="13"/>
        <v>0</v>
      </c>
      <c r="W49" s="160"/>
      <c r="X49" s="160" t="s">
        <v>410</v>
      </c>
      <c r="Y49" s="160" t="s">
        <v>361</v>
      </c>
      <c r="Z49" s="150"/>
      <c r="AA49" s="150"/>
      <c r="AB49" s="150"/>
      <c r="AC49" s="150"/>
      <c r="AD49" s="150"/>
      <c r="AE49" s="150"/>
      <c r="AF49" s="150"/>
      <c r="AG49" s="150" t="s">
        <v>1578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5">
      <c r="A50" s="185">
        <v>41</v>
      </c>
      <c r="B50" s="186" t="s">
        <v>2420</v>
      </c>
      <c r="C50" s="192" t="s">
        <v>2366</v>
      </c>
      <c r="D50" s="187" t="s">
        <v>1224</v>
      </c>
      <c r="E50" s="188">
        <v>5</v>
      </c>
      <c r="F50" s="189"/>
      <c r="G50" s="190">
        <f t="shared" si="7"/>
        <v>0</v>
      </c>
      <c r="H50" s="189"/>
      <c r="I50" s="190">
        <f t="shared" si="8"/>
        <v>0</v>
      </c>
      <c r="J50" s="189"/>
      <c r="K50" s="190">
        <f t="shared" si="9"/>
        <v>0</v>
      </c>
      <c r="L50" s="190">
        <v>21</v>
      </c>
      <c r="M50" s="190">
        <f t="shared" si="10"/>
        <v>0</v>
      </c>
      <c r="N50" s="188">
        <v>0</v>
      </c>
      <c r="O50" s="188">
        <f t="shared" si="11"/>
        <v>0</v>
      </c>
      <c r="P50" s="188">
        <v>0</v>
      </c>
      <c r="Q50" s="188">
        <f t="shared" si="12"/>
        <v>0</v>
      </c>
      <c r="R50" s="190"/>
      <c r="S50" s="190" t="s">
        <v>443</v>
      </c>
      <c r="T50" s="191" t="s">
        <v>359</v>
      </c>
      <c r="U50" s="160">
        <v>0</v>
      </c>
      <c r="V50" s="160">
        <f t="shared" si="13"/>
        <v>0</v>
      </c>
      <c r="W50" s="160"/>
      <c r="X50" s="160" t="s">
        <v>410</v>
      </c>
      <c r="Y50" s="160" t="s">
        <v>361</v>
      </c>
      <c r="Z50" s="150"/>
      <c r="AA50" s="150"/>
      <c r="AB50" s="150"/>
      <c r="AC50" s="150"/>
      <c r="AD50" s="150"/>
      <c r="AE50" s="150"/>
      <c r="AF50" s="150"/>
      <c r="AG50" s="150" t="s">
        <v>1578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ht="30.6" outlineLevel="1" x14ac:dyDescent="0.25">
      <c r="A51" s="185">
        <v>42</v>
      </c>
      <c r="B51" s="186" t="s">
        <v>2421</v>
      </c>
      <c r="C51" s="192" t="s">
        <v>2422</v>
      </c>
      <c r="D51" s="187" t="s">
        <v>888</v>
      </c>
      <c r="E51" s="188">
        <v>2</v>
      </c>
      <c r="F51" s="189"/>
      <c r="G51" s="190">
        <f t="shared" si="7"/>
        <v>0</v>
      </c>
      <c r="H51" s="189"/>
      <c r="I51" s="190">
        <f t="shared" si="8"/>
        <v>0</v>
      </c>
      <c r="J51" s="189"/>
      <c r="K51" s="190">
        <f t="shared" si="9"/>
        <v>0</v>
      </c>
      <c r="L51" s="190">
        <v>21</v>
      </c>
      <c r="M51" s="190">
        <f t="shared" si="10"/>
        <v>0</v>
      </c>
      <c r="N51" s="188">
        <v>0</v>
      </c>
      <c r="O51" s="188">
        <f t="shared" si="11"/>
        <v>0</v>
      </c>
      <c r="P51" s="188">
        <v>0</v>
      </c>
      <c r="Q51" s="188">
        <f t="shared" si="12"/>
        <v>0</v>
      </c>
      <c r="R51" s="190"/>
      <c r="S51" s="190" t="s">
        <v>443</v>
      </c>
      <c r="T51" s="191" t="s">
        <v>359</v>
      </c>
      <c r="U51" s="160">
        <v>0</v>
      </c>
      <c r="V51" s="160">
        <f t="shared" si="13"/>
        <v>0</v>
      </c>
      <c r="W51" s="160"/>
      <c r="X51" s="160" t="s">
        <v>410</v>
      </c>
      <c r="Y51" s="160" t="s">
        <v>361</v>
      </c>
      <c r="Z51" s="150"/>
      <c r="AA51" s="150"/>
      <c r="AB51" s="150"/>
      <c r="AC51" s="150"/>
      <c r="AD51" s="150"/>
      <c r="AE51" s="150"/>
      <c r="AF51" s="150"/>
      <c r="AG51" s="150" t="s">
        <v>1578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5">
      <c r="A52" s="185">
        <v>43</v>
      </c>
      <c r="B52" s="186" t="s">
        <v>2423</v>
      </c>
      <c r="C52" s="192" t="s">
        <v>2424</v>
      </c>
      <c r="D52" s="187" t="s">
        <v>422</v>
      </c>
      <c r="E52" s="188">
        <v>150</v>
      </c>
      <c r="F52" s="189"/>
      <c r="G52" s="190">
        <f t="shared" si="7"/>
        <v>0</v>
      </c>
      <c r="H52" s="189"/>
      <c r="I52" s="190">
        <f t="shared" si="8"/>
        <v>0</v>
      </c>
      <c r="J52" s="189"/>
      <c r="K52" s="190">
        <f t="shared" si="9"/>
        <v>0</v>
      </c>
      <c r="L52" s="190">
        <v>21</v>
      </c>
      <c r="M52" s="190">
        <f t="shared" si="10"/>
        <v>0</v>
      </c>
      <c r="N52" s="188">
        <v>0</v>
      </c>
      <c r="O52" s="188">
        <f t="shared" si="11"/>
        <v>0</v>
      </c>
      <c r="P52" s="188">
        <v>0</v>
      </c>
      <c r="Q52" s="188">
        <f t="shared" si="12"/>
        <v>0</v>
      </c>
      <c r="R52" s="190"/>
      <c r="S52" s="190" t="s">
        <v>443</v>
      </c>
      <c r="T52" s="191" t="s">
        <v>359</v>
      </c>
      <c r="U52" s="160">
        <v>0</v>
      </c>
      <c r="V52" s="160">
        <f t="shared" si="13"/>
        <v>0</v>
      </c>
      <c r="W52" s="160"/>
      <c r="X52" s="160" t="s">
        <v>410</v>
      </c>
      <c r="Y52" s="160" t="s">
        <v>361</v>
      </c>
      <c r="Z52" s="150"/>
      <c r="AA52" s="150"/>
      <c r="AB52" s="150"/>
      <c r="AC52" s="150"/>
      <c r="AD52" s="150"/>
      <c r="AE52" s="150"/>
      <c r="AF52" s="150"/>
      <c r="AG52" s="150" t="s">
        <v>1578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5">
      <c r="A53" s="185">
        <v>44</v>
      </c>
      <c r="B53" s="186" t="s">
        <v>2425</v>
      </c>
      <c r="C53" s="192" t="s">
        <v>2426</v>
      </c>
      <c r="D53" s="187" t="s">
        <v>422</v>
      </c>
      <c r="E53" s="188">
        <v>150</v>
      </c>
      <c r="F53" s="189"/>
      <c r="G53" s="190">
        <f t="shared" si="7"/>
        <v>0</v>
      </c>
      <c r="H53" s="189"/>
      <c r="I53" s="190">
        <f t="shared" si="8"/>
        <v>0</v>
      </c>
      <c r="J53" s="189"/>
      <c r="K53" s="190">
        <f t="shared" si="9"/>
        <v>0</v>
      </c>
      <c r="L53" s="190">
        <v>21</v>
      </c>
      <c r="M53" s="190">
        <f t="shared" si="10"/>
        <v>0</v>
      </c>
      <c r="N53" s="188">
        <v>0</v>
      </c>
      <c r="O53" s="188">
        <f t="shared" si="11"/>
        <v>0</v>
      </c>
      <c r="P53" s="188">
        <v>0</v>
      </c>
      <c r="Q53" s="188">
        <f t="shared" si="12"/>
        <v>0</v>
      </c>
      <c r="R53" s="190"/>
      <c r="S53" s="190" t="s">
        <v>443</v>
      </c>
      <c r="T53" s="191" t="s">
        <v>359</v>
      </c>
      <c r="U53" s="160">
        <v>0</v>
      </c>
      <c r="V53" s="160">
        <f t="shared" si="13"/>
        <v>0</v>
      </c>
      <c r="W53" s="160"/>
      <c r="X53" s="160" t="s">
        <v>410</v>
      </c>
      <c r="Y53" s="160" t="s">
        <v>361</v>
      </c>
      <c r="Z53" s="150"/>
      <c r="AA53" s="150"/>
      <c r="AB53" s="150"/>
      <c r="AC53" s="150"/>
      <c r="AD53" s="150"/>
      <c r="AE53" s="150"/>
      <c r="AF53" s="150"/>
      <c r="AG53" s="150" t="s">
        <v>1578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5">
      <c r="A54" s="185">
        <v>45</v>
      </c>
      <c r="B54" s="186" t="s">
        <v>2427</v>
      </c>
      <c r="C54" s="192" t="s">
        <v>2428</v>
      </c>
      <c r="D54" s="187" t="s">
        <v>888</v>
      </c>
      <c r="E54" s="188">
        <v>8</v>
      </c>
      <c r="F54" s="189"/>
      <c r="G54" s="190">
        <f t="shared" si="7"/>
        <v>0</v>
      </c>
      <c r="H54" s="189"/>
      <c r="I54" s="190">
        <f t="shared" si="8"/>
        <v>0</v>
      </c>
      <c r="J54" s="189"/>
      <c r="K54" s="190">
        <f t="shared" si="9"/>
        <v>0</v>
      </c>
      <c r="L54" s="190">
        <v>21</v>
      </c>
      <c r="M54" s="190">
        <f t="shared" si="10"/>
        <v>0</v>
      </c>
      <c r="N54" s="188">
        <v>0</v>
      </c>
      <c r="O54" s="188">
        <f t="shared" si="11"/>
        <v>0</v>
      </c>
      <c r="P54" s="188">
        <v>0</v>
      </c>
      <c r="Q54" s="188">
        <f t="shared" si="12"/>
        <v>0</v>
      </c>
      <c r="R54" s="190"/>
      <c r="S54" s="190" t="s">
        <v>443</v>
      </c>
      <c r="T54" s="191" t="s">
        <v>359</v>
      </c>
      <c r="U54" s="160">
        <v>0</v>
      </c>
      <c r="V54" s="160">
        <f t="shared" si="13"/>
        <v>0</v>
      </c>
      <c r="W54" s="160"/>
      <c r="X54" s="160" t="s">
        <v>410</v>
      </c>
      <c r="Y54" s="160" t="s">
        <v>361</v>
      </c>
      <c r="Z54" s="150"/>
      <c r="AA54" s="150"/>
      <c r="AB54" s="150"/>
      <c r="AC54" s="150"/>
      <c r="AD54" s="150"/>
      <c r="AE54" s="150"/>
      <c r="AF54" s="150"/>
      <c r="AG54" s="150" t="s">
        <v>1578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5">
      <c r="A55" s="185">
        <v>46</v>
      </c>
      <c r="B55" s="186" t="s">
        <v>2429</v>
      </c>
      <c r="C55" s="192" t="s">
        <v>2430</v>
      </c>
      <c r="D55" s="187" t="s">
        <v>888</v>
      </c>
      <c r="E55" s="188">
        <v>8</v>
      </c>
      <c r="F55" s="189"/>
      <c r="G55" s="190">
        <f t="shared" si="7"/>
        <v>0</v>
      </c>
      <c r="H55" s="189"/>
      <c r="I55" s="190">
        <f t="shared" si="8"/>
        <v>0</v>
      </c>
      <c r="J55" s="189"/>
      <c r="K55" s="190">
        <f t="shared" si="9"/>
        <v>0</v>
      </c>
      <c r="L55" s="190">
        <v>21</v>
      </c>
      <c r="M55" s="190">
        <f t="shared" si="10"/>
        <v>0</v>
      </c>
      <c r="N55" s="188">
        <v>0</v>
      </c>
      <c r="O55" s="188">
        <f t="shared" si="11"/>
        <v>0</v>
      </c>
      <c r="P55" s="188">
        <v>0</v>
      </c>
      <c r="Q55" s="188">
        <f t="shared" si="12"/>
        <v>0</v>
      </c>
      <c r="R55" s="190"/>
      <c r="S55" s="190" t="s">
        <v>443</v>
      </c>
      <c r="T55" s="191" t="s">
        <v>359</v>
      </c>
      <c r="U55" s="160">
        <v>0</v>
      </c>
      <c r="V55" s="160">
        <f t="shared" si="13"/>
        <v>0</v>
      </c>
      <c r="W55" s="160"/>
      <c r="X55" s="160" t="s">
        <v>410</v>
      </c>
      <c r="Y55" s="160" t="s">
        <v>361</v>
      </c>
      <c r="Z55" s="150"/>
      <c r="AA55" s="150"/>
      <c r="AB55" s="150"/>
      <c r="AC55" s="150"/>
      <c r="AD55" s="150"/>
      <c r="AE55" s="150"/>
      <c r="AF55" s="150"/>
      <c r="AG55" s="150" t="s">
        <v>1578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5">
      <c r="A56" s="185">
        <v>47</v>
      </c>
      <c r="B56" s="186" t="s">
        <v>2431</v>
      </c>
      <c r="C56" s="192" t="s">
        <v>2432</v>
      </c>
      <c r="D56" s="187" t="s">
        <v>888</v>
      </c>
      <c r="E56" s="188">
        <v>8</v>
      </c>
      <c r="F56" s="189"/>
      <c r="G56" s="190">
        <f t="shared" si="7"/>
        <v>0</v>
      </c>
      <c r="H56" s="189"/>
      <c r="I56" s="190">
        <f t="shared" si="8"/>
        <v>0</v>
      </c>
      <c r="J56" s="189"/>
      <c r="K56" s="190">
        <f t="shared" si="9"/>
        <v>0</v>
      </c>
      <c r="L56" s="190">
        <v>21</v>
      </c>
      <c r="M56" s="190">
        <f t="shared" si="10"/>
        <v>0</v>
      </c>
      <c r="N56" s="188">
        <v>0</v>
      </c>
      <c r="O56" s="188">
        <f t="shared" si="11"/>
        <v>0</v>
      </c>
      <c r="P56" s="188">
        <v>0</v>
      </c>
      <c r="Q56" s="188">
        <f t="shared" si="12"/>
        <v>0</v>
      </c>
      <c r="R56" s="190"/>
      <c r="S56" s="190" t="s">
        <v>443</v>
      </c>
      <c r="T56" s="191" t="s">
        <v>359</v>
      </c>
      <c r="U56" s="160">
        <v>0</v>
      </c>
      <c r="V56" s="160">
        <f t="shared" si="13"/>
        <v>0</v>
      </c>
      <c r="W56" s="160"/>
      <c r="X56" s="160" t="s">
        <v>410</v>
      </c>
      <c r="Y56" s="160" t="s">
        <v>361</v>
      </c>
      <c r="Z56" s="150"/>
      <c r="AA56" s="150"/>
      <c r="AB56" s="150"/>
      <c r="AC56" s="150"/>
      <c r="AD56" s="150"/>
      <c r="AE56" s="150"/>
      <c r="AF56" s="150"/>
      <c r="AG56" s="150" t="s">
        <v>1578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5">
      <c r="A57" s="185">
        <v>48</v>
      </c>
      <c r="B57" s="186" t="s">
        <v>2433</v>
      </c>
      <c r="C57" s="192" t="s">
        <v>2434</v>
      </c>
      <c r="D57" s="187" t="s">
        <v>888</v>
      </c>
      <c r="E57" s="188">
        <v>8</v>
      </c>
      <c r="F57" s="189"/>
      <c r="G57" s="190">
        <f t="shared" si="7"/>
        <v>0</v>
      </c>
      <c r="H57" s="189"/>
      <c r="I57" s="190">
        <f t="shared" si="8"/>
        <v>0</v>
      </c>
      <c r="J57" s="189"/>
      <c r="K57" s="190">
        <f t="shared" si="9"/>
        <v>0</v>
      </c>
      <c r="L57" s="190">
        <v>21</v>
      </c>
      <c r="M57" s="190">
        <f t="shared" si="10"/>
        <v>0</v>
      </c>
      <c r="N57" s="188">
        <v>0</v>
      </c>
      <c r="O57" s="188">
        <f t="shared" si="11"/>
        <v>0</v>
      </c>
      <c r="P57" s="188">
        <v>0</v>
      </c>
      <c r="Q57" s="188">
        <f t="shared" si="12"/>
        <v>0</v>
      </c>
      <c r="R57" s="190"/>
      <c r="S57" s="190" t="s">
        <v>443</v>
      </c>
      <c r="T57" s="191" t="s">
        <v>359</v>
      </c>
      <c r="U57" s="160">
        <v>0</v>
      </c>
      <c r="V57" s="160">
        <f t="shared" si="13"/>
        <v>0</v>
      </c>
      <c r="W57" s="160"/>
      <c r="X57" s="160" t="s">
        <v>410</v>
      </c>
      <c r="Y57" s="160" t="s">
        <v>361</v>
      </c>
      <c r="Z57" s="150"/>
      <c r="AA57" s="150"/>
      <c r="AB57" s="150"/>
      <c r="AC57" s="150"/>
      <c r="AD57" s="150"/>
      <c r="AE57" s="150"/>
      <c r="AF57" s="150"/>
      <c r="AG57" s="150" t="s">
        <v>1578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5">
      <c r="A58" s="185">
        <v>49</v>
      </c>
      <c r="B58" s="186" t="s">
        <v>2435</v>
      </c>
      <c r="C58" s="192" t="s">
        <v>2436</v>
      </c>
      <c r="D58" s="187" t="s">
        <v>422</v>
      </c>
      <c r="E58" s="188">
        <v>40</v>
      </c>
      <c r="F58" s="189"/>
      <c r="G58" s="190">
        <f t="shared" si="7"/>
        <v>0</v>
      </c>
      <c r="H58" s="189"/>
      <c r="I58" s="190">
        <f t="shared" si="8"/>
        <v>0</v>
      </c>
      <c r="J58" s="189"/>
      <c r="K58" s="190">
        <f t="shared" si="9"/>
        <v>0</v>
      </c>
      <c r="L58" s="190">
        <v>21</v>
      </c>
      <c r="M58" s="190">
        <f t="shared" si="10"/>
        <v>0</v>
      </c>
      <c r="N58" s="188">
        <v>0</v>
      </c>
      <c r="O58" s="188">
        <f t="shared" si="11"/>
        <v>0</v>
      </c>
      <c r="P58" s="188">
        <v>0</v>
      </c>
      <c r="Q58" s="188">
        <f t="shared" si="12"/>
        <v>0</v>
      </c>
      <c r="R58" s="190"/>
      <c r="S58" s="190" t="s">
        <v>443</v>
      </c>
      <c r="T58" s="191" t="s">
        <v>359</v>
      </c>
      <c r="U58" s="160">
        <v>0</v>
      </c>
      <c r="V58" s="160">
        <f t="shared" si="13"/>
        <v>0</v>
      </c>
      <c r="W58" s="160"/>
      <c r="X58" s="160" t="s">
        <v>410</v>
      </c>
      <c r="Y58" s="160" t="s">
        <v>361</v>
      </c>
      <c r="Z58" s="150"/>
      <c r="AA58" s="150"/>
      <c r="AB58" s="150"/>
      <c r="AC58" s="150"/>
      <c r="AD58" s="150"/>
      <c r="AE58" s="150"/>
      <c r="AF58" s="150"/>
      <c r="AG58" s="150" t="s">
        <v>1578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5">
      <c r="A59" s="185">
        <v>50</v>
      </c>
      <c r="B59" s="186" t="s">
        <v>2437</v>
      </c>
      <c r="C59" s="192" t="s">
        <v>2438</v>
      </c>
      <c r="D59" s="187" t="s">
        <v>888</v>
      </c>
      <c r="E59" s="188">
        <v>16</v>
      </c>
      <c r="F59" s="189"/>
      <c r="G59" s="190">
        <f t="shared" si="7"/>
        <v>0</v>
      </c>
      <c r="H59" s="189"/>
      <c r="I59" s="190">
        <f t="shared" si="8"/>
        <v>0</v>
      </c>
      <c r="J59" s="189"/>
      <c r="K59" s="190">
        <f t="shared" si="9"/>
        <v>0</v>
      </c>
      <c r="L59" s="190">
        <v>21</v>
      </c>
      <c r="M59" s="190">
        <f t="shared" si="10"/>
        <v>0</v>
      </c>
      <c r="N59" s="188">
        <v>0</v>
      </c>
      <c r="O59" s="188">
        <f t="shared" si="11"/>
        <v>0</v>
      </c>
      <c r="P59" s="188">
        <v>0</v>
      </c>
      <c r="Q59" s="188">
        <f t="shared" si="12"/>
        <v>0</v>
      </c>
      <c r="R59" s="190"/>
      <c r="S59" s="190" t="s">
        <v>443</v>
      </c>
      <c r="T59" s="191" t="s">
        <v>359</v>
      </c>
      <c r="U59" s="160">
        <v>0</v>
      </c>
      <c r="V59" s="160">
        <f t="shared" si="13"/>
        <v>0</v>
      </c>
      <c r="W59" s="160"/>
      <c r="X59" s="160" t="s">
        <v>410</v>
      </c>
      <c r="Y59" s="160" t="s">
        <v>361</v>
      </c>
      <c r="Z59" s="150"/>
      <c r="AA59" s="150"/>
      <c r="AB59" s="150"/>
      <c r="AC59" s="150"/>
      <c r="AD59" s="150"/>
      <c r="AE59" s="150"/>
      <c r="AF59" s="150"/>
      <c r="AG59" s="150" t="s">
        <v>1578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5">
      <c r="A60" s="185">
        <v>51</v>
      </c>
      <c r="B60" s="186" t="s">
        <v>2439</v>
      </c>
      <c r="C60" s="192" t="s">
        <v>2440</v>
      </c>
      <c r="D60" s="187" t="s">
        <v>888</v>
      </c>
      <c r="E60" s="188">
        <v>8</v>
      </c>
      <c r="F60" s="189"/>
      <c r="G60" s="190">
        <f t="shared" si="7"/>
        <v>0</v>
      </c>
      <c r="H60" s="189"/>
      <c r="I60" s="190">
        <f t="shared" si="8"/>
        <v>0</v>
      </c>
      <c r="J60" s="189"/>
      <c r="K60" s="190">
        <f t="shared" si="9"/>
        <v>0</v>
      </c>
      <c r="L60" s="190">
        <v>21</v>
      </c>
      <c r="M60" s="190">
        <f t="shared" si="10"/>
        <v>0</v>
      </c>
      <c r="N60" s="188">
        <v>0</v>
      </c>
      <c r="O60" s="188">
        <f t="shared" si="11"/>
        <v>0</v>
      </c>
      <c r="P60" s="188">
        <v>0</v>
      </c>
      <c r="Q60" s="188">
        <f t="shared" si="12"/>
        <v>0</v>
      </c>
      <c r="R60" s="190"/>
      <c r="S60" s="190" t="s">
        <v>443</v>
      </c>
      <c r="T60" s="191" t="s">
        <v>359</v>
      </c>
      <c r="U60" s="160">
        <v>0</v>
      </c>
      <c r="V60" s="160">
        <f t="shared" si="13"/>
        <v>0</v>
      </c>
      <c r="W60" s="160"/>
      <c r="X60" s="160" t="s">
        <v>410</v>
      </c>
      <c r="Y60" s="160" t="s">
        <v>361</v>
      </c>
      <c r="Z60" s="150"/>
      <c r="AA60" s="150"/>
      <c r="AB60" s="150"/>
      <c r="AC60" s="150"/>
      <c r="AD60" s="150"/>
      <c r="AE60" s="150"/>
      <c r="AF60" s="150"/>
      <c r="AG60" s="150" t="s">
        <v>1578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5">
      <c r="A61" s="185">
        <v>52</v>
      </c>
      <c r="B61" s="186" t="s">
        <v>2441</v>
      </c>
      <c r="C61" s="192" t="s">
        <v>2442</v>
      </c>
      <c r="D61" s="187" t="s">
        <v>888</v>
      </c>
      <c r="E61" s="188">
        <v>8</v>
      </c>
      <c r="F61" s="189"/>
      <c r="G61" s="190">
        <f t="shared" si="7"/>
        <v>0</v>
      </c>
      <c r="H61" s="189"/>
      <c r="I61" s="190">
        <f t="shared" si="8"/>
        <v>0</v>
      </c>
      <c r="J61" s="189"/>
      <c r="K61" s="190">
        <f t="shared" si="9"/>
        <v>0</v>
      </c>
      <c r="L61" s="190">
        <v>21</v>
      </c>
      <c r="M61" s="190">
        <f t="shared" si="10"/>
        <v>0</v>
      </c>
      <c r="N61" s="188">
        <v>0</v>
      </c>
      <c r="O61" s="188">
        <f t="shared" si="11"/>
        <v>0</v>
      </c>
      <c r="P61" s="188">
        <v>0</v>
      </c>
      <c r="Q61" s="188">
        <f t="shared" si="12"/>
        <v>0</v>
      </c>
      <c r="R61" s="190"/>
      <c r="S61" s="190" t="s">
        <v>443</v>
      </c>
      <c r="T61" s="191" t="s">
        <v>359</v>
      </c>
      <c r="U61" s="160">
        <v>0</v>
      </c>
      <c r="V61" s="160">
        <f t="shared" si="13"/>
        <v>0</v>
      </c>
      <c r="W61" s="160"/>
      <c r="X61" s="160" t="s">
        <v>410</v>
      </c>
      <c r="Y61" s="160" t="s">
        <v>361</v>
      </c>
      <c r="Z61" s="150"/>
      <c r="AA61" s="150"/>
      <c r="AB61" s="150"/>
      <c r="AC61" s="150"/>
      <c r="AD61" s="150"/>
      <c r="AE61" s="150"/>
      <c r="AF61" s="150"/>
      <c r="AG61" s="150" t="s">
        <v>1578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5">
      <c r="A62" s="185">
        <v>53</v>
      </c>
      <c r="B62" s="186" t="s">
        <v>2443</v>
      </c>
      <c r="C62" s="192" t="s">
        <v>2444</v>
      </c>
      <c r="D62" s="187" t="s">
        <v>888</v>
      </c>
      <c r="E62" s="188">
        <v>8</v>
      </c>
      <c r="F62" s="189"/>
      <c r="G62" s="190">
        <f t="shared" si="7"/>
        <v>0</v>
      </c>
      <c r="H62" s="189"/>
      <c r="I62" s="190">
        <f t="shared" si="8"/>
        <v>0</v>
      </c>
      <c r="J62" s="189"/>
      <c r="K62" s="190">
        <f t="shared" si="9"/>
        <v>0</v>
      </c>
      <c r="L62" s="190">
        <v>21</v>
      </c>
      <c r="M62" s="190">
        <f t="shared" si="10"/>
        <v>0</v>
      </c>
      <c r="N62" s="188">
        <v>0</v>
      </c>
      <c r="O62" s="188">
        <f t="shared" si="11"/>
        <v>0</v>
      </c>
      <c r="P62" s="188">
        <v>0</v>
      </c>
      <c r="Q62" s="188">
        <f t="shared" si="12"/>
        <v>0</v>
      </c>
      <c r="R62" s="190"/>
      <c r="S62" s="190" t="s">
        <v>443</v>
      </c>
      <c r="T62" s="191" t="s">
        <v>359</v>
      </c>
      <c r="U62" s="160">
        <v>0</v>
      </c>
      <c r="V62" s="160">
        <f t="shared" si="13"/>
        <v>0</v>
      </c>
      <c r="W62" s="160"/>
      <c r="X62" s="160" t="s">
        <v>410</v>
      </c>
      <c r="Y62" s="160" t="s">
        <v>361</v>
      </c>
      <c r="Z62" s="150"/>
      <c r="AA62" s="150"/>
      <c r="AB62" s="150"/>
      <c r="AC62" s="150"/>
      <c r="AD62" s="150"/>
      <c r="AE62" s="150"/>
      <c r="AF62" s="150"/>
      <c r="AG62" s="150" t="s">
        <v>1578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5">
      <c r="A63" s="185">
        <v>54</v>
      </c>
      <c r="B63" s="186" t="s">
        <v>2445</v>
      </c>
      <c r="C63" s="192" t="s">
        <v>2446</v>
      </c>
      <c r="D63" s="187" t="s">
        <v>888</v>
      </c>
      <c r="E63" s="188">
        <v>8</v>
      </c>
      <c r="F63" s="189"/>
      <c r="G63" s="190">
        <f t="shared" si="7"/>
        <v>0</v>
      </c>
      <c r="H63" s="189"/>
      <c r="I63" s="190">
        <f t="shared" si="8"/>
        <v>0</v>
      </c>
      <c r="J63" s="189"/>
      <c r="K63" s="190">
        <f t="shared" si="9"/>
        <v>0</v>
      </c>
      <c r="L63" s="190">
        <v>21</v>
      </c>
      <c r="M63" s="190">
        <f t="shared" si="10"/>
        <v>0</v>
      </c>
      <c r="N63" s="188">
        <v>0</v>
      </c>
      <c r="O63" s="188">
        <f t="shared" si="11"/>
        <v>0</v>
      </c>
      <c r="P63" s="188">
        <v>0</v>
      </c>
      <c r="Q63" s="188">
        <f t="shared" si="12"/>
        <v>0</v>
      </c>
      <c r="R63" s="190"/>
      <c r="S63" s="190" t="s">
        <v>443</v>
      </c>
      <c r="T63" s="191" t="s">
        <v>359</v>
      </c>
      <c r="U63" s="160">
        <v>0</v>
      </c>
      <c r="V63" s="160">
        <f t="shared" si="13"/>
        <v>0</v>
      </c>
      <c r="W63" s="160"/>
      <c r="X63" s="160" t="s">
        <v>410</v>
      </c>
      <c r="Y63" s="160" t="s">
        <v>361</v>
      </c>
      <c r="Z63" s="150"/>
      <c r="AA63" s="150"/>
      <c r="AB63" s="150"/>
      <c r="AC63" s="150"/>
      <c r="AD63" s="150"/>
      <c r="AE63" s="150"/>
      <c r="AF63" s="150"/>
      <c r="AG63" s="150" t="s">
        <v>1578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5">
      <c r="A64" s="185">
        <v>55</v>
      </c>
      <c r="B64" s="186" t="s">
        <v>2447</v>
      </c>
      <c r="C64" s="192" t="s">
        <v>2448</v>
      </c>
      <c r="D64" s="187" t="s">
        <v>888</v>
      </c>
      <c r="E64" s="188">
        <v>8</v>
      </c>
      <c r="F64" s="189"/>
      <c r="G64" s="190">
        <f t="shared" si="7"/>
        <v>0</v>
      </c>
      <c r="H64" s="189"/>
      <c r="I64" s="190">
        <f t="shared" si="8"/>
        <v>0</v>
      </c>
      <c r="J64" s="189"/>
      <c r="K64" s="190">
        <f t="shared" si="9"/>
        <v>0</v>
      </c>
      <c r="L64" s="190">
        <v>21</v>
      </c>
      <c r="M64" s="190">
        <f t="shared" si="10"/>
        <v>0</v>
      </c>
      <c r="N64" s="188">
        <v>0</v>
      </c>
      <c r="O64" s="188">
        <f t="shared" si="11"/>
        <v>0</v>
      </c>
      <c r="P64" s="188">
        <v>0</v>
      </c>
      <c r="Q64" s="188">
        <f t="shared" si="12"/>
        <v>0</v>
      </c>
      <c r="R64" s="190"/>
      <c r="S64" s="190" t="s">
        <v>443</v>
      </c>
      <c r="T64" s="191" t="s">
        <v>359</v>
      </c>
      <c r="U64" s="160">
        <v>0</v>
      </c>
      <c r="V64" s="160">
        <f t="shared" si="13"/>
        <v>0</v>
      </c>
      <c r="W64" s="160"/>
      <c r="X64" s="160" t="s">
        <v>410</v>
      </c>
      <c r="Y64" s="160" t="s">
        <v>361</v>
      </c>
      <c r="Z64" s="150"/>
      <c r="AA64" s="150"/>
      <c r="AB64" s="150"/>
      <c r="AC64" s="150"/>
      <c r="AD64" s="150"/>
      <c r="AE64" s="150"/>
      <c r="AF64" s="150"/>
      <c r="AG64" s="150" t="s">
        <v>1578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5">
      <c r="A65" s="185">
        <v>56</v>
      </c>
      <c r="B65" s="186" t="s">
        <v>2449</v>
      </c>
      <c r="C65" s="192" t="s">
        <v>2450</v>
      </c>
      <c r="D65" s="187" t="s">
        <v>888</v>
      </c>
      <c r="E65" s="188">
        <v>1</v>
      </c>
      <c r="F65" s="189"/>
      <c r="G65" s="190">
        <f t="shared" si="7"/>
        <v>0</v>
      </c>
      <c r="H65" s="189"/>
      <c r="I65" s="190">
        <f t="shared" si="8"/>
        <v>0</v>
      </c>
      <c r="J65" s="189"/>
      <c r="K65" s="190">
        <f t="shared" si="9"/>
        <v>0</v>
      </c>
      <c r="L65" s="190">
        <v>21</v>
      </c>
      <c r="M65" s="190">
        <f t="shared" si="10"/>
        <v>0</v>
      </c>
      <c r="N65" s="188">
        <v>0</v>
      </c>
      <c r="O65" s="188">
        <f t="shared" si="11"/>
        <v>0</v>
      </c>
      <c r="P65" s="188">
        <v>0</v>
      </c>
      <c r="Q65" s="188">
        <f t="shared" si="12"/>
        <v>0</v>
      </c>
      <c r="R65" s="190"/>
      <c r="S65" s="190" t="s">
        <v>443</v>
      </c>
      <c r="T65" s="191" t="s">
        <v>359</v>
      </c>
      <c r="U65" s="160">
        <v>0</v>
      </c>
      <c r="V65" s="160">
        <f t="shared" si="13"/>
        <v>0</v>
      </c>
      <c r="W65" s="160"/>
      <c r="X65" s="160" t="s">
        <v>410</v>
      </c>
      <c r="Y65" s="160" t="s">
        <v>361</v>
      </c>
      <c r="Z65" s="150"/>
      <c r="AA65" s="150"/>
      <c r="AB65" s="150"/>
      <c r="AC65" s="150"/>
      <c r="AD65" s="150"/>
      <c r="AE65" s="150"/>
      <c r="AF65" s="150"/>
      <c r="AG65" s="150" t="s">
        <v>1578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5">
      <c r="A66" s="185">
        <v>57</v>
      </c>
      <c r="B66" s="186" t="s">
        <v>2451</v>
      </c>
      <c r="C66" s="192" t="s">
        <v>2452</v>
      </c>
      <c r="D66" s="187" t="s">
        <v>888</v>
      </c>
      <c r="E66" s="188">
        <v>1</v>
      </c>
      <c r="F66" s="189"/>
      <c r="G66" s="190">
        <f t="shared" si="7"/>
        <v>0</v>
      </c>
      <c r="H66" s="189"/>
      <c r="I66" s="190">
        <f t="shared" si="8"/>
        <v>0</v>
      </c>
      <c r="J66" s="189"/>
      <c r="K66" s="190">
        <f t="shared" si="9"/>
        <v>0</v>
      </c>
      <c r="L66" s="190">
        <v>21</v>
      </c>
      <c r="M66" s="190">
        <f t="shared" si="10"/>
        <v>0</v>
      </c>
      <c r="N66" s="188">
        <v>0</v>
      </c>
      <c r="O66" s="188">
        <f t="shared" si="11"/>
        <v>0</v>
      </c>
      <c r="P66" s="188">
        <v>0</v>
      </c>
      <c r="Q66" s="188">
        <f t="shared" si="12"/>
        <v>0</v>
      </c>
      <c r="R66" s="190"/>
      <c r="S66" s="190" t="s">
        <v>443</v>
      </c>
      <c r="T66" s="191" t="s">
        <v>359</v>
      </c>
      <c r="U66" s="160">
        <v>0</v>
      </c>
      <c r="V66" s="160">
        <f t="shared" si="13"/>
        <v>0</v>
      </c>
      <c r="W66" s="160"/>
      <c r="X66" s="160" t="s">
        <v>410</v>
      </c>
      <c r="Y66" s="160" t="s">
        <v>361</v>
      </c>
      <c r="Z66" s="150"/>
      <c r="AA66" s="150"/>
      <c r="AB66" s="150"/>
      <c r="AC66" s="150"/>
      <c r="AD66" s="150"/>
      <c r="AE66" s="150"/>
      <c r="AF66" s="150"/>
      <c r="AG66" s="150" t="s">
        <v>1578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5">
      <c r="A67" s="169">
        <v>58</v>
      </c>
      <c r="B67" s="170" t="s">
        <v>2453</v>
      </c>
      <c r="C67" s="178" t="s">
        <v>2454</v>
      </c>
      <c r="D67" s="171" t="s">
        <v>888</v>
      </c>
      <c r="E67" s="172">
        <v>4</v>
      </c>
      <c r="F67" s="173"/>
      <c r="G67" s="174">
        <f t="shared" si="7"/>
        <v>0</v>
      </c>
      <c r="H67" s="173"/>
      <c r="I67" s="174">
        <f t="shared" si="8"/>
        <v>0</v>
      </c>
      <c r="J67" s="173"/>
      <c r="K67" s="174">
        <f t="shared" si="9"/>
        <v>0</v>
      </c>
      <c r="L67" s="174">
        <v>21</v>
      </c>
      <c r="M67" s="174">
        <f t="shared" si="10"/>
        <v>0</v>
      </c>
      <c r="N67" s="172">
        <v>0</v>
      </c>
      <c r="O67" s="172">
        <f t="shared" si="11"/>
        <v>0</v>
      </c>
      <c r="P67" s="172">
        <v>0</v>
      </c>
      <c r="Q67" s="172">
        <f t="shared" si="12"/>
        <v>0</v>
      </c>
      <c r="R67" s="174"/>
      <c r="S67" s="174" t="s">
        <v>443</v>
      </c>
      <c r="T67" s="175" t="s">
        <v>359</v>
      </c>
      <c r="U67" s="160">
        <v>0</v>
      </c>
      <c r="V67" s="160">
        <f t="shared" si="13"/>
        <v>0</v>
      </c>
      <c r="W67" s="160"/>
      <c r="X67" s="160" t="s">
        <v>410</v>
      </c>
      <c r="Y67" s="160" t="s">
        <v>361</v>
      </c>
      <c r="Z67" s="150"/>
      <c r="AA67" s="150"/>
      <c r="AB67" s="150"/>
      <c r="AC67" s="150"/>
      <c r="AD67" s="150"/>
      <c r="AE67" s="150"/>
      <c r="AF67" s="150"/>
      <c r="AG67" s="150" t="s">
        <v>1578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x14ac:dyDescent="0.25">
      <c r="A68" s="3"/>
      <c r="B68" s="4"/>
      <c r="C68" s="179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E68">
        <v>15</v>
      </c>
      <c r="AF68">
        <v>21</v>
      </c>
      <c r="AG68" t="s">
        <v>339</v>
      </c>
    </row>
    <row r="69" spans="1:60" x14ac:dyDescent="0.25">
      <c r="A69" s="153"/>
      <c r="B69" s="154" t="s">
        <v>29</v>
      </c>
      <c r="C69" s="180"/>
      <c r="D69" s="155"/>
      <c r="E69" s="156"/>
      <c r="F69" s="156"/>
      <c r="G69" s="168">
        <f>G8+G21</f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AE69">
        <f>SUMIF(L7:L67,AE68,G7:G67)</f>
        <v>0</v>
      </c>
      <c r="AF69">
        <f>SUMIF(L7:L67,AF68,G7:G67)</f>
        <v>0</v>
      </c>
      <c r="AG69" t="s">
        <v>401</v>
      </c>
    </row>
    <row r="70" spans="1:60" x14ac:dyDescent="0.25">
      <c r="C70" s="181"/>
      <c r="D70" s="10"/>
      <c r="AG70" t="s">
        <v>403</v>
      </c>
    </row>
    <row r="71" spans="1:60" x14ac:dyDescent="0.25">
      <c r="D71" s="10"/>
    </row>
    <row r="72" spans="1:60" x14ac:dyDescent="0.25">
      <c r="D72" s="10"/>
    </row>
    <row r="73" spans="1:60" x14ac:dyDescent="0.25">
      <c r="D73" s="10"/>
    </row>
    <row r="74" spans="1:60" x14ac:dyDescent="0.25">
      <c r="D74" s="10"/>
    </row>
    <row r="75" spans="1:60" x14ac:dyDescent="0.25">
      <c r="D75" s="10"/>
    </row>
    <row r="76" spans="1:60" x14ac:dyDescent="0.25">
      <c r="D76" s="10"/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kNA0AFqzlRVLLkuF3o+ShkIOQaw18aLnlEx2hhCbTLn7KW2yGvzIaMiGjeGihME+cDS1oc3YQ6pzu+DLAI0mg==" saltValue="EzYLVIr/j+fjCjDnrsG9TA==" spinCount="100000" sheet="1" formatRows="0"/>
  <mergeCells count="4">
    <mergeCell ref="A1:G1"/>
    <mergeCell ref="C2:G2"/>
    <mergeCell ref="C3:G3"/>
    <mergeCell ref="C4:G4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78F1D-8D2A-4AA1-A6BC-1CA26612888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138</v>
      </c>
      <c r="C3" s="258" t="s">
        <v>139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122</v>
      </c>
      <c r="C4" s="261" t="s">
        <v>139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193</v>
      </c>
      <c r="C8" s="177" t="s">
        <v>194</v>
      </c>
      <c r="D8" s="164"/>
      <c r="E8" s="165"/>
      <c r="F8" s="166"/>
      <c r="G8" s="166">
        <f>SUMIF(AG9:AG11,"&lt;&gt;NOR",G9:G11)</f>
        <v>0</v>
      </c>
      <c r="H8" s="166"/>
      <c r="I8" s="166">
        <f>SUM(I9:I11)</f>
        <v>0</v>
      </c>
      <c r="J8" s="166"/>
      <c r="K8" s="166">
        <f>SUM(K9:K11)</f>
        <v>0</v>
      </c>
      <c r="L8" s="166"/>
      <c r="M8" s="166">
        <f>SUM(M9:M11)</f>
        <v>0</v>
      </c>
      <c r="N8" s="165"/>
      <c r="O8" s="165">
        <f>SUM(O9:O11)</f>
        <v>0</v>
      </c>
      <c r="P8" s="165"/>
      <c r="Q8" s="165">
        <f>SUM(Q9:Q11)</f>
        <v>0</v>
      </c>
      <c r="R8" s="166"/>
      <c r="S8" s="166"/>
      <c r="T8" s="167"/>
      <c r="U8" s="161"/>
      <c r="V8" s="161">
        <f>SUM(V9:V11)</f>
        <v>0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2455</v>
      </c>
      <c r="C9" s="178" t="s">
        <v>2456</v>
      </c>
      <c r="D9" s="171"/>
      <c r="E9" s="172">
        <v>0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443</v>
      </c>
      <c r="T9" s="175" t="s">
        <v>359</v>
      </c>
      <c r="U9" s="160">
        <v>0</v>
      </c>
      <c r="V9" s="160">
        <f>ROUND(E9*U9,2)</f>
        <v>0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1" outlineLevel="2" x14ac:dyDescent="0.25">
      <c r="A10" s="157"/>
      <c r="B10" s="158"/>
      <c r="C10" s="255" t="s">
        <v>2457</v>
      </c>
      <c r="D10" s="256"/>
      <c r="E10" s="256"/>
      <c r="F10" s="256"/>
      <c r="G10" s="256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363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76" t="str">
        <f>C10</f>
        <v>Pro rozpočet byly použity položky z kalogu cen stavebních prací ÚRS ´Plocha a úprava území, Rekultivace´ 823-1(2), Aplikace Cenová soustava ÚRS online, 2025/II</v>
      </c>
      <c r="BB10" s="150"/>
      <c r="BC10" s="150"/>
      <c r="BD10" s="150"/>
      <c r="BE10" s="150"/>
      <c r="BF10" s="150"/>
      <c r="BG10" s="150"/>
      <c r="BH10" s="150"/>
    </row>
    <row r="11" spans="1:60" outlineLevel="3" x14ac:dyDescent="0.25">
      <c r="A11" s="157"/>
      <c r="B11" s="158"/>
      <c r="C11" s="264" t="s">
        <v>2458</v>
      </c>
      <c r="D11" s="265"/>
      <c r="E11" s="265"/>
      <c r="F11" s="265"/>
      <c r="G11" s="265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363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x14ac:dyDescent="0.25">
      <c r="A12" s="162" t="s">
        <v>353</v>
      </c>
      <c r="B12" s="163" t="s">
        <v>195</v>
      </c>
      <c r="C12" s="177" t="s">
        <v>196</v>
      </c>
      <c r="D12" s="164"/>
      <c r="E12" s="165"/>
      <c r="F12" s="166"/>
      <c r="G12" s="166">
        <f>SUMIF(AG13:AG40,"&lt;&gt;NOR",G13:G40)</f>
        <v>0</v>
      </c>
      <c r="H12" s="166"/>
      <c r="I12" s="166">
        <f>SUM(I13:I40)</f>
        <v>0</v>
      </c>
      <c r="J12" s="166"/>
      <c r="K12" s="166">
        <f>SUM(K13:K40)</f>
        <v>0</v>
      </c>
      <c r="L12" s="166"/>
      <c r="M12" s="166">
        <f>SUM(M13:M40)</f>
        <v>0</v>
      </c>
      <c r="N12" s="165"/>
      <c r="O12" s="165">
        <f>SUM(O13:O40)</f>
        <v>0</v>
      </c>
      <c r="P12" s="165"/>
      <c r="Q12" s="165">
        <f>SUM(Q13:Q40)</f>
        <v>0</v>
      </c>
      <c r="R12" s="166"/>
      <c r="S12" s="166"/>
      <c r="T12" s="167"/>
      <c r="U12" s="161"/>
      <c r="V12" s="161">
        <f>SUM(V13:V40)</f>
        <v>0</v>
      </c>
      <c r="W12" s="161"/>
      <c r="X12" s="161"/>
      <c r="Y12" s="161"/>
      <c r="AG12" t="s">
        <v>354</v>
      </c>
    </row>
    <row r="13" spans="1:60" outlineLevel="1" x14ac:dyDescent="0.25">
      <c r="A13" s="185">
        <v>2</v>
      </c>
      <c r="B13" s="186" t="s">
        <v>2459</v>
      </c>
      <c r="C13" s="192" t="s">
        <v>2460</v>
      </c>
      <c r="D13" s="187" t="s">
        <v>888</v>
      </c>
      <c r="E13" s="188">
        <v>1</v>
      </c>
      <c r="F13" s="189"/>
      <c r="G13" s="190">
        <f t="shared" ref="G13:G40" si="0">ROUND(E13*F13,2)</f>
        <v>0</v>
      </c>
      <c r="H13" s="189"/>
      <c r="I13" s="190">
        <f t="shared" ref="I13:I40" si="1">ROUND(E13*H13,2)</f>
        <v>0</v>
      </c>
      <c r="J13" s="189"/>
      <c r="K13" s="190">
        <f t="shared" ref="K13:K40" si="2">ROUND(E13*J13,2)</f>
        <v>0</v>
      </c>
      <c r="L13" s="190">
        <v>21</v>
      </c>
      <c r="M13" s="190">
        <f t="shared" ref="M13:M40" si="3">G13*(1+L13/100)</f>
        <v>0</v>
      </c>
      <c r="N13" s="188">
        <v>0</v>
      </c>
      <c r="O13" s="188">
        <f t="shared" ref="O13:O40" si="4">ROUND(E13*N13,2)</f>
        <v>0</v>
      </c>
      <c r="P13" s="188">
        <v>0</v>
      </c>
      <c r="Q13" s="188">
        <f t="shared" ref="Q13:Q40" si="5">ROUND(E13*P13,2)</f>
        <v>0</v>
      </c>
      <c r="R13" s="190"/>
      <c r="S13" s="190" t="s">
        <v>443</v>
      </c>
      <c r="T13" s="191" t="s">
        <v>359</v>
      </c>
      <c r="U13" s="160">
        <v>0</v>
      </c>
      <c r="V13" s="160">
        <f t="shared" ref="V13:V40" si="6">ROUND(E13*U13,2)</f>
        <v>0</v>
      </c>
      <c r="W13" s="160"/>
      <c r="X13" s="160" t="s">
        <v>410</v>
      </c>
      <c r="Y13" s="160" t="s">
        <v>361</v>
      </c>
      <c r="Z13" s="150"/>
      <c r="AA13" s="150"/>
      <c r="AB13" s="150"/>
      <c r="AC13" s="150"/>
      <c r="AD13" s="150"/>
      <c r="AE13" s="150"/>
      <c r="AF13" s="150"/>
      <c r="AG13" s="150" t="s">
        <v>1578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5">
      <c r="A14" s="185">
        <v>3</v>
      </c>
      <c r="B14" s="186" t="s">
        <v>2461</v>
      </c>
      <c r="C14" s="192" t="s">
        <v>2462</v>
      </c>
      <c r="D14" s="187" t="s">
        <v>888</v>
      </c>
      <c r="E14" s="188">
        <v>1</v>
      </c>
      <c r="F14" s="189"/>
      <c r="G14" s="190">
        <f t="shared" si="0"/>
        <v>0</v>
      </c>
      <c r="H14" s="189"/>
      <c r="I14" s="190">
        <f t="shared" si="1"/>
        <v>0</v>
      </c>
      <c r="J14" s="189"/>
      <c r="K14" s="190">
        <f t="shared" si="2"/>
        <v>0</v>
      </c>
      <c r="L14" s="190">
        <v>21</v>
      </c>
      <c r="M14" s="190">
        <f t="shared" si="3"/>
        <v>0</v>
      </c>
      <c r="N14" s="188">
        <v>0</v>
      </c>
      <c r="O14" s="188">
        <f t="shared" si="4"/>
        <v>0</v>
      </c>
      <c r="P14" s="188">
        <v>0</v>
      </c>
      <c r="Q14" s="188">
        <f t="shared" si="5"/>
        <v>0</v>
      </c>
      <c r="R14" s="190"/>
      <c r="S14" s="190" t="s">
        <v>443</v>
      </c>
      <c r="T14" s="191" t="s">
        <v>359</v>
      </c>
      <c r="U14" s="160">
        <v>0</v>
      </c>
      <c r="V14" s="160">
        <f t="shared" si="6"/>
        <v>0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1578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5">
      <c r="A15" s="185">
        <v>4</v>
      </c>
      <c r="B15" s="186" t="s">
        <v>2463</v>
      </c>
      <c r="C15" s="192" t="s">
        <v>2464</v>
      </c>
      <c r="D15" s="187" t="s">
        <v>888</v>
      </c>
      <c r="E15" s="188">
        <v>1</v>
      </c>
      <c r="F15" s="189"/>
      <c r="G15" s="190">
        <f t="shared" si="0"/>
        <v>0</v>
      </c>
      <c r="H15" s="189"/>
      <c r="I15" s="190">
        <f t="shared" si="1"/>
        <v>0</v>
      </c>
      <c r="J15" s="189"/>
      <c r="K15" s="190">
        <f t="shared" si="2"/>
        <v>0</v>
      </c>
      <c r="L15" s="190">
        <v>21</v>
      </c>
      <c r="M15" s="190">
        <f t="shared" si="3"/>
        <v>0</v>
      </c>
      <c r="N15" s="188">
        <v>0</v>
      </c>
      <c r="O15" s="188">
        <f t="shared" si="4"/>
        <v>0</v>
      </c>
      <c r="P15" s="188">
        <v>0</v>
      </c>
      <c r="Q15" s="188">
        <f t="shared" si="5"/>
        <v>0</v>
      </c>
      <c r="R15" s="190"/>
      <c r="S15" s="190" t="s">
        <v>443</v>
      </c>
      <c r="T15" s="191" t="s">
        <v>359</v>
      </c>
      <c r="U15" s="160">
        <v>0</v>
      </c>
      <c r="V15" s="160">
        <f t="shared" si="6"/>
        <v>0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1578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5">
      <c r="A16" s="185">
        <v>5</v>
      </c>
      <c r="B16" s="186" t="s">
        <v>2465</v>
      </c>
      <c r="C16" s="192" t="s">
        <v>2466</v>
      </c>
      <c r="D16" s="187" t="s">
        <v>888</v>
      </c>
      <c r="E16" s="188">
        <v>1</v>
      </c>
      <c r="F16" s="189"/>
      <c r="G16" s="190">
        <f t="shared" si="0"/>
        <v>0</v>
      </c>
      <c r="H16" s="189"/>
      <c r="I16" s="190">
        <f t="shared" si="1"/>
        <v>0</v>
      </c>
      <c r="J16" s="189"/>
      <c r="K16" s="190">
        <f t="shared" si="2"/>
        <v>0</v>
      </c>
      <c r="L16" s="190">
        <v>21</v>
      </c>
      <c r="M16" s="190">
        <f t="shared" si="3"/>
        <v>0</v>
      </c>
      <c r="N16" s="188">
        <v>0</v>
      </c>
      <c r="O16" s="188">
        <f t="shared" si="4"/>
        <v>0</v>
      </c>
      <c r="P16" s="188">
        <v>0</v>
      </c>
      <c r="Q16" s="188">
        <f t="shared" si="5"/>
        <v>0</v>
      </c>
      <c r="R16" s="190"/>
      <c r="S16" s="190" t="s">
        <v>443</v>
      </c>
      <c r="T16" s="191" t="s">
        <v>359</v>
      </c>
      <c r="U16" s="160">
        <v>0</v>
      </c>
      <c r="V16" s="160">
        <f t="shared" si="6"/>
        <v>0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1578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5">
      <c r="A17" s="185">
        <v>6</v>
      </c>
      <c r="B17" s="186" t="s">
        <v>2467</v>
      </c>
      <c r="C17" s="192" t="s">
        <v>2468</v>
      </c>
      <c r="D17" s="187" t="s">
        <v>888</v>
      </c>
      <c r="E17" s="188">
        <v>1</v>
      </c>
      <c r="F17" s="189"/>
      <c r="G17" s="190">
        <f t="shared" si="0"/>
        <v>0</v>
      </c>
      <c r="H17" s="189"/>
      <c r="I17" s="190">
        <f t="shared" si="1"/>
        <v>0</v>
      </c>
      <c r="J17" s="189"/>
      <c r="K17" s="190">
        <f t="shared" si="2"/>
        <v>0</v>
      </c>
      <c r="L17" s="190">
        <v>21</v>
      </c>
      <c r="M17" s="190">
        <f t="shared" si="3"/>
        <v>0</v>
      </c>
      <c r="N17" s="188">
        <v>0</v>
      </c>
      <c r="O17" s="188">
        <f t="shared" si="4"/>
        <v>0</v>
      </c>
      <c r="P17" s="188">
        <v>0</v>
      </c>
      <c r="Q17" s="188">
        <f t="shared" si="5"/>
        <v>0</v>
      </c>
      <c r="R17" s="190"/>
      <c r="S17" s="190" t="s">
        <v>443</v>
      </c>
      <c r="T17" s="191" t="s">
        <v>359</v>
      </c>
      <c r="U17" s="160">
        <v>0</v>
      </c>
      <c r="V17" s="160">
        <f t="shared" si="6"/>
        <v>0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1578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20.399999999999999" outlineLevel="1" x14ac:dyDescent="0.25">
      <c r="A18" s="185">
        <v>7</v>
      </c>
      <c r="B18" s="186" t="s">
        <v>2469</v>
      </c>
      <c r="C18" s="192" t="s">
        <v>2470</v>
      </c>
      <c r="D18" s="187" t="s">
        <v>888</v>
      </c>
      <c r="E18" s="188">
        <v>1</v>
      </c>
      <c r="F18" s="189"/>
      <c r="G18" s="190">
        <f t="shared" si="0"/>
        <v>0</v>
      </c>
      <c r="H18" s="189"/>
      <c r="I18" s="190">
        <f t="shared" si="1"/>
        <v>0</v>
      </c>
      <c r="J18" s="189"/>
      <c r="K18" s="190">
        <f t="shared" si="2"/>
        <v>0</v>
      </c>
      <c r="L18" s="190">
        <v>21</v>
      </c>
      <c r="M18" s="190">
        <f t="shared" si="3"/>
        <v>0</v>
      </c>
      <c r="N18" s="188">
        <v>0</v>
      </c>
      <c r="O18" s="188">
        <f t="shared" si="4"/>
        <v>0</v>
      </c>
      <c r="P18" s="188">
        <v>0</v>
      </c>
      <c r="Q18" s="188">
        <f t="shared" si="5"/>
        <v>0</v>
      </c>
      <c r="R18" s="190"/>
      <c r="S18" s="190" t="s">
        <v>443</v>
      </c>
      <c r="T18" s="191" t="s">
        <v>359</v>
      </c>
      <c r="U18" s="160">
        <v>0</v>
      </c>
      <c r="V18" s="160">
        <f t="shared" si="6"/>
        <v>0</v>
      </c>
      <c r="W18" s="160"/>
      <c r="X18" s="160" t="s">
        <v>410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1578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5">
      <c r="A19" s="185">
        <v>8</v>
      </c>
      <c r="B19" s="186" t="s">
        <v>2471</v>
      </c>
      <c r="C19" s="192" t="s">
        <v>2472</v>
      </c>
      <c r="D19" s="187" t="s">
        <v>888</v>
      </c>
      <c r="E19" s="188">
        <v>2</v>
      </c>
      <c r="F19" s="189"/>
      <c r="G19" s="190">
        <f t="shared" si="0"/>
        <v>0</v>
      </c>
      <c r="H19" s="189"/>
      <c r="I19" s="190">
        <f t="shared" si="1"/>
        <v>0</v>
      </c>
      <c r="J19" s="189"/>
      <c r="K19" s="190">
        <f t="shared" si="2"/>
        <v>0</v>
      </c>
      <c r="L19" s="190">
        <v>21</v>
      </c>
      <c r="M19" s="190">
        <f t="shared" si="3"/>
        <v>0</v>
      </c>
      <c r="N19" s="188">
        <v>0</v>
      </c>
      <c r="O19" s="188">
        <f t="shared" si="4"/>
        <v>0</v>
      </c>
      <c r="P19" s="188">
        <v>0</v>
      </c>
      <c r="Q19" s="188">
        <f t="shared" si="5"/>
        <v>0</v>
      </c>
      <c r="R19" s="190"/>
      <c r="S19" s="190" t="s">
        <v>443</v>
      </c>
      <c r="T19" s="191" t="s">
        <v>359</v>
      </c>
      <c r="U19" s="160">
        <v>0</v>
      </c>
      <c r="V19" s="160">
        <f t="shared" si="6"/>
        <v>0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1578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5">
      <c r="A20" s="185">
        <v>9</v>
      </c>
      <c r="B20" s="186" t="s">
        <v>2473</v>
      </c>
      <c r="C20" s="192" t="s">
        <v>2474</v>
      </c>
      <c r="D20" s="187" t="s">
        <v>888</v>
      </c>
      <c r="E20" s="188">
        <v>2</v>
      </c>
      <c r="F20" s="189"/>
      <c r="G20" s="190">
        <f t="shared" si="0"/>
        <v>0</v>
      </c>
      <c r="H20" s="189"/>
      <c r="I20" s="190">
        <f t="shared" si="1"/>
        <v>0</v>
      </c>
      <c r="J20" s="189"/>
      <c r="K20" s="190">
        <f t="shared" si="2"/>
        <v>0</v>
      </c>
      <c r="L20" s="190">
        <v>21</v>
      </c>
      <c r="M20" s="190">
        <f t="shared" si="3"/>
        <v>0</v>
      </c>
      <c r="N20" s="188">
        <v>0</v>
      </c>
      <c r="O20" s="188">
        <f t="shared" si="4"/>
        <v>0</v>
      </c>
      <c r="P20" s="188">
        <v>0</v>
      </c>
      <c r="Q20" s="188">
        <f t="shared" si="5"/>
        <v>0</v>
      </c>
      <c r="R20" s="190"/>
      <c r="S20" s="190" t="s">
        <v>443</v>
      </c>
      <c r="T20" s="191" t="s">
        <v>359</v>
      </c>
      <c r="U20" s="160">
        <v>0</v>
      </c>
      <c r="V20" s="160">
        <f t="shared" si="6"/>
        <v>0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1578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5">
      <c r="A21" s="185">
        <v>10</v>
      </c>
      <c r="B21" s="186" t="s">
        <v>2475</v>
      </c>
      <c r="C21" s="192" t="s">
        <v>2476</v>
      </c>
      <c r="D21" s="187" t="s">
        <v>888</v>
      </c>
      <c r="E21" s="188">
        <v>4</v>
      </c>
      <c r="F21" s="189"/>
      <c r="G21" s="190">
        <f t="shared" si="0"/>
        <v>0</v>
      </c>
      <c r="H21" s="189"/>
      <c r="I21" s="190">
        <f t="shared" si="1"/>
        <v>0</v>
      </c>
      <c r="J21" s="189"/>
      <c r="K21" s="190">
        <f t="shared" si="2"/>
        <v>0</v>
      </c>
      <c r="L21" s="190">
        <v>21</v>
      </c>
      <c r="M21" s="190">
        <f t="shared" si="3"/>
        <v>0</v>
      </c>
      <c r="N21" s="188">
        <v>0</v>
      </c>
      <c r="O21" s="188">
        <f t="shared" si="4"/>
        <v>0</v>
      </c>
      <c r="P21" s="188">
        <v>0</v>
      </c>
      <c r="Q21" s="188">
        <f t="shared" si="5"/>
        <v>0</v>
      </c>
      <c r="R21" s="190"/>
      <c r="S21" s="190" t="s">
        <v>443</v>
      </c>
      <c r="T21" s="191" t="s">
        <v>359</v>
      </c>
      <c r="U21" s="160">
        <v>0</v>
      </c>
      <c r="V21" s="160">
        <f t="shared" si="6"/>
        <v>0</v>
      </c>
      <c r="W21" s="160"/>
      <c r="X21" s="160" t="s">
        <v>410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1578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5">
      <c r="A22" s="185">
        <v>11</v>
      </c>
      <c r="B22" s="186" t="s">
        <v>2477</v>
      </c>
      <c r="C22" s="192" t="s">
        <v>2478</v>
      </c>
      <c r="D22" s="187" t="s">
        <v>888</v>
      </c>
      <c r="E22" s="188">
        <v>16</v>
      </c>
      <c r="F22" s="189"/>
      <c r="G22" s="190">
        <f t="shared" si="0"/>
        <v>0</v>
      </c>
      <c r="H22" s="189"/>
      <c r="I22" s="190">
        <f t="shared" si="1"/>
        <v>0</v>
      </c>
      <c r="J22" s="189"/>
      <c r="K22" s="190">
        <f t="shared" si="2"/>
        <v>0</v>
      </c>
      <c r="L22" s="190">
        <v>21</v>
      </c>
      <c r="M22" s="190">
        <f t="shared" si="3"/>
        <v>0</v>
      </c>
      <c r="N22" s="188">
        <v>0</v>
      </c>
      <c r="O22" s="188">
        <f t="shared" si="4"/>
        <v>0</v>
      </c>
      <c r="P22" s="188">
        <v>0</v>
      </c>
      <c r="Q22" s="188">
        <f t="shared" si="5"/>
        <v>0</v>
      </c>
      <c r="R22" s="190"/>
      <c r="S22" s="190" t="s">
        <v>443</v>
      </c>
      <c r="T22" s="191" t="s">
        <v>359</v>
      </c>
      <c r="U22" s="160">
        <v>0</v>
      </c>
      <c r="V22" s="160">
        <f t="shared" si="6"/>
        <v>0</v>
      </c>
      <c r="W22" s="160"/>
      <c r="X22" s="160" t="s">
        <v>410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1578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5">
      <c r="A23" s="185">
        <v>12</v>
      </c>
      <c r="B23" s="186" t="s">
        <v>2479</v>
      </c>
      <c r="C23" s="192" t="s">
        <v>2480</v>
      </c>
      <c r="D23" s="187" t="s">
        <v>888</v>
      </c>
      <c r="E23" s="188">
        <v>1</v>
      </c>
      <c r="F23" s="189"/>
      <c r="G23" s="190">
        <f t="shared" si="0"/>
        <v>0</v>
      </c>
      <c r="H23" s="189"/>
      <c r="I23" s="190">
        <f t="shared" si="1"/>
        <v>0</v>
      </c>
      <c r="J23" s="189"/>
      <c r="K23" s="190">
        <f t="shared" si="2"/>
        <v>0</v>
      </c>
      <c r="L23" s="190">
        <v>21</v>
      </c>
      <c r="M23" s="190">
        <f t="shared" si="3"/>
        <v>0</v>
      </c>
      <c r="N23" s="188">
        <v>0</v>
      </c>
      <c r="O23" s="188">
        <f t="shared" si="4"/>
        <v>0</v>
      </c>
      <c r="P23" s="188">
        <v>0</v>
      </c>
      <c r="Q23" s="188">
        <f t="shared" si="5"/>
        <v>0</v>
      </c>
      <c r="R23" s="190"/>
      <c r="S23" s="190" t="s">
        <v>443</v>
      </c>
      <c r="T23" s="191" t="s">
        <v>359</v>
      </c>
      <c r="U23" s="160">
        <v>0</v>
      </c>
      <c r="V23" s="160">
        <f t="shared" si="6"/>
        <v>0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1578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5">
      <c r="A24" s="185">
        <v>13</v>
      </c>
      <c r="B24" s="186" t="s">
        <v>2481</v>
      </c>
      <c r="C24" s="192" t="s">
        <v>2482</v>
      </c>
      <c r="D24" s="187" t="s">
        <v>888</v>
      </c>
      <c r="E24" s="188">
        <v>4</v>
      </c>
      <c r="F24" s="189"/>
      <c r="G24" s="190">
        <f t="shared" si="0"/>
        <v>0</v>
      </c>
      <c r="H24" s="189"/>
      <c r="I24" s="190">
        <f t="shared" si="1"/>
        <v>0</v>
      </c>
      <c r="J24" s="189"/>
      <c r="K24" s="190">
        <f t="shared" si="2"/>
        <v>0</v>
      </c>
      <c r="L24" s="190">
        <v>21</v>
      </c>
      <c r="M24" s="190">
        <f t="shared" si="3"/>
        <v>0</v>
      </c>
      <c r="N24" s="188">
        <v>0</v>
      </c>
      <c r="O24" s="188">
        <f t="shared" si="4"/>
        <v>0</v>
      </c>
      <c r="P24" s="188">
        <v>0</v>
      </c>
      <c r="Q24" s="188">
        <f t="shared" si="5"/>
        <v>0</v>
      </c>
      <c r="R24" s="190"/>
      <c r="S24" s="190" t="s">
        <v>443</v>
      </c>
      <c r="T24" s="191" t="s">
        <v>359</v>
      </c>
      <c r="U24" s="160">
        <v>0</v>
      </c>
      <c r="V24" s="160">
        <f t="shared" si="6"/>
        <v>0</v>
      </c>
      <c r="W24" s="160"/>
      <c r="X24" s="160" t="s">
        <v>410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1578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5">
      <c r="A25" s="185">
        <v>14</v>
      </c>
      <c r="B25" s="186" t="s">
        <v>2483</v>
      </c>
      <c r="C25" s="192" t="s">
        <v>2484</v>
      </c>
      <c r="D25" s="187" t="s">
        <v>888</v>
      </c>
      <c r="E25" s="188">
        <v>3</v>
      </c>
      <c r="F25" s="189"/>
      <c r="G25" s="190">
        <f t="shared" si="0"/>
        <v>0</v>
      </c>
      <c r="H25" s="189"/>
      <c r="I25" s="190">
        <f t="shared" si="1"/>
        <v>0</v>
      </c>
      <c r="J25" s="189"/>
      <c r="K25" s="190">
        <f t="shared" si="2"/>
        <v>0</v>
      </c>
      <c r="L25" s="190">
        <v>21</v>
      </c>
      <c r="M25" s="190">
        <f t="shared" si="3"/>
        <v>0</v>
      </c>
      <c r="N25" s="188">
        <v>0</v>
      </c>
      <c r="O25" s="188">
        <f t="shared" si="4"/>
        <v>0</v>
      </c>
      <c r="P25" s="188">
        <v>0</v>
      </c>
      <c r="Q25" s="188">
        <f t="shared" si="5"/>
        <v>0</v>
      </c>
      <c r="R25" s="190"/>
      <c r="S25" s="190" t="s">
        <v>443</v>
      </c>
      <c r="T25" s="191" t="s">
        <v>359</v>
      </c>
      <c r="U25" s="160">
        <v>0</v>
      </c>
      <c r="V25" s="160">
        <f t="shared" si="6"/>
        <v>0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1578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0.399999999999999" outlineLevel="1" x14ac:dyDescent="0.25">
      <c r="A26" s="185">
        <v>15</v>
      </c>
      <c r="B26" s="186" t="s">
        <v>2485</v>
      </c>
      <c r="C26" s="192" t="s">
        <v>2486</v>
      </c>
      <c r="D26" s="187" t="s">
        <v>888</v>
      </c>
      <c r="E26" s="188">
        <v>12</v>
      </c>
      <c r="F26" s="189"/>
      <c r="G26" s="190">
        <f t="shared" si="0"/>
        <v>0</v>
      </c>
      <c r="H26" s="189"/>
      <c r="I26" s="190">
        <f t="shared" si="1"/>
        <v>0</v>
      </c>
      <c r="J26" s="189"/>
      <c r="K26" s="190">
        <f t="shared" si="2"/>
        <v>0</v>
      </c>
      <c r="L26" s="190">
        <v>21</v>
      </c>
      <c r="M26" s="190">
        <f t="shared" si="3"/>
        <v>0</v>
      </c>
      <c r="N26" s="188">
        <v>0</v>
      </c>
      <c r="O26" s="188">
        <f t="shared" si="4"/>
        <v>0</v>
      </c>
      <c r="P26" s="188">
        <v>0</v>
      </c>
      <c r="Q26" s="188">
        <f t="shared" si="5"/>
        <v>0</v>
      </c>
      <c r="R26" s="190"/>
      <c r="S26" s="190" t="s">
        <v>443</v>
      </c>
      <c r="T26" s="191" t="s">
        <v>359</v>
      </c>
      <c r="U26" s="160">
        <v>0</v>
      </c>
      <c r="V26" s="160">
        <f t="shared" si="6"/>
        <v>0</v>
      </c>
      <c r="W26" s="160"/>
      <c r="X26" s="160" t="s">
        <v>410</v>
      </c>
      <c r="Y26" s="160" t="s">
        <v>361</v>
      </c>
      <c r="Z26" s="150"/>
      <c r="AA26" s="150"/>
      <c r="AB26" s="150"/>
      <c r="AC26" s="150"/>
      <c r="AD26" s="150"/>
      <c r="AE26" s="150"/>
      <c r="AF26" s="150"/>
      <c r="AG26" s="150" t="s">
        <v>1578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85">
        <v>16</v>
      </c>
      <c r="B27" s="186" t="s">
        <v>2487</v>
      </c>
      <c r="C27" s="192" t="s">
        <v>2488</v>
      </c>
      <c r="D27" s="187" t="s">
        <v>888</v>
      </c>
      <c r="E27" s="188">
        <v>1</v>
      </c>
      <c r="F27" s="189"/>
      <c r="G27" s="190">
        <f t="shared" si="0"/>
        <v>0</v>
      </c>
      <c r="H27" s="189"/>
      <c r="I27" s="190">
        <f t="shared" si="1"/>
        <v>0</v>
      </c>
      <c r="J27" s="189"/>
      <c r="K27" s="190">
        <f t="shared" si="2"/>
        <v>0</v>
      </c>
      <c r="L27" s="190">
        <v>21</v>
      </c>
      <c r="M27" s="190">
        <f t="shared" si="3"/>
        <v>0</v>
      </c>
      <c r="N27" s="188">
        <v>0</v>
      </c>
      <c r="O27" s="188">
        <f t="shared" si="4"/>
        <v>0</v>
      </c>
      <c r="P27" s="188">
        <v>0</v>
      </c>
      <c r="Q27" s="188">
        <f t="shared" si="5"/>
        <v>0</v>
      </c>
      <c r="R27" s="190"/>
      <c r="S27" s="190" t="s">
        <v>443</v>
      </c>
      <c r="T27" s="191" t="s">
        <v>359</v>
      </c>
      <c r="U27" s="160">
        <v>0</v>
      </c>
      <c r="V27" s="160">
        <f t="shared" si="6"/>
        <v>0</v>
      </c>
      <c r="W27" s="160"/>
      <c r="X27" s="160" t="s">
        <v>410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1578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ht="20.399999999999999" outlineLevel="1" x14ac:dyDescent="0.25">
      <c r="A28" s="185">
        <v>17</v>
      </c>
      <c r="B28" s="186" t="s">
        <v>2489</v>
      </c>
      <c r="C28" s="192" t="s">
        <v>2490</v>
      </c>
      <c r="D28" s="187" t="s">
        <v>888</v>
      </c>
      <c r="E28" s="188">
        <v>4</v>
      </c>
      <c r="F28" s="189"/>
      <c r="G28" s="190">
        <f t="shared" si="0"/>
        <v>0</v>
      </c>
      <c r="H28" s="189"/>
      <c r="I28" s="190">
        <f t="shared" si="1"/>
        <v>0</v>
      </c>
      <c r="J28" s="189"/>
      <c r="K28" s="190">
        <f t="shared" si="2"/>
        <v>0</v>
      </c>
      <c r="L28" s="190">
        <v>21</v>
      </c>
      <c r="M28" s="190">
        <f t="shared" si="3"/>
        <v>0</v>
      </c>
      <c r="N28" s="188">
        <v>0</v>
      </c>
      <c r="O28" s="188">
        <f t="shared" si="4"/>
        <v>0</v>
      </c>
      <c r="P28" s="188">
        <v>0</v>
      </c>
      <c r="Q28" s="188">
        <f t="shared" si="5"/>
        <v>0</v>
      </c>
      <c r="R28" s="190"/>
      <c r="S28" s="190" t="s">
        <v>443</v>
      </c>
      <c r="T28" s="191" t="s">
        <v>359</v>
      </c>
      <c r="U28" s="160">
        <v>0</v>
      </c>
      <c r="V28" s="160">
        <f t="shared" si="6"/>
        <v>0</v>
      </c>
      <c r="W28" s="160"/>
      <c r="X28" s="160" t="s">
        <v>410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1578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85">
        <v>18</v>
      </c>
      <c r="B29" s="186" t="s">
        <v>2491</v>
      </c>
      <c r="C29" s="192" t="s">
        <v>2492</v>
      </c>
      <c r="D29" s="187" t="s">
        <v>888</v>
      </c>
      <c r="E29" s="188">
        <v>1</v>
      </c>
      <c r="F29" s="189"/>
      <c r="G29" s="190">
        <f t="shared" si="0"/>
        <v>0</v>
      </c>
      <c r="H29" s="189"/>
      <c r="I29" s="190">
        <f t="shared" si="1"/>
        <v>0</v>
      </c>
      <c r="J29" s="189"/>
      <c r="K29" s="190">
        <f t="shared" si="2"/>
        <v>0</v>
      </c>
      <c r="L29" s="190">
        <v>21</v>
      </c>
      <c r="M29" s="190">
        <f t="shared" si="3"/>
        <v>0</v>
      </c>
      <c r="N29" s="188">
        <v>0</v>
      </c>
      <c r="O29" s="188">
        <f t="shared" si="4"/>
        <v>0</v>
      </c>
      <c r="P29" s="188">
        <v>0</v>
      </c>
      <c r="Q29" s="188">
        <f t="shared" si="5"/>
        <v>0</v>
      </c>
      <c r="R29" s="190"/>
      <c r="S29" s="190" t="s">
        <v>443</v>
      </c>
      <c r="T29" s="191" t="s">
        <v>359</v>
      </c>
      <c r="U29" s="160">
        <v>0</v>
      </c>
      <c r="V29" s="160">
        <f t="shared" si="6"/>
        <v>0</v>
      </c>
      <c r="W29" s="160"/>
      <c r="X29" s="160" t="s">
        <v>410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1578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ht="20.399999999999999" outlineLevel="1" x14ac:dyDescent="0.25">
      <c r="A30" s="185">
        <v>19</v>
      </c>
      <c r="B30" s="186" t="s">
        <v>2493</v>
      </c>
      <c r="C30" s="192" t="s">
        <v>2494</v>
      </c>
      <c r="D30" s="187" t="s">
        <v>888</v>
      </c>
      <c r="E30" s="188">
        <v>4</v>
      </c>
      <c r="F30" s="189"/>
      <c r="G30" s="190">
        <f t="shared" si="0"/>
        <v>0</v>
      </c>
      <c r="H30" s="189"/>
      <c r="I30" s="190">
        <f t="shared" si="1"/>
        <v>0</v>
      </c>
      <c r="J30" s="189"/>
      <c r="K30" s="190">
        <f t="shared" si="2"/>
        <v>0</v>
      </c>
      <c r="L30" s="190">
        <v>21</v>
      </c>
      <c r="M30" s="190">
        <f t="shared" si="3"/>
        <v>0</v>
      </c>
      <c r="N30" s="188">
        <v>0</v>
      </c>
      <c r="O30" s="188">
        <f t="shared" si="4"/>
        <v>0</v>
      </c>
      <c r="P30" s="188">
        <v>0</v>
      </c>
      <c r="Q30" s="188">
        <f t="shared" si="5"/>
        <v>0</v>
      </c>
      <c r="R30" s="190"/>
      <c r="S30" s="190" t="s">
        <v>443</v>
      </c>
      <c r="T30" s="191" t="s">
        <v>359</v>
      </c>
      <c r="U30" s="160">
        <v>0</v>
      </c>
      <c r="V30" s="160">
        <f t="shared" si="6"/>
        <v>0</v>
      </c>
      <c r="W30" s="160"/>
      <c r="X30" s="160" t="s">
        <v>410</v>
      </c>
      <c r="Y30" s="160" t="s">
        <v>361</v>
      </c>
      <c r="Z30" s="150"/>
      <c r="AA30" s="150"/>
      <c r="AB30" s="150"/>
      <c r="AC30" s="150"/>
      <c r="AD30" s="150"/>
      <c r="AE30" s="150"/>
      <c r="AF30" s="150"/>
      <c r="AG30" s="150" t="s">
        <v>1578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5">
      <c r="A31" s="185">
        <v>20</v>
      </c>
      <c r="B31" s="186" t="s">
        <v>2495</v>
      </c>
      <c r="C31" s="192" t="s">
        <v>2496</v>
      </c>
      <c r="D31" s="187" t="s">
        <v>888</v>
      </c>
      <c r="E31" s="188">
        <v>1</v>
      </c>
      <c r="F31" s="189"/>
      <c r="G31" s="190">
        <f t="shared" si="0"/>
        <v>0</v>
      </c>
      <c r="H31" s="189"/>
      <c r="I31" s="190">
        <f t="shared" si="1"/>
        <v>0</v>
      </c>
      <c r="J31" s="189"/>
      <c r="K31" s="190">
        <f t="shared" si="2"/>
        <v>0</v>
      </c>
      <c r="L31" s="190">
        <v>21</v>
      </c>
      <c r="M31" s="190">
        <f t="shared" si="3"/>
        <v>0</v>
      </c>
      <c r="N31" s="188">
        <v>0</v>
      </c>
      <c r="O31" s="188">
        <f t="shared" si="4"/>
        <v>0</v>
      </c>
      <c r="P31" s="188">
        <v>0</v>
      </c>
      <c r="Q31" s="188">
        <f t="shared" si="5"/>
        <v>0</v>
      </c>
      <c r="R31" s="190"/>
      <c r="S31" s="190" t="s">
        <v>443</v>
      </c>
      <c r="T31" s="191" t="s">
        <v>359</v>
      </c>
      <c r="U31" s="160">
        <v>0</v>
      </c>
      <c r="V31" s="160">
        <f t="shared" si="6"/>
        <v>0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1578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ht="20.399999999999999" outlineLevel="1" x14ac:dyDescent="0.25">
      <c r="A32" s="185">
        <v>21</v>
      </c>
      <c r="B32" s="186" t="s">
        <v>2497</v>
      </c>
      <c r="C32" s="192" t="s">
        <v>2498</v>
      </c>
      <c r="D32" s="187" t="s">
        <v>888</v>
      </c>
      <c r="E32" s="188">
        <v>4</v>
      </c>
      <c r="F32" s="189"/>
      <c r="G32" s="190">
        <f t="shared" si="0"/>
        <v>0</v>
      </c>
      <c r="H32" s="189"/>
      <c r="I32" s="190">
        <f t="shared" si="1"/>
        <v>0</v>
      </c>
      <c r="J32" s="189"/>
      <c r="K32" s="190">
        <f t="shared" si="2"/>
        <v>0</v>
      </c>
      <c r="L32" s="190">
        <v>21</v>
      </c>
      <c r="M32" s="190">
        <f t="shared" si="3"/>
        <v>0</v>
      </c>
      <c r="N32" s="188">
        <v>0</v>
      </c>
      <c r="O32" s="188">
        <f t="shared" si="4"/>
        <v>0</v>
      </c>
      <c r="P32" s="188">
        <v>0</v>
      </c>
      <c r="Q32" s="188">
        <f t="shared" si="5"/>
        <v>0</v>
      </c>
      <c r="R32" s="190"/>
      <c r="S32" s="190" t="s">
        <v>443</v>
      </c>
      <c r="T32" s="191" t="s">
        <v>359</v>
      </c>
      <c r="U32" s="160">
        <v>0</v>
      </c>
      <c r="V32" s="160">
        <f t="shared" si="6"/>
        <v>0</v>
      </c>
      <c r="W32" s="160"/>
      <c r="X32" s="160" t="s">
        <v>410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1578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ht="20.399999999999999" outlineLevel="1" x14ac:dyDescent="0.25">
      <c r="A33" s="185">
        <v>22</v>
      </c>
      <c r="B33" s="186" t="s">
        <v>2499</v>
      </c>
      <c r="C33" s="192" t="s">
        <v>2500</v>
      </c>
      <c r="D33" s="187" t="s">
        <v>888</v>
      </c>
      <c r="E33" s="188">
        <v>3</v>
      </c>
      <c r="F33" s="189"/>
      <c r="G33" s="190">
        <f t="shared" si="0"/>
        <v>0</v>
      </c>
      <c r="H33" s="189"/>
      <c r="I33" s="190">
        <f t="shared" si="1"/>
        <v>0</v>
      </c>
      <c r="J33" s="189"/>
      <c r="K33" s="190">
        <f t="shared" si="2"/>
        <v>0</v>
      </c>
      <c r="L33" s="190">
        <v>21</v>
      </c>
      <c r="M33" s="190">
        <f t="shared" si="3"/>
        <v>0</v>
      </c>
      <c r="N33" s="188">
        <v>0</v>
      </c>
      <c r="O33" s="188">
        <f t="shared" si="4"/>
        <v>0</v>
      </c>
      <c r="P33" s="188">
        <v>0</v>
      </c>
      <c r="Q33" s="188">
        <f t="shared" si="5"/>
        <v>0</v>
      </c>
      <c r="R33" s="190"/>
      <c r="S33" s="190" t="s">
        <v>443</v>
      </c>
      <c r="T33" s="191" t="s">
        <v>359</v>
      </c>
      <c r="U33" s="160">
        <v>0</v>
      </c>
      <c r="V33" s="160">
        <f t="shared" si="6"/>
        <v>0</v>
      </c>
      <c r="W33" s="160"/>
      <c r="X33" s="160" t="s">
        <v>410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1578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20.399999999999999" outlineLevel="1" x14ac:dyDescent="0.25">
      <c r="A34" s="185">
        <v>23</v>
      </c>
      <c r="B34" s="186" t="s">
        <v>2501</v>
      </c>
      <c r="C34" s="192" t="s">
        <v>2502</v>
      </c>
      <c r="D34" s="187" t="s">
        <v>888</v>
      </c>
      <c r="E34" s="188">
        <v>12</v>
      </c>
      <c r="F34" s="189"/>
      <c r="G34" s="190">
        <f t="shared" si="0"/>
        <v>0</v>
      </c>
      <c r="H34" s="189"/>
      <c r="I34" s="190">
        <f t="shared" si="1"/>
        <v>0</v>
      </c>
      <c r="J34" s="189"/>
      <c r="K34" s="190">
        <f t="shared" si="2"/>
        <v>0</v>
      </c>
      <c r="L34" s="190">
        <v>21</v>
      </c>
      <c r="M34" s="190">
        <f t="shared" si="3"/>
        <v>0</v>
      </c>
      <c r="N34" s="188">
        <v>0</v>
      </c>
      <c r="O34" s="188">
        <f t="shared" si="4"/>
        <v>0</v>
      </c>
      <c r="P34" s="188">
        <v>0</v>
      </c>
      <c r="Q34" s="188">
        <f t="shared" si="5"/>
        <v>0</v>
      </c>
      <c r="R34" s="190"/>
      <c r="S34" s="190" t="s">
        <v>443</v>
      </c>
      <c r="T34" s="191" t="s">
        <v>359</v>
      </c>
      <c r="U34" s="160">
        <v>0</v>
      </c>
      <c r="V34" s="160">
        <f t="shared" si="6"/>
        <v>0</v>
      </c>
      <c r="W34" s="160"/>
      <c r="X34" s="160" t="s">
        <v>410</v>
      </c>
      <c r="Y34" s="160" t="s">
        <v>361</v>
      </c>
      <c r="Z34" s="150"/>
      <c r="AA34" s="150"/>
      <c r="AB34" s="150"/>
      <c r="AC34" s="150"/>
      <c r="AD34" s="150"/>
      <c r="AE34" s="150"/>
      <c r="AF34" s="150"/>
      <c r="AG34" s="150" t="s">
        <v>1578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85">
        <v>24</v>
      </c>
      <c r="B35" s="186" t="s">
        <v>2503</v>
      </c>
      <c r="C35" s="192" t="s">
        <v>2504</v>
      </c>
      <c r="D35" s="187" t="s">
        <v>888</v>
      </c>
      <c r="E35" s="188">
        <v>1</v>
      </c>
      <c r="F35" s="189"/>
      <c r="G35" s="190">
        <f t="shared" si="0"/>
        <v>0</v>
      </c>
      <c r="H35" s="189"/>
      <c r="I35" s="190">
        <f t="shared" si="1"/>
        <v>0</v>
      </c>
      <c r="J35" s="189"/>
      <c r="K35" s="190">
        <f t="shared" si="2"/>
        <v>0</v>
      </c>
      <c r="L35" s="190">
        <v>21</v>
      </c>
      <c r="M35" s="190">
        <f t="shared" si="3"/>
        <v>0</v>
      </c>
      <c r="N35" s="188">
        <v>0</v>
      </c>
      <c r="O35" s="188">
        <f t="shared" si="4"/>
        <v>0</v>
      </c>
      <c r="P35" s="188">
        <v>0</v>
      </c>
      <c r="Q35" s="188">
        <f t="shared" si="5"/>
        <v>0</v>
      </c>
      <c r="R35" s="190"/>
      <c r="S35" s="190" t="s">
        <v>443</v>
      </c>
      <c r="T35" s="191" t="s">
        <v>359</v>
      </c>
      <c r="U35" s="160">
        <v>0</v>
      </c>
      <c r="V35" s="160">
        <f t="shared" si="6"/>
        <v>0</v>
      </c>
      <c r="W35" s="160"/>
      <c r="X35" s="160" t="s">
        <v>410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1578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20.399999999999999" outlineLevel="1" x14ac:dyDescent="0.25">
      <c r="A36" s="185">
        <v>25</v>
      </c>
      <c r="B36" s="186" t="s">
        <v>2505</v>
      </c>
      <c r="C36" s="192" t="s">
        <v>2506</v>
      </c>
      <c r="D36" s="187" t="s">
        <v>888</v>
      </c>
      <c r="E36" s="188">
        <v>4</v>
      </c>
      <c r="F36" s="189"/>
      <c r="G36" s="190">
        <f t="shared" si="0"/>
        <v>0</v>
      </c>
      <c r="H36" s="189"/>
      <c r="I36" s="190">
        <f t="shared" si="1"/>
        <v>0</v>
      </c>
      <c r="J36" s="189"/>
      <c r="K36" s="190">
        <f t="shared" si="2"/>
        <v>0</v>
      </c>
      <c r="L36" s="190">
        <v>21</v>
      </c>
      <c r="M36" s="190">
        <f t="shared" si="3"/>
        <v>0</v>
      </c>
      <c r="N36" s="188">
        <v>0</v>
      </c>
      <c r="O36" s="188">
        <f t="shared" si="4"/>
        <v>0</v>
      </c>
      <c r="P36" s="188">
        <v>0</v>
      </c>
      <c r="Q36" s="188">
        <f t="shared" si="5"/>
        <v>0</v>
      </c>
      <c r="R36" s="190"/>
      <c r="S36" s="190" t="s">
        <v>443</v>
      </c>
      <c r="T36" s="191" t="s">
        <v>359</v>
      </c>
      <c r="U36" s="160">
        <v>0</v>
      </c>
      <c r="V36" s="160">
        <f t="shared" si="6"/>
        <v>0</v>
      </c>
      <c r="W36" s="160"/>
      <c r="X36" s="160" t="s">
        <v>410</v>
      </c>
      <c r="Y36" s="160" t="s">
        <v>361</v>
      </c>
      <c r="Z36" s="150"/>
      <c r="AA36" s="150"/>
      <c r="AB36" s="150"/>
      <c r="AC36" s="150"/>
      <c r="AD36" s="150"/>
      <c r="AE36" s="150"/>
      <c r="AF36" s="150"/>
      <c r="AG36" s="150" t="s">
        <v>1578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5">
      <c r="A37" s="185">
        <v>26</v>
      </c>
      <c r="B37" s="186" t="s">
        <v>2507</v>
      </c>
      <c r="C37" s="192" t="s">
        <v>2508</v>
      </c>
      <c r="D37" s="187" t="s">
        <v>888</v>
      </c>
      <c r="E37" s="188">
        <v>1</v>
      </c>
      <c r="F37" s="189"/>
      <c r="G37" s="190">
        <f t="shared" si="0"/>
        <v>0</v>
      </c>
      <c r="H37" s="189"/>
      <c r="I37" s="190">
        <f t="shared" si="1"/>
        <v>0</v>
      </c>
      <c r="J37" s="189"/>
      <c r="K37" s="190">
        <f t="shared" si="2"/>
        <v>0</v>
      </c>
      <c r="L37" s="190">
        <v>21</v>
      </c>
      <c r="M37" s="190">
        <f t="shared" si="3"/>
        <v>0</v>
      </c>
      <c r="N37" s="188">
        <v>0</v>
      </c>
      <c r="O37" s="188">
        <f t="shared" si="4"/>
        <v>0</v>
      </c>
      <c r="P37" s="188">
        <v>0</v>
      </c>
      <c r="Q37" s="188">
        <f t="shared" si="5"/>
        <v>0</v>
      </c>
      <c r="R37" s="190"/>
      <c r="S37" s="190" t="s">
        <v>443</v>
      </c>
      <c r="T37" s="191" t="s">
        <v>359</v>
      </c>
      <c r="U37" s="160">
        <v>0</v>
      </c>
      <c r="V37" s="160">
        <f t="shared" si="6"/>
        <v>0</v>
      </c>
      <c r="W37" s="160"/>
      <c r="X37" s="160" t="s">
        <v>410</v>
      </c>
      <c r="Y37" s="160" t="s">
        <v>361</v>
      </c>
      <c r="Z37" s="150"/>
      <c r="AA37" s="150"/>
      <c r="AB37" s="150"/>
      <c r="AC37" s="150"/>
      <c r="AD37" s="150"/>
      <c r="AE37" s="150"/>
      <c r="AF37" s="150"/>
      <c r="AG37" s="150" t="s">
        <v>1578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0.399999999999999" outlineLevel="1" x14ac:dyDescent="0.25">
      <c r="A38" s="185">
        <v>27</v>
      </c>
      <c r="B38" s="186" t="s">
        <v>2509</v>
      </c>
      <c r="C38" s="192" t="s">
        <v>2510</v>
      </c>
      <c r="D38" s="187" t="s">
        <v>888</v>
      </c>
      <c r="E38" s="188">
        <v>4</v>
      </c>
      <c r="F38" s="189"/>
      <c r="G38" s="190">
        <f t="shared" si="0"/>
        <v>0</v>
      </c>
      <c r="H38" s="189"/>
      <c r="I38" s="190">
        <f t="shared" si="1"/>
        <v>0</v>
      </c>
      <c r="J38" s="189"/>
      <c r="K38" s="190">
        <f t="shared" si="2"/>
        <v>0</v>
      </c>
      <c r="L38" s="190">
        <v>21</v>
      </c>
      <c r="M38" s="190">
        <f t="shared" si="3"/>
        <v>0</v>
      </c>
      <c r="N38" s="188">
        <v>0</v>
      </c>
      <c r="O38" s="188">
        <f t="shared" si="4"/>
        <v>0</v>
      </c>
      <c r="P38" s="188">
        <v>0</v>
      </c>
      <c r="Q38" s="188">
        <f t="shared" si="5"/>
        <v>0</v>
      </c>
      <c r="R38" s="190"/>
      <c r="S38" s="190" t="s">
        <v>443</v>
      </c>
      <c r="T38" s="191" t="s">
        <v>359</v>
      </c>
      <c r="U38" s="160">
        <v>0</v>
      </c>
      <c r="V38" s="160">
        <f t="shared" si="6"/>
        <v>0</v>
      </c>
      <c r="W38" s="160"/>
      <c r="X38" s="160" t="s">
        <v>410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1578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ht="20.399999999999999" outlineLevel="1" x14ac:dyDescent="0.25">
      <c r="A39" s="185">
        <v>28</v>
      </c>
      <c r="B39" s="186" t="s">
        <v>2511</v>
      </c>
      <c r="C39" s="192" t="s">
        <v>2512</v>
      </c>
      <c r="D39" s="187" t="s">
        <v>888</v>
      </c>
      <c r="E39" s="188">
        <v>1</v>
      </c>
      <c r="F39" s="189"/>
      <c r="G39" s="190">
        <f t="shared" si="0"/>
        <v>0</v>
      </c>
      <c r="H39" s="189"/>
      <c r="I39" s="190">
        <f t="shared" si="1"/>
        <v>0</v>
      </c>
      <c r="J39" s="189"/>
      <c r="K39" s="190">
        <f t="shared" si="2"/>
        <v>0</v>
      </c>
      <c r="L39" s="190">
        <v>21</v>
      </c>
      <c r="M39" s="190">
        <f t="shared" si="3"/>
        <v>0</v>
      </c>
      <c r="N39" s="188">
        <v>0</v>
      </c>
      <c r="O39" s="188">
        <f t="shared" si="4"/>
        <v>0</v>
      </c>
      <c r="P39" s="188">
        <v>0</v>
      </c>
      <c r="Q39" s="188">
        <f t="shared" si="5"/>
        <v>0</v>
      </c>
      <c r="R39" s="190"/>
      <c r="S39" s="190" t="s">
        <v>443</v>
      </c>
      <c r="T39" s="191" t="s">
        <v>359</v>
      </c>
      <c r="U39" s="160">
        <v>0</v>
      </c>
      <c r="V39" s="160">
        <f t="shared" si="6"/>
        <v>0</v>
      </c>
      <c r="W39" s="160"/>
      <c r="X39" s="160" t="s">
        <v>410</v>
      </c>
      <c r="Y39" s="160" t="s">
        <v>361</v>
      </c>
      <c r="Z39" s="150"/>
      <c r="AA39" s="150"/>
      <c r="AB39" s="150"/>
      <c r="AC39" s="150"/>
      <c r="AD39" s="150"/>
      <c r="AE39" s="150"/>
      <c r="AF39" s="150"/>
      <c r="AG39" s="150" t="s">
        <v>1578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ht="20.399999999999999" outlineLevel="1" x14ac:dyDescent="0.25">
      <c r="A40" s="185">
        <v>29</v>
      </c>
      <c r="B40" s="186" t="s">
        <v>2513</v>
      </c>
      <c r="C40" s="192" t="s">
        <v>2514</v>
      </c>
      <c r="D40" s="187" t="s">
        <v>426</v>
      </c>
      <c r="E40" s="188">
        <v>1.6</v>
      </c>
      <c r="F40" s="189"/>
      <c r="G40" s="190">
        <f t="shared" si="0"/>
        <v>0</v>
      </c>
      <c r="H40" s="189"/>
      <c r="I40" s="190">
        <f t="shared" si="1"/>
        <v>0</v>
      </c>
      <c r="J40" s="189"/>
      <c r="K40" s="190">
        <f t="shared" si="2"/>
        <v>0</v>
      </c>
      <c r="L40" s="190">
        <v>21</v>
      </c>
      <c r="M40" s="190">
        <f t="shared" si="3"/>
        <v>0</v>
      </c>
      <c r="N40" s="188">
        <v>0</v>
      </c>
      <c r="O40" s="188">
        <f t="shared" si="4"/>
        <v>0</v>
      </c>
      <c r="P40" s="188">
        <v>0</v>
      </c>
      <c r="Q40" s="188">
        <f t="shared" si="5"/>
        <v>0</v>
      </c>
      <c r="R40" s="190"/>
      <c r="S40" s="190" t="s">
        <v>443</v>
      </c>
      <c r="T40" s="191" t="s">
        <v>359</v>
      </c>
      <c r="U40" s="160">
        <v>0</v>
      </c>
      <c r="V40" s="160">
        <f t="shared" si="6"/>
        <v>0</v>
      </c>
      <c r="W40" s="160"/>
      <c r="X40" s="160" t="s">
        <v>410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1578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x14ac:dyDescent="0.25">
      <c r="A41" s="162" t="s">
        <v>353</v>
      </c>
      <c r="B41" s="163" t="s">
        <v>197</v>
      </c>
      <c r="C41" s="177" t="s">
        <v>198</v>
      </c>
      <c r="D41" s="164"/>
      <c r="E41" s="165"/>
      <c r="F41" s="166"/>
      <c r="G41" s="166">
        <f>SUMIF(AG42:AG51,"&lt;&gt;NOR",G42:G51)</f>
        <v>0</v>
      </c>
      <c r="H41" s="166"/>
      <c r="I41" s="166">
        <f>SUM(I42:I51)</f>
        <v>0</v>
      </c>
      <c r="J41" s="166"/>
      <c r="K41" s="166">
        <f>SUM(K42:K51)</f>
        <v>0</v>
      </c>
      <c r="L41" s="166"/>
      <c r="M41" s="166">
        <f>SUM(M42:M51)</f>
        <v>0</v>
      </c>
      <c r="N41" s="165"/>
      <c r="O41" s="165">
        <f>SUM(O42:O51)</f>
        <v>0</v>
      </c>
      <c r="P41" s="165"/>
      <c r="Q41" s="165">
        <f>SUM(Q42:Q51)</f>
        <v>0</v>
      </c>
      <c r="R41" s="166"/>
      <c r="S41" s="166"/>
      <c r="T41" s="167"/>
      <c r="U41" s="161"/>
      <c r="V41" s="161">
        <f>SUM(V42:V51)</f>
        <v>0</v>
      </c>
      <c r="W41" s="161"/>
      <c r="X41" s="161"/>
      <c r="Y41" s="161"/>
      <c r="AG41" t="s">
        <v>354</v>
      </c>
    </row>
    <row r="42" spans="1:60" ht="20.399999999999999" outlineLevel="1" x14ac:dyDescent="0.25">
      <c r="A42" s="185">
        <v>30</v>
      </c>
      <c r="B42" s="186" t="s">
        <v>2515</v>
      </c>
      <c r="C42" s="192" t="s">
        <v>2516</v>
      </c>
      <c r="D42" s="187" t="s">
        <v>446</v>
      </c>
      <c r="E42" s="188">
        <v>18</v>
      </c>
      <c r="F42" s="189"/>
      <c r="G42" s="190">
        <f t="shared" ref="G42:G51" si="7">ROUND(E42*F42,2)</f>
        <v>0</v>
      </c>
      <c r="H42" s="189"/>
      <c r="I42" s="190">
        <f t="shared" ref="I42:I51" si="8">ROUND(E42*H42,2)</f>
        <v>0</v>
      </c>
      <c r="J42" s="189"/>
      <c r="K42" s="190">
        <f t="shared" ref="K42:K51" si="9">ROUND(E42*J42,2)</f>
        <v>0</v>
      </c>
      <c r="L42" s="190">
        <v>21</v>
      </c>
      <c r="M42" s="190">
        <f t="shared" ref="M42:M51" si="10">G42*(1+L42/100)</f>
        <v>0</v>
      </c>
      <c r="N42" s="188">
        <v>0</v>
      </c>
      <c r="O42" s="188">
        <f t="shared" ref="O42:O51" si="11">ROUND(E42*N42,2)</f>
        <v>0</v>
      </c>
      <c r="P42" s="188">
        <v>0</v>
      </c>
      <c r="Q42" s="188">
        <f t="shared" ref="Q42:Q51" si="12">ROUND(E42*P42,2)</f>
        <v>0</v>
      </c>
      <c r="R42" s="190"/>
      <c r="S42" s="190" t="s">
        <v>443</v>
      </c>
      <c r="T42" s="191" t="s">
        <v>359</v>
      </c>
      <c r="U42" s="160">
        <v>0</v>
      </c>
      <c r="V42" s="160">
        <f t="shared" ref="V42:V51" si="13">ROUND(E42*U42,2)</f>
        <v>0</v>
      </c>
      <c r="W42" s="160"/>
      <c r="X42" s="160" t="s">
        <v>410</v>
      </c>
      <c r="Y42" s="160" t="s">
        <v>361</v>
      </c>
      <c r="Z42" s="150"/>
      <c r="AA42" s="150"/>
      <c r="AB42" s="150"/>
      <c r="AC42" s="150"/>
      <c r="AD42" s="150"/>
      <c r="AE42" s="150"/>
      <c r="AF42" s="150"/>
      <c r="AG42" s="150" t="s">
        <v>1578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ht="20.399999999999999" outlineLevel="1" x14ac:dyDescent="0.25">
      <c r="A43" s="185">
        <v>31</v>
      </c>
      <c r="B43" s="186" t="s">
        <v>2517</v>
      </c>
      <c r="C43" s="192" t="s">
        <v>2518</v>
      </c>
      <c r="D43" s="187" t="s">
        <v>446</v>
      </c>
      <c r="E43" s="188">
        <v>64</v>
      </c>
      <c r="F43" s="189"/>
      <c r="G43" s="190">
        <f t="shared" si="7"/>
        <v>0</v>
      </c>
      <c r="H43" s="189"/>
      <c r="I43" s="190">
        <f t="shared" si="8"/>
        <v>0</v>
      </c>
      <c r="J43" s="189"/>
      <c r="K43" s="190">
        <f t="shared" si="9"/>
        <v>0</v>
      </c>
      <c r="L43" s="190">
        <v>21</v>
      </c>
      <c r="M43" s="190">
        <f t="shared" si="10"/>
        <v>0</v>
      </c>
      <c r="N43" s="188">
        <v>0</v>
      </c>
      <c r="O43" s="188">
        <f t="shared" si="11"/>
        <v>0</v>
      </c>
      <c r="P43" s="188">
        <v>0</v>
      </c>
      <c r="Q43" s="188">
        <f t="shared" si="12"/>
        <v>0</v>
      </c>
      <c r="R43" s="190"/>
      <c r="S43" s="190" t="s">
        <v>443</v>
      </c>
      <c r="T43" s="191" t="s">
        <v>359</v>
      </c>
      <c r="U43" s="160">
        <v>0</v>
      </c>
      <c r="V43" s="160">
        <f t="shared" si="13"/>
        <v>0</v>
      </c>
      <c r="W43" s="160"/>
      <c r="X43" s="160" t="s">
        <v>410</v>
      </c>
      <c r="Y43" s="160" t="s">
        <v>361</v>
      </c>
      <c r="Z43" s="150"/>
      <c r="AA43" s="150"/>
      <c r="AB43" s="150"/>
      <c r="AC43" s="150"/>
      <c r="AD43" s="150"/>
      <c r="AE43" s="150"/>
      <c r="AF43" s="150"/>
      <c r="AG43" s="150" t="s">
        <v>1578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ht="20.399999999999999" outlineLevel="1" x14ac:dyDescent="0.25">
      <c r="A44" s="185">
        <v>32</v>
      </c>
      <c r="B44" s="186" t="s">
        <v>2519</v>
      </c>
      <c r="C44" s="192" t="s">
        <v>2520</v>
      </c>
      <c r="D44" s="187" t="s">
        <v>446</v>
      </c>
      <c r="E44" s="188">
        <v>315</v>
      </c>
      <c r="F44" s="189"/>
      <c r="G44" s="190">
        <f t="shared" si="7"/>
        <v>0</v>
      </c>
      <c r="H44" s="189"/>
      <c r="I44" s="190">
        <f t="shared" si="8"/>
        <v>0</v>
      </c>
      <c r="J44" s="189"/>
      <c r="K44" s="190">
        <f t="shared" si="9"/>
        <v>0</v>
      </c>
      <c r="L44" s="190">
        <v>21</v>
      </c>
      <c r="M44" s="190">
        <f t="shared" si="10"/>
        <v>0</v>
      </c>
      <c r="N44" s="188">
        <v>0</v>
      </c>
      <c r="O44" s="188">
        <f t="shared" si="11"/>
        <v>0</v>
      </c>
      <c r="P44" s="188">
        <v>0</v>
      </c>
      <c r="Q44" s="188">
        <f t="shared" si="12"/>
        <v>0</v>
      </c>
      <c r="R44" s="190"/>
      <c r="S44" s="190" t="s">
        <v>443</v>
      </c>
      <c r="T44" s="191" t="s">
        <v>359</v>
      </c>
      <c r="U44" s="160">
        <v>0</v>
      </c>
      <c r="V44" s="160">
        <f t="shared" si="13"/>
        <v>0</v>
      </c>
      <c r="W44" s="160"/>
      <c r="X44" s="160" t="s">
        <v>410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1578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20.399999999999999" outlineLevel="1" x14ac:dyDescent="0.25">
      <c r="A45" s="185">
        <v>33</v>
      </c>
      <c r="B45" s="186" t="s">
        <v>2521</v>
      </c>
      <c r="C45" s="192" t="s">
        <v>2522</v>
      </c>
      <c r="D45" s="187" t="s">
        <v>446</v>
      </c>
      <c r="E45" s="188">
        <v>168.2</v>
      </c>
      <c r="F45" s="189"/>
      <c r="G45" s="190">
        <f t="shared" si="7"/>
        <v>0</v>
      </c>
      <c r="H45" s="189"/>
      <c r="I45" s="190">
        <f t="shared" si="8"/>
        <v>0</v>
      </c>
      <c r="J45" s="189"/>
      <c r="K45" s="190">
        <f t="shared" si="9"/>
        <v>0</v>
      </c>
      <c r="L45" s="190">
        <v>21</v>
      </c>
      <c r="M45" s="190">
        <f t="shared" si="10"/>
        <v>0</v>
      </c>
      <c r="N45" s="188">
        <v>0</v>
      </c>
      <c r="O45" s="188">
        <f t="shared" si="11"/>
        <v>0</v>
      </c>
      <c r="P45" s="188">
        <v>0</v>
      </c>
      <c r="Q45" s="188">
        <f t="shared" si="12"/>
        <v>0</v>
      </c>
      <c r="R45" s="190"/>
      <c r="S45" s="190" t="s">
        <v>443</v>
      </c>
      <c r="T45" s="191" t="s">
        <v>359</v>
      </c>
      <c r="U45" s="160">
        <v>0</v>
      </c>
      <c r="V45" s="160">
        <f t="shared" si="13"/>
        <v>0</v>
      </c>
      <c r="W45" s="160"/>
      <c r="X45" s="160" t="s">
        <v>410</v>
      </c>
      <c r="Y45" s="160" t="s">
        <v>361</v>
      </c>
      <c r="Z45" s="150"/>
      <c r="AA45" s="150"/>
      <c r="AB45" s="150"/>
      <c r="AC45" s="150"/>
      <c r="AD45" s="150"/>
      <c r="AE45" s="150"/>
      <c r="AF45" s="150"/>
      <c r="AG45" s="150" t="s">
        <v>1578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ht="20.399999999999999" outlineLevel="1" x14ac:dyDescent="0.25">
      <c r="A46" s="185">
        <v>34</v>
      </c>
      <c r="B46" s="186" t="s">
        <v>2521</v>
      </c>
      <c r="C46" s="192" t="s">
        <v>2523</v>
      </c>
      <c r="D46" s="187" t="s">
        <v>446</v>
      </c>
      <c r="E46" s="188">
        <v>45</v>
      </c>
      <c r="F46" s="189"/>
      <c r="G46" s="190">
        <f t="shared" si="7"/>
        <v>0</v>
      </c>
      <c r="H46" s="189"/>
      <c r="I46" s="190">
        <f t="shared" si="8"/>
        <v>0</v>
      </c>
      <c r="J46" s="189"/>
      <c r="K46" s="190">
        <f t="shared" si="9"/>
        <v>0</v>
      </c>
      <c r="L46" s="190">
        <v>21</v>
      </c>
      <c r="M46" s="190">
        <f t="shared" si="10"/>
        <v>0</v>
      </c>
      <c r="N46" s="188">
        <v>0</v>
      </c>
      <c r="O46" s="188">
        <f t="shared" si="11"/>
        <v>0</v>
      </c>
      <c r="P46" s="188">
        <v>0</v>
      </c>
      <c r="Q46" s="188">
        <f t="shared" si="12"/>
        <v>0</v>
      </c>
      <c r="R46" s="190"/>
      <c r="S46" s="190" t="s">
        <v>443</v>
      </c>
      <c r="T46" s="191" t="s">
        <v>359</v>
      </c>
      <c r="U46" s="160">
        <v>0</v>
      </c>
      <c r="V46" s="160">
        <f t="shared" si="13"/>
        <v>0</v>
      </c>
      <c r="W46" s="160"/>
      <c r="X46" s="160" t="s">
        <v>1304</v>
      </c>
      <c r="Y46" s="160" t="s">
        <v>361</v>
      </c>
      <c r="Z46" s="150"/>
      <c r="AA46" s="150"/>
      <c r="AB46" s="150"/>
      <c r="AC46" s="150"/>
      <c r="AD46" s="150"/>
      <c r="AE46" s="150"/>
      <c r="AF46" s="150"/>
      <c r="AG46" s="150" t="s">
        <v>1305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ht="20.399999999999999" outlineLevel="1" x14ac:dyDescent="0.25">
      <c r="A47" s="185">
        <v>35</v>
      </c>
      <c r="B47" s="186" t="s">
        <v>2524</v>
      </c>
      <c r="C47" s="192" t="s">
        <v>2525</v>
      </c>
      <c r="D47" s="187" t="s">
        <v>446</v>
      </c>
      <c r="E47" s="188">
        <v>124</v>
      </c>
      <c r="F47" s="189"/>
      <c r="G47" s="190">
        <f t="shared" si="7"/>
        <v>0</v>
      </c>
      <c r="H47" s="189"/>
      <c r="I47" s="190">
        <f t="shared" si="8"/>
        <v>0</v>
      </c>
      <c r="J47" s="189"/>
      <c r="K47" s="190">
        <f t="shared" si="9"/>
        <v>0</v>
      </c>
      <c r="L47" s="190">
        <v>21</v>
      </c>
      <c r="M47" s="190">
        <f t="shared" si="10"/>
        <v>0</v>
      </c>
      <c r="N47" s="188">
        <v>0</v>
      </c>
      <c r="O47" s="188">
        <f t="shared" si="11"/>
        <v>0</v>
      </c>
      <c r="P47" s="188">
        <v>0</v>
      </c>
      <c r="Q47" s="188">
        <f t="shared" si="12"/>
        <v>0</v>
      </c>
      <c r="R47" s="190"/>
      <c r="S47" s="190" t="s">
        <v>443</v>
      </c>
      <c r="T47" s="191" t="s">
        <v>359</v>
      </c>
      <c r="U47" s="160">
        <v>0</v>
      </c>
      <c r="V47" s="160">
        <f t="shared" si="13"/>
        <v>0</v>
      </c>
      <c r="W47" s="160"/>
      <c r="X47" s="160" t="s">
        <v>410</v>
      </c>
      <c r="Y47" s="160" t="s">
        <v>361</v>
      </c>
      <c r="Z47" s="150"/>
      <c r="AA47" s="150"/>
      <c r="AB47" s="150"/>
      <c r="AC47" s="150"/>
      <c r="AD47" s="150"/>
      <c r="AE47" s="150"/>
      <c r="AF47" s="150"/>
      <c r="AG47" s="150" t="s">
        <v>1578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ht="20.399999999999999" outlineLevel="1" x14ac:dyDescent="0.25">
      <c r="A48" s="185">
        <v>36</v>
      </c>
      <c r="B48" s="186" t="s">
        <v>2526</v>
      </c>
      <c r="C48" s="192" t="s">
        <v>2527</v>
      </c>
      <c r="D48" s="187" t="s">
        <v>446</v>
      </c>
      <c r="E48" s="188">
        <v>154</v>
      </c>
      <c r="F48" s="189"/>
      <c r="G48" s="190">
        <f t="shared" si="7"/>
        <v>0</v>
      </c>
      <c r="H48" s="189"/>
      <c r="I48" s="190">
        <f t="shared" si="8"/>
        <v>0</v>
      </c>
      <c r="J48" s="189"/>
      <c r="K48" s="190">
        <f t="shared" si="9"/>
        <v>0</v>
      </c>
      <c r="L48" s="190">
        <v>21</v>
      </c>
      <c r="M48" s="190">
        <f t="shared" si="10"/>
        <v>0</v>
      </c>
      <c r="N48" s="188">
        <v>0</v>
      </c>
      <c r="O48" s="188">
        <f t="shared" si="11"/>
        <v>0</v>
      </c>
      <c r="P48" s="188">
        <v>0</v>
      </c>
      <c r="Q48" s="188">
        <f t="shared" si="12"/>
        <v>0</v>
      </c>
      <c r="R48" s="190"/>
      <c r="S48" s="190" t="s">
        <v>443</v>
      </c>
      <c r="T48" s="191" t="s">
        <v>359</v>
      </c>
      <c r="U48" s="160">
        <v>0</v>
      </c>
      <c r="V48" s="160">
        <f t="shared" si="13"/>
        <v>0</v>
      </c>
      <c r="W48" s="160"/>
      <c r="X48" s="160" t="s">
        <v>410</v>
      </c>
      <c r="Y48" s="160" t="s">
        <v>361</v>
      </c>
      <c r="Z48" s="150"/>
      <c r="AA48" s="150"/>
      <c r="AB48" s="150"/>
      <c r="AC48" s="150"/>
      <c r="AD48" s="150"/>
      <c r="AE48" s="150"/>
      <c r="AF48" s="150"/>
      <c r="AG48" s="150" t="s">
        <v>1578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0.399999999999999" outlineLevel="1" x14ac:dyDescent="0.25">
      <c r="A49" s="185">
        <v>37</v>
      </c>
      <c r="B49" s="186" t="s">
        <v>2528</v>
      </c>
      <c r="C49" s="192" t="s">
        <v>2529</v>
      </c>
      <c r="D49" s="187" t="s">
        <v>446</v>
      </c>
      <c r="E49" s="188">
        <v>550</v>
      </c>
      <c r="F49" s="189"/>
      <c r="G49" s="190">
        <f t="shared" si="7"/>
        <v>0</v>
      </c>
      <c r="H49" s="189"/>
      <c r="I49" s="190">
        <f t="shared" si="8"/>
        <v>0</v>
      </c>
      <c r="J49" s="189"/>
      <c r="K49" s="190">
        <f t="shared" si="9"/>
        <v>0</v>
      </c>
      <c r="L49" s="190">
        <v>21</v>
      </c>
      <c r="M49" s="190">
        <f t="shared" si="10"/>
        <v>0</v>
      </c>
      <c r="N49" s="188">
        <v>0</v>
      </c>
      <c r="O49" s="188">
        <f t="shared" si="11"/>
        <v>0</v>
      </c>
      <c r="P49" s="188">
        <v>0</v>
      </c>
      <c r="Q49" s="188">
        <f t="shared" si="12"/>
        <v>0</v>
      </c>
      <c r="R49" s="190"/>
      <c r="S49" s="190" t="s">
        <v>443</v>
      </c>
      <c r="T49" s="191" t="s">
        <v>359</v>
      </c>
      <c r="U49" s="160">
        <v>0</v>
      </c>
      <c r="V49" s="160">
        <f t="shared" si="13"/>
        <v>0</v>
      </c>
      <c r="W49" s="160"/>
      <c r="X49" s="160" t="s">
        <v>410</v>
      </c>
      <c r="Y49" s="160" t="s">
        <v>361</v>
      </c>
      <c r="Z49" s="150"/>
      <c r="AA49" s="150"/>
      <c r="AB49" s="150"/>
      <c r="AC49" s="150"/>
      <c r="AD49" s="150"/>
      <c r="AE49" s="150"/>
      <c r="AF49" s="150"/>
      <c r="AG49" s="150" t="s">
        <v>1578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5">
      <c r="A50" s="185">
        <v>38</v>
      </c>
      <c r="B50" s="186" t="s">
        <v>2530</v>
      </c>
      <c r="C50" s="192" t="s">
        <v>2531</v>
      </c>
      <c r="D50" s="187" t="s">
        <v>446</v>
      </c>
      <c r="E50" s="188">
        <v>1438.2</v>
      </c>
      <c r="F50" s="189"/>
      <c r="G50" s="190">
        <f t="shared" si="7"/>
        <v>0</v>
      </c>
      <c r="H50" s="189"/>
      <c r="I50" s="190">
        <f t="shared" si="8"/>
        <v>0</v>
      </c>
      <c r="J50" s="189"/>
      <c r="K50" s="190">
        <f t="shared" si="9"/>
        <v>0</v>
      </c>
      <c r="L50" s="190">
        <v>21</v>
      </c>
      <c r="M50" s="190">
        <f t="shared" si="10"/>
        <v>0</v>
      </c>
      <c r="N50" s="188">
        <v>0</v>
      </c>
      <c r="O50" s="188">
        <f t="shared" si="11"/>
        <v>0</v>
      </c>
      <c r="P50" s="188">
        <v>0</v>
      </c>
      <c r="Q50" s="188">
        <f t="shared" si="12"/>
        <v>0</v>
      </c>
      <c r="R50" s="190"/>
      <c r="S50" s="190" t="s">
        <v>443</v>
      </c>
      <c r="T50" s="191" t="s">
        <v>359</v>
      </c>
      <c r="U50" s="160">
        <v>0</v>
      </c>
      <c r="V50" s="160">
        <f t="shared" si="13"/>
        <v>0</v>
      </c>
      <c r="W50" s="160"/>
      <c r="X50" s="160" t="s">
        <v>410</v>
      </c>
      <c r="Y50" s="160" t="s">
        <v>361</v>
      </c>
      <c r="Z50" s="150"/>
      <c r="AA50" s="150"/>
      <c r="AB50" s="150"/>
      <c r="AC50" s="150"/>
      <c r="AD50" s="150"/>
      <c r="AE50" s="150"/>
      <c r="AF50" s="150"/>
      <c r="AG50" s="150" t="s">
        <v>1578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ht="20.399999999999999" outlineLevel="1" x14ac:dyDescent="0.25">
      <c r="A51" s="185">
        <v>39</v>
      </c>
      <c r="B51" s="186" t="s">
        <v>2513</v>
      </c>
      <c r="C51" s="192" t="s">
        <v>2514</v>
      </c>
      <c r="D51" s="187" t="s">
        <v>426</v>
      </c>
      <c r="E51" s="188">
        <v>7</v>
      </c>
      <c r="F51" s="189"/>
      <c r="G51" s="190">
        <f t="shared" si="7"/>
        <v>0</v>
      </c>
      <c r="H51" s="189"/>
      <c r="I51" s="190">
        <f t="shared" si="8"/>
        <v>0</v>
      </c>
      <c r="J51" s="189"/>
      <c r="K51" s="190">
        <f t="shared" si="9"/>
        <v>0</v>
      </c>
      <c r="L51" s="190">
        <v>21</v>
      </c>
      <c r="M51" s="190">
        <f t="shared" si="10"/>
        <v>0</v>
      </c>
      <c r="N51" s="188">
        <v>0</v>
      </c>
      <c r="O51" s="188">
        <f t="shared" si="11"/>
        <v>0</v>
      </c>
      <c r="P51" s="188">
        <v>0</v>
      </c>
      <c r="Q51" s="188">
        <f t="shared" si="12"/>
        <v>0</v>
      </c>
      <c r="R51" s="190"/>
      <c r="S51" s="190" t="s">
        <v>443</v>
      </c>
      <c r="T51" s="191" t="s">
        <v>359</v>
      </c>
      <c r="U51" s="160">
        <v>0</v>
      </c>
      <c r="V51" s="160">
        <f t="shared" si="13"/>
        <v>0</v>
      </c>
      <c r="W51" s="160"/>
      <c r="X51" s="160" t="s">
        <v>410</v>
      </c>
      <c r="Y51" s="160" t="s">
        <v>361</v>
      </c>
      <c r="Z51" s="150"/>
      <c r="AA51" s="150"/>
      <c r="AB51" s="150"/>
      <c r="AC51" s="150"/>
      <c r="AD51" s="150"/>
      <c r="AE51" s="150"/>
      <c r="AF51" s="150"/>
      <c r="AG51" s="150" t="s">
        <v>1578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x14ac:dyDescent="0.25">
      <c r="A52" s="162" t="s">
        <v>353</v>
      </c>
      <c r="B52" s="163" t="s">
        <v>199</v>
      </c>
      <c r="C52" s="177" t="s">
        <v>200</v>
      </c>
      <c r="D52" s="164"/>
      <c r="E52" s="165"/>
      <c r="F52" s="166"/>
      <c r="G52" s="166">
        <f>SUMIF(AG53:AG78,"&lt;&gt;NOR",G53:G78)</f>
        <v>0</v>
      </c>
      <c r="H52" s="166"/>
      <c r="I52" s="166">
        <f>SUM(I53:I78)</f>
        <v>0</v>
      </c>
      <c r="J52" s="166"/>
      <c r="K52" s="166">
        <f>SUM(K53:K78)</f>
        <v>0</v>
      </c>
      <c r="L52" s="166"/>
      <c r="M52" s="166">
        <f>SUM(M53:M78)</f>
        <v>0</v>
      </c>
      <c r="N52" s="165"/>
      <c r="O52" s="165">
        <f>SUM(O53:O78)</f>
        <v>0</v>
      </c>
      <c r="P52" s="165"/>
      <c r="Q52" s="165">
        <f>SUM(Q53:Q78)</f>
        <v>0</v>
      </c>
      <c r="R52" s="166"/>
      <c r="S52" s="166"/>
      <c r="T52" s="167"/>
      <c r="U52" s="161"/>
      <c r="V52" s="161">
        <f>SUM(V53:V78)</f>
        <v>0</v>
      </c>
      <c r="W52" s="161"/>
      <c r="X52" s="161"/>
      <c r="Y52" s="161"/>
      <c r="AG52" t="s">
        <v>354</v>
      </c>
    </row>
    <row r="53" spans="1:60" outlineLevel="1" x14ac:dyDescent="0.25">
      <c r="A53" s="185">
        <v>40</v>
      </c>
      <c r="B53" s="186" t="s">
        <v>2532</v>
      </c>
      <c r="C53" s="192" t="s">
        <v>2533</v>
      </c>
      <c r="D53" s="187" t="s">
        <v>888</v>
      </c>
      <c r="E53" s="188">
        <v>1</v>
      </c>
      <c r="F53" s="189"/>
      <c r="G53" s="190">
        <f t="shared" ref="G53:G78" si="14">ROUND(E53*F53,2)</f>
        <v>0</v>
      </c>
      <c r="H53" s="189"/>
      <c r="I53" s="190">
        <f t="shared" ref="I53:I78" si="15">ROUND(E53*H53,2)</f>
        <v>0</v>
      </c>
      <c r="J53" s="189"/>
      <c r="K53" s="190">
        <f t="shared" ref="K53:K78" si="16">ROUND(E53*J53,2)</f>
        <v>0</v>
      </c>
      <c r="L53" s="190">
        <v>21</v>
      </c>
      <c r="M53" s="190">
        <f t="shared" ref="M53:M78" si="17">G53*(1+L53/100)</f>
        <v>0</v>
      </c>
      <c r="N53" s="188">
        <v>0</v>
      </c>
      <c r="O53" s="188">
        <f t="shared" ref="O53:O78" si="18">ROUND(E53*N53,2)</f>
        <v>0</v>
      </c>
      <c r="P53" s="188">
        <v>0</v>
      </c>
      <c r="Q53" s="188">
        <f t="shared" ref="Q53:Q78" si="19">ROUND(E53*P53,2)</f>
        <v>0</v>
      </c>
      <c r="R53" s="190"/>
      <c r="S53" s="190" t="s">
        <v>443</v>
      </c>
      <c r="T53" s="191" t="s">
        <v>359</v>
      </c>
      <c r="U53" s="160">
        <v>0</v>
      </c>
      <c r="V53" s="160">
        <f t="shared" ref="V53:V78" si="20">ROUND(E53*U53,2)</f>
        <v>0</v>
      </c>
      <c r="W53" s="160"/>
      <c r="X53" s="160" t="s">
        <v>410</v>
      </c>
      <c r="Y53" s="160" t="s">
        <v>361</v>
      </c>
      <c r="Z53" s="150"/>
      <c r="AA53" s="150"/>
      <c r="AB53" s="150"/>
      <c r="AC53" s="150"/>
      <c r="AD53" s="150"/>
      <c r="AE53" s="150"/>
      <c r="AF53" s="150"/>
      <c r="AG53" s="150" t="s">
        <v>1578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5">
      <c r="A54" s="185">
        <v>41</v>
      </c>
      <c r="B54" s="186" t="s">
        <v>2534</v>
      </c>
      <c r="C54" s="192" t="s">
        <v>2535</v>
      </c>
      <c r="D54" s="187" t="s">
        <v>888</v>
      </c>
      <c r="E54" s="188">
        <v>4</v>
      </c>
      <c r="F54" s="189"/>
      <c r="G54" s="190">
        <f t="shared" si="14"/>
        <v>0</v>
      </c>
      <c r="H54" s="189"/>
      <c r="I54" s="190">
        <f t="shared" si="15"/>
        <v>0</v>
      </c>
      <c r="J54" s="189"/>
      <c r="K54" s="190">
        <f t="shared" si="16"/>
        <v>0</v>
      </c>
      <c r="L54" s="190">
        <v>21</v>
      </c>
      <c r="M54" s="190">
        <f t="shared" si="17"/>
        <v>0</v>
      </c>
      <c r="N54" s="188">
        <v>0</v>
      </c>
      <c r="O54" s="188">
        <f t="shared" si="18"/>
        <v>0</v>
      </c>
      <c r="P54" s="188">
        <v>0</v>
      </c>
      <c r="Q54" s="188">
        <f t="shared" si="19"/>
        <v>0</v>
      </c>
      <c r="R54" s="190"/>
      <c r="S54" s="190" t="s">
        <v>443</v>
      </c>
      <c r="T54" s="191" t="s">
        <v>359</v>
      </c>
      <c r="U54" s="160">
        <v>0</v>
      </c>
      <c r="V54" s="160">
        <f t="shared" si="20"/>
        <v>0</v>
      </c>
      <c r="W54" s="160"/>
      <c r="X54" s="160" t="s">
        <v>410</v>
      </c>
      <c r="Y54" s="160" t="s">
        <v>361</v>
      </c>
      <c r="Z54" s="150"/>
      <c r="AA54" s="150"/>
      <c r="AB54" s="150"/>
      <c r="AC54" s="150"/>
      <c r="AD54" s="150"/>
      <c r="AE54" s="150"/>
      <c r="AF54" s="150"/>
      <c r="AG54" s="150" t="s">
        <v>1578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5">
      <c r="A55" s="185">
        <v>42</v>
      </c>
      <c r="B55" s="186" t="s">
        <v>2536</v>
      </c>
      <c r="C55" s="192" t="s">
        <v>2537</v>
      </c>
      <c r="D55" s="187" t="s">
        <v>888</v>
      </c>
      <c r="E55" s="188">
        <v>4</v>
      </c>
      <c r="F55" s="189"/>
      <c r="G55" s="190">
        <f t="shared" si="14"/>
        <v>0</v>
      </c>
      <c r="H55" s="189"/>
      <c r="I55" s="190">
        <f t="shared" si="15"/>
        <v>0</v>
      </c>
      <c r="J55" s="189"/>
      <c r="K55" s="190">
        <f t="shared" si="16"/>
        <v>0</v>
      </c>
      <c r="L55" s="190">
        <v>21</v>
      </c>
      <c r="M55" s="190">
        <f t="shared" si="17"/>
        <v>0</v>
      </c>
      <c r="N55" s="188">
        <v>0</v>
      </c>
      <c r="O55" s="188">
        <f t="shared" si="18"/>
        <v>0</v>
      </c>
      <c r="P55" s="188">
        <v>0</v>
      </c>
      <c r="Q55" s="188">
        <f t="shared" si="19"/>
        <v>0</v>
      </c>
      <c r="R55" s="190"/>
      <c r="S55" s="190" t="s">
        <v>443</v>
      </c>
      <c r="T55" s="191" t="s">
        <v>359</v>
      </c>
      <c r="U55" s="160">
        <v>0</v>
      </c>
      <c r="V55" s="160">
        <f t="shared" si="20"/>
        <v>0</v>
      </c>
      <c r="W55" s="160"/>
      <c r="X55" s="160" t="s">
        <v>410</v>
      </c>
      <c r="Y55" s="160" t="s">
        <v>361</v>
      </c>
      <c r="Z55" s="150"/>
      <c r="AA55" s="150"/>
      <c r="AB55" s="150"/>
      <c r="AC55" s="150"/>
      <c r="AD55" s="150"/>
      <c r="AE55" s="150"/>
      <c r="AF55" s="150"/>
      <c r="AG55" s="150" t="s">
        <v>1578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5">
      <c r="A56" s="185">
        <v>43</v>
      </c>
      <c r="B56" s="186" t="s">
        <v>2538</v>
      </c>
      <c r="C56" s="192" t="s">
        <v>2539</v>
      </c>
      <c r="D56" s="187" t="s">
        <v>888</v>
      </c>
      <c r="E56" s="188">
        <v>2</v>
      </c>
      <c r="F56" s="189"/>
      <c r="G56" s="190">
        <f t="shared" si="14"/>
        <v>0</v>
      </c>
      <c r="H56" s="189"/>
      <c r="I56" s="190">
        <f t="shared" si="15"/>
        <v>0</v>
      </c>
      <c r="J56" s="189"/>
      <c r="K56" s="190">
        <f t="shared" si="16"/>
        <v>0</v>
      </c>
      <c r="L56" s="190">
        <v>21</v>
      </c>
      <c r="M56" s="190">
        <f t="shared" si="17"/>
        <v>0</v>
      </c>
      <c r="N56" s="188">
        <v>0</v>
      </c>
      <c r="O56" s="188">
        <f t="shared" si="18"/>
        <v>0</v>
      </c>
      <c r="P56" s="188">
        <v>0</v>
      </c>
      <c r="Q56" s="188">
        <f t="shared" si="19"/>
        <v>0</v>
      </c>
      <c r="R56" s="190"/>
      <c r="S56" s="190" t="s">
        <v>443</v>
      </c>
      <c r="T56" s="191" t="s">
        <v>359</v>
      </c>
      <c r="U56" s="160">
        <v>0</v>
      </c>
      <c r="V56" s="160">
        <f t="shared" si="20"/>
        <v>0</v>
      </c>
      <c r="W56" s="160"/>
      <c r="X56" s="160" t="s">
        <v>410</v>
      </c>
      <c r="Y56" s="160" t="s">
        <v>361</v>
      </c>
      <c r="Z56" s="150"/>
      <c r="AA56" s="150"/>
      <c r="AB56" s="150"/>
      <c r="AC56" s="150"/>
      <c r="AD56" s="150"/>
      <c r="AE56" s="150"/>
      <c r="AF56" s="150"/>
      <c r="AG56" s="150" t="s">
        <v>1578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ht="20.399999999999999" outlineLevel="1" x14ac:dyDescent="0.25">
      <c r="A57" s="185">
        <v>44</v>
      </c>
      <c r="B57" s="186" t="s">
        <v>2540</v>
      </c>
      <c r="C57" s="192" t="s">
        <v>2541</v>
      </c>
      <c r="D57" s="187" t="s">
        <v>888</v>
      </c>
      <c r="E57" s="188">
        <v>6</v>
      </c>
      <c r="F57" s="189"/>
      <c r="G57" s="190">
        <f t="shared" si="14"/>
        <v>0</v>
      </c>
      <c r="H57" s="189"/>
      <c r="I57" s="190">
        <f t="shared" si="15"/>
        <v>0</v>
      </c>
      <c r="J57" s="189"/>
      <c r="K57" s="190">
        <f t="shared" si="16"/>
        <v>0</v>
      </c>
      <c r="L57" s="190">
        <v>21</v>
      </c>
      <c r="M57" s="190">
        <f t="shared" si="17"/>
        <v>0</v>
      </c>
      <c r="N57" s="188">
        <v>0</v>
      </c>
      <c r="O57" s="188">
        <f t="shared" si="18"/>
        <v>0</v>
      </c>
      <c r="P57" s="188">
        <v>0</v>
      </c>
      <c r="Q57" s="188">
        <f t="shared" si="19"/>
        <v>0</v>
      </c>
      <c r="R57" s="190"/>
      <c r="S57" s="190" t="s">
        <v>443</v>
      </c>
      <c r="T57" s="191" t="s">
        <v>359</v>
      </c>
      <c r="U57" s="160">
        <v>0</v>
      </c>
      <c r="V57" s="160">
        <f t="shared" si="20"/>
        <v>0</v>
      </c>
      <c r="W57" s="160"/>
      <c r="X57" s="160" t="s">
        <v>410</v>
      </c>
      <c r="Y57" s="160" t="s">
        <v>361</v>
      </c>
      <c r="Z57" s="150"/>
      <c r="AA57" s="150"/>
      <c r="AB57" s="150"/>
      <c r="AC57" s="150"/>
      <c r="AD57" s="150"/>
      <c r="AE57" s="150"/>
      <c r="AF57" s="150"/>
      <c r="AG57" s="150" t="s">
        <v>1578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5">
      <c r="A58" s="185">
        <v>45</v>
      </c>
      <c r="B58" s="186" t="s">
        <v>2542</v>
      </c>
      <c r="C58" s="192" t="s">
        <v>2543</v>
      </c>
      <c r="D58" s="187" t="s">
        <v>888</v>
      </c>
      <c r="E58" s="188">
        <v>1</v>
      </c>
      <c r="F58" s="189"/>
      <c r="G58" s="190">
        <f t="shared" si="14"/>
        <v>0</v>
      </c>
      <c r="H58" s="189"/>
      <c r="I58" s="190">
        <f t="shared" si="15"/>
        <v>0</v>
      </c>
      <c r="J58" s="189"/>
      <c r="K58" s="190">
        <f t="shared" si="16"/>
        <v>0</v>
      </c>
      <c r="L58" s="190">
        <v>21</v>
      </c>
      <c r="M58" s="190">
        <f t="shared" si="17"/>
        <v>0</v>
      </c>
      <c r="N58" s="188">
        <v>0</v>
      </c>
      <c r="O58" s="188">
        <f t="shared" si="18"/>
        <v>0</v>
      </c>
      <c r="P58" s="188">
        <v>0</v>
      </c>
      <c r="Q58" s="188">
        <f t="shared" si="19"/>
        <v>0</v>
      </c>
      <c r="R58" s="190"/>
      <c r="S58" s="190" t="s">
        <v>443</v>
      </c>
      <c r="T58" s="191" t="s">
        <v>359</v>
      </c>
      <c r="U58" s="160">
        <v>0</v>
      </c>
      <c r="V58" s="160">
        <f t="shared" si="20"/>
        <v>0</v>
      </c>
      <c r="W58" s="160"/>
      <c r="X58" s="160" t="s">
        <v>410</v>
      </c>
      <c r="Y58" s="160" t="s">
        <v>361</v>
      </c>
      <c r="Z58" s="150"/>
      <c r="AA58" s="150"/>
      <c r="AB58" s="150"/>
      <c r="AC58" s="150"/>
      <c r="AD58" s="150"/>
      <c r="AE58" s="150"/>
      <c r="AF58" s="150"/>
      <c r="AG58" s="150" t="s">
        <v>1578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5">
      <c r="A59" s="185">
        <v>46</v>
      </c>
      <c r="B59" s="186" t="s">
        <v>2544</v>
      </c>
      <c r="C59" s="192" t="s">
        <v>2545</v>
      </c>
      <c r="D59" s="187" t="s">
        <v>888</v>
      </c>
      <c r="E59" s="188">
        <v>1</v>
      </c>
      <c r="F59" s="189"/>
      <c r="G59" s="190">
        <f t="shared" si="14"/>
        <v>0</v>
      </c>
      <c r="H59" s="189"/>
      <c r="I59" s="190">
        <f t="shared" si="15"/>
        <v>0</v>
      </c>
      <c r="J59" s="189"/>
      <c r="K59" s="190">
        <f t="shared" si="16"/>
        <v>0</v>
      </c>
      <c r="L59" s="190">
        <v>21</v>
      </c>
      <c r="M59" s="190">
        <f t="shared" si="17"/>
        <v>0</v>
      </c>
      <c r="N59" s="188">
        <v>0</v>
      </c>
      <c r="O59" s="188">
        <f t="shared" si="18"/>
        <v>0</v>
      </c>
      <c r="P59" s="188">
        <v>0</v>
      </c>
      <c r="Q59" s="188">
        <f t="shared" si="19"/>
        <v>0</v>
      </c>
      <c r="R59" s="190"/>
      <c r="S59" s="190" t="s">
        <v>443</v>
      </c>
      <c r="T59" s="191" t="s">
        <v>359</v>
      </c>
      <c r="U59" s="160">
        <v>0</v>
      </c>
      <c r="V59" s="160">
        <f t="shared" si="20"/>
        <v>0</v>
      </c>
      <c r="W59" s="160"/>
      <c r="X59" s="160" t="s">
        <v>410</v>
      </c>
      <c r="Y59" s="160" t="s">
        <v>361</v>
      </c>
      <c r="Z59" s="150"/>
      <c r="AA59" s="150"/>
      <c r="AB59" s="150"/>
      <c r="AC59" s="150"/>
      <c r="AD59" s="150"/>
      <c r="AE59" s="150"/>
      <c r="AF59" s="150"/>
      <c r="AG59" s="150" t="s">
        <v>1578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5">
      <c r="A60" s="185">
        <v>47</v>
      </c>
      <c r="B60" s="186" t="s">
        <v>2546</v>
      </c>
      <c r="C60" s="192" t="s">
        <v>2547</v>
      </c>
      <c r="D60" s="187" t="s">
        <v>888</v>
      </c>
      <c r="E60" s="188">
        <v>1</v>
      </c>
      <c r="F60" s="189"/>
      <c r="G60" s="190">
        <f t="shared" si="14"/>
        <v>0</v>
      </c>
      <c r="H60" s="189"/>
      <c r="I60" s="190">
        <f t="shared" si="15"/>
        <v>0</v>
      </c>
      <c r="J60" s="189"/>
      <c r="K60" s="190">
        <f t="shared" si="16"/>
        <v>0</v>
      </c>
      <c r="L60" s="190">
        <v>21</v>
      </c>
      <c r="M60" s="190">
        <f t="shared" si="17"/>
        <v>0</v>
      </c>
      <c r="N60" s="188">
        <v>0</v>
      </c>
      <c r="O60" s="188">
        <f t="shared" si="18"/>
        <v>0</v>
      </c>
      <c r="P60" s="188">
        <v>0</v>
      </c>
      <c r="Q60" s="188">
        <f t="shared" si="19"/>
        <v>0</v>
      </c>
      <c r="R60" s="190"/>
      <c r="S60" s="190" t="s">
        <v>443</v>
      </c>
      <c r="T60" s="191" t="s">
        <v>359</v>
      </c>
      <c r="U60" s="160">
        <v>0</v>
      </c>
      <c r="V60" s="160">
        <f t="shared" si="20"/>
        <v>0</v>
      </c>
      <c r="W60" s="160"/>
      <c r="X60" s="160" t="s">
        <v>410</v>
      </c>
      <c r="Y60" s="160" t="s">
        <v>361</v>
      </c>
      <c r="Z60" s="150"/>
      <c r="AA60" s="150"/>
      <c r="AB60" s="150"/>
      <c r="AC60" s="150"/>
      <c r="AD60" s="150"/>
      <c r="AE60" s="150"/>
      <c r="AF60" s="150"/>
      <c r="AG60" s="150" t="s">
        <v>1578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5">
      <c r="A61" s="185">
        <v>48</v>
      </c>
      <c r="B61" s="186" t="s">
        <v>2548</v>
      </c>
      <c r="C61" s="192" t="s">
        <v>2549</v>
      </c>
      <c r="D61" s="187" t="s">
        <v>888</v>
      </c>
      <c r="E61" s="188">
        <v>3</v>
      </c>
      <c r="F61" s="189"/>
      <c r="G61" s="190">
        <f t="shared" si="14"/>
        <v>0</v>
      </c>
      <c r="H61" s="189"/>
      <c r="I61" s="190">
        <f t="shared" si="15"/>
        <v>0</v>
      </c>
      <c r="J61" s="189"/>
      <c r="K61" s="190">
        <f t="shared" si="16"/>
        <v>0</v>
      </c>
      <c r="L61" s="190">
        <v>21</v>
      </c>
      <c r="M61" s="190">
        <f t="shared" si="17"/>
        <v>0</v>
      </c>
      <c r="N61" s="188">
        <v>0</v>
      </c>
      <c r="O61" s="188">
        <f t="shared" si="18"/>
        <v>0</v>
      </c>
      <c r="P61" s="188">
        <v>0</v>
      </c>
      <c r="Q61" s="188">
        <f t="shared" si="19"/>
        <v>0</v>
      </c>
      <c r="R61" s="190"/>
      <c r="S61" s="190" t="s">
        <v>443</v>
      </c>
      <c r="T61" s="191" t="s">
        <v>359</v>
      </c>
      <c r="U61" s="160">
        <v>0</v>
      </c>
      <c r="V61" s="160">
        <f t="shared" si="20"/>
        <v>0</v>
      </c>
      <c r="W61" s="160"/>
      <c r="X61" s="160" t="s">
        <v>410</v>
      </c>
      <c r="Y61" s="160" t="s">
        <v>361</v>
      </c>
      <c r="Z61" s="150"/>
      <c r="AA61" s="150"/>
      <c r="AB61" s="150"/>
      <c r="AC61" s="150"/>
      <c r="AD61" s="150"/>
      <c r="AE61" s="150"/>
      <c r="AF61" s="150"/>
      <c r="AG61" s="150" t="s">
        <v>1578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5">
      <c r="A62" s="185">
        <v>49</v>
      </c>
      <c r="B62" s="186" t="s">
        <v>2550</v>
      </c>
      <c r="C62" s="192" t="s">
        <v>2551</v>
      </c>
      <c r="D62" s="187" t="s">
        <v>888</v>
      </c>
      <c r="E62" s="188">
        <v>1</v>
      </c>
      <c r="F62" s="189"/>
      <c r="G62" s="190">
        <f t="shared" si="14"/>
        <v>0</v>
      </c>
      <c r="H62" s="189"/>
      <c r="I62" s="190">
        <f t="shared" si="15"/>
        <v>0</v>
      </c>
      <c r="J62" s="189"/>
      <c r="K62" s="190">
        <f t="shared" si="16"/>
        <v>0</v>
      </c>
      <c r="L62" s="190">
        <v>21</v>
      </c>
      <c r="M62" s="190">
        <f t="shared" si="17"/>
        <v>0</v>
      </c>
      <c r="N62" s="188">
        <v>0</v>
      </c>
      <c r="O62" s="188">
        <f t="shared" si="18"/>
        <v>0</v>
      </c>
      <c r="P62" s="188">
        <v>0</v>
      </c>
      <c r="Q62" s="188">
        <f t="shared" si="19"/>
        <v>0</v>
      </c>
      <c r="R62" s="190"/>
      <c r="S62" s="190" t="s">
        <v>443</v>
      </c>
      <c r="T62" s="191" t="s">
        <v>359</v>
      </c>
      <c r="U62" s="160">
        <v>0</v>
      </c>
      <c r="V62" s="160">
        <f t="shared" si="20"/>
        <v>0</v>
      </c>
      <c r="W62" s="160"/>
      <c r="X62" s="160" t="s">
        <v>410</v>
      </c>
      <c r="Y62" s="160" t="s">
        <v>361</v>
      </c>
      <c r="Z62" s="150"/>
      <c r="AA62" s="150"/>
      <c r="AB62" s="150"/>
      <c r="AC62" s="150"/>
      <c r="AD62" s="150"/>
      <c r="AE62" s="150"/>
      <c r="AF62" s="150"/>
      <c r="AG62" s="150" t="s">
        <v>1578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5">
      <c r="A63" s="185">
        <v>50</v>
      </c>
      <c r="B63" s="186" t="s">
        <v>2552</v>
      </c>
      <c r="C63" s="192" t="s">
        <v>2553</v>
      </c>
      <c r="D63" s="187" t="s">
        <v>888</v>
      </c>
      <c r="E63" s="188">
        <v>3</v>
      </c>
      <c r="F63" s="189"/>
      <c r="G63" s="190">
        <f t="shared" si="14"/>
        <v>0</v>
      </c>
      <c r="H63" s="189"/>
      <c r="I63" s="190">
        <f t="shared" si="15"/>
        <v>0</v>
      </c>
      <c r="J63" s="189"/>
      <c r="K63" s="190">
        <f t="shared" si="16"/>
        <v>0</v>
      </c>
      <c r="L63" s="190">
        <v>21</v>
      </c>
      <c r="M63" s="190">
        <f t="shared" si="17"/>
        <v>0</v>
      </c>
      <c r="N63" s="188">
        <v>0</v>
      </c>
      <c r="O63" s="188">
        <f t="shared" si="18"/>
        <v>0</v>
      </c>
      <c r="P63" s="188">
        <v>0</v>
      </c>
      <c r="Q63" s="188">
        <f t="shared" si="19"/>
        <v>0</v>
      </c>
      <c r="R63" s="190"/>
      <c r="S63" s="190" t="s">
        <v>443</v>
      </c>
      <c r="T63" s="191" t="s">
        <v>359</v>
      </c>
      <c r="U63" s="160">
        <v>0</v>
      </c>
      <c r="V63" s="160">
        <f t="shared" si="20"/>
        <v>0</v>
      </c>
      <c r="W63" s="160"/>
      <c r="X63" s="160" t="s">
        <v>410</v>
      </c>
      <c r="Y63" s="160" t="s">
        <v>361</v>
      </c>
      <c r="Z63" s="150"/>
      <c r="AA63" s="150"/>
      <c r="AB63" s="150"/>
      <c r="AC63" s="150"/>
      <c r="AD63" s="150"/>
      <c r="AE63" s="150"/>
      <c r="AF63" s="150"/>
      <c r="AG63" s="150" t="s">
        <v>1578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5">
      <c r="A64" s="185">
        <v>51</v>
      </c>
      <c r="B64" s="186" t="s">
        <v>2511</v>
      </c>
      <c r="C64" s="192" t="s">
        <v>2554</v>
      </c>
      <c r="D64" s="187" t="s">
        <v>888</v>
      </c>
      <c r="E64" s="188">
        <v>1</v>
      </c>
      <c r="F64" s="189"/>
      <c r="G64" s="190">
        <f t="shared" si="14"/>
        <v>0</v>
      </c>
      <c r="H64" s="189"/>
      <c r="I64" s="190">
        <f t="shared" si="15"/>
        <v>0</v>
      </c>
      <c r="J64" s="189"/>
      <c r="K64" s="190">
        <f t="shared" si="16"/>
        <v>0</v>
      </c>
      <c r="L64" s="190">
        <v>21</v>
      </c>
      <c r="M64" s="190">
        <f t="shared" si="17"/>
        <v>0</v>
      </c>
      <c r="N64" s="188">
        <v>0</v>
      </c>
      <c r="O64" s="188">
        <f t="shared" si="18"/>
        <v>0</v>
      </c>
      <c r="P64" s="188">
        <v>0</v>
      </c>
      <c r="Q64" s="188">
        <f t="shared" si="19"/>
        <v>0</v>
      </c>
      <c r="R64" s="190"/>
      <c r="S64" s="190" t="s">
        <v>443</v>
      </c>
      <c r="T64" s="191" t="s">
        <v>359</v>
      </c>
      <c r="U64" s="160">
        <v>0</v>
      </c>
      <c r="V64" s="160">
        <f t="shared" si="20"/>
        <v>0</v>
      </c>
      <c r="W64" s="160"/>
      <c r="X64" s="160" t="s">
        <v>1304</v>
      </c>
      <c r="Y64" s="160" t="s">
        <v>361</v>
      </c>
      <c r="Z64" s="150"/>
      <c r="AA64" s="150"/>
      <c r="AB64" s="150"/>
      <c r="AC64" s="150"/>
      <c r="AD64" s="150"/>
      <c r="AE64" s="150"/>
      <c r="AF64" s="150"/>
      <c r="AG64" s="150" t="s">
        <v>1305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5">
      <c r="A65" s="185">
        <v>52</v>
      </c>
      <c r="B65" s="186" t="s">
        <v>2555</v>
      </c>
      <c r="C65" s="192" t="s">
        <v>2556</v>
      </c>
      <c r="D65" s="187" t="s">
        <v>888</v>
      </c>
      <c r="E65" s="188">
        <v>3</v>
      </c>
      <c r="F65" s="189"/>
      <c r="G65" s="190">
        <f t="shared" si="14"/>
        <v>0</v>
      </c>
      <c r="H65" s="189"/>
      <c r="I65" s="190">
        <f t="shared" si="15"/>
        <v>0</v>
      </c>
      <c r="J65" s="189"/>
      <c r="K65" s="190">
        <f t="shared" si="16"/>
        <v>0</v>
      </c>
      <c r="L65" s="190">
        <v>21</v>
      </c>
      <c r="M65" s="190">
        <f t="shared" si="17"/>
        <v>0</v>
      </c>
      <c r="N65" s="188">
        <v>0</v>
      </c>
      <c r="O65" s="188">
        <f t="shared" si="18"/>
        <v>0</v>
      </c>
      <c r="P65" s="188">
        <v>0</v>
      </c>
      <c r="Q65" s="188">
        <f t="shared" si="19"/>
        <v>0</v>
      </c>
      <c r="R65" s="190"/>
      <c r="S65" s="190" t="s">
        <v>443</v>
      </c>
      <c r="T65" s="191" t="s">
        <v>359</v>
      </c>
      <c r="U65" s="160">
        <v>0</v>
      </c>
      <c r="V65" s="160">
        <f t="shared" si="20"/>
        <v>0</v>
      </c>
      <c r="W65" s="160"/>
      <c r="X65" s="160" t="s">
        <v>410</v>
      </c>
      <c r="Y65" s="160" t="s">
        <v>361</v>
      </c>
      <c r="Z65" s="150"/>
      <c r="AA65" s="150"/>
      <c r="AB65" s="150"/>
      <c r="AC65" s="150"/>
      <c r="AD65" s="150"/>
      <c r="AE65" s="150"/>
      <c r="AF65" s="150"/>
      <c r="AG65" s="150" t="s">
        <v>1578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5">
      <c r="A66" s="185">
        <v>53</v>
      </c>
      <c r="B66" s="186" t="s">
        <v>2557</v>
      </c>
      <c r="C66" s="192" t="s">
        <v>2558</v>
      </c>
      <c r="D66" s="187" t="s">
        <v>888</v>
      </c>
      <c r="E66" s="188">
        <v>2</v>
      </c>
      <c r="F66" s="189"/>
      <c r="G66" s="190">
        <f t="shared" si="14"/>
        <v>0</v>
      </c>
      <c r="H66" s="189"/>
      <c r="I66" s="190">
        <f t="shared" si="15"/>
        <v>0</v>
      </c>
      <c r="J66" s="189"/>
      <c r="K66" s="190">
        <f t="shared" si="16"/>
        <v>0</v>
      </c>
      <c r="L66" s="190">
        <v>21</v>
      </c>
      <c r="M66" s="190">
        <f t="shared" si="17"/>
        <v>0</v>
      </c>
      <c r="N66" s="188">
        <v>0</v>
      </c>
      <c r="O66" s="188">
        <f t="shared" si="18"/>
        <v>0</v>
      </c>
      <c r="P66" s="188">
        <v>0</v>
      </c>
      <c r="Q66" s="188">
        <f t="shared" si="19"/>
        <v>0</v>
      </c>
      <c r="R66" s="190"/>
      <c r="S66" s="190" t="s">
        <v>443</v>
      </c>
      <c r="T66" s="191" t="s">
        <v>359</v>
      </c>
      <c r="U66" s="160">
        <v>0</v>
      </c>
      <c r="V66" s="160">
        <f t="shared" si="20"/>
        <v>0</v>
      </c>
      <c r="W66" s="160"/>
      <c r="X66" s="160" t="s">
        <v>410</v>
      </c>
      <c r="Y66" s="160" t="s">
        <v>361</v>
      </c>
      <c r="Z66" s="150"/>
      <c r="AA66" s="150"/>
      <c r="AB66" s="150"/>
      <c r="AC66" s="150"/>
      <c r="AD66" s="150"/>
      <c r="AE66" s="150"/>
      <c r="AF66" s="150"/>
      <c r="AG66" s="150" t="s">
        <v>1578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5">
      <c r="A67" s="185">
        <v>54</v>
      </c>
      <c r="B67" s="186" t="s">
        <v>2559</v>
      </c>
      <c r="C67" s="192" t="s">
        <v>2560</v>
      </c>
      <c r="D67" s="187" t="s">
        <v>888</v>
      </c>
      <c r="E67" s="188">
        <v>1</v>
      </c>
      <c r="F67" s="189"/>
      <c r="G67" s="190">
        <f t="shared" si="14"/>
        <v>0</v>
      </c>
      <c r="H67" s="189"/>
      <c r="I67" s="190">
        <f t="shared" si="15"/>
        <v>0</v>
      </c>
      <c r="J67" s="189"/>
      <c r="K67" s="190">
        <f t="shared" si="16"/>
        <v>0</v>
      </c>
      <c r="L67" s="190">
        <v>21</v>
      </c>
      <c r="M67" s="190">
        <f t="shared" si="17"/>
        <v>0</v>
      </c>
      <c r="N67" s="188">
        <v>0</v>
      </c>
      <c r="O67" s="188">
        <f t="shared" si="18"/>
        <v>0</v>
      </c>
      <c r="P67" s="188">
        <v>0</v>
      </c>
      <c r="Q67" s="188">
        <f t="shared" si="19"/>
        <v>0</v>
      </c>
      <c r="R67" s="190"/>
      <c r="S67" s="190" t="s">
        <v>443</v>
      </c>
      <c r="T67" s="191" t="s">
        <v>359</v>
      </c>
      <c r="U67" s="160">
        <v>0</v>
      </c>
      <c r="V67" s="160">
        <f t="shared" si="20"/>
        <v>0</v>
      </c>
      <c r="W67" s="160"/>
      <c r="X67" s="160" t="s">
        <v>410</v>
      </c>
      <c r="Y67" s="160" t="s">
        <v>361</v>
      </c>
      <c r="Z67" s="150"/>
      <c r="AA67" s="150"/>
      <c r="AB67" s="150"/>
      <c r="AC67" s="150"/>
      <c r="AD67" s="150"/>
      <c r="AE67" s="150"/>
      <c r="AF67" s="150"/>
      <c r="AG67" s="150" t="s">
        <v>1578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5">
      <c r="A68" s="185">
        <v>55</v>
      </c>
      <c r="B68" s="186" t="s">
        <v>2561</v>
      </c>
      <c r="C68" s="192" t="s">
        <v>2562</v>
      </c>
      <c r="D68" s="187" t="s">
        <v>888</v>
      </c>
      <c r="E68" s="188">
        <v>1</v>
      </c>
      <c r="F68" s="189"/>
      <c r="G68" s="190">
        <f t="shared" si="14"/>
        <v>0</v>
      </c>
      <c r="H68" s="189"/>
      <c r="I68" s="190">
        <f t="shared" si="15"/>
        <v>0</v>
      </c>
      <c r="J68" s="189"/>
      <c r="K68" s="190">
        <f t="shared" si="16"/>
        <v>0</v>
      </c>
      <c r="L68" s="190">
        <v>21</v>
      </c>
      <c r="M68" s="190">
        <f t="shared" si="17"/>
        <v>0</v>
      </c>
      <c r="N68" s="188">
        <v>0</v>
      </c>
      <c r="O68" s="188">
        <f t="shared" si="18"/>
        <v>0</v>
      </c>
      <c r="P68" s="188">
        <v>0</v>
      </c>
      <c r="Q68" s="188">
        <f t="shared" si="19"/>
        <v>0</v>
      </c>
      <c r="R68" s="190"/>
      <c r="S68" s="190" t="s">
        <v>443</v>
      </c>
      <c r="T68" s="191" t="s">
        <v>359</v>
      </c>
      <c r="U68" s="160">
        <v>0</v>
      </c>
      <c r="V68" s="160">
        <f t="shared" si="20"/>
        <v>0</v>
      </c>
      <c r="W68" s="160"/>
      <c r="X68" s="160" t="s">
        <v>410</v>
      </c>
      <c r="Y68" s="160" t="s">
        <v>361</v>
      </c>
      <c r="Z68" s="150"/>
      <c r="AA68" s="150"/>
      <c r="AB68" s="150"/>
      <c r="AC68" s="150"/>
      <c r="AD68" s="150"/>
      <c r="AE68" s="150"/>
      <c r="AF68" s="150"/>
      <c r="AG68" s="150" t="s">
        <v>1578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5">
      <c r="A69" s="185">
        <v>56</v>
      </c>
      <c r="B69" s="186" t="s">
        <v>2563</v>
      </c>
      <c r="C69" s="192" t="s">
        <v>2564</v>
      </c>
      <c r="D69" s="187" t="s">
        <v>888</v>
      </c>
      <c r="E69" s="188">
        <v>2</v>
      </c>
      <c r="F69" s="189"/>
      <c r="G69" s="190">
        <f t="shared" si="14"/>
        <v>0</v>
      </c>
      <c r="H69" s="189"/>
      <c r="I69" s="190">
        <f t="shared" si="15"/>
        <v>0</v>
      </c>
      <c r="J69" s="189"/>
      <c r="K69" s="190">
        <f t="shared" si="16"/>
        <v>0</v>
      </c>
      <c r="L69" s="190">
        <v>21</v>
      </c>
      <c r="M69" s="190">
        <f t="shared" si="17"/>
        <v>0</v>
      </c>
      <c r="N69" s="188">
        <v>0</v>
      </c>
      <c r="O69" s="188">
        <f t="shared" si="18"/>
        <v>0</v>
      </c>
      <c r="P69" s="188">
        <v>0</v>
      </c>
      <c r="Q69" s="188">
        <f t="shared" si="19"/>
        <v>0</v>
      </c>
      <c r="R69" s="190"/>
      <c r="S69" s="190" t="s">
        <v>443</v>
      </c>
      <c r="T69" s="191" t="s">
        <v>359</v>
      </c>
      <c r="U69" s="160">
        <v>0</v>
      </c>
      <c r="V69" s="160">
        <f t="shared" si="20"/>
        <v>0</v>
      </c>
      <c r="W69" s="160"/>
      <c r="X69" s="160" t="s">
        <v>410</v>
      </c>
      <c r="Y69" s="160" t="s">
        <v>361</v>
      </c>
      <c r="Z69" s="150"/>
      <c r="AA69" s="150"/>
      <c r="AB69" s="150"/>
      <c r="AC69" s="150"/>
      <c r="AD69" s="150"/>
      <c r="AE69" s="150"/>
      <c r="AF69" s="150"/>
      <c r="AG69" s="150" t="s">
        <v>1578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ht="20.399999999999999" outlineLevel="1" x14ac:dyDescent="0.25">
      <c r="A70" s="185">
        <v>57</v>
      </c>
      <c r="B70" s="186" t="s">
        <v>2565</v>
      </c>
      <c r="C70" s="192" t="s">
        <v>2566</v>
      </c>
      <c r="D70" s="187" t="s">
        <v>888</v>
      </c>
      <c r="E70" s="188">
        <v>4</v>
      </c>
      <c r="F70" s="189"/>
      <c r="G70" s="190">
        <f t="shared" si="14"/>
        <v>0</v>
      </c>
      <c r="H70" s="189"/>
      <c r="I70" s="190">
        <f t="shared" si="15"/>
        <v>0</v>
      </c>
      <c r="J70" s="189"/>
      <c r="K70" s="190">
        <f t="shared" si="16"/>
        <v>0</v>
      </c>
      <c r="L70" s="190">
        <v>21</v>
      </c>
      <c r="M70" s="190">
        <f t="shared" si="17"/>
        <v>0</v>
      </c>
      <c r="N70" s="188">
        <v>0</v>
      </c>
      <c r="O70" s="188">
        <f t="shared" si="18"/>
        <v>0</v>
      </c>
      <c r="P70" s="188">
        <v>0</v>
      </c>
      <c r="Q70" s="188">
        <f t="shared" si="19"/>
        <v>0</v>
      </c>
      <c r="R70" s="190"/>
      <c r="S70" s="190" t="s">
        <v>443</v>
      </c>
      <c r="T70" s="191" t="s">
        <v>359</v>
      </c>
      <c r="U70" s="160">
        <v>0</v>
      </c>
      <c r="V70" s="160">
        <f t="shared" si="20"/>
        <v>0</v>
      </c>
      <c r="W70" s="160"/>
      <c r="X70" s="160" t="s">
        <v>410</v>
      </c>
      <c r="Y70" s="160" t="s">
        <v>361</v>
      </c>
      <c r="Z70" s="150"/>
      <c r="AA70" s="150"/>
      <c r="AB70" s="150"/>
      <c r="AC70" s="150"/>
      <c r="AD70" s="150"/>
      <c r="AE70" s="150"/>
      <c r="AF70" s="150"/>
      <c r="AG70" s="150" t="s">
        <v>1578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5">
      <c r="A71" s="185">
        <v>58</v>
      </c>
      <c r="B71" s="186" t="s">
        <v>2567</v>
      </c>
      <c r="C71" s="192" t="s">
        <v>2568</v>
      </c>
      <c r="D71" s="187" t="s">
        <v>888</v>
      </c>
      <c r="E71" s="188">
        <v>1</v>
      </c>
      <c r="F71" s="189"/>
      <c r="G71" s="190">
        <f t="shared" si="14"/>
        <v>0</v>
      </c>
      <c r="H71" s="189"/>
      <c r="I71" s="190">
        <f t="shared" si="15"/>
        <v>0</v>
      </c>
      <c r="J71" s="189"/>
      <c r="K71" s="190">
        <f t="shared" si="16"/>
        <v>0</v>
      </c>
      <c r="L71" s="190">
        <v>21</v>
      </c>
      <c r="M71" s="190">
        <f t="shared" si="17"/>
        <v>0</v>
      </c>
      <c r="N71" s="188">
        <v>0</v>
      </c>
      <c r="O71" s="188">
        <f t="shared" si="18"/>
        <v>0</v>
      </c>
      <c r="P71" s="188">
        <v>0</v>
      </c>
      <c r="Q71" s="188">
        <f t="shared" si="19"/>
        <v>0</v>
      </c>
      <c r="R71" s="190"/>
      <c r="S71" s="190" t="s">
        <v>443</v>
      </c>
      <c r="T71" s="191" t="s">
        <v>359</v>
      </c>
      <c r="U71" s="160">
        <v>0</v>
      </c>
      <c r="V71" s="160">
        <f t="shared" si="20"/>
        <v>0</v>
      </c>
      <c r="W71" s="160"/>
      <c r="X71" s="160" t="s">
        <v>410</v>
      </c>
      <c r="Y71" s="160" t="s">
        <v>361</v>
      </c>
      <c r="Z71" s="150"/>
      <c r="AA71" s="150"/>
      <c r="AB71" s="150"/>
      <c r="AC71" s="150"/>
      <c r="AD71" s="150"/>
      <c r="AE71" s="150"/>
      <c r="AF71" s="150"/>
      <c r="AG71" s="150" t="s">
        <v>1578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ht="20.399999999999999" outlineLevel="1" x14ac:dyDescent="0.25">
      <c r="A72" s="185">
        <v>59</v>
      </c>
      <c r="B72" s="186" t="s">
        <v>2569</v>
      </c>
      <c r="C72" s="192" t="s">
        <v>2570</v>
      </c>
      <c r="D72" s="187" t="s">
        <v>888</v>
      </c>
      <c r="E72" s="188">
        <v>6</v>
      </c>
      <c r="F72" s="189"/>
      <c r="G72" s="190">
        <f t="shared" si="14"/>
        <v>0</v>
      </c>
      <c r="H72" s="189"/>
      <c r="I72" s="190">
        <f t="shared" si="15"/>
        <v>0</v>
      </c>
      <c r="J72" s="189"/>
      <c r="K72" s="190">
        <f t="shared" si="16"/>
        <v>0</v>
      </c>
      <c r="L72" s="190">
        <v>21</v>
      </c>
      <c r="M72" s="190">
        <f t="shared" si="17"/>
        <v>0</v>
      </c>
      <c r="N72" s="188">
        <v>0</v>
      </c>
      <c r="O72" s="188">
        <f t="shared" si="18"/>
        <v>0</v>
      </c>
      <c r="P72" s="188">
        <v>0</v>
      </c>
      <c r="Q72" s="188">
        <f t="shared" si="19"/>
        <v>0</v>
      </c>
      <c r="R72" s="190"/>
      <c r="S72" s="190" t="s">
        <v>443</v>
      </c>
      <c r="T72" s="191" t="s">
        <v>359</v>
      </c>
      <c r="U72" s="160">
        <v>0</v>
      </c>
      <c r="V72" s="160">
        <f t="shared" si="20"/>
        <v>0</v>
      </c>
      <c r="W72" s="160"/>
      <c r="X72" s="160" t="s">
        <v>410</v>
      </c>
      <c r="Y72" s="160" t="s">
        <v>361</v>
      </c>
      <c r="Z72" s="150"/>
      <c r="AA72" s="150"/>
      <c r="AB72" s="150"/>
      <c r="AC72" s="150"/>
      <c r="AD72" s="150"/>
      <c r="AE72" s="150"/>
      <c r="AF72" s="150"/>
      <c r="AG72" s="150" t="s">
        <v>1578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ht="20.399999999999999" outlineLevel="1" x14ac:dyDescent="0.25">
      <c r="A73" s="185">
        <v>60</v>
      </c>
      <c r="B73" s="186" t="s">
        <v>2571</v>
      </c>
      <c r="C73" s="192" t="s">
        <v>2572</v>
      </c>
      <c r="D73" s="187" t="s">
        <v>888</v>
      </c>
      <c r="E73" s="188">
        <v>1</v>
      </c>
      <c r="F73" s="189"/>
      <c r="G73" s="190">
        <f t="shared" si="14"/>
        <v>0</v>
      </c>
      <c r="H73" s="189"/>
      <c r="I73" s="190">
        <f t="shared" si="15"/>
        <v>0</v>
      </c>
      <c r="J73" s="189"/>
      <c r="K73" s="190">
        <f t="shared" si="16"/>
        <v>0</v>
      </c>
      <c r="L73" s="190">
        <v>21</v>
      </c>
      <c r="M73" s="190">
        <f t="shared" si="17"/>
        <v>0</v>
      </c>
      <c r="N73" s="188">
        <v>0</v>
      </c>
      <c r="O73" s="188">
        <f t="shared" si="18"/>
        <v>0</v>
      </c>
      <c r="P73" s="188">
        <v>0</v>
      </c>
      <c r="Q73" s="188">
        <f t="shared" si="19"/>
        <v>0</v>
      </c>
      <c r="R73" s="190"/>
      <c r="S73" s="190" t="s">
        <v>443</v>
      </c>
      <c r="T73" s="191" t="s">
        <v>359</v>
      </c>
      <c r="U73" s="160">
        <v>0</v>
      </c>
      <c r="V73" s="160">
        <f t="shared" si="20"/>
        <v>0</v>
      </c>
      <c r="W73" s="160"/>
      <c r="X73" s="160" t="s">
        <v>410</v>
      </c>
      <c r="Y73" s="160" t="s">
        <v>361</v>
      </c>
      <c r="Z73" s="150"/>
      <c r="AA73" s="150"/>
      <c r="AB73" s="150"/>
      <c r="AC73" s="150"/>
      <c r="AD73" s="150"/>
      <c r="AE73" s="150"/>
      <c r="AF73" s="150"/>
      <c r="AG73" s="150" t="s">
        <v>1578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ht="20.399999999999999" outlineLevel="1" x14ac:dyDescent="0.25">
      <c r="A74" s="185">
        <v>61</v>
      </c>
      <c r="B74" s="186" t="s">
        <v>2573</v>
      </c>
      <c r="C74" s="192" t="s">
        <v>2574</v>
      </c>
      <c r="D74" s="187" t="s">
        <v>888</v>
      </c>
      <c r="E74" s="188">
        <v>1</v>
      </c>
      <c r="F74" s="189"/>
      <c r="G74" s="190">
        <f t="shared" si="14"/>
        <v>0</v>
      </c>
      <c r="H74" s="189"/>
      <c r="I74" s="190">
        <f t="shared" si="15"/>
        <v>0</v>
      </c>
      <c r="J74" s="189"/>
      <c r="K74" s="190">
        <f t="shared" si="16"/>
        <v>0</v>
      </c>
      <c r="L74" s="190">
        <v>21</v>
      </c>
      <c r="M74" s="190">
        <f t="shared" si="17"/>
        <v>0</v>
      </c>
      <c r="N74" s="188">
        <v>0</v>
      </c>
      <c r="O74" s="188">
        <f t="shared" si="18"/>
        <v>0</v>
      </c>
      <c r="P74" s="188">
        <v>0</v>
      </c>
      <c r="Q74" s="188">
        <f t="shared" si="19"/>
        <v>0</v>
      </c>
      <c r="R74" s="190"/>
      <c r="S74" s="190" t="s">
        <v>443</v>
      </c>
      <c r="T74" s="191" t="s">
        <v>359</v>
      </c>
      <c r="U74" s="160">
        <v>0</v>
      </c>
      <c r="V74" s="160">
        <f t="shared" si="20"/>
        <v>0</v>
      </c>
      <c r="W74" s="160"/>
      <c r="X74" s="160" t="s">
        <v>744</v>
      </c>
      <c r="Y74" s="160" t="s">
        <v>361</v>
      </c>
      <c r="Z74" s="150"/>
      <c r="AA74" s="150"/>
      <c r="AB74" s="150"/>
      <c r="AC74" s="150"/>
      <c r="AD74" s="150"/>
      <c r="AE74" s="150"/>
      <c r="AF74" s="150"/>
      <c r="AG74" s="150" t="s">
        <v>1758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ht="20.399999999999999" outlineLevel="1" x14ac:dyDescent="0.25">
      <c r="A75" s="185">
        <v>62</v>
      </c>
      <c r="B75" s="186" t="s">
        <v>2575</v>
      </c>
      <c r="C75" s="192" t="s">
        <v>2576</v>
      </c>
      <c r="D75" s="187" t="s">
        <v>888</v>
      </c>
      <c r="E75" s="188">
        <v>5</v>
      </c>
      <c r="F75" s="189"/>
      <c r="G75" s="190">
        <f t="shared" si="14"/>
        <v>0</v>
      </c>
      <c r="H75" s="189"/>
      <c r="I75" s="190">
        <f t="shared" si="15"/>
        <v>0</v>
      </c>
      <c r="J75" s="189"/>
      <c r="K75" s="190">
        <f t="shared" si="16"/>
        <v>0</v>
      </c>
      <c r="L75" s="190">
        <v>21</v>
      </c>
      <c r="M75" s="190">
        <f t="shared" si="17"/>
        <v>0</v>
      </c>
      <c r="N75" s="188">
        <v>0</v>
      </c>
      <c r="O75" s="188">
        <f t="shared" si="18"/>
        <v>0</v>
      </c>
      <c r="P75" s="188">
        <v>0</v>
      </c>
      <c r="Q75" s="188">
        <f t="shared" si="19"/>
        <v>0</v>
      </c>
      <c r="R75" s="190"/>
      <c r="S75" s="190" t="s">
        <v>443</v>
      </c>
      <c r="T75" s="191" t="s">
        <v>359</v>
      </c>
      <c r="U75" s="160">
        <v>0</v>
      </c>
      <c r="V75" s="160">
        <f t="shared" si="20"/>
        <v>0</v>
      </c>
      <c r="W75" s="160"/>
      <c r="X75" s="160" t="s">
        <v>410</v>
      </c>
      <c r="Y75" s="160" t="s">
        <v>361</v>
      </c>
      <c r="Z75" s="150"/>
      <c r="AA75" s="150"/>
      <c r="AB75" s="150"/>
      <c r="AC75" s="150"/>
      <c r="AD75" s="150"/>
      <c r="AE75" s="150"/>
      <c r="AF75" s="150"/>
      <c r="AG75" s="150" t="s">
        <v>1578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5">
      <c r="A76" s="185">
        <v>63</v>
      </c>
      <c r="B76" s="186" t="s">
        <v>2577</v>
      </c>
      <c r="C76" s="192" t="s">
        <v>2578</v>
      </c>
      <c r="D76" s="187" t="s">
        <v>888</v>
      </c>
      <c r="E76" s="188">
        <v>3</v>
      </c>
      <c r="F76" s="189"/>
      <c r="G76" s="190">
        <f t="shared" si="14"/>
        <v>0</v>
      </c>
      <c r="H76" s="189"/>
      <c r="I76" s="190">
        <f t="shared" si="15"/>
        <v>0</v>
      </c>
      <c r="J76" s="189"/>
      <c r="K76" s="190">
        <f t="shared" si="16"/>
        <v>0</v>
      </c>
      <c r="L76" s="190">
        <v>21</v>
      </c>
      <c r="M76" s="190">
        <f t="shared" si="17"/>
        <v>0</v>
      </c>
      <c r="N76" s="188">
        <v>0</v>
      </c>
      <c r="O76" s="188">
        <f t="shared" si="18"/>
        <v>0</v>
      </c>
      <c r="P76" s="188">
        <v>0</v>
      </c>
      <c r="Q76" s="188">
        <f t="shared" si="19"/>
        <v>0</v>
      </c>
      <c r="R76" s="190"/>
      <c r="S76" s="190" t="s">
        <v>443</v>
      </c>
      <c r="T76" s="191" t="s">
        <v>359</v>
      </c>
      <c r="U76" s="160">
        <v>0</v>
      </c>
      <c r="V76" s="160">
        <f t="shared" si="20"/>
        <v>0</v>
      </c>
      <c r="W76" s="160"/>
      <c r="X76" s="160" t="s">
        <v>410</v>
      </c>
      <c r="Y76" s="160" t="s">
        <v>361</v>
      </c>
      <c r="Z76" s="150"/>
      <c r="AA76" s="150"/>
      <c r="AB76" s="150"/>
      <c r="AC76" s="150"/>
      <c r="AD76" s="150"/>
      <c r="AE76" s="150"/>
      <c r="AF76" s="150"/>
      <c r="AG76" s="150" t="s">
        <v>1578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5">
      <c r="A77" s="185">
        <v>64</v>
      </c>
      <c r="B77" s="186" t="s">
        <v>2579</v>
      </c>
      <c r="C77" s="192" t="s">
        <v>2580</v>
      </c>
      <c r="D77" s="187" t="s">
        <v>888</v>
      </c>
      <c r="E77" s="188">
        <v>1</v>
      </c>
      <c r="F77" s="189"/>
      <c r="G77" s="190">
        <f t="shared" si="14"/>
        <v>0</v>
      </c>
      <c r="H77" s="189"/>
      <c r="I77" s="190">
        <f t="shared" si="15"/>
        <v>0</v>
      </c>
      <c r="J77" s="189"/>
      <c r="K77" s="190">
        <f t="shared" si="16"/>
        <v>0</v>
      </c>
      <c r="L77" s="190">
        <v>21</v>
      </c>
      <c r="M77" s="190">
        <f t="shared" si="17"/>
        <v>0</v>
      </c>
      <c r="N77" s="188">
        <v>0</v>
      </c>
      <c r="O77" s="188">
        <f t="shared" si="18"/>
        <v>0</v>
      </c>
      <c r="P77" s="188">
        <v>0</v>
      </c>
      <c r="Q77" s="188">
        <f t="shared" si="19"/>
        <v>0</v>
      </c>
      <c r="R77" s="190"/>
      <c r="S77" s="190" t="s">
        <v>443</v>
      </c>
      <c r="T77" s="191" t="s">
        <v>359</v>
      </c>
      <c r="U77" s="160">
        <v>0</v>
      </c>
      <c r="V77" s="160">
        <f t="shared" si="20"/>
        <v>0</v>
      </c>
      <c r="W77" s="160"/>
      <c r="X77" s="160" t="s">
        <v>410</v>
      </c>
      <c r="Y77" s="160" t="s">
        <v>361</v>
      </c>
      <c r="Z77" s="150"/>
      <c r="AA77" s="150"/>
      <c r="AB77" s="150"/>
      <c r="AC77" s="150"/>
      <c r="AD77" s="150"/>
      <c r="AE77" s="150"/>
      <c r="AF77" s="150"/>
      <c r="AG77" s="150" t="s">
        <v>1578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5">
      <c r="A78" s="185">
        <v>65</v>
      </c>
      <c r="B78" s="186" t="s">
        <v>2581</v>
      </c>
      <c r="C78" s="192" t="s">
        <v>2582</v>
      </c>
      <c r="D78" s="187" t="s">
        <v>888</v>
      </c>
      <c r="E78" s="188">
        <v>1</v>
      </c>
      <c r="F78" s="189"/>
      <c r="G78" s="190">
        <f t="shared" si="14"/>
        <v>0</v>
      </c>
      <c r="H78" s="189"/>
      <c r="I78" s="190">
        <f t="shared" si="15"/>
        <v>0</v>
      </c>
      <c r="J78" s="189"/>
      <c r="K78" s="190">
        <f t="shared" si="16"/>
        <v>0</v>
      </c>
      <c r="L78" s="190">
        <v>21</v>
      </c>
      <c r="M78" s="190">
        <f t="shared" si="17"/>
        <v>0</v>
      </c>
      <c r="N78" s="188">
        <v>0</v>
      </c>
      <c r="O78" s="188">
        <f t="shared" si="18"/>
        <v>0</v>
      </c>
      <c r="P78" s="188">
        <v>0</v>
      </c>
      <c r="Q78" s="188">
        <f t="shared" si="19"/>
        <v>0</v>
      </c>
      <c r="R78" s="190"/>
      <c r="S78" s="190" t="s">
        <v>443</v>
      </c>
      <c r="T78" s="191" t="s">
        <v>359</v>
      </c>
      <c r="U78" s="160">
        <v>0</v>
      </c>
      <c r="V78" s="160">
        <f t="shared" si="20"/>
        <v>0</v>
      </c>
      <c r="W78" s="160"/>
      <c r="X78" s="160" t="s">
        <v>410</v>
      </c>
      <c r="Y78" s="160" t="s">
        <v>361</v>
      </c>
      <c r="Z78" s="150"/>
      <c r="AA78" s="150"/>
      <c r="AB78" s="150"/>
      <c r="AC78" s="150"/>
      <c r="AD78" s="150"/>
      <c r="AE78" s="150"/>
      <c r="AF78" s="150"/>
      <c r="AG78" s="150" t="s">
        <v>1578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x14ac:dyDescent="0.25">
      <c r="A79" s="162" t="s">
        <v>353</v>
      </c>
      <c r="B79" s="163" t="s">
        <v>201</v>
      </c>
      <c r="C79" s="177" t="s">
        <v>202</v>
      </c>
      <c r="D79" s="164"/>
      <c r="E79" s="165"/>
      <c r="F79" s="166"/>
      <c r="G79" s="166">
        <f>SUMIF(AG80:AG97,"&lt;&gt;NOR",G80:G97)</f>
        <v>0</v>
      </c>
      <c r="H79" s="166"/>
      <c r="I79" s="166">
        <f>SUM(I80:I97)</f>
        <v>0</v>
      </c>
      <c r="J79" s="166"/>
      <c r="K79" s="166">
        <f>SUM(K80:K97)</f>
        <v>0</v>
      </c>
      <c r="L79" s="166"/>
      <c r="M79" s="166">
        <f>SUM(M80:M97)</f>
        <v>0</v>
      </c>
      <c r="N79" s="165"/>
      <c r="O79" s="165">
        <f>SUM(O80:O97)</f>
        <v>0</v>
      </c>
      <c r="P79" s="165"/>
      <c r="Q79" s="165">
        <f>SUM(Q80:Q97)</f>
        <v>0</v>
      </c>
      <c r="R79" s="166"/>
      <c r="S79" s="166"/>
      <c r="T79" s="167"/>
      <c r="U79" s="161"/>
      <c r="V79" s="161">
        <f>SUM(V80:V97)</f>
        <v>0</v>
      </c>
      <c r="W79" s="161"/>
      <c r="X79" s="161"/>
      <c r="Y79" s="161"/>
      <c r="AG79" t="s">
        <v>354</v>
      </c>
    </row>
    <row r="80" spans="1:60" outlineLevel="1" x14ac:dyDescent="0.25">
      <c r="A80" s="185">
        <v>66</v>
      </c>
      <c r="B80" s="186" t="s">
        <v>2583</v>
      </c>
      <c r="C80" s="192" t="s">
        <v>2584</v>
      </c>
      <c r="D80" s="187" t="s">
        <v>888</v>
      </c>
      <c r="E80" s="188">
        <v>1</v>
      </c>
      <c r="F80" s="189"/>
      <c r="G80" s="190">
        <f t="shared" ref="G80:G97" si="21">ROUND(E80*F80,2)</f>
        <v>0</v>
      </c>
      <c r="H80" s="189"/>
      <c r="I80" s="190">
        <f t="shared" ref="I80:I97" si="22">ROUND(E80*H80,2)</f>
        <v>0</v>
      </c>
      <c r="J80" s="189"/>
      <c r="K80" s="190">
        <f t="shared" ref="K80:K97" si="23">ROUND(E80*J80,2)</f>
        <v>0</v>
      </c>
      <c r="L80" s="190">
        <v>21</v>
      </c>
      <c r="M80" s="190">
        <f t="shared" ref="M80:M97" si="24">G80*(1+L80/100)</f>
        <v>0</v>
      </c>
      <c r="N80" s="188">
        <v>0</v>
      </c>
      <c r="O80" s="188">
        <f t="shared" ref="O80:O97" si="25">ROUND(E80*N80,2)</f>
        <v>0</v>
      </c>
      <c r="P80" s="188">
        <v>0</v>
      </c>
      <c r="Q80" s="188">
        <f t="shared" ref="Q80:Q97" si="26">ROUND(E80*P80,2)</f>
        <v>0</v>
      </c>
      <c r="R80" s="190"/>
      <c r="S80" s="190" t="s">
        <v>443</v>
      </c>
      <c r="T80" s="191" t="s">
        <v>359</v>
      </c>
      <c r="U80" s="160">
        <v>0</v>
      </c>
      <c r="V80" s="160">
        <f t="shared" ref="V80:V97" si="27">ROUND(E80*U80,2)</f>
        <v>0</v>
      </c>
      <c r="W80" s="160"/>
      <c r="X80" s="160" t="s">
        <v>410</v>
      </c>
      <c r="Y80" s="160" t="s">
        <v>361</v>
      </c>
      <c r="Z80" s="150"/>
      <c r="AA80" s="150"/>
      <c r="AB80" s="150"/>
      <c r="AC80" s="150"/>
      <c r="AD80" s="150"/>
      <c r="AE80" s="150"/>
      <c r="AF80" s="150"/>
      <c r="AG80" s="150" t="s">
        <v>1578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ht="20.399999999999999" outlineLevel="1" x14ac:dyDescent="0.25">
      <c r="A81" s="185">
        <v>67</v>
      </c>
      <c r="B81" s="186" t="s">
        <v>2585</v>
      </c>
      <c r="C81" s="192" t="s">
        <v>2586</v>
      </c>
      <c r="D81" s="187" t="s">
        <v>888</v>
      </c>
      <c r="E81" s="188">
        <v>5</v>
      </c>
      <c r="F81" s="189"/>
      <c r="G81" s="190">
        <f t="shared" si="21"/>
        <v>0</v>
      </c>
      <c r="H81" s="189"/>
      <c r="I81" s="190">
        <f t="shared" si="22"/>
        <v>0</v>
      </c>
      <c r="J81" s="189"/>
      <c r="K81" s="190">
        <f t="shared" si="23"/>
        <v>0</v>
      </c>
      <c r="L81" s="190">
        <v>21</v>
      </c>
      <c r="M81" s="190">
        <f t="shared" si="24"/>
        <v>0</v>
      </c>
      <c r="N81" s="188">
        <v>0</v>
      </c>
      <c r="O81" s="188">
        <f t="shared" si="25"/>
        <v>0</v>
      </c>
      <c r="P81" s="188">
        <v>0</v>
      </c>
      <c r="Q81" s="188">
        <f t="shared" si="26"/>
        <v>0</v>
      </c>
      <c r="R81" s="190"/>
      <c r="S81" s="190" t="s">
        <v>443</v>
      </c>
      <c r="T81" s="191" t="s">
        <v>359</v>
      </c>
      <c r="U81" s="160">
        <v>0</v>
      </c>
      <c r="V81" s="160">
        <f t="shared" si="27"/>
        <v>0</v>
      </c>
      <c r="W81" s="160"/>
      <c r="X81" s="160" t="s">
        <v>410</v>
      </c>
      <c r="Y81" s="160" t="s">
        <v>361</v>
      </c>
      <c r="Z81" s="150"/>
      <c r="AA81" s="150"/>
      <c r="AB81" s="150"/>
      <c r="AC81" s="150"/>
      <c r="AD81" s="150"/>
      <c r="AE81" s="150"/>
      <c r="AF81" s="150"/>
      <c r="AG81" s="150" t="s">
        <v>1578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ht="20.399999999999999" outlineLevel="1" x14ac:dyDescent="0.25">
      <c r="A82" s="185">
        <v>68</v>
      </c>
      <c r="B82" s="186" t="s">
        <v>2587</v>
      </c>
      <c r="C82" s="192" t="s">
        <v>2588</v>
      </c>
      <c r="D82" s="187" t="s">
        <v>888</v>
      </c>
      <c r="E82" s="188">
        <v>9</v>
      </c>
      <c r="F82" s="189"/>
      <c r="G82" s="190">
        <f t="shared" si="21"/>
        <v>0</v>
      </c>
      <c r="H82" s="189"/>
      <c r="I82" s="190">
        <f t="shared" si="22"/>
        <v>0</v>
      </c>
      <c r="J82" s="189"/>
      <c r="K82" s="190">
        <f t="shared" si="23"/>
        <v>0</v>
      </c>
      <c r="L82" s="190">
        <v>21</v>
      </c>
      <c r="M82" s="190">
        <f t="shared" si="24"/>
        <v>0</v>
      </c>
      <c r="N82" s="188">
        <v>0</v>
      </c>
      <c r="O82" s="188">
        <f t="shared" si="25"/>
        <v>0</v>
      </c>
      <c r="P82" s="188">
        <v>0</v>
      </c>
      <c r="Q82" s="188">
        <f t="shared" si="26"/>
        <v>0</v>
      </c>
      <c r="R82" s="190"/>
      <c r="S82" s="190" t="s">
        <v>443</v>
      </c>
      <c r="T82" s="191" t="s">
        <v>359</v>
      </c>
      <c r="U82" s="160">
        <v>0</v>
      </c>
      <c r="V82" s="160">
        <f t="shared" si="27"/>
        <v>0</v>
      </c>
      <c r="W82" s="160"/>
      <c r="X82" s="160" t="s">
        <v>410</v>
      </c>
      <c r="Y82" s="160" t="s">
        <v>361</v>
      </c>
      <c r="Z82" s="150"/>
      <c r="AA82" s="150"/>
      <c r="AB82" s="150"/>
      <c r="AC82" s="150"/>
      <c r="AD82" s="150"/>
      <c r="AE82" s="150"/>
      <c r="AF82" s="150"/>
      <c r="AG82" s="150" t="s">
        <v>1578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ht="20.399999999999999" outlineLevel="1" x14ac:dyDescent="0.25">
      <c r="A83" s="185">
        <v>69</v>
      </c>
      <c r="B83" s="186" t="s">
        <v>2589</v>
      </c>
      <c r="C83" s="192" t="s">
        <v>2590</v>
      </c>
      <c r="D83" s="187" t="s">
        <v>888</v>
      </c>
      <c r="E83" s="188">
        <v>5</v>
      </c>
      <c r="F83" s="189"/>
      <c r="G83" s="190">
        <f t="shared" si="21"/>
        <v>0</v>
      </c>
      <c r="H83" s="189"/>
      <c r="I83" s="190">
        <f t="shared" si="22"/>
        <v>0</v>
      </c>
      <c r="J83" s="189"/>
      <c r="K83" s="190">
        <f t="shared" si="23"/>
        <v>0</v>
      </c>
      <c r="L83" s="190">
        <v>21</v>
      </c>
      <c r="M83" s="190">
        <f t="shared" si="24"/>
        <v>0</v>
      </c>
      <c r="N83" s="188">
        <v>0</v>
      </c>
      <c r="O83" s="188">
        <f t="shared" si="25"/>
        <v>0</v>
      </c>
      <c r="P83" s="188">
        <v>0</v>
      </c>
      <c r="Q83" s="188">
        <f t="shared" si="26"/>
        <v>0</v>
      </c>
      <c r="R83" s="190"/>
      <c r="S83" s="190" t="s">
        <v>443</v>
      </c>
      <c r="T83" s="191" t="s">
        <v>359</v>
      </c>
      <c r="U83" s="160">
        <v>0</v>
      </c>
      <c r="V83" s="160">
        <f t="shared" si="27"/>
        <v>0</v>
      </c>
      <c r="W83" s="160"/>
      <c r="X83" s="160" t="s">
        <v>410</v>
      </c>
      <c r="Y83" s="160" t="s">
        <v>361</v>
      </c>
      <c r="Z83" s="150"/>
      <c r="AA83" s="150"/>
      <c r="AB83" s="150"/>
      <c r="AC83" s="150"/>
      <c r="AD83" s="150"/>
      <c r="AE83" s="150"/>
      <c r="AF83" s="150"/>
      <c r="AG83" s="150" t="s">
        <v>1578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5">
      <c r="A84" s="185">
        <v>70</v>
      </c>
      <c r="B84" s="186" t="s">
        <v>2591</v>
      </c>
      <c r="C84" s="192" t="s">
        <v>2592</v>
      </c>
      <c r="D84" s="187" t="s">
        <v>888</v>
      </c>
      <c r="E84" s="188">
        <v>1</v>
      </c>
      <c r="F84" s="189"/>
      <c r="G84" s="190">
        <f t="shared" si="21"/>
        <v>0</v>
      </c>
      <c r="H84" s="189"/>
      <c r="I84" s="190">
        <f t="shared" si="22"/>
        <v>0</v>
      </c>
      <c r="J84" s="189"/>
      <c r="K84" s="190">
        <f t="shared" si="23"/>
        <v>0</v>
      </c>
      <c r="L84" s="190">
        <v>21</v>
      </c>
      <c r="M84" s="190">
        <f t="shared" si="24"/>
        <v>0</v>
      </c>
      <c r="N84" s="188">
        <v>0</v>
      </c>
      <c r="O84" s="188">
        <f t="shared" si="25"/>
        <v>0</v>
      </c>
      <c r="P84" s="188">
        <v>0</v>
      </c>
      <c r="Q84" s="188">
        <f t="shared" si="26"/>
        <v>0</v>
      </c>
      <c r="R84" s="190"/>
      <c r="S84" s="190" t="s">
        <v>443</v>
      </c>
      <c r="T84" s="191" t="s">
        <v>359</v>
      </c>
      <c r="U84" s="160">
        <v>0</v>
      </c>
      <c r="V84" s="160">
        <f t="shared" si="27"/>
        <v>0</v>
      </c>
      <c r="W84" s="160"/>
      <c r="X84" s="160" t="s">
        <v>410</v>
      </c>
      <c r="Y84" s="160" t="s">
        <v>361</v>
      </c>
      <c r="Z84" s="150"/>
      <c r="AA84" s="150"/>
      <c r="AB84" s="150"/>
      <c r="AC84" s="150"/>
      <c r="AD84" s="150"/>
      <c r="AE84" s="150"/>
      <c r="AF84" s="150"/>
      <c r="AG84" s="150" t="s">
        <v>1578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ht="30.6" outlineLevel="1" x14ac:dyDescent="0.25">
      <c r="A85" s="185">
        <v>71</v>
      </c>
      <c r="B85" s="186" t="s">
        <v>2593</v>
      </c>
      <c r="C85" s="192" t="s">
        <v>2594</v>
      </c>
      <c r="D85" s="187" t="s">
        <v>422</v>
      </c>
      <c r="E85" s="188">
        <v>172.5</v>
      </c>
      <c r="F85" s="189"/>
      <c r="G85" s="190">
        <f t="shared" si="21"/>
        <v>0</v>
      </c>
      <c r="H85" s="189"/>
      <c r="I85" s="190">
        <f t="shared" si="22"/>
        <v>0</v>
      </c>
      <c r="J85" s="189"/>
      <c r="K85" s="190">
        <f t="shared" si="23"/>
        <v>0</v>
      </c>
      <c r="L85" s="190">
        <v>21</v>
      </c>
      <c r="M85" s="190">
        <f t="shared" si="24"/>
        <v>0</v>
      </c>
      <c r="N85" s="188">
        <v>0</v>
      </c>
      <c r="O85" s="188">
        <f t="shared" si="25"/>
        <v>0</v>
      </c>
      <c r="P85" s="188">
        <v>0</v>
      </c>
      <c r="Q85" s="188">
        <f t="shared" si="26"/>
        <v>0</v>
      </c>
      <c r="R85" s="190"/>
      <c r="S85" s="190" t="s">
        <v>443</v>
      </c>
      <c r="T85" s="191" t="s">
        <v>359</v>
      </c>
      <c r="U85" s="160">
        <v>0</v>
      </c>
      <c r="V85" s="160">
        <f t="shared" si="27"/>
        <v>0</v>
      </c>
      <c r="W85" s="160"/>
      <c r="X85" s="160" t="s">
        <v>410</v>
      </c>
      <c r="Y85" s="160" t="s">
        <v>361</v>
      </c>
      <c r="Z85" s="150"/>
      <c r="AA85" s="150"/>
      <c r="AB85" s="150"/>
      <c r="AC85" s="150"/>
      <c r="AD85" s="150"/>
      <c r="AE85" s="150"/>
      <c r="AF85" s="150"/>
      <c r="AG85" s="150" t="s">
        <v>1578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ht="20.399999999999999" outlineLevel="1" x14ac:dyDescent="0.25">
      <c r="A86" s="185">
        <v>72</v>
      </c>
      <c r="B86" s="186" t="s">
        <v>2595</v>
      </c>
      <c r="C86" s="192" t="s">
        <v>2596</v>
      </c>
      <c r="D86" s="187" t="s">
        <v>422</v>
      </c>
      <c r="E86" s="188">
        <v>172.5</v>
      </c>
      <c r="F86" s="189"/>
      <c r="G86" s="190">
        <f t="shared" si="21"/>
        <v>0</v>
      </c>
      <c r="H86" s="189"/>
      <c r="I86" s="190">
        <f t="shared" si="22"/>
        <v>0</v>
      </c>
      <c r="J86" s="189"/>
      <c r="K86" s="190">
        <f t="shared" si="23"/>
        <v>0</v>
      </c>
      <c r="L86" s="190">
        <v>21</v>
      </c>
      <c r="M86" s="190">
        <f t="shared" si="24"/>
        <v>0</v>
      </c>
      <c r="N86" s="188">
        <v>0</v>
      </c>
      <c r="O86" s="188">
        <f t="shared" si="25"/>
        <v>0</v>
      </c>
      <c r="P86" s="188">
        <v>0</v>
      </c>
      <c r="Q86" s="188">
        <f t="shared" si="26"/>
        <v>0</v>
      </c>
      <c r="R86" s="190"/>
      <c r="S86" s="190" t="s">
        <v>443</v>
      </c>
      <c r="T86" s="191" t="s">
        <v>359</v>
      </c>
      <c r="U86" s="160">
        <v>0</v>
      </c>
      <c r="V86" s="160">
        <f t="shared" si="27"/>
        <v>0</v>
      </c>
      <c r="W86" s="160"/>
      <c r="X86" s="160" t="s">
        <v>410</v>
      </c>
      <c r="Y86" s="160" t="s">
        <v>361</v>
      </c>
      <c r="Z86" s="150"/>
      <c r="AA86" s="150"/>
      <c r="AB86" s="150"/>
      <c r="AC86" s="150"/>
      <c r="AD86" s="150"/>
      <c r="AE86" s="150"/>
      <c r="AF86" s="150"/>
      <c r="AG86" s="150" t="s">
        <v>1578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5">
      <c r="A87" s="185">
        <v>73</v>
      </c>
      <c r="B87" s="186" t="s">
        <v>2597</v>
      </c>
      <c r="C87" s="192" t="s">
        <v>2598</v>
      </c>
      <c r="D87" s="187"/>
      <c r="E87" s="188">
        <v>0</v>
      </c>
      <c r="F87" s="189"/>
      <c r="G87" s="190">
        <f t="shared" si="21"/>
        <v>0</v>
      </c>
      <c r="H87" s="189"/>
      <c r="I87" s="190">
        <f t="shared" si="22"/>
        <v>0</v>
      </c>
      <c r="J87" s="189"/>
      <c r="K87" s="190">
        <f t="shared" si="23"/>
        <v>0</v>
      </c>
      <c r="L87" s="190">
        <v>21</v>
      </c>
      <c r="M87" s="190">
        <f t="shared" si="24"/>
        <v>0</v>
      </c>
      <c r="N87" s="188">
        <v>0</v>
      </c>
      <c r="O87" s="188">
        <f t="shared" si="25"/>
        <v>0</v>
      </c>
      <c r="P87" s="188">
        <v>0</v>
      </c>
      <c r="Q87" s="188">
        <f t="shared" si="26"/>
        <v>0</v>
      </c>
      <c r="R87" s="190"/>
      <c r="S87" s="190" t="s">
        <v>443</v>
      </c>
      <c r="T87" s="191" t="s">
        <v>359</v>
      </c>
      <c r="U87" s="160">
        <v>0</v>
      </c>
      <c r="V87" s="160">
        <f t="shared" si="27"/>
        <v>0</v>
      </c>
      <c r="W87" s="160"/>
      <c r="X87" s="160" t="s">
        <v>410</v>
      </c>
      <c r="Y87" s="160" t="s">
        <v>361</v>
      </c>
      <c r="Z87" s="150"/>
      <c r="AA87" s="150"/>
      <c r="AB87" s="150"/>
      <c r="AC87" s="150"/>
      <c r="AD87" s="150"/>
      <c r="AE87" s="150"/>
      <c r="AF87" s="150"/>
      <c r="AG87" s="150" t="s">
        <v>411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ht="20.399999999999999" outlineLevel="1" x14ac:dyDescent="0.25">
      <c r="A88" s="185">
        <v>74</v>
      </c>
      <c r="B88" s="186" t="s">
        <v>2599</v>
      </c>
      <c r="C88" s="192" t="s">
        <v>2600</v>
      </c>
      <c r="D88" s="187" t="s">
        <v>407</v>
      </c>
      <c r="E88" s="188">
        <v>48.65</v>
      </c>
      <c r="F88" s="189"/>
      <c r="G88" s="190">
        <f t="shared" si="21"/>
        <v>0</v>
      </c>
      <c r="H88" s="189"/>
      <c r="I88" s="190">
        <f t="shared" si="22"/>
        <v>0</v>
      </c>
      <c r="J88" s="189"/>
      <c r="K88" s="190">
        <f t="shared" si="23"/>
        <v>0</v>
      </c>
      <c r="L88" s="190">
        <v>21</v>
      </c>
      <c r="M88" s="190">
        <f t="shared" si="24"/>
        <v>0</v>
      </c>
      <c r="N88" s="188">
        <v>0</v>
      </c>
      <c r="O88" s="188">
        <f t="shared" si="25"/>
        <v>0</v>
      </c>
      <c r="P88" s="188">
        <v>0</v>
      </c>
      <c r="Q88" s="188">
        <f t="shared" si="26"/>
        <v>0</v>
      </c>
      <c r="R88" s="190"/>
      <c r="S88" s="190" t="s">
        <v>443</v>
      </c>
      <c r="T88" s="191" t="s">
        <v>359</v>
      </c>
      <c r="U88" s="160">
        <v>0</v>
      </c>
      <c r="V88" s="160">
        <f t="shared" si="27"/>
        <v>0</v>
      </c>
      <c r="W88" s="160"/>
      <c r="X88" s="160" t="s">
        <v>410</v>
      </c>
      <c r="Y88" s="160" t="s">
        <v>361</v>
      </c>
      <c r="Z88" s="150"/>
      <c r="AA88" s="150"/>
      <c r="AB88" s="150"/>
      <c r="AC88" s="150"/>
      <c r="AD88" s="150"/>
      <c r="AE88" s="150"/>
      <c r="AF88" s="150"/>
      <c r="AG88" s="150" t="s">
        <v>1578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5">
      <c r="A89" s="185">
        <v>75</v>
      </c>
      <c r="B89" s="186" t="s">
        <v>2601</v>
      </c>
      <c r="C89" s="192" t="s">
        <v>2602</v>
      </c>
      <c r="D89" s="187" t="s">
        <v>407</v>
      </c>
      <c r="E89" s="188">
        <v>48.65</v>
      </c>
      <c r="F89" s="189"/>
      <c r="G89" s="190">
        <f t="shared" si="21"/>
        <v>0</v>
      </c>
      <c r="H89" s="189"/>
      <c r="I89" s="190">
        <f t="shared" si="22"/>
        <v>0</v>
      </c>
      <c r="J89" s="189"/>
      <c r="K89" s="190">
        <f t="shared" si="23"/>
        <v>0</v>
      </c>
      <c r="L89" s="190">
        <v>21</v>
      </c>
      <c r="M89" s="190">
        <f t="shared" si="24"/>
        <v>0</v>
      </c>
      <c r="N89" s="188">
        <v>0</v>
      </c>
      <c r="O89" s="188">
        <f t="shared" si="25"/>
        <v>0</v>
      </c>
      <c r="P89" s="188">
        <v>0</v>
      </c>
      <c r="Q89" s="188">
        <f t="shared" si="26"/>
        <v>0</v>
      </c>
      <c r="R89" s="190"/>
      <c r="S89" s="190" t="s">
        <v>443</v>
      </c>
      <c r="T89" s="191" t="s">
        <v>359</v>
      </c>
      <c r="U89" s="160">
        <v>0</v>
      </c>
      <c r="V89" s="160">
        <f t="shared" si="27"/>
        <v>0</v>
      </c>
      <c r="W89" s="160"/>
      <c r="X89" s="160" t="s">
        <v>410</v>
      </c>
      <c r="Y89" s="160" t="s">
        <v>361</v>
      </c>
      <c r="Z89" s="150"/>
      <c r="AA89" s="150"/>
      <c r="AB89" s="150"/>
      <c r="AC89" s="150"/>
      <c r="AD89" s="150"/>
      <c r="AE89" s="150"/>
      <c r="AF89" s="150"/>
      <c r="AG89" s="150" t="s">
        <v>1578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5">
      <c r="A90" s="185">
        <v>76</v>
      </c>
      <c r="B90" s="186" t="s">
        <v>2603</v>
      </c>
      <c r="C90" s="192" t="s">
        <v>2604</v>
      </c>
      <c r="D90" s="187" t="s">
        <v>888</v>
      </c>
      <c r="E90" s="188">
        <v>139</v>
      </c>
      <c r="F90" s="189"/>
      <c r="G90" s="190">
        <f t="shared" si="21"/>
        <v>0</v>
      </c>
      <c r="H90" s="189"/>
      <c r="I90" s="190">
        <f t="shared" si="22"/>
        <v>0</v>
      </c>
      <c r="J90" s="189"/>
      <c r="K90" s="190">
        <f t="shared" si="23"/>
        <v>0</v>
      </c>
      <c r="L90" s="190">
        <v>21</v>
      </c>
      <c r="M90" s="190">
        <f t="shared" si="24"/>
        <v>0</v>
      </c>
      <c r="N90" s="188">
        <v>0</v>
      </c>
      <c r="O90" s="188">
        <f t="shared" si="25"/>
        <v>0</v>
      </c>
      <c r="P90" s="188">
        <v>0</v>
      </c>
      <c r="Q90" s="188">
        <f t="shared" si="26"/>
        <v>0</v>
      </c>
      <c r="R90" s="190"/>
      <c r="S90" s="190" t="s">
        <v>443</v>
      </c>
      <c r="T90" s="191" t="s">
        <v>359</v>
      </c>
      <c r="U90" s="160">
        <v>0</v>
      </c>
      <c r="V90" s="160">
        <f t="shared" si="27"/>
        <v>0</v>
      </c>
      <c r="W90" s="160"/>
      <c r="X90" s="160" t="s">
        <v>410</v>
      </c>
      <c r="Y90" s="160" t="s">
        <v>361</v>
      </c>
      <c r="Z90" s="150"/>
      <c r="AA90" s="150"/>
      <c r="AB90" s="150"/>
      <c r="AC90" s="150"/>
      <c r="AD90" s="150"/>
      <c r="AE90" s="150"/>
      <c r="AF90" s="150"/>
      <c r="AG90" s="150" t="s">
        <v>1578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 x14ac:dyDescent="0.25">
      <c r="A91" s="185">
        <v>77</v>
      </c>
      <c r="B91" s="186" t="s">
        <v>2605</v>
      </c>
      <c r="C91" s="192" t="s">
        <v>2606</v>
      </c>
      <c r="D91" s="187" t="s">
        <v>422</v>
      </c>
      <c r="E91" s="188">
        <v>139</v>
      </c>
      <c r="F91" s="189"/>
      <c r="G91" s="190">
        <f t="shared" si="21"/>
        <v>0</v>
      </c>
      <c r="H91" s="189"/>
      <c r="I91" s="190">
        <f t="shared" si="22"/>
        <v>0</v>
      </c>
      <c r="J91" s="189"/>
      <c r="K91" s="190">
        <f t="shared" si="23"/>
        <v>0</v>
      </c>
      <c r="L91" s="190">
        <v>21</v>
      </c>
      <c r="M91" s="190">
        <f t="shared" si="24"/>
        <v>0</v>
      </c>
      <c r="N91" s="188">
        <v>0</v>
      </c>
      <c r="O91" s="188">
        <f t="shared" si="25"/>
        <v>0</v>
      </c>
      <c r="P91" s="188">
        <v>0</v>
      </c>
      <c r="Q91" s="188">
        <f t="shared" si="26"/>
        <v>0</v>
      </c>
      <c r="R91" s="190"/>
      <c r="S91" s="190" t="s">
        <v>443</v>
      </c>
      <c r="T91" s="191" t="s">
        <v>359</v>
      </c>
      <c r="U91" s="160">
        <v>0</v>
      </c>
      <c r="V91" s="160">
        <f t="shared" si="27"/>
        <v>0</v>
      </c>
      <c r="W91" s="160"/>
      <c r="X91" s="160" t="s">
        <v>410</v>
      </c>
      <c r="Y91" s="160" t="s">
        <v>361</v>
      </c>
      <c r="Z91" s="150"/>
      <c r="AA91" s="150"/>
      <c r="AB91" s="150"/>
      <c r="AC91" s="150"/>
      <c r="AD91" s="150"/>
      <c r="AE91" s="150"/>
      <c r="AF91" s="150"/>
      <c r="AG91" s="150" t="s">
        <v>1578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5">
      <c r="A92" s="185">
        <v>78</v>
      </c>
      <c r="B92" s="186" t="s">
        <v>2607</v>
      </c>
      <c r="C92" s="192" t="s">
        <v>2608</v>
      </c>
      <c r="D92" s="187" t="s">
        <v>422</v>
      </c>
      <c r="E92" s="188">
        <v>139</v>
      </c>
      <c r="F92" s="189"/>
      <c r="G92" s="190">
        <f t="shared" si="21"/>
        <v>0</v>
      </c>
      <c r="H92" s="189"/>
      <c r="I92" s="190">
        <f t="shared" si="22"/>
        <v>0</v>
      </c>
      <c r="J92" s="189"/>
      <c r="K92" s="190">
        <f t="shared" si="23"/>
        <v>0</v>
      </c>
      <c r="L92" s="190">
        <v>21</v>
      </c>
      <c r="M92" s="190">
        <f t="shared" si="24"/>
        <v>0</v>
      </c>
      <c r="N92" s="188">
        <v>0</v>
      </c>
      <c r="O92" s="188">
        <f t="shared" si="25"/>
        <v>0</v>
      </c>
      <c r="P92" s="188">
        <v>0</v>
      </c>
      <c r="Q92" s="188">
        <f t="shared" si="26"/>
        <v>0</v>
      </c>
      <c r="R92" s="190"/>
      <c r="S92" s="190" t="s">
        <v>443</v>
      </c>
      <c r="T92" s="191" t="s">
        <v>359</v>
      </c>
      <c r="U92" s="160">
        <v>0</v>
      </c>
      <c r="V92" s="160">
        <f t="shared" si="27"/>
        <v>0</v>
      </c>
      <c r="W92" s="160"/>
      <c r="X92" s="160" t="s">
        <v>410</v>
      </c>
      <c r="Y92" s="160" t="s">
        <v>361</v>
      </c>
      <c r="Z92" s="150"/>
      <c r="AA92" s="150"/>
      <c r="AB92" s="150"/>
      <c r="AC92" s="150"/>
      <c r="AD92" s="150"/>
      <c r="AE92" s="150"/>
      <c r="AF92" s="150"/>
      <c r="AG92" s="150" t="s">
        <v>1578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5">
      <c r="A93" s="185">
        <v>79</v>
      </c>
      <c r="B93" s="186" t="s">
        <v>2609</v>
      </c>
      <c r="C93" s="192" t="s">
        <v>2610</v>
      </c>
      <c r="D93" s="187" t="s">
        <v>888</v>
      </c>
      <c r="E93" s="188">
        <v>139</v>
      </c>
      <c r="F93" s="189"/>
      <c r="G93" s="190">
        <f t="shared" si="21"/>
        <v>0</v>
      </c>
      <c r="H93" s="189"/>
      <c r="I93" s="190">
        <f t="shared" si="22"/>
        <v>0</v>
      </c>
      <c r="J93" s="189"/>
      <c r="K93" s="190">
        <f t="shared" si="23"/>
        <v>0</v>
      </c>
      <c r="L93" s="190">
        <v>21</v>
      </c>
      <c r="M93" s="190">
        <f t="shared" si="24"/>
        <v>0</v>
      </c>
      <c r="N93" s="188">
        <v>0</v>
      </c>
      <c r="O93" s="188">
        <f t="shared" si="25"/>
        <v>0</v>
      </c>
      <c r="P93" s="188">
        <v>0</v>
      </c>
      <c r="Q93" s="188">
        <f t="shared" si="26"/>
        <v>0</v>
      </c>
      <c r="R93" s="190"/>
      <c r="S93" s="190" t="s">
        <v>443</v>
      </c>
      <c r="T93" s="191" t="s">
        <v>359</v>
      </c>
      <c r="U93" s="160">
        <v>0</v>
      </c>
      <c r="V93" s="160">
        <f t="shared" si="27"/>
        <v>0</v>
      </c>
      <c r="W93" s="160"/>
      <c r="X93" s="160" t="s">
        <v>744</v>
      </c>
      <c r="Y93" s="160" t="s">
        <v>361</v>
      </c>
      <c r="Z93" s="150"/>
      <c r="AA93" s="150"/>
      <c r="AB93" s="150"/>
      <c r="AC93" s="150"/>
      <c r="AD93" s="150"/>
      <c r="AE93" s="150"/>
      <c r="AF93" s="150"/>
      <c r="AG93" s="150" t="s">
        <v>1758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5">
      <c r="A94" s="185">
        <v>80</v>
      </c>
      <c r="B94" s="186" t="s">
        <v>2611</v>
      </c>
      <c r="C94" s="192" t="s">
        <v>2612</v>
      </c>
      <c r="D94" s="187" t="s">
        <v>422</v>
      </c>
      <c r="E94" s="188">
        <v>139</v>
      </c>
      <c r="F94" s="189"/>
      <c r="G94" s="190">
        <f t="shared" si="21"/>
        <v>0</v>
      </c>
      <c r="H94" s="189"/>
      <c r="I94" s="190">
        <f t="shared" si="22"/>
        <v>0</v>
      </c>
      <c r="J94" s="189"/>
      <c r="K94" s="190">
        <f t="shared" si="23"/>
        <v>0</v>
      </c>
      <c r="L94" s="190">
        <v>21</v>
      </c>
      <c r="M94" s="190">
        <f t="shared" si="24"/>
        <v>0</v>
      </c>
      <c r="N94" s="188">
        <v>0</v>
      </c>
      <c r="O94" s="188">
        <f t="shared" si="25"/>
        <v>0</v>
      </c>
      <c r="P94" s="188">
        <v>0</v>
      </c>
      <c r="Q94" s="188">
        <f t="shared" si="26"/>
        <v>0</v>
      </c>
      <c r="R94" s="190"/>
      <c r="S94" s="190" t="s">
        <v>443</v>
      </c>
      <c r="T94" s="191" t="s">
        <v>359</v>
      </c>
      <c r="U94" s="160">
        <v>0</v>
      </c>
      <c r="V94" s="160">
        <f t="shared" si="27"/>
        <v>0</v>
      </c>
      <c r="W94" s="160"/>
      <c r="X94" s="160" t="s">
        <v>744</v>
      </c>
      <c r="Y94" s="160" t="s">
        <v>361</v>
      </c>
      <c r="Z94" s="150"/>
      <c r="AA94" s="150"/>
      <c r="AB94" s="150"/>
      <c r="AC94" s="150"/>
      <c r="AD94" s="150"/>
      <c r="AE94" s="150"/>
      <c r="AF94" s="150"/>
      <c r="AG94" s="150" t="s">
        <v>1758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5">
      <c r="A95" s="185">
        <v>81</v>
      </c>
      <c r="B95" s="186" t="s">
        <v>2613</v>
      </c>
      <c r="C95" s="192" t="s">
        <v>2614</v>
      </c>
      <c r="D95" s="187" t="s">
        <v>446</v>
      </c>
      <c r="E95" s="188">
        <v>97.3</v>
      </c>
      <c r="F95" s="189"/>
      <c r="G95" s="190">
        <f t="shared" si="21"/>
        <v>0</v>
      </c>
      <c r="H95" s="189"/>
      <c r="I95" s="190">
        <f t="shared" si="22"/>
        <v>0</v>
      </c>
      <c r="J95" s="189"/>
      <c r="K95" s="190">
        <f t="shared" si="23"/>
        <v>0</v>
      </c>
      <c r="L95" s="190">
        <v>21</v>
      </c>
      <c r="M95" s="190">
        <f t="shared" si="24"/>
        <v>0</v>
      </c>
      <c r="N95" s="188">
        <v>0</v>
      </c>
      <c r="O95" s="188">
        <f t="shared" si="25"/>
        <v>0</v>
      </c>
      <c r="P95" s="188">
        <v>0</v>
      </c>
      <c r="Q95" s="188">
        <f t="shared" si="26"/>
        <v>0</v>
      </c>
      <c r="R95" s="190"/>
      <c r="S95" s="190" t="s">
        <v>443</v>
      </c>
      <c r="T95" s="191" t="s">
        <v>359</v>
      </c>
      <c r="U95" s="160">
        <v>0</v>
      </c>
      <c r="V95" s="160">
        <f t="shared" si="27"/>
        <v>0</v>
      </c>
      <c r="W95" s="160"/>
      <c r="X95" s="160" t="s">
        <v>744</v>
      </c>
      <c r="Y95" s="160" t="s">
        <v>361</v>
      </c>
      <c r="Z95" s="150"/>
      <c r="AA95" s="150"/>
      <c r="AB95" s="150"/>
      <c r="AC95" s="150"/>
      <c r="AD95" s="150"/>
      <c r="AE95" s="150"/>
      <c r="AF95" s="150"/>
      <c r="AG95" s="150" t="s">
        <v>1758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5">
      <c r="A96" s="185">
        <v>82</v>
      </c>
      <c r="B96" s="186" t="s">
        <v>2615</v>
      </c>
      <c r="C96" s="192" t="s">
        <v>2616</v>
      </c>
      <c r="D96" s="187" t="s">
        <v>407</v>
      </c>
      <c r="E96" s="188">
        <v>58.38</v>
      </c>
      <c r="F96" s="189"/>
      <c r="G96" s="190">
        <f t="shared" si="21"/>
        <v>0</v>
      </c>
      <c r="H96" s="189"/>
      <c r="I96" s="190">
        <f t="shared" si="22"/>
        <v>0</v>
      </c>
      <c r="J96" s="189"/>
      <c r="K96" s="190">
        <f t="shared" si="23"/>
        <v>0</v>
      </c>
      <c r="L96" s="190">
        <v>21</v>
      </c>
      <c r="M96" s="190">
        <f t="shared" si="24"/>
        <v>0</v>
      </c>
      <c r="N96" s="188">
        <v>0</v>
      </c>
      <c r="O96" s="188">
        <f t="shared" si="25"/>
        <v>0</v>
      </c>
      <c r="P96" s="188">
        <v>0</v>
      </c>
      <c r="Q96" s="188">
        <f t="shared" si="26"/>
        <v>0</v>
      </c>
      <c r="R96" s="190"/>
      <c r="S96" s="190" t="s">
        <v>443</v>
      </c>
      <c r="T96" s="191" t="s">
        <v>359</v>
      </c>
      <c r="U96" s="160">
        <v>0</v>
      </c>
      <c r="V96" s="160">
        <f t="shared" si="27"/>
        <v>0</v>
      </c>
      <c r="W96" s="160"/>
      <c r="X96" s="160" t="s">
        <v>744</v>
      </c>
      <c r="Y96" s="160" t="s">
        <v>361</v>
      </c>
      <c r="Z96" s="150"/>
      <c r="AA96" s="150"/>
      <c r="AB96" s="150"/>
      <c r="AC96" s="150"/>
      <c r="AD96" s="150"/>
      <c r="AE96" s="150"/>
      <c r="AF96" s="150"/>
      <c r="AG96" s="150" t="s">
        <v>1758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ht="20.399999999999999" outlineLevel="1" x14ac:dyDescent="0.25">
      <c r="A97" s="185">
        <v>83</v>
      </c>
      <c r="B97" s="186" t="s">
        <v>2617</v>
      </c>
      <c r="C97" s="192" t="s">
        <v>2618</v>
      </c>
      <c r="D97" s="187" t="s">
        <v>407</v>
      </c>
      <c r="E97" s="188">
        <v>58.38</v>
      </c>
      <c r="F97" s="189"/>
      <c r="G97" s="190">
        <f t="shared" si="21"/>
        <v>0</v>
      </c>
      <c r="H97" s="189"/>
      <c r="I97" s="190">
        <f t="shared" si="22"/>
        <v>0</v>
      </c>
      <c r="J97" s="189"/>
      <c r="K97" s="190">
        <f t="shared" si="23"/>
        <v>0</v>
      </c>
      <c r="L97" s="190">
        <v>21</v>
      </c>
      <c r="M97" s="190">
        <f t="shared" si="24"/>
        <v>0</v>
      </c>
      <c r="N97" s="188">
        <v>0</v>
      </c>
      <c r="O97" s="188">
        <f t="shared" si="25"/>
        <v>0</v>
      </c>
      <c r="P97" s="188">
        <v>0</v>
      </c>
      <c r="Q97" s="188">
        <f t="shared" si="26"/>
        <v>0</v>
      </c>
      <c r="R97" s="190"/>
      <c r="S97" s="190" t="s">
        <v>443</v>
      </c>
      <c r="T97" s="191" t="s">
        <v>359</v>
      </c>
      <c r="U97" s="160">
        <v>0</v>
      </c>
      <c r="V97" s="160">
        <f t="shared" si="27"/>
        <v>0</v>
      </c>
      <c r="W97" s="160"/>
      <c r="X97" s="160" t="s">
        <v>410</v>
      </c>
      <c r="Y97" s="160" t="s">
        <v>361</v>
      </c>
      <c r="Z97" s="150"/>
      <c r="AA97" s="150"/>
      <c r="AB97" s="150"/>
      <c r="AC97" s="150"/>
      <c r="AD97" s="150"/>
      <c r="AE97" s="150"/>
      <c r="AF97" s="150"/>
      <c r="AG97" s="150" t="s">
        <v>1578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x14ac:dyDescent="0.25">
      <c r="A98" s="162" t="s">
        <v>353</v>
      </c>
      <c r="B98" s="163" t="s">
        <v>203</v>
      </c>
      <c r="C98" s="177" t="s">
        <v>204</v>
      </c>
      <c r="D98" s="164"/>
      <c r="E98" s="165"/>
      <c r="F98" s="166"/>
      <c r="G98" s="166">
        <f>SUMIF(AG99:AG147,"&lt;&gt;NOR",G99:G147)</f>
        <v>0</v>
      </c>
      <c r="H98" s="166"/>
      <c r="I98" s="166">
        <f>SUM(I99:I147)</f>
        <v>0</v>
      </c>
      <c r="J98" s="166"/>
      <c r="K98" s="166">
        <f>SUM(K99:K147)</f>
        <v>0</v>
      </c>
      <c r="L98" s="166"/>
      <c r="M98" s="166">
        <f>SUM(M99:M147)</f>
        <v>0</v>
      </c>
      <c r="N98" s="165"/>
      <c r="O98" s="165">
        <f>SUM(O99:O147)</f>
        <v>0</v>
      </c>
      <c r="P98" s="165"/>
      <c r="Q98" s="165">
        <f>SUM(Q99:Q147)</f>
        <v>0</v>
      </c>
      <c r="R98" s="166"/>
      <c r="S98" s="166"/>
      <c r="T98" s="167"/>
      <c r="U98" s="161"/>
      <c r="V98" s="161">
        <f>SUM(V99:V147)</f>
        <v>0</v>
      </c>
      <c r="W98" s="161"/>
      <c r="X98" s="161"/>
      <c r="Y98" s="161"/>
      <c r="AG98" t="s">
        <v>354</v>
      </c>
    </row>
    <row r="99" spans="1:60" outlineLevel="1" x14ac:dyDescent="0.25">
      <c r="A99" s="185">
        <v>84</v>
      </c>
      <c r="B99" s="186" t="s">
        <v>2619</v>
      </c>
      <c r="C99" s="192" t="s">
        <v>2620</v>
      </c>
      <c r="D99" s="187" t="s">
        <v>446</v>
      </c>
      <c r="E99" s="188">
        <v>140</v>
      </c>
      <c r="F99" s="189"/>
      <c r="G99" s="190">
        <f t="shared" ref="G99:G110" si="28">ROUND(E99*F99,2)</f>
        <v>0</v>
      </c>
      <c r="H99" s="189"/>
      <c r="I99" s="190">
        <f t="shared" ref="I99:I110" si="29">ROUND(E99*H99,2)</f>
        <v>0</v>
      </c>
      <c r="J99" s="189"/>
      <c r="K99" s="190">
        <f t="shared" ref="K99:K110" si="30">ROUND(E99*J99,2)</f>
        <v>0</v>
      </c>
      <c r="L99" s="190">
        <v>21</v>
      </c>
      <c r="M99" s="190">
        <f t="shared" ref="M99:M110" si="31">G99*(1+L99/100)</f>
        <v>0</v>
      </c>
      <c r="N99" s="188">
        <v>0</v>
      </c>
      <c r="O99" s="188">
        <f t="shared" ref="O99:O110" si="32">ROUND(E99*N99,2)</f>
        <v>0</v>
      </c>
      <c r="P99" s="188">
        <v>0</v>
      </c>
      <c r="Q99" s="188">
        <f t="shared" ref="Q99:Q110" si="33">ROUND(E99*P99,2)</f>
        <v>0</v>
      </c>
      <c r="R99" s="190"/>
      <c r="S99" s="190" t="s">
        <v>443</v>
      </c>
      <c r="T99" s="191" t="s">
        <v>359</v>
      </c>
      <c r="U99" s="160">
        <v>0</v>
      </c>
      <c r="V99" s="160">
        <f t="shared" ref="V99:V110" si="34">ROUND(E99*U99,2)</f>
        <v>0</v>
      </c>
      <c r="W99" s="160"/>
      <c r="X99" s="160" t="s">
        <v>410</v>
      </c>
      <c r="Y99" s="160" t="s">
        <v>361</v>
      </c>
      <c r="Z99" s="150"/>
      <c r="AA99" s="150"/>
      <c r="AB99" s="150"/>
      <c r="AC99" s="150"/>
      <c r="AD99" s="150"/>
      <c r="AE99" s="150"/>
      <c r="AF99" s="150"/>
      <c r="AG99" s="150" t="s">
        <v>1578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ht="20.399999999999999" outlineLevel="1" x14ac:dyDescent="0.25">
      <c r="A100" s="185">
        <v>85</v>
      </c>
      <c r="B100" s="186" t="s">
        <v>2621</v>
      </c>
      <c r="C100" s="192" t="s">
        <v>2622</v>
      </c>
      <c r="D100" s="187" t="s">
        <v>446</v>
      </c>
      <c r="E100" s="188">
        <v>6007.6</v>
      </c>
      <c r="F100" s="189"/>
      <c r="G100" s="190">
        <f t="shared" si="28"/>
        <v>0</v>
      </c>
      <c r="H100" s="189"/>
      <c r="I100" s="190">
        <f t="shared" si="29"/>
        <v>0</v>
      </c>
      <c r="J100" s="189"/>
      <c r="K100" s="190">
        <f t="shared" si="30"/>
        <v>0</v>
      </c>
      <c r="L100" s="190">
        <v>21</v>
      </c>
      <c r="M100" s="190">
        <f t="shared" si="31"/>
        <v>0</v>
      </c>
      <c r="N100" s="188">
        <v>0</v>
      </c>
      <c r="O100" s="188">
        <f t="shared" si="32"/>
        <v>0</v>
      </c>
      <c r="P100" s="188">
        <v>0</v>
      </c>
      <c r="Q100" s="188">
        <f t="shared" si="33"/>
        <v>0</v>
      </c>
      <c r="R100" s="190"/>
      <c r="S100" s="190" t="s">
        <v>443</v>
      </c>
      <c r="T100" s="191" t="s">
        <v>359</v>
      </c>
      <c r="U100" s="160">
        <v>0</v>
      </c>
      <c r="V100" s="160">
        <f t="shared" si="34"/>
        <v>0</v>
      </c>
      <c r="W100" s="160"/>
      <c r="X100" s="160" t="s">
        <v>410</v>
      </c>
      <c r="Y100" s="160" t="s">
        <v>361</v>
      </c>
      <c r="Z100" s="150"/>
      <c r="AA100" s="150"/>
      <c r="AB100" s="150"/>
      <c r="AC100" s="150"/>
      <c r="AD100" s="150"/>
      <c r="AE100" s="150"/>
      <c r="AF100" s="150"/>
      <c r="AG100" s="150" t="s">
        <v>1578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ht="20.399999999999999" outlineLevel="1" x14ac:dyDescent="0.25">
      <c r="A101" s="185">
        <v>86</v>
      </c>
      <c r="B101" s="186" t="s">
        <v>2621</v>
      </c>
      <c r="C101" s="192" t="s">
        <v>2623</v>
      </c>
      <c r="D101" s="187" t="s">
        <v>446</v>
      </c>
      <c r="E101" s="188">
        <v>1520</v>
      </c>
      <c r="F101" s="189"/>
      <c r="G101" s="190">
        <f t="shared" si="28"/>
        <v>0</v>
      </c>
      <c r="H101" s="189"/>
      <c r="I101" s="190">
        <f t="shared" si="29"/>
        <v>0</v>
      </c>
      <c r="J101" s="189"/>
      <c r="K101" s="190">
        <f t="shared" si="30"/>
        <v>0</v>
      </c>
      <c r="L101" s="190">
        <v>21</v>
      </c>
      <c r="M101" s="190">
        <f t="shared" si="31"/>
        <v>0</v>
      </c>
      <c r="N101" s="188">
        <v>0</v>
      </c>
      <c r="O101" s="188">
        <f t="shared" si="32"/>
        <v>0</v>
      </c>
      <c r="P101" s="188">
        <v>0</v>
      </c>
      <c r="Q101" s="188">
        <f t="shared" si="33"/>
        <v>0</v>
      </c>
      <c r="R101" s="190"/>
      <c r="S101" s="190" t="s">
        <v>443</v>
      </c>
      <c r="T101" s="191" t="s">
        <v>359</v>
      </c>
      <c r="U101" s="160">
        <v>0</v>
      </c>
      <c r="V101" s="160">
        <f t="shared" si="34"/>
        <v>0</v>
      </c>
      <c r="W101" s="160"/>
      <c r="X101" s="160" t="s">
        <v>1304</v>
      </c>
      <c r="Y101" s="160" t="s">
        <v>361</v>
      </c>
      <c r="Z101" s="150"/>
      <c r="AA101" s="150"/>
      <c r="AB101" s="150"/>
      <c r="AC101" s="150"/>
      <c r="AD101" s="150"/>
      <c r="AE101" s="150"/>
      <c r="AF101" s="150"/>
      <c r="AG101" s="150" t="s">
        <v>1305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ht="20.399999999999999" outlineLevel="1" x14ac:dyDescent="0.25">
      <c r="A102" s="185">
        <v>87</v>
      </c>
      <c r="B102" s="186" t="s">
        <v>2624</v>
      </c>
      <c r="C102" s="192" t="s">
        <v>2625</v>
      </c>
      <c r="D102" s="187" t="s">
        <v>446</v>
      </c>
      <c r="E102" s="188">
        <v>7806.2</v>
      </c>
      <c r="F102" s="189"/>
      <c r="G102" s="190">
        <f t="shared" si="28"/>
        <v>0</v>
      </c>
      <c r="H102" s="189"/>
      <c r="I102" s="190">
        <f t="shared" si="29"/>
        <v>0</v>
      </c>
      <c r="J102" s="189"/>
      <c r="K102" s="190">
        <f t="shared" si="30"/>
        <v>0</v>
      </c>
      <c r="L102" s="190">
        <v>21</v>
      </c>
      <c r="M102" s="190">
        <f t="shared" si="31"/>
        <v>0</v>
      </c>
      <c r="N102" s="188">
        <v>0</v>
      </c>
      <c r="O102" s="188">
        <f t="shared" si="32"/>
        <v>0</v>
      </c>
      <c r="P102" s="188">
        <v>0</v>
      </c>
      <c r="Q102" s="188">
        <f t="shared" si="33"/>
        <v>0</v>
      </c>
      <c r="R102" s="190"/>
      <c r="S102" s="190" t="s">
        <v>443</v>
      </c>
      <c r="T102" s="191" t="s">
        <v>359</v>
      </c>
      <c r="U102" s="160">
        <v>0</v>
      </c>
      <c r="V102" s="160">
        <f t="shared" si="34"/>
        <v>0</v>
      </c>
      <c r="W102" s="160"/>
      <c r="X102" s="160" t="s">
        <v>410</v>
      </c>
      <c r="Y102" s="160" t="s">
        <v>361</v>
      </c>
      <c r="Z102" s="150"/>
      <c r="AA102" s="150"/>
      <c r="AB102" s="150"/>
      <c r="AC102" s="150"/>
      <c r="AD102" s="150"/>
      <c r="AE102" s="150"/>
      <c r="AF102" s="150"/>
      <c r="AG102" s="150" t="s">
        <v>1578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ht="20.399999999999999" outlineLevel="1" x14ac:dyDescent="0.25">
      <c r="A103" s="185">
        <v>88</v>
      </c>
      <c r="B103" s="186" t="s">
        <v>2624</v>
      </c>
      <c r="C103" s="192" t="s">
        <v>2626</v>
      </c>
      <c r="D103" s="187" t="s">
        <v>446</v>
      </c>
      <c r="E103" s="188">
        <v>1560</v>
      </c>
      <c r="F103" s="189"/>
      <c r="G103" s="190">
        <f t="shared" si="28"/>
        <v>0</v>
      </c>
      <c r="H103" s="189"/>
      <c r="I103" s="190">
        <f t="shared" si="29"/>
        <v>0</v>
      </c>
      <c r="J103" s="189"/>
      <c r="K103" s="190">
        <f t="shared" si="30"/>
        <v>0</v>
      </c>
      <c r="L103" s="190">
        <v>21</v>
      </c>
      <c r="M103" s="190">
        <f t="shared" si="31"/>
        <v>0</v>
      </c>
      <c r="N103" s="188">
        <v>0</v>
      </c>
      <c r="O103" s="188">
        <f t="shared" si="32"/>
        <v>0</v>
      </c>
      <c r="P103" s="188">
        <v>0</v>
      </c>
      <c r="Q103" s="188">
        <f t="shared" si="33"/>
        <v>0</v>
      </c>
      <c r="R103" s="190"/>
      <c r="S103" s="190" t="s">
        <v>443</v>
      </c>
      <c r="T103" s="191" t="s">
        <v>359</v>
      </c>
      <c r="U103" s="160">
        <v>0</v>
      </c>
      <c r="V103" s="160">
        <f t="shared" si="34"/>
        <v>0</v>
      </c>
      <c r="W103" s="160"/>
      <c r="X103" s="160" t="s">
        <v>1304</v>
      </c>
      <c r="Y103" s="160" t="s">
        <v>361</v>
      </c>
      <c r="Z103" s="150"/>
      <c r="AA103" s="150"/>
      <c r="AB103" s="150"/>
      <c r="AC103" s="150"/>
      <c r="AD103" s="150"/>
      <c r="AE103" s="150"/>
      <c r="AF103" s="150"/>
      <c r="AG103" s="150" t="s">
        <v>1305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5">
      <c r="A104" s="185">
        <v>89</v>
      </c>
      <c r="B104" s="186" t="s">
        <v>2627</v>
      </c>
      <c r="C104" s="192" t="s">
        <v>2628</v>
      </c>
      <c r="D104" s="187" t="s">
        <v>2629</v>
      </c>
      <c r="E104" s="188">
        <v>6.9069000000000003</v>
      </c>
      <c r="F104" s="189"/>
      <c r="G104" s="190">
        <f t="shared" si="28"/>
        <v>0</v>
      </c>
      <c r="H104" s="189"/>
      <c r="I104" s="190">
        <f t="shared" si="29"/>
        <v>0</v>
      </c>
      <c r="J104" s="189"/>
      <c r="K104" s="190">
        <f t="shared" si="30"/>
        <v>0</v>
      </c>
      <c r="L104" s="190">
        <v>21</v>
      </c>
      <c r="M104" s="190">
        <f t="shared" si="31"/>
        <v>0</v>
      </c>
      <c r="N104" s="188">
        <v>0</v>
      </c>
      <c r="O104" s="188">
        <f t="shared" si="32"/>
        <v>0</v>
      </c>
      <c r="P104" s="188">
        <v>0</v>
      </c>
      <c r="Q104" s="188">
        <f t="shared" si="33"/>
        <v>0</v>
      </c>
      <c r="R104" s="190"/>
      <c r="S104" s="190" t="s">
        <v>443</v>
      </c>
      <c r="T104" s="191" t="s">
        <v>359</v>
      </c>
      <c r="U104" s="160">
        <v>0</v>
      </c>
      <c r="V104" s="160">
        <f t="shared" si="34"/>
        <v>0</v>
      </c>
      <c r="W104" s="160"/>
      <c r="X104" s="160" t="s">
        <v>744</v>
      </c>
      <c r="Y104" s="160" t="s">
        <v>361</v>
      </c>
      <c r="Z104" s="150"/>
      <c r="AA104" s="150"/>
      <c r="AB104" s="150"/>
      <c r="AC104" s="150"/>
      <c r="AD104" s="150"/>
      <c r="AE104" s="150"/>
      <c r="AF104" s="150"/>
      <c r="AG104" s="150" t="s">
        <v>1758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5">
      <c r="A105" s="185">
        <v>90</v>
      </c>
      <c r="B105" s="186" t="s">
        <v>2627</v>
      </c>
      <c r="C105" s="192" t="s">
        <v>2630</v>
      </c>
      <c r="D105" s="187" t="s">
        <v>2629</v>
      </c>
      <c r="E105" s="188">
        <v>1.54</v>
      </c>
      <c r="F105" s="189"/>
      <c r="G105" s="190">
        <f t="shared" si="28"/>
        <v>0</v>
      </c>
      <c r="H105" s="189"/>
      <c r="I105" s="190">
        <f t="shared" si="29"/>
        <v>0</v>
      </c>
      <c r="J105" s="189"/>
      <c r="K105" s="190">
        <f t="shared" si="30"/>
        <v>0</v>
      </c>
      <c r="L105" s="190">
        <v>21</v>
      </c>
      <c r="M105" s="190">
        <f t="shared" si="31"/>
        <v>0</v>
      </c>
      <c r="N105" s="188">
        <v>0</v>
      </c>
      <c r="O105" s="188">
        <f t="shared" si="32"/>
        <v>0</v>
      </c>
      <c r="P105" s="188">
        <v>0</v>
      </c>
      <c r="Q105" s="188">
        <f t="shared" si="33"/>
        <v>0</v>
      </c>
      <c r="R105" s="190"/>
      <c r="S105" s="190" t="s">
        <v>443</v>
      </c>
      <c r="T105" s="191" t="s">
        <v>359</v>
      </c>
      <c r="U105" s="160">
        <v>0</v>
      </c>
      <c r="V105" s="160">
        <f t="shared" si="34"/>
        <v>0</v>
      </c>
      <c r="W105" s="160"/>
      <c r="X105" s="160" t="s">
        <v>1304</v>
      </c>
      <c r="Y105" s="160" t="s">
        <v>361</v>
      </c>
      <c r="Z105" s="150"/>
      <c r="AA105" s="150"/>
      <c r="AB105" s="150"/>
      <c r="AC105" s="150"/>
      <c r="AD105" s="150"/>
      <c r="AE105" s="150"/>
      <c r="AF105" s="150"/>
      <c r="AG105" s="150" t="s">
        <v>2631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5">
      <c r="A106" s="185">
        <v>91</v>
      </c>
      <c r="B106" s="186" t="s">
        <v>2632</v>
      </c>
      <c r="C106" s="192" t="s">
        <v>2633</v>
      </c>
      <c r="D106" s="187" t="s">
        <v>446</v>
      </c>
      <c r="E106" s="188">
        <v>3003.8</v>
      </c>
      <c r="F106" s="189"/>
      <c r="G106" s="190">
        <f t="shared" si="28"/>
        <v>0</v>
      </c>
      <c r="H106" s="189"/>
      <c r="I106" s="190">
        <f t="shared" si="29"/>
        <v>0</v>
      </c>
      <c r="J106" s="189"/>
      <c r="K106" s="190">
        <f t="shared" si="30"/>
        <v>0</v>
      </c>
      <c r="L106" s="190">
        <v>21</v>
      </c>
      <c r="M106" s="190">
        <f t="shared" si="31"/>
        <v>0</v>
      </c>
      <c r="N106" s="188">
        <v>0</v>
      </c>
      <c r="O106" s="188">
        <f t="shared" si="32"/>
        <v>0</v>
      </c>
      <c r="P106" s="188">
        <v>0</v>
      </c>
      <c r="Q106" s="188">
        <f t="shared" si="33"/>
        <v>0</v>
      </c>
      <c r="R106" s="190"/>
      <c r="S106" s="190" t="s">
        <v>443</v>
      </c>
      <c r="T106" s="191" t="s">
        <v>359</v>
      </c>
      <c r="U106" s="160">
        <v>0</v>
      </c>
      <c r="V106" s="160">
        <f t="shared" si="34"/>
        <v>0</v>
      </c>
      <c r="W106" s="160"/>
      <c r="X106" s="160" t="s">
        <v>410</v>
      </c>
      <c r="Y106" s="160" t="s">
        <v>361</v>
      </c>
      <c r="Z106" s="150"/>
      <c r="AA106" s="150"/>
      <c r="AB106" s="150"/>
      <c r="AC106" s="150"/>
      <c r="AD106" s="150"/>
      <c r="AE106" s="150"/>
      <c r="AF106" s="150"/>
      <c r="AG106" s="150" t="s">
        <v>1578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5">
      <c r="A107" s="185">
        <v>92</v>
      </c>
      <c r="B107" s="186" t="s">
        <v>2634</v>
      </c>
      <c r="C107" s="192" t="s">
        <v>2635</v>
      </c>
      <c r="D107" s="187" t="s">
        <v>446</v>
      </c>
      <c r="E107" s="188">
        <v>3903.1</v>
      </c>
      <c r="F107" s="189"/>
      <c r="G107" s="190">
        <f t="shared" si="28"/>
        <v>0</v>
      </c>
      <c r="H107" s="189"/>
      <c r="I107" s="190">
        <f t="shared" si="29"/>
        <v>0</v>
      </c>
      <c r="J107" s="189"/>
      <c r="K107" s="190">
        <f t="shared" si="30"/>
        <v>0</v>
      </c>
      <c r="L107" s="190">
        <v>21</v>
      </c>
      <c r="M107" s="190">
        <f t="shared" si="31"/>
        <v>0</v>
      </c>
      <c r="N107" s="188">
        <v>0</v>
      </c>
      <c r="O107" s="188">
        <f t="shared" si="32"/>
        <v>0</v>
      </c>
      <c r="P107" s="188">
        <v>0</v>
      </c>
      <c r="Q107" s="188">
        <f t="shared" si="33"/>
        <v>0</v>
      </c>
      <c r="R107" s="190"/>
      <c r="S107" s="190" t="s">
        <v>443</v>
      </c>
      <c r="T107" s="191" t="s">
        <v>359</v>
      </c>
      <c r="U107" s="160">
        <v>0</v>
      </c>
      <c r="V107" s="160">
        <f t="shared" si="34"/>
        <v>0</v>
      </c>
      <c r="W107" s="160"/>
      <c r="X107" s="160" t="s">
        <v>410</v>
      </c>
      <c r="Y107" s="160" t="s">
        <v>361</v>
      </c>
      <c r="Z107" s="150"/>
      <c r="AA107" s="150"/>
      <c r="AB107" s="150"/>
      <c r="AC107" s="150"/>
      <c r="AD107" s="150"/>
      <c r="AE107" s="150"/>
      <c r="AF107" s="150"/>
      <c r="AG107" s="150" t="s">
        <v>1578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ht="20.399999999999999" outlineLevel="1" x14ac:dyDescent="0.25">
      <c r="A108" s="185">
        <v>93</v>
      </c>
      <c r="B108" s="186" t="s">
        <v>2636</v>
      </c>
      <c r="C108" s="192" t="s">
        <v>2637</v>
      </c>
      <c r="D108" s="187" t="s">
        <v>446</v>
      </c>
      <c r="E108" s="188">
        <v>3003.8</v>
      </c>
      <c r="F108" s="189"/>
      <c r="G108" s="190">
        <f t="shared" si="28"/>
        <v>0</v>
      </c>
      <c r="H108" s="189"/>
      <c r="I108" s="190">
        <f t="shared" si="29"/>
        <v>0</v>
      </c>
      <c r="J108" s="189"/>
      <c r="K108" s="190">
        <f t="shared" si="30"/>
        <v>0</v>
      </c>
      <c r="L108" s="190">
        <v>21</v>
      </c>
      <c r="M108" s="190">
        <f t="shared" si="31"/>
        <v>0</v>
      </c>
      <c r="N108" s="188">
        <v>0</v>
      </c>
      <c r="O108" s="188">
        <f t="shared" si="32"/>
        <v>0</v>
      </c>
      <c r="P108" s="188">
        <v>0</v>
      </c>
      <c r="Q108" s="188">
        <f t="shared" si="33"/>
        <v>0</v>
      </c>
      <c r="R108" s="190"/>
      <c r="S108" s="190" t="s">
        <v>443</v>
      </c>
      <c r="T108" s="191" t="s">
        <v>359</v>
      </c>
      <c r="U108" s="160">
        <v>0</v>
      </c>
      <c r="V108" s="160">
        <f t="shared" si="34"/>
        <v>0</v>
      </c>
      <c r="W108" s="160"/>
      <c r="X108" s="160" t="s">
        <v>410</v>
      </c>
      <c r="Y108" s="160" t="s">
        <v>361</v>
      </c>
      <c r="Z108" s="150"/>
      <c r="AA108" s="150"/>
      <c r="AB108" s="150"/>
      <c r="AC108" s="150"/>
      <c r="AD108" s="150"/>
      <c r="AE108" s="150"/>
      <c r="AF108" s="150"/>
      <c r="AG108" s="150" t="s">
        <v>1578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ht="20.399999999999999" outlineLevel="1" x14ac:dyDescent="0.25">
      <c r="A109" s="185">
        <v>94</v>
      </c>
      <c r="B109" s="186" t="s">
        <v>2638</v>
      </c>
      <c r="C109" s="192" t="s">
        <v>2639</v>
      </c>
      <c r="D109" s="187" t="s">
        <v>446</v>
      </c>
      <c r="E109" s="188">
        <v>3903.1</v>
      </c>
      <c r="F109" s="189"/>
      <c r="G109" s="190">
        <f t="shared" si="28"/>
        <v>0</v>
      </c>
      <c r="H109" s="189"/>
      <c r="I109" s="190">
        <f t="shared" si="29"/>
        <v>0</v>
      </c>
      <c r="J109" s="189"/>
      <c r="K109" s="190">
        <f t="shared" si="30"/>
        <v>0</v>
      </c>
      <c r="L109" s="190">
        <v>21</v>
      </c>
      <c r="M109" s="190">
        <f t="shared" si="31"/>
        <v>0</v>
      </c>
      <c r="N109" s="188">
        <v>0</v>
      </c>
      <c r="O109" s="188">
        <f t="shared" si="32"/>
        <v>0</v>
      </c>
      <c r="P109" s="188">
        <v>0</v>
      </c>
      <c r="Q109" s="188">
        <f t="shared" si="33"/>
        <v>0</v>
      </c>
      <c r="R109" s="190"/>
      <c r="S109" s="190" t="s">
        <v>443</v>
      </c>
      <c r="T109" s="191" t="s">
        <v>359</v>
      </c>
      <c r="U109" s="160">
        <v>0</v>
      </c>
      <c r="V109" s="160">
        <f t="shared" si="34"/>
        <v>0</v>
      </c>
      <c r="W109" s="160"/>
      <c r="X109" s="160" t="s">
        <v>410</v>
      </c>
      <c r="Y109" s="160" t="s">
        <v>361</v>
      </c>
      <c r="Z109" s="150"/>
      <c r="AA109" s="150"/>
      <c r="AB109" s="150"/>
      <c r="AC109" s="150"/>
      <c r="AD109" s="150"/>
      <c r="AE109" s="150"/>
      <c r="AF109" s="150"/>
      <c r="AG109" s="150" t="s">
        <v>1578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ht="30.6" outlineLevel="1" x14ac:dyDescent="0.25">
      <c r="A110" s="169">
        <v>95</v>
      </c>
      <c r="B110" s="170" t="s">
        <v>2640</v>
      </c>
      <c r="C110" s="178" t="s">
        <v>2641</v>
      </c>
      <c r="D110" s="171" t="s">
        <v>446</v>
      </c>
      <c r="E110" s="172">
        <v>2763</v>
      </c>
      <c r="F110" s="173"/>
      <c r="G110" s="174">
        <f t="shared" si="28"/>
        <v>0</v>
      </c>
      <c r="H110" s="173"/>
      <c r="I110" s="174">
        <f t="shared" si="29"/>
        <v>0</v>
      </c>
      <c r="J110" s="173"/>
      <c r="K110" s="174">
        <f t="shared" si="30"/>
        <v>0</v>
      </c>
      <c r="L110" s="174">
        <v>21</v>
      </c>
      <c r="M110" s="174">
        <f t="shared" si="31"/>
        <v>0</v>
      </c>
      <c r="N110" s="172">
        <v>0</v>
      </c>
      <c r="O110" s="172">
        <f t="shared" si="32"/>
        <v>0</v>
      </c>
      <c r="P110" s="172">
        <v>0</v>
      </c>
      <c r="Q110" s="172">
        <f t="shared" si="33"/>
        <v>0</v>
      </c>
      <c r="R110" s="174"/>
      <c r="S110" s="174" t="s">
        <v>443</v>
      </c>
      <c r="T110" s="175" t="s">
        <v>359</v>
      </c>
      <c r="U110" s="160">
        <v>0</v>
      </c>
      <c r="V110" s="160">
        <f t="shared" si="34"/>
        <v>0</v>
      </c>
      <c r="W110" s="160"/>
      <c r="X110" s="160" t="s">
        <v>410</v>
      </c>
      <c r="Y110" s="160" t="s">
        <v>361</v>
      </c>
      <c r="Z110" s="150"/>
      <c r="AA110" s="150"/>
      <c r="AB110" s="150"/>
      <c r="AC110" s="150"/>
      <c r="AD110" s="150"/>
      <c r="AE110" s="150"/>
      <c r="AF110" s="150"/>
      <c r="AG110" s="150" t="s">
        <v>1578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2" x14ac:dyDescent="0.25">
      <c r="A111" s="157"/>
      <c r="B111" s="158"/>
      <c r="C111" s="255" t="s">
        <v>2642</v>
      </c>
      <c r="D111" s="256"/>
      <c r="E111" s="256"/>
      <c r="F111" s="256"/>
      <c r="G111" s="256"/>
      <c r="H111" s="160"/>
      <c r="I111" s="160"/>
      <c r="J111" s="160"/>
      <c r="K111" s="160"/>
      <c r="L111" s="160"/>
      <c r="M111" s="160"/>
      <c r="N111" s="159"/>
      <c r="O111" s="159"/>
      <c r="P111" s="159"/>
      <c r="Q111" s="159"/>
      <c r="R111" s="160"/>
      <c r="S111" s="160"/>
      <c r="T111" s="160"/>
      <c r="U111" s="160"/>
      <c r="V111" s="160"/>
      <c r="W111" s="160"/>
      <c r="X111" s="160"/>
      <c r="Y111" s="160"/>
      <c r="Z111" s="150"/>
      <c r="AA111" s="150"/>
      <c r="AB111" s="150"/>
      <c r="AC111" s="150"/>
      <c r="AD111" s="150"/>
      <c r="AE111" s="150"/>
      <c r="AF111" s="150"/>
      <c r="AG111" s="150" t="s">
        <v>363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ht="30.6" outlineLevel="1" x14ac:dyDescent="0.25">
      <c r="A112" s="169">
        <v>96</v>
      </c>
      <c r="B112" s="170" t="s">
        <v>2643</v>
      </c>
      <c r="C112" s="178" t="s">
        <v>2644</v>
      </c>
      <c r="D112" s="171" t="s">
        <v>446</v>
      </c>
      <c r="E112" s="172">
        <v>627.9</v>
      </c>
      <c r="F112" s="173"/>
      <c r="G112" s="174">
        <f>ROUND(E112*F112,2)</f>
        <v>0</v>
      </c>
      <c r="H112" s="173"/>
      <c r="I112" s="174">
        <f>ROUND(E112*H112,2)</f>
        <v>0</v>
      </c>
      <c r="J112" s="173"/>
      <c r="K112" s="174">
        <f>ROUND(E112*J112,2)</f>
        <v>0</v>
      </c>
      <c r="L112" s="174">
        <v>21</v>
      </c>
      <c r="M112" s="174">
        <f>G112*(1+L112/100)</f>
        <v>0</v>
      </c>
      <c r="N112" s="172">
        <v>0</v>
      </c>
      <c r="O112" s="172">
        <f>ROUND(E112*N112,2)</f>
        <v>0</v>
      </c>
      <c r="P112" s="172">
        <v>0</v>
      </c>
      <c r="Q112" s="172">
        <f>ROUND(E112*P112,2)</f>
        <v>0</v>
      </c>
      <c r="R112" s="174"/>
      <c r="S112" s="174" t="s">
        <v>443</v>
      </c>
      <c r="T112" s="175" t="s">
        <v>359</v>
      </c>
      <c r="U112" s="160">
        <v>0</v>
      </c>
      <c r="V112" s="160">
        <f>ROUND(E112*U112,2)</f>
        <v>0</v>
      </c>
      <c r="W112" s="160"/>
      <c r="X112" s="160" t="s">
        <v>410</v>
      </c>
      <c r="Y112" s="160" t="s">
        <v>361</v>
      </c>
      <c r="Z112" s="150"/>
      <c r="AA112" s="150"/>
      <c r="AB112" s="150"/>
      <c r="AC112" s="150"/>
      <c r="AD112" s="150"/>
      <c r="AE112" s="150"/>
      <c r="AF112" s="150"/>
      <c r="AG112" s="150" t="s">
        <v>1578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2" x14ac:dyDescent="0.25">
      <c r="A113" s="157"/>
      <c r="B113" s="158"/>
      <c r="C113" s="255" t="s">
        <v>2642</v>
      </c>
      <c r="D113" s="256"/>
      <c r="E113" s="256"/>
      <c r="F113" s="256"/>
      <c r="G113" s="256"/>
      <c r="H113" s="160"/>
      <c r="I113" s="160"/>
      <c r="J113" s="160"/>
      <c r="K113" s="160"/>
      <c r="L113" s="160"/>
      <c r="M113" s="160"/>
      <c r="N113" s="159"/>
      <c r="O113" s="159"/>
      <c r="P113" s="159"/>
      <c r="Q113" s="159"/>
      <c r="R113" s="160"/>
      <c r="S113" s="160"/>
      <c r="T113" s="160"/>
      <c r="U113" s="160"/>
      <c r="V113" s="160"/>
      <c r="W113" s="160"/>
      <c r="X113" s="160"/>
      <c r="Y113" s="160"/>
      <c r="Z113" s="150"/>
      <c r="AA113" s="150"/>
      <c r="AB113" s="150"/>
      <c r="AC113" s="150"/>
      <c r="AD113" s="150"/>
      <c r="AE113" s="150"/>
      <c r="AF113" s="150"/>
      <c r="AG113" s="150" t="s">
        <v>363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5">
      <c r="A114" s="185">
        <v>97</v>
      </c>
      <c r="B114" s="186" t="s">
        <v>2645</v>
      </c>
      <c r="C114" s="192" t="s">
        <v>2646</v>
      </c>
      <c r="D114" s="187" t="s">
        <v>446</v>
      </c>
      <c r="E114" s="188">
        <v>3390.9</v>
      </c>
      <c r="F114" s="189"/>
      <c r="G114" s="190">
        <f>ROUND(E114*F114,2)</f>
        <v>0</v>
      </c>
      <c r="H114" s="189"/>
      <c r="I114" s="190">
        <f>ROUND(E114*H114,2)</f>
        <v>0</v>
      </c>
      <c r="J114" s="189"/>
      <c r="K114" s="190">
        <f>ROUND(E114*J114,2)</f>
        <v>0</v>
      </c>
      <c r="L114" s="190">
        <v>21</v>
      </c>
      <c r="M114" s="190">
        <f>G114*(1+L114/100)</f>
        <v>0</v>
      </c>
      <c r="N114" s="188">
        <v>0</v>
      </c>
      <c r="O114" s="188">
        <f>ROUND(E114*N114,2)</f>
        <v>0</v>
      </c>
      <c r="P114" s="188">
        <v>0</v>
      </c>
      <c r="Q114" s="188">
        <f>ROUND(E114*P114,2)</f>
        <v>0</v>
      </c>
      <c r="R114" s="190"/>
      <c r="S114" s="190" t="s">
        <v>443</v>
      </c>
      <c r="T114" s="191" t="s">
        <v>359</v>
      </c>
      <c r="U114" s="160">
        <v>0</v>
      </c>
      <c r="V114" s="160">
        <f>ROUND(E114*U114,2)</f>
        <v>0</v>
      </c>
      <c r="W114" s="160"/>
      <c r="X114" s="160" t="s">
        <v>410</v>
      </c>
      <c r="Y114" s="160" t="s">
        <v>361</v>
      </c>
      <c r="Z114" s="150"/>
      <c r="AA114" s="150"/>
      <c r="AB114" s="150"/>
      <c r="AC114" s="150"/>
      <c r="AD114" s="150"/>
      <c r="AE114" s="150"/>
      <c r="AF114" s="150"/>
      <c r="AG114" s="150" t="s">
        <v>1578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ht="20.399999999999999" outlineLevel="1" x14ac:dyDescent="0.25">
      <c r="A115" s="169">
        <v>98</v>
      </c>
      <c r="B115" s="170" t="s">
        <v>2647</v>
      </c>
      <c r="C115" s="178" t="s">
        <v>2648</v>
      </c>
      <c r="D115" s="171" t="s">
        <v>446</v>
      </c>
      <c r="E115" s="172">
        <v>266.60000000000002</v>
      </c>
      <c r="F115" s="173"/>
      <c r="G115" s="174">
        <f>ROUND(E115*F115,2)</f>
        <v>0</v>
      </c>
      <c r="H115" s="173"/>
      <c r="I115" s="174">
        <f>ROUND(E115*H115,2)</f>
        <v>0</v>
      </c>
      <c r="J115" s="173"/>
      <c r="K115" s="174">
        <f>ROUND(E115*J115,2)</f>
        <v>0</v>
      </c>
      <c r="L115" s="174">
        <v>21</v>
      </c>
      <c r="M115" s="174">
        <f>G115*(1+L115/100)</f>
        <v>0</v>
      </c>
      <c r="N115" s="172">
        <v>0</v>
      </c>
      <c r="O115" s="172">
        <f>ROUND(E115*N115,2)</f>
        <v>0</v>
      </c>
      <c r="P115" s="172">
        <v>0</v>
      </c>
      <c r="Q115" s="172">
        <f>ROUND(E115*P115,2)</f>
        <v>0</v>
      </c>
      <c r="R115" s="174"/>
      <c r="S115" s="174" t="s">
        <v>443</v>
      </c>
      <c r="T115" s="175" t="s">
        <v>359</v>
      </c>
      <c r="U115" s="160">
        <v>0</v>
      </c>
      <c r="V115" s="160">
        <f>ROUND(E115*U115,2)</f>
        <v>0</v>
      </c>
      <c r="W115" s="160"/>
      <c r="X115" s="160" t="s">
        <v>410</v>
      </c>
      <c r="Y115" s="160" t="s">
        <v>361</v>
      </c>
      <c r="Z115" s="150"/>
      <c r="AA115" s="150"/>
      <c r="AB115" s="150"/>
      <c r="AC115" s="150"/>
      <c r="AD115" s="150"/>
      <c r="AE115" s="150"/>
      <c r="AF115" s="150"/>
      <c r="AG115" s="150" t="s">
        <v>1578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2" x14ac:dyDescent="0.25">
      <c r="A116" s="157"/>
      <c r="B116" s="158"/>
      <c r="C116" s="255" t="s">
        <v>2649</v>
      </c>
      <c r="D116" s="256"/>
      <c r="E116" s="256"/>
      <c r="F116" s="256"/>
      <c r="G116" s="256"/>
      <c r="H116" s="160"/>
      <c r="I116" s="160"/>
      <c r="J116" s="160"/>
      <c r="K116" s="160"/>
      <c r="L116" s="160"/>
      <c r="M116" s="160"/>
      <c r="N116" s="159"/>
      <c r="O116" s="159"/>
      <c r="P116" s="159"/>
      <c r="Q116" s="159"/>
      <c r="R116" s="160"/>
      <c r="S116" s="160"/>
      <c r="T116" s="160"/>
      <c r="U116" s="160"/>
      <c r="V116" s="160"/>
      <c r="W116" s="160"/>
      <c r="X116" s="160"/>
      <c r="Y116" s="160"/>
      <c r="Z116" s="150"/>
      <c r="AA116" s="150"/>
      <c r="AB116" s="150"/>
      <c r="AC116" s="150"/>
      <c r="AD116" s="150"/>
      <c r="AE116" s="150"/>
      <c r="AF116" s="150"/>
      <c r="AG116" s="150" t="s">
        <v>363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5">
      <c r="A117" s="185">
        <v>99</v>
      </c>
      <c r="B117" s="186" t="s">
        <v>2615</v>
      </c>
      <c r="C117" s="192" t="s">
        <v>2650</v>
      </c>
      <c r="D117" s="187" t="s">
        <v>407</v>
      </c>
      <c r="E117" s="188">
        <v>106.6</v>
      </c>
      <c r="F117" s="189"/>
      <c r="G117" s="190">
        <f t="shared" ref="G117:G125" si="35">ROUND(E117*F117,2)</f>
        <v>0</v>
      </c>
      <c r="H117" s="189"/>
      <c r="I117" s="190">
        <f t="shared" ref="I117:I125" si="36">ROUND(E117*H117,2)</f>
        <v>0</v>
      </c>
      <c r="J117" s="189"/>
      <c r="K117" s="190">
        <f t="shared" ref="K117:K125" si="37">ROUND(E117*J117,2)</f>
        <v>0</v>
      </c>
      <c r="L117" s="190">
        <v>21</v>
      </c>
      <c r="M117" s="190">
        <f t="shared" ref="M117:M125" si="38">G117*(1+L117/100)</f>
        <v>0</v>
      </c>
      <c r="N117" s="188">
        <v>0</v>
      </c>
      <c r="O117" s="188">
        <f t="shared" ref="O117:O125" si="39">ROUND(E117*N117,2)</f>
        <v>0</v>
      </c>
      <c r="P117" s="188">
        <v>0</v>
      </c>
      <c r="Q117" s="188">
        <f t="shared" ref="Q117:Q125" si="40">ROUND(E117*P117,2)</f>
        <v>0</v>
      </c>
      <c r="R117" s="190"/>
      <c r="S117" s="190" t="s">
        <v>443</v>
      </c>
      <c r="T117" s="191" t="s">
        <v>359</v>
      </c>
      <c r="U117" s="160">
        <v>0</v>
      </c>
      <c r="V117" s="160">
        <f t="shared" ref="V117:V125" si="41">ROUND(E117*U117,2)</f>
        <v>0</v>
      </c>
      <c r="W117" s="160"/>
      <c r="X117" s="160" t="s">
        <v>1304</v>
      </c>
      <c r="Y117" s="160" t="s">
        <v>361</v>
      </c>
      <c r="Z117" s="150"/>
      <c r="AA117" s="150"/>
      <c r="AB117" s="150"/>
      <c r="AC117" s="150"/>
      <c r="AD117" s="150"/>
      <c r="AE117" s="150"/>
      <c r="AF117" s="150"/>
      <c r="AG117" s="150" t="s">
        <v>2631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ht="20.399999999999999" outlineLevel="1" x14ac:dyDescent="0.25">
      <c r="A118" s="185">
        <v>100</v>
      </c>
      <c r="B118" s="186" t="s">
        <v>2651</v>
      </c>
      <c r="C118" s="192" t="s">
        <v>2652</v>
      </c>
      <c r="D118" s="187" t="s">
        <v>446</v>
      </c>
      <c r="E118" s="188">
        <v>630.20000000000005</v>
      </c>
      <c r="F118" s="189"/>
      <c r="G118" s="190">
        <f t="shared" si="35"/>
        <v>0</v>
      </c>
      <c r="H118" s="189"/>
      <c r="I118" s="190">
        <f t="shared" si="36"/>
        <v>0</v>
      </c>
      <c r="J118" s="189"/>
      <c r="K118" s="190">
        <f t="shared" si="37"/>
        <v>0</v>
      </c>
      <c r="L118" s="190">
        <v>21</v>
      </c>
      <c r="M118" s="190">
        <f t="shared" si="38"/>
        <v>0</v>
      </c>
      <c r="N118" s="188">
        <v>0</v>
      </c>
      <c r="O118" s="188">
        <f t="shared" si="39"/>
        <v>0</v>
      </c>
      <c r="P118" s="188">
        <v>0</v>
      </c>
      <c r="Q118" s="188">
        <f t="shared" si="40"/>
        <v>0</v>
      </c>
      <c r="R118" s="190"/>
      <c r="S118" s="190" t="s">
        <v>443</v>
      </c>
      <c r="T118" s="191" t="s">
        <v>359</v>
      </c>
      <c r="U118" s="160">
        <v>0</v>
      </c>
      <c r="V118" s="160">
        <f t="shared" si="41"/>
        <v>0</v>
      </c>
      <c r="W118" s="160"/>
      <c r="X118" s="160" t="s">
        <v>410</v>
      </c>
      <c r="Y118" s="160" t="s">
        <v>361</v>
      </c>
      <c r="Z118" s="150"/>
      <c r="AA118" s="150"/>
      <c r="AB118" s="150"/>
      <c r="AC118" s="150"/>
      <c r="AD118" s="150"/>
      <c r="AE118" s="150"/>
      <c r="AF118" s="150"/>
      <c r="AG118" s="150" t="s">
        <v>1578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1" x14ac:dyDescent="0.25">
      <c r="A119" s="185">
        <v>101</v>
      </c>
      <c r="B119" s="186" t="s">
        <v>2653</v>
      </c>
      <c r="C119" s="192" t="s">
        <v>2654</v>
      </c>
      <c r="D119" s="187" t="s">
        <v>407</v>
      </c>
      <c r="E119" s="188">
        <v>94.53</v>
      </c>
      <c r="F119" s="189"/>
      <c r="G119" s="190">
        <f t="shared" si="35"/>
        <v>0</v>
      </c>
      <c r="H119" s="189"/>
      <c r="I119" s="190">
        <f t="shared" si="36"/>
        <v>0</v>
      </c>
      <c r="J119" s="189"/>
      <c r="K119" s="190">
        <f t="shared" si="37"/>
        <v>0</v>
      </c>
      <c r="L119" s="190">
        <v>21</v>
      </c>
      <c r="M119" s="190">
        <f t="shared" si="38"/>
        <v>0</v>
      </c>
      <c r="N119" s="188">
        <v>0</v>
      </c>
      <c r="O119" s="188">
        <f t="shared" si="39"/>
        <v>0</v>
      </c>
      <c r="P119" s="188">
        <v>0</v>
      </c>
      <c r="Q119" s="188">
        <f t="shared" si="40"/>
        <v>0</v>
      </c>
      <c r="R119" s="190"/>
      <c r="S119" s="190" t="s">
        <v>443</v>
      </c>
      <c r="T119" s="191" t="s">
        <v>359</v>
      </c>
      <c r="U119" s="160">
        <v>0</v>
      </c>
      <c r="V119" s="160">
        <f t="shared" si="41"/>
        <v>0</v>
      </c>
      <c r="W119" s="160"/>
      <c r="X119" s="160" t="s">
        <v>744</v>
      </c>
      <c r="Y119" s="160" t="s">
        <v>361</v>
      </c>
      <c r="Z119" s="150"/>
      <c r="AA119" s="150"/>
      <c r="AB119" s="150"/>
      <c r="AC119" s="150"/>
      <c r="AD119" s="150"/>
      <c r="AE119" s="150"/>
      <c r="AF119" s="150"/>
      <c r="AG119" s="150" t="s">
        <v>1758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ht="30.6" outlineLevel="1" x14ac:dyDescent="0.25">
      <c r="A120" s="185">
        <v>102</v>
      </c>
      <c r="B120" s="186" t="s">
        <v>2655</v>
      </c>
      <c r="C120" s="192" t="s">
        <v>2656</v>
      </c>
      <c r="D120" s="187" t="s">
        <v>446</v>
      </c>
      <c r="E120" s="188">
        <v>97.7</v>
      </c>
      <c r="F120" s="189"/>
      <c r="G120" s="190">
        <f t="shared" si="35"/>
        <v>0</v>
      </c>
      <c r="H120" s="189"/>
      <c r="I120" s="190">
        <f t="shared" si="36"/>
        <v>0</v>
      </c>
      <c r="J120" s="189"/>
      <c r="K120" s="190">
        <f t="shared" si="37"/>
        <v>0</v>
      </c>
      <c r="L120" s="190">
        <v>21</v>
      </c>
      <c r="M120" s="190">
        <f t="shared" si="38"/>
        <v>0</v>
      </c>
      <c r="N120" s="188">
        <v>0</v>
      </c>
      <c r="O120" s="188">
        <f t="shared" si="39"/>
        <v>0</v>
      </c>
      <c r="P120" s="188">
        <v>0</v>
      </c>
      <c r="Q120" s="188">
        <f t="shared" si="40"/>
        <v>0</v>
      </c>
      <c r="R120" s="190"/>
      <c r="S120" s="190" t="s">
        <v>443</v>
      </c>
      <c r="T120" s="191" t="s">
        <v>359</v>
      </c>
      <c r="U120" s="160">
        <v>0</v>
      </c>
      <c r="V120" s="160">
        <f t="shared" si="41"/>
        <v>0</v>
      </c>
      <c r="W120" s="160"/>
      <c r="X120" s="160" t="s">
        <v>410</v>
      </c>
      <c r="Y120" s="160" t="s">
        <v>361</v>
      </c>
      <c r="Z120" s="150"/>
      <c r="AA120" s="150"/>
      <c r="AB120" s="150"/>
      <c r="AC120" s="150"/>
      <c r="AD120" s="150"/>
      <c r="AE120" s="150"/>
      <c r="AF120" s="150"/>
      <c r="AG120" s="150" t="s">
        <v>1578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5">
      <c r="A121" s="185">
        <v>103</v>
      </c>
      <c r="B121" s="186" t="s">
        <v>2615</v>
      </c>
      <c r="C121" s="192" t="s">
        <v>2657</v>
      </c>
      <c r="D121" s="187" t="s">
        <v>407</v>
      </c>
      <c r="E121" s="188">
        <v>9.77</v>
      </c>
      <c r="F121" s="189"/>
      <c r="G121" s="190">
        <f t="shared" si="35"/>
        <v>0</v>
      </c>
      <c r="H121" s="189"/>
      <c r="I121" s="190">
        <f t="shared" si="36"/>
        <v>0</v>
      </c>
      <c r="J121" s="189"/>
      <c r="K121" s="190">
        <f t="shared" si="37"/>
        <v>0</v>
      </c>
      <c r="L121" s="190">
        <v>21</v>
      </c>
      <c r="M121" s="190">
        <f t="shared" si="38"/>
        <v>0</v>
      </c>
      <c r="N121" s="188">
        <v>0</v>
      </c>
      <c r="O121" s="188">
        <f t="shared" si="39"/>
        <v>0</v>
      </c>
      <c r="P121" s="188">
        <v>0</v>
      </c>
      <c r="Q121" s="188">
        <f t="shared" si="40"/>
        <v>0</v>
      </c>
      <c r="R121" s="190"/>
      <c r="S121" s="190" t="s">
        <v>443</v>
      </c>
      <c r="T121" s="191" t="s">
        <v>359</v>
      </c>
      <c r="U121" s="160">
        <v>0</v>
      </c>
      <c r="V121" s="160">
        <f t="shared" si="41"/>
        <v>0</v>
      </c>
      <c r="W121" s="160"/>
      <c r="X121" s="160" t="s">
        <v>1304</v>
      </c>
      <c r="Y121" s="160" t="s">
        <v>361</v>
      </c>
      <c r="Z121" s="150"/>
      <c r="AA121" s="150"/>
      <c r="AB121" s="150"/>
      <c r="AC121" s="150"/>
      <c r="AD121" s="150"/>
      <c r="AE121" s="150"/>
      <c r="AF121" s="150"/>
      <c r="AG121" s="150" t="s">
        <v>2631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ht="20.399999999999999" outlineLevel="1" x14ac:dyDescent="0.25">
      <c r="A122" s="185">
        <v>104</v>
      </c>
      <c r="B122" s="186" t="s">
        <v>2655</v>
      </c>
      <c r="C122" s="192" t="s">
        <v>2658</v>
      </c>
      <c r="D122" s="187" t="s">
        <v>446</v>
      </c>
      <c r="E122" s="188">
        <v>2265</v>
      </c>
      <c r="F122" s="189"/>
      <c r="G122" s="190">
        <f t="shared" si="35"/>
        <v>0</v>
      </c>
      <c r="H122" s="189"/>
      <c r="I122" s="190">
        <f t="shared" si="36"/>
        <v>0</v>
      </c>
      <c r="J122" s="189"/>
      <c r="K122" s="190">
        <f t="shared" si="37"/>
        <v>0</v>
      </c>
      <c r="L122" s="190">
        <v>21</v>
      </c>
      <c r="M122" s="190">
        <f t="shared" si="38"/>
        <v>0</v>
      </c>
      <c r="N122" s="188">
        <v>0</v>
      </c>
      <c r="O122" s="188">
        <f t="shared" si="39"/>
        <v>0</v>
      </c>
      <c r="P122" s="188">
        <v>0</v>
      </c>
      <c r="Q122" s="188">
        <f t="shared" si="40"/>
        <v>0</v>
      </c>
      <c r="R122" s="190"/>
      <c r="S122" s="190" t="s">
        <v>443</v>
      </c>
      <c r="T122" s="191" t="s">
        <v>359</v>
      </c>
      <c r="U122" s="160">
        <v>0</v>
      </c>
      <c r="V122" s="160">
        <f t="shared" si="41"/>
        <v>0</v>
      </c>
      <c r="W122" s="160"/>
      <c r="X122" s="160" t="s">
        <v>1304</v>
      </c>
      <c r="Y122" s="160" t="s">
        <v>361</v>
      </c>
      <c r="Z122" s="150"/>
      <c r="AA122" s="150"/>
      <c r="AB122" s="150"/>
      <c r="AC122" s="150"/>
      <c r="AD122" s="150"/>
      <c r="AE122" s="150"/>
      <c r="AF122" s="150"/>
      <c r="AG122" s="150" t="s">
        <v>1305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 x14ac:dyDescent="0.25">
      <c r="A123" s="185">
        <v>105</v>
      </c>
      <c r="B123" s="186" t="s">
        <v>2653</v>
      </c>
      <c r="C123" s="192" t="s">
        <v>2659</v>
      </c>
      <c r="D123" s="187" t="s">
        <v>407</v>
      </c>
      <c r="E123" s="188">
        <v>339.75</v>
      </c>
      <c r="F123" s="189"/>
      <c r="G123" s="190">
        <f t="shared" si="35"/>
        <v>0</v>
      </c>
      <c r="H123" s="189"/>
      <c r="I123" s="190">
        <f t="shared" si="36"/>
        <v>0</v>
      </c>
      <c r="J123" s="189"/>
      <c r="K123" s="190">
        <f t="shared" si="37"/>
        <v>0</v>
      </c>
      <c r="L123" s="190">
        <v>21</v>
      </c>
      <c r="M123" s="190">
        <f t="shared" si="38"/>
        <v>0</v>
      </c>
      <c r="N123" s="188">
        <v>0</v>
      </c>
      <c r="O123" s="188">
        <f t="shared" si="39"/>
        <v>0</v>
      </c>
      <c r="P123" s="188">
        <v>0</v>
      </c>
      <c r="Q123" s="188">
        <f t="shared" si="40"/>
        <v>0</v>
      </c>
      <c r="R123" s="190"/>
      <c r="S123" s="190" t="s">
        <v>443</v>
      </c>
      <c r="T123" s="191" t="s">
        <v>359</v>
      </c>
      <c r="U123" s="160">
        <v>0</v>
      </c>
      <c r="V123" s="160">
        <f t="shared" si="41"/>
        <v>0</v>
      </c>
      <c r="W123" s="160"/>
      <c r="X123" s="160" t="s">
        <v>1304</v>
      </c>
      <c r="Y123" s="160" t="s">
        <v>361</v>
      </c>
      <c r="Z123" s="150"/>
      <c r="AA123" s="150"/>
      <c r="AB123" s="150"/>
      <c r="AC123" s="150"/>
      <c r="AD123" s="150"/>
      <c r="AE123" s="150"/>
      <c r="AF123" s="150"/>
      <c r="AG123" s="150" t="s">
        <v>2631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5">
      <c r="A124" s="185">
        <v>106</v>
      </c>
      <c r="B124" s="186" t="s">
        <v>2660</v>
      </c>
      <c r="C124" s="192" t="s">
        <v>2661</v>
      </c>
      <c r="D124" s="187" t="s">
        <v>407</v>
      </c>
      <c r="E124" s="188">
        <v>113.25</v>
      </c>
      <c r="F124" s="189"/>
      <c r="G124" s="190">
        <f t="shared" si="35"/>
        <v>0</v>
      </c>
      <c r="H124" s="189"/>
      <c r="I124" s="190">
        <f t="shared" si="36"/>
        <v>0</v>
      </c>
      <c r="J124" s="189"/>
      <c r="K124" s="190">
        <f t="shared" si="37"/>
        <v>0</v>
      </c>
      <c r="L124" s="190">
        <v>21</v>
      </c>
      <c r="M124" s="190">
        <f t="shared" si="38"/>
        <v>0</v>
      </c>
      <c r="N124" s="188">
        <v>0</v>
      </c>
      <c r="O124" s="188">
        <f t="shared" si="39"/>
        <v>0</v>
      </c>
      <c r="P124" s="188">
        <v>0</v>
      </c>
      <c r="Q124" s="188">
        <f t="shared" si="40"/>
        <v>0</v>
      </c>
      <c r="R124" s="190"/>
      <c r="S124" s="190" t="s">
        <v>443</v>
      </c>
      <c r="T124" s="191" t="s">
        <v>359</v>
      </c>
      <c r="U124" s="160">
        <v>0</v>
      </c>
      <c r="V124" s="160">
        <f t="shared" si="41"/>
        <v>0</v>
      </c>
      <c r="W124" s="160"/>
      <c r="X124" s="160" t="s">
        <v>744</v>
      </c>
      <c r="Y124" s="160" t="s">
        <v>361</v>
      </c>
      <c r="Z124" s="150"/>
      <c r="AA124" s="150"/>
      <c r="AB124" s="150"/>
      <c r="AC124" s="150"/>
      <c r="AD124" s="150"/>
      <c r="AE124" s="150"/>
      <c r="AF124" s="150"/>
      <c r="AG124" s="150" t="s">
        <v>1758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ht="20.399999999999999" outlineLevel="1" x14ac:dyDescent="0.25">
      <c r="A125" s="169">
        <v>107</v>
      </c>
      <c r="B125" s="170" t="s">
        <v>2651</v>
      </c>
      <c r="C125" s="178" t="s">
        <v>2662</v>
      </c>
      <c r="D125" s="171" t="s">
        <v>446</v>
      </c>
      <c r="E125" s="172">
        <v>523</v>
      </c>
      <c r="F125" s="173"/>
      <c r="G125" s="174">
        <f t="shared" si="35"/>
        <v>0</v>
      </c>
      <c r="H125" s="173"/>
      <c r="I125" s="174">
        <f t="shared" si="36"/>
        <v>0</v>
      </c>
      <c r="J125" s="173"/>
      <c r="K125" s="174">
        <f t="shared" si="37"/>
        <v>0</v>
      </c>
      <c r="L125" s="174">
        <v>21</v>
      </c>
      <c r="M125" s="174">
        <f t="shared" si="38"/>
        <v>0</v>
      </c>
      <c r="N125" s="172">
        <v>0</v>
      </c>
      <c r="O125" s="172">
        <f t="shared" si="39"/>
        <v>0</v>
      </c>
      <c r="P125" s="172">
        <v>0</v>
      </c>
      <c r="Q125" s="172">
        <f t="shared" si="40"/>
        <v>0</v>
      </c>
      <c r="R125" s="174"/>
      <c r="S125" s="174" t="s">
        <v>443</v>
      </c>
      <c r="T125" s="175" t="s">
        <v>359</v>
      </c>
      <c r="U125" s="160">
        <v>0</v>
      </c>
      <c r="V125" s="160">
        <f t="shared" si="41"/>
        <v>0</v>
      </c>
      <c r="W125" s="160"/>
      <c r="X125" s="160" t="s">
        <v>1304</v>
      </c>
      <c r="Y125" s="160" t="s">
        <v>361</v>
      </c>
      <c r="Z125" s="150"/>
      <c r="AA125" s="150"/>
      <c r="AB125" s="150"/>
      <c r="AC125" s="150"/>
      <c r="AD125" s="150"/>
      <c r="AE125" s="150"/>
      <c r="AF125" s="150"/>
      <c r="AG125" s="150" t="s">
        <v>1305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2" x14ac:dyDescent="0.25">
      <c r="A126" s="157"/>
      <c r="B126" s="158"/>
      <c r="C126" s="255" t="s">
        <v>2663</v>
      </c>
      <c r="D126" s="256"/>
      <c r="E126" s="256"/>
      <c r="F126" s="256"/>
      <c r="G126" s="256"/>
      <c r="H126" s="160"/>
      <c r="I126" s="160"/>
      <c r="J126" s="160"/>
      <c r="K126" s="160"/>
      <c r="L126" s="160"/>
      <c r="M126" s="160"/>
      <c r="N126" s="159"/>
      <c r="O126" s="159"/>
      <c r="P126" s="159"/>
      <c r="Q126" s="159"/>
      <c r="R126" s="160"/>
      <c r="S126" s="160"/>
      <c r="T126" s="160"/>
      <c r="U126" s="160"/>
      <c r="V126" s="160"/>
      <c r="W126" s="160"/>
      <c r="X126" s="160"/>
      <c r="Y126" s="160"/>
      <c r="Z126" s="150"/>
      <c r="AA126" s="150"/>
      <c r="AB126" s="150"/>
      <c r="AC126" s="150"/>
      <c r="AD126" s="150"/>
      <c r="AE126" s="150"/>
      <c r="AF126" s="150"/>
      <c r="AG126" s="150" t="s">
        <v>363</v>
      </c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5">
      <c r="A127" s="185">
        <v>108</v>
      </c>
      <c r="B127" s="186" t="s">
        <v>2653</v>
      </c>
      <c r="C127" s="192" t="s">
        <v>2659</v>
      </c>
      <c r="D127" s="187" t="s">
        <v>407</v>
      </c>
      <c r="E127" s="188">
        <v>78.45</v>
      </c>
      <c r="F127" s="189"/>
      <c r="G127" s="190">
        <f t="shared" ref="G127:G132" si="42">ROUND(E127*F127,2)</f>
        <v>0</v>
      </c>
      <c r="H127" s="189"/>
      <c r="I127" s="190">
        <f t="shared" ref="I127:I132" si="43">ROUND(E127*H127,2)</f>
        <v>0</v>
      </c>
      <c r="J127" s="189"/>
      <c r="K127" s="190">
        <f t="shared" ref="K127:K132" si="44">ROUND(E127*J127,2)</f>
        <v>0</v>
      </c>
      <c r="L127" s="190">
        <v>21</v>
      </c>
      <c r="M127" s="190">
        <f t="shared" ref="M127:M132" si="45">G127*(1+L127/100)</f>
        <v>0</v>
      </c>
      <c r="N127" s="188">
        <v>0</v>
      </c>
      <c r="O127" s="188">
        <f t="shared" ref="O127:O132" si="46">ROUND(E127*N127,2)</f>
        <v>0</v>
      </c>
      <c r="P127" s="188">
        <v>0</v>
      </c>
      <c r="Q127" s="188">
        <f t="shared" ref="Q127:Q132" si="47">ROUND(E127*P127,2)</f>
        <v>0</v>
      </c>
      <c r="R127" s="190"/>
      <c r="S127" s="190" t="s">
        <v>443</v>
      </c>
      <c r="T127" s="191" t="s">
        <v>359</v>
      </c>
      <c r="U127" s="160">
        <v>0</v>
      </c>
      <c r="V127" s="160">
        <f t="shared" ref="V127:V132" si="48">ROUND(E127*U127,2)</f>
        <v>0</v>
      </c>
      <c r="W127" s="160"/>
      <c r="X127" s="160" t="s">
        <v>1304</v>
      </c>
      <c r="Y127" s="160" t="s">
        <v>361</v>
      </c>
      <c r="Z127" s="150"/>
      <c r="AA127" s="150"/>
      <c r="AB127" s="150"/>
      <c r="AC127" s="150"/>
      <c r="AD127" s="150"/>
      <c r="AE127" s="150"/>
      <c r="AF127" s="150"/>
      <c r="AG127" s="150" t="s">
        <v>2631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5">
      <c r="A128" s="185">
        <v>109</v>
      </c>
      <c r="B128" s="186" t="s">
        <v>2660</v>
      </c>
      <c r="C128" s="192" t="s">
        <v>2661</v>
      </c>
      <c r="D128" s="187" t="s">
        <v>407</v>
      </c>
      <c r="E128" s="188">
        <v>26.15</v>
      </c>
      <c r="F128" s="189"/>
      <c r="G128" s="190">
        <f t="shared" si="42"/>
        <v>0</v>
      </c>
      <c r="H128" s="189"/>
      <c r="I128" s="190">
        <f t="shared" si="43"/>
        <v>0</v>
      </c>
      <c r="J128" s="189"/>
      <c r="K128" s="190">
        <f t="shared" si="44"/>
        <v>0</v>
      </c>
      <c r="L128" s="190">
        <v>21</v>
      </c>
      <c r="M128" s="190">
        <f t="shared" si="45"/>
        <v>0</v>
      </c>
      <c r="N128" s="188">
        <v>0</v>
      </c>
      <c r="O128" s="188">
        <f t="shared" si="46"/>
        <v>0</v>
      </c>
      <c r="P128" s="188">
        <v>0</v>
      </c>
      <c r="Q128" s="188">
        <f t="shared" si="47"/>
        <v>0</v>
      </c>
      <c r="R128" s="190"/>
      <c r="S128" s="190" t="s">
        <v>443</v>
      </c>
      <c r="T128" s="191" t="s">
        <v>359</v>
      </c>
      <c r="U128" s="160">
        <v>0</v>
      </c>
      <c r="V128" s="160">
        <f t="shared" si="48"/>
        <v>0</v>
      </c>
      <c r="W128" s="160"/>
      <c r="X128" s="160" t="s">
        <v>744</v>
      </c>
      <c r="Y128" s="160" t="s">
        <v>361</v>
      </c>
      <c r="Z128" s="150"/>
      <c r="AA128" s="150"/>
      <c r="AB128" s="150"/>
      <c r="AC128" s="150"/>
      <c r="AD128" s="150"/>
      <c r="AE128" s="150"/>
      <c r="AF128" s="150"/>
      <c r="AG128" s="150" t="s">
        <v>1758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ht="20.399999999999999" outlineLevel="1" x14ac:dyDescent="0.25">
      <c r="A129" s="185">
        <v>110</v>
      </c>
      <c r="B129" s="186" t="s">
        <v>2655</v>
      </c>
      <c r="C129" s="192" t="s">
        <v>2664</v>
      </c>
      <c r="D129" s="187" t="s">
        <v>446</v>
      </c>
      <c r="E129" s="188">
        <v>384.5</v>
      </c>
      <c r="F129" s="189"/>
      <c r="G129" s="190">
        <f t="shared" si="42"/>
        <v>0</v>
      </c>
      <c r="H129" s="189"/>
      <c r="I129" s="190">
        <f t="shared" si="43"/>
        <v>0</v>
      </c>
      <c r="J129" s="189"/>
      <c r="K129" s="190">
        <f t="shared" si="44"/>
        <v>0</v>
      </c>
      <c r="L129" s="190">
        <v>21</v>
      </c>
      <c r="M129" s="190">
        <f t="shared" si="45"/>
        <v>0</v>
      </c>
      <c r="N129" s="188">
        <v>0</v>
      </c>
      <c r="O129" s="188">
        <f t="shared" si="46"/>
        <v>0</v>
      </c>
      <c r="P129" s="188">
        <v>0</v>
      </c>
      <c r="Q129" s="188">
        <f t="shared" si="47"/>
        <v>0</v>
      </c>
      <c r="R129" s="190"/>
      <c r="S129" s="190" t="s">
        <v>443</v>
      </c>
      <c r="T129" s="191" t="s">
        <v>359</v>
      </c>
      <c r="U129" s="160">
        <v>0</v>
      </c>
      <c r="V129" s="160">
        <f t="shared" si="48"/>
        <v>0</v>
      </c>
      <c r="W129" s="160"/>
      <c r="X129" s="160" t="s">
        <v>1304</v>
      </c>
      <c r="Y129" s="160" t="s">
        <v>361</v>
      </c>
      <c r="Z129" s="150"/>
      <c r="AA129" s="150"/>
      <c r="AB129" s="150"/>
      <c r="AC129" s="150"/>
      <c r="AD129" s="150"/>
      <c r="AE129" s="150"/>
      <c r="AF129" s="150"/>
      <c r="AG129" s="150" t="s">
        <v>1305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5">
      <c r="A130" s="185">
        <v>111</v>
      </c>
      <c r="B130" s="186" t="s">
        <v>2653</v>
      </c>
      <c r="C130" s="192" t="s">
        <v>2665</v>
      </c>
      <c r="D130" s="187" t="s">
        <v>407</v>
      </c>
      <c r="E130" s="188">
        <v>38.5</v>
      </c>
      <c r="F130" s="189"/>
      <c r="G130" s="190">
        <f t="shared" si="42"/>
        <v>0</v>
      </c>
      <c r="H130" s="189"/>
      <c r="I130" s="190">
        <f t="shared" si="43"/>
        <v>0</v>
      </c>
      <c r="J130" s="189"/>
      <c r="K130" s="190">
        <f t="shared" si="44"/>
        <v>0</v>
      </c>
      <c r="L130" s="190">
        <v>21</v>
      </c>
      <c r="M130" s="190">
        <f t="shared" si="45"/>
        <v>0</v>
      </c>
      <c r="N130" s="188">
        <v>0</v>
      </c>
      <c r="O130" s="188">
        <f t="shared" si="46"/>
        <v>0</v>
      </c>
      <c r="P130" s="188">
        <v>0</v>
      </c>
      <c r="Q130" s="188">
        <f t="shared" si="47"/>
        <v>0</v>
      </c>
      <c r="R130" s="190"/>
      <c r="S130" s="190" t="s">
        <v>443</v>
      </c>
      <c r="T130" s="191" t="s">
        <v>359</v>
      </c>
      <c r="U130" s="160">
        <v>0</v>
      </c>
      <c r="V130" s="160">
        <f t="shared" si="48"/>
        <v>0</v>
      </c>
      <c r="W130" s="160"/>
      <c r="X130" s="160" t="s">
        <v>1304</v>
      </c>
      <c r="Y130" s="160" t="s">
        <v>361</v>
      </c>
      <c r="Z130" s="150"/>
      <c r="AA130" s="150"/>
      <c r="AB130" s="150"/>
      <c r="AC130" s="150"/>
      <c r="AD130" s="150"/>
      <c r="AE130" s="150"/>
      <c r="AF130" s="150"/>
      <c r="AG130" s="150" t="s">
        <v>2631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5">
      <c r="A131" s="185">
        <v>112</v>
      </c>
      <c r="B131" s="186" t="s">
        <v>2660</v>
      </c>
      <c r="C131" s="192" t="s">
        <v>2661</v>
      </c>
      <c r="D131" s="187" t="s">
        <v>407</v>
      </c>
      <c r="E131" s="188">
        <v>19.2</v>
      </c>
      <c r="F131" s="189"/>
      <c r="G131" s="190">
        <f t="shared" si="42"/>
        <v>0</v>
      </c>
      <c r="H131" s="189"/>
      <c r="I131" s="190">
        <f t="shared" si="43"/>
        <v>0</v>
      </c>
      <c r="J131" s="189"/>
      <c r="K131" s="190">
        <f t="shared" si="44"/>
        <v>0</v>
      </c>
      <c r="L131" s="190">
        <v>21</v>
      </c>
      <c r="M131" s="190">
        <f t="shared" si="45"/>
        <v>0</v>
      </c>
      <c r="N131" s="188">
        <v>0</v>
      </c>
      <c r="O131" s="188">
        <f t="shared" si="46"/>
        <v>0</v>
      </c>
      <c r="P131" s="188">
        <v>0</v>
      </c>
      <c r="Q131" s="188">
        <f t="shared" si="47"/>
        <v>0</v>
      </c>
      <c r="R131" s="190"/>
      <c r="S131" s="190" t="s">
        <v>443</v>
      </c>
      <c r="T131" s="191" t="s">
        <v>359</v>
      </c>
      <c r="U131" s="160">
        <v>0</v>
      </c>
      <c r="V131" s="160">
        <f t="shared" si="48"/>
        <v>0</v>
      </c>
      <c r="W131" s="160"/>
      <c r="X131" s="160" t="s">
        <v>744</v>
      </c>
      <c r="Y131" s="160" t="s">
        <v>361</v>
      </c>
      <c r="Z131" s="150"/>
      <c r="AA131" s="150"/>
      <c r="AB131" s="150"/>
      <c r="AC131" s="150"/>
      <c r="AD131" s="150"/>
      <c r="AE131" s="150"/>
      <c r="AF131" s="150"/>
      <c r="AG131" s="150" t="s">
        <v>1758</v>
      </c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ht="20.399999999999999" outlineLevel="1" x14ac:dyDescent="0.25">
      <c r="A132" s="169">
        <v>113</v>
      </c>
      <c r="B132" s="170" t="s">
        <v>2651</v>
      </c>
      <c r="C132" s="178" t="s">
        <v>2666</v>
      </c>
      <c r="D132" s="171" t="s">
        <v>446</v>
      </c>
      <c r="E132" s="172">
        <v>1194</v>
      </c>
      <c r="F132" s="173"/>
      <c r="G132" s="174">
        <f t="shared" si="42"/>
        <v>0</v>
      </c>
      <c r="H132" s="173"/>
      <c r="I132" s="174">
        <f t="shared" si="43"/>
        <v>0</v>
      </c>
      <c r="J132" s="173"/>
      <c r="K132" s="174">
        <f t="shared" si="44"/>
        <v>0</v>
      </c>
      <c r="L132" s="174">
        <v>21</v>
      </c>
      <c r="M132" s="174">
        <f t="shared" si="45"/>
        <v>0</v>
      </c>
      <c r="N132" s="172">
        <v>0</v>
      </c>
      <c r="O132" s="172">
        <f t="shared" si="46"/>
        <v>0</v>
      </c>
      <c r="P132" s="172">
        <v>0</v>
      </c>
      <c r="Q132" s="172">
        <f t="shared" si="47"/>
        <v>0</v>
      </c>
      <c r="R132" s="174"/>
      <c r="S132" s="174" t="s">
        <v>443</v>
      </c>
      <c r="T132" s="175" t="s">
        <v>359</v>
      </c>
      <c r="U132" s="160">
        <v>0</v>
      </c>
      <c r="V132" s="160">
        <f t="shared" si="48"/>
        <v>0</v>
      </c>
      <c r="W132" s="160"/>
      <c r="X132" s="160" t="s">
        <v>1304</v>
      </c>
      <c r="Y132" s="160" t="s">
        <v>361</v>
      </c>
      <c r="Z132" s="150"/>
      <c r="AA132" s="150"/>
      <c r="AB132" s="150"/>
      <c r="AC132" s="150"/>
      <c r="AD132" s="150"/>
      <c r="AE132" s="150"/>
      <c r="AF132" s="150"/>
      <c r="AG132" s="150" t="s">
        <v>1305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2" x14ac:dyDescent="0.25">
      <c r="A133" s="157"/>
      <c r="B133" s="158"/>
      <c r="C133" s="255" t="s">
        <v>2667</v>
      </c>
      <c r="D133" s="256"/>
      <c r="E133" s="256"/>
      <c r="F133" s="256"/>
      <c r="G133" s="256"/>
      <c r="H133" s="160"/>
      <c r="I133" s="160"/>
      <c r="J133" s="160"/>
      <c r="K133" s="160"/>
      <c r="L133" s="160"/>
      <c r="M133" s="160"/>
      <c r="N133" s="159"/>
      <c r="O133" s="159"/>
      <c r="P133" s="159"/>
      <c r="Q133" s="159"/>
      <c r="R133" s="160"/>
      <c r="S133" s="160"/>
      <c r="T133" s="160"/>
      <c r="U133" s="160"/>
      <c r="V133" s="160"/>
      <c r="W133" s="160"/>
      <c r="X133" s="160"/>
      <c r="Y133" s="160"/>
      <c r="Z133" s="150"/>
      <c r="AA133" s="150"/>
      <c r="AB133" s="150"/>
      <c r="AC133" s="150"/>
      <c r="AD133" s="150"/>
      <c r="AE133" s="150"/>
      <c r="AF133" s="150"/>
      <c r="AG133" s="150" t="s">
        <v>363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5">
      <c r="A134" s="185">
        <v>114</v>
      </c>
      <c r="B134" s="186" t="s">
        <v>2653</v>
      </c>
      <c r="C134" s="192" t="s">
        <v>2665</v>
      </c>
      <c r="D134" s="187" t="s">
        <v>407</v>
      </c>
      <c r="E134" s="188">
        <v>119.4</v>
      </c>
      <c r="F134" s="189"/>
      <c r="G134" s="190">
        <f t="shared" ref="G134:G147" si="49">ROUND(E134*F134,2)</f>
        <v>0</v>
      </c>
      <c r="H134" s="189"/>
      <c r="I134" s="190">
        <f t="shared" ref="I134:I147" si="50">ROUND(E134*H134,2)</f>
        <v>0</v>
      </c>
      <c r="J134" s="189"/>
      <c r="K134" s="190">
        <f t="shared" ref="K134:K147" si="51">ROUND(E134*J134,2)</f>
        <v>0</v>
      </c>
      <c r="L134" s="190">
        <v>21</v>
      </c>
      <c r="M134" s="190">
        <f t="shared" ref="M134:M147" si="52">G134*(1+L134/100)</f>
        <v>0</v>
      </c>
      <c r="N134" s="188">
        <v>0</v>
      </c>
      <c r="O134" s="188">
        <f t="shared" ref="O134:O147" si="53">ROUND(E134*N134,2)</f>
        <v>0</v>
      </c>
      <c r="P134" s="188">
        <v>0</v>
      </c>
      <c r="Q134" s="188">
        <f t="shared" ref="Q134:Q147" si="54">ROUND(E134*P134,2)</f>
        <v>0</v>
      </c>
      <c r="R134" s="190"/>
      <c r="S134" s="190" t="s">
        <v>443</v>
      </c>
      <c r="T134" s="191" t="s">
        <v>359</v>
      </c>
      <c r="U134" s="160">
        <v>0</v>
      </c>
      <c r="V134" s="160">
        <f t="shared" ref="V134:V147" si="55">ROUND(E134*U134,2)</f>
        <v>0</v>
      </c>
      <c r="W134" s="160"/>
      <c r="X134" s="160" t="s">
        <v>1304</v>
      </c>
      <c r="Y134" s="160" t="s">
        <v>361</v>
      </c>
      <c r="Z134" s="150"/>
      <c r="AA134" s="150"/>
      <c r="AB134" s="150"/>
      <c r="AC134" s="150"/>
      <c r="AD134" s="150"/>
      <c r="AE134" s="150"/>
      <c r="AF134" s="150"/>
      <c r="AG134" s="150" t="s">
        <v>2631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1" x14ac:dyDescent="0.25">
      <c r="A135" s="185">
        <v>115</v>
      </c>
      <c r="B135" s="186" t="s">
        <v>2660</v>
      </c>
      <c r="C135" s="192" t="s">
        <v>2661</v>
      </c>
      <c r="D135" s="187" t="s">
        <v>407</v>
      </c>
      <c r="E135" s="188">
        <v>59.7</v>
      </c>
      <c r="F135" s="189"/>
      <c r="G135" s="190">
        <f t="shared" si="49"/>
        <v>0</v>
      </c>
      <c r="H135" s="189"/>
      <c r="I135" s="190">
        <f t="shared" si="50"/>
        <v>0</v>
      </c>
      <c r="J135" s="189"/>
      <c r="K135" s="190">
        <f t="shared" si="51"/>
        <v>0</v>
      </c>
      <c r="L135" s="190">
        <v>21</v>
      </c>
      <c r="M135" s="190">
        <f t="shared" si="52"/>
        <v>0</v>
      </c>
      <c r="N135" s="188">
        <v>0</v>
      </c>
      <c r="O135" s="188">
        <f t="shared" si="53"/>
        <v>0</v>
      </c>
      <c r="P135" s="188">
        <v>0</v>
      </c>
      <c r="Q135" s="188">
        <f t="shared" si="54"/>
        <v>0</v>
      </c>
      <c r="R135" s="190"/>
      <c r="S135" s="190" t="s">
        <v>443</v>
      </c>
      <c r="T135" s="191" t="s">
        <v>359</v>
      </c>
      <c r="U135" s="160">
        <v>0</v>
      </c>
      <c r="V135" s="160">
        <f t="shared" si="55"/>
        <v>0</v>
      </c>
      <c r="W135" s="160"/>
      <c r="X135" s="160" t="s">
        <v>744</v>
      </c>
      <c r="Y135" s="160" t="s">
        <v>361</v>
      </c>
      <c r="Z135" s="150"/>
      <c r="AA135" s="150"/>
      <c r="AB135" s="150"/>
      <c r="AC135" s="150"/>
      <c r="AD135" s="150"/>
      <c r="AE135" s="150"/>
      <c r="AF135" s="150"/>
      <c r="AG135" s="150" t="s">
        <v>1758</v>
      </c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ht="20.399999999999999" outlineLevel="1" x14ac:dyDescent="0.25">
      <c r="A136" s="185">
        <v>116</v>
      </c>
      <c r="B136" s="186" t="s">
        <v>2651</v>
      </c>
      <c r="C136" s="192" t="s">
        <v>2668</v>
      </c>
      <c r="D136" s="187" t="s">
        <v>446</v>
      </c>
      <c r="E136" s="188">
        <v>1555.9</v>
      </c>
      <c r="F136" s="189"/>
      <c r="G136" s="190">
        <f t="shared" si="49"/>
        <v>0</v>
      </c>
      <c r="H136" s="189"/>
      <c r="I136" s="190">
        <f t="shared" si="50"/>
        <v>0</v>
      </c>
      <c r="J136" s="189"/>
      <c r="K136" s="190">
        <f t="shared" si="51"/>
        <v>0</v>
      </c>
      <c r="L136" s="190">
        <v>21</v>
      </c>
      <c r="M136" s="190">
        <f t="shared" si="52"/>
        <v>0</v>
      </c>
      <c r="N136" s="188">
        <v>0</v>
      </c>
      <c r="O136" s="188">
        <f t="shared" si="53"/>
        <v>0</v>
      </c>
      <c r="P136" s="188">
        <v>0</v>
      </c>
      <c r="Q136" s="188">
        <f t="shared" si="54"/>
        <v>0</v>
      </c>
      <c r="R136" s="190"/>
      <c r="S136" s="190" t="s">
        <v>443</v>
      </c>
      <c r="T136" s="191" t="s">
        <v>359</v>
      </c>
      <c r="U136" s="160">
        <v>0</v>
      </c>
      <c r="V136" s="160">
        <f t="shared" si="55"/>
        <v>0</v>
      </c>
      <c r="W136" s="160"/>
      <c r="X136" s="160" t="s">
        <v>1304</v>
      </c>
      <c r="Y136" s="160" t="s">
        <v>361</v>
      </c>
      <c r="Z136" s="150"/>
      <c r="AA136" s="150"/>
      <c r="AB136" s="150"/>
      <c r="AC136" s="150"/>
      <c r="AD136" s="150"/>
      <c r="AE136" s="150"/>
      <c r="AF136" s="150"/>
      <c r="AG136" s="150" t="s">
        <v>1305</v>
      </c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 x14ac:dyDescent="0.25">
      <c r="A137" s="185">
        <v>117</v>
      </c>
      <c r="B137" s="186" t="s">
        <v>2653</v>
      </c>
      <c r="C137" s="192" t="s">
        <v>2665</v>
      </c>
      <c r="D137" s="187" t="s">
        <v>407</v>
      </c>
      <c r="E137" s="188">
        <v>155.6</v>
      </c>
      <c r="F137" s="189"/>
      <c r="G137" s="190">
        <f t="shared" si="49"/>
        <v>0</v>
      </c>
      <c r="H137" s="189"/>
      <c r="I137" s="190">
        <f t="shared" si="50"/>
        <v>0</v>
      </c>
      <c r="J137" s="189"/>
      <c r="K137" s="190">
        <f t="shared" si="51"/>
        <v>0</v>
      </c>
      <c r="L137" s="190">
        <v>21</v>
      </c>
      <c r="M137" s="190">
        <f t="shared" si="52"/>
        <v>0</v>
      </c>
      <c r="N137" s="188">
        <v>0</v>
      </c>
      <c r="O137" s="188">
        <f t="shared" si="53"/>
        <v>0</v>
      </c>
      <c r="P137" s="188">
        <v>0</v>
      </c>
      <c r="Q137" s="188">
        <f t="shared" si="54"/>
        <v>0</v>
      </c>
      <c r="R137" s="190"/>
      <c r="S137" s="190" t="s">
        <v>443</v>
      </c>
      <c r="T137" s="191" t="s">
        <v>359</v>
      </c>
      <c r="U137" s="160">
        <v>0</v>
      </c>
      <c r="V137" s="160">
        <f t="shared" si="55"/>
        <v>0</v>
      </c>
      <c r="W137" s="160"/>
      <c r="X137" s="160" t="s">
        <v>1304</v>
      </c>
      <c r="Y137" s="160" t="s">
        <v>361</v>
      </c>
      <c r="Z137" s="150"/>
      <c r="AA137" s="150"/>
      <c r="AB137" s="150"/>
      <c r="AC137" s="150"/>
      <c r="AD137" s="150"/>
      <c r="AE137" s="150"/>
      <c r="AF137" s="150"/>
      <c r="AG137" s="150" t="s">
        <v>2631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1" x14ac:dyDescent="0.25">
      <c r="A138" s="185">
        <v>118</v>
      </c>
      <c r="B138" s="186" t="s">
        <v>2660</v>
      </c>
      <c r="C138" s="192" t="s">
        <v>2661</v>
      </c>
      <c r="D138" s="187" t="s">
        <v>407</v>
      </c>
      <c r="E138" s="188">
        <v>77.8</v>
      </c>
      <c r="F138" s="189"/>
      <c r="G138" s="190">
        <f t="shared" si="49"/>
        <v>0</v>
      </c>
      <c r="H138" s="189"/>
      <c r="I138" s="190">
        <f t="shared" si="50"/>
        <v>0</v>
      </c>
      <c r="J138" s="189"/>
      <c r="K138" s="190">
        <f t="shared" si="51"/>
        <v>0</v>
      </c>
      <c r="L138" s="190">
        <v>21</v>
      </c>
      <c r="M138" s="190">
        <f t="shared" si="52"/>
        <v>0</v>
      </c>
      <c r="N138" s="188">
        <v>0</v>
      </c>
      <c r="O138" s="188">
        <f t="shared" si="53"/>
        <v>0</v>
      </c>
      <c r="P138" s="188">
        <v>0</v>
      </c>
      <c r="Q138" s="188">
        <f t="shared" si="54"/>
        <v>0</v>
      </c>
      <c r="R138" s="190"/>
      <c r="S138" s="190" t="s">
        <v>443</v>
      </c>
      <c r="T138" s="191" t="s">
        <v>359</v>
      </c>
      <c r="U138" s="160">
        <v>0</v>
      </c>
      <c r="V138" s="160">
        <f t="shared" si="55"/>
        <v>0</v>
      </c>
      <c r="W138" s="160"/>
      <c r="X138" s="160" t="s">
        <v>744</v>
      </c>
      <c r="Y138" s="160" t="s">
        <v>361</v>
      </c>
      <c r="Z138" s="150"/>
      <c r="AA138" s="150"/>
      <c r="AB138" s="150"/>
      <c r="AC138" s="150"/>
      <c r="AD138" s="150"/>
      <c r="AE138" s="150"/>
      <c r="AF138" s="150"/>
      <c r="AG138" s="150" t="s">
        <v>1758</v>
      </c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 x14ac:dyDescent="0.25">
      <c r="A139" s="185">
        <v>119</v>
      </c>
      <c r="B139" s="186" t="s">
        <v>2669</v>
      </c>
      <c r="C139" s="192" t="s">
        <v>2670</v>
      </c>
      <c r="D139" s="187" t="s">
        <v>446</v>
      </c>
      <c r="E139" s="188">
        <v>3003.8</v>
      </c>
      <c r="F139" s="189"/>
      <c r="G139" s="190">
        <f t="shared" si="49"/>
        <v>0</v>
      </c>
      <c r="H139" s="189"/>
      <c r="I139" s="190">
        <f t="shared" si="50"/>
        <v>0</v>
      </c>
      <c r="J139" s="189"/>
      <c r="K139" s="190">
        <f t="shared" si="51"/>
        <v>0</v>
      </c>
      <c r="L139" s="190">
        <v>21</v>
      </c>
      <c r="M139" s="190">
        <f t="shared" si="52"/>
        <v>0</v>
      </c>
      <c r="N139" s="188">
        <v>0</v>
      </c>
      <c r="O139" s="188">
        <f t="shared" si="53"/>
        <v>0</v>
      </c>
      <c r="P139" s="188">
        <v>0</v>
      </c>
      <c r="Q139" s="188">
        <f t="shared" si="54"/>
        <v>0</v>
      </c>
      <c r="R139" s="190"/>
      <c r="S139" s="190" t="s">
        <v>443</v>
      </c>
      <c r="T139" s="191" t="s">
        <v>359</v>
      </c>
      <c r="U139" s="160">
        <v>0</v>
      </c>
      <c r="V139" s="160">
        <f t="shared" si="55"/>
        <v>0</v>
      </c>
      <c r="W139" s="160"/>
      <c r="X139" s="160" t="s">
        <v>410</v>
      </c>
      <c r="Y139" s="160" t="s">
        <v>361</v>
      </c>
      <c r="Z139" s="150"/>
      <c r="AA139" s="150"/>
      <c r="AB139" s="150"/>
      <c r="AC139" s="150"/>
      <c r="AD139" s="150"/>
      <c r="AE139" s="150"/>
      <c r="AF139" s="150"/>
      <c r="AG139" s="150" t="s">
        <v>1578</v>
      </c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 x14ac:dyDescent="0.25">
      <c r="A140" s="185">
        <v>120</v>
      </c>
      <c r="B140" s="186" t="s">
        <v>2671</v>
      </c>
      <c r="C140" s="192" t="s">
        <v>2672</v>
      </c>
      <c r="D140" s="187" t="s">
        <v>446</v>
      </c>
      <c r="E140" s="188">
        <v>3903.1</v>
      </c>
      <c r="F140" s="189"/>
      <c r="G140" s="190">
        <f t="shared" si="49"/>
        <v>0</v>
      </c>
      <c r="H140" s="189"/>
      <c r="I140" s="190">
        <f t="shared" si="50"/>
        <v>0</v>
      </c>
      <c r="J140" s="189"/>
      <c r="K140" s="190">
        <f t="shared" si="51"/>
        <v>0</v>
      </c>
      <c r="L140" s="190">
        <v>21</v>
      </c>
      <c r="M140" s="190">
        <f t="shared" si="52"/>
        <v>0</v>
      </c>
      <c r="N140" s="188">
        <v>0</v>
      </c>
      <c r="O140" s="188">
        <f t="shared" si="53"/>
        <v>0</v>
      </c>
      <c r="P140" s="188">
        <v>0</v>
      </c>
      <c r="Q140" s="188">
        <f t="shared" si="54"/>
        <v>0</v>
      </c>
      <c r="R140" s="190"/>
      <c r="S140" s="190" t="s">
        <v>443</v>
      </c>
      <c r="T140" s="191" t="s">
        <v>359</v>
      </c>
      <c r="U140" s="160">
        <v>0</v>
      </c>
      <c r="V140" s="160">
        <f t="shared" si="55"/>
        <v>0</v>
      </c>
      <c r="W140" s="160"/>
      <c r="X140" s="160" t="s">
        <v>410</v>
      </c>
      <c r="Y140" s="160" t="s">
        <v>361</v>
      </c>
      <c r="Z140" s="150"/>
      <c r="AA140" s="150"/>
      <c r="AB140" s="150"/>
      <c r="AC140" s="150"/>
      <c r="AD140" s="150"/>
      <c r="AE140" s="150"/>
      <c r="AF140" s="150"/>
      <c r="AG140" s="150" t="s">
        <v>1578</v>
      </c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5">
      <c r="A141" s="185">
        <v>121</v>
      </c>
      <c r="B141" s="186" t="s">
        <v>2673</v>
      </c>
      <c r="C141" s="192" t="s">
        <v>2674</v>
      </c>
      <c r="D141" s="187" t="s">
        <v>446</v>
      </c>
      <c r="E141" s="188">
        <v>3003.8</v>
      </c>
      <c r="F141" s="189"/>
      <c r="G141" s="190">
        <f t="shared" si="49"/>
        <v>0</v>
      </c>
      <c r="H141" s="189"/>
      <c r="I141" s="190">
        <f t="shared" si="50"/>
        <v>0</v>
      </c>
      <c r="J141" s="189"/>
      <c r="K141" s="190">
        <f t="shared" si="51"/>
        <v>0</v>
      </c>
      <c r="L141" s="190">
        <v>21</v>
      </c>
      <c r="M141" s="190">
        <f t="shared" si="52"/>
        <v>0</v>
      </c>
      <c r="N141" s="188">
        <v>0</v>
      </c>
      <c r="O141" s="188">
        <f t="shared" si="53"/>
        <v>0</v>
      </c>
      <c r="P141" s="188">
        <v>0</v>
      </c>
      <c r="Q141" s="188">
        <f t="shared" si="54"/>
        <v>0</v>
      </c>
      <c r="R141" s="190"/>
      <c r="S141" s="190" t="s">
        <v>443</v>
      </c>
      <c r="T141" s="191" t="s">
        <v>359</v>
      </c>
      <c r="U141" s="160">
        <v>0</v>
      </c>
      <c r="V141" s="160">
        <f t="shared" si="55"/>
        <v>0</v>
      </c>
      <c r="W141" s="160"/>
      <c r="X141" s="160" t="s">
        <v>410</v>
      </c>
      <c r="Y141" s="160" t="s">
        <v>361</v>
      </c>
      <c r="Z141" s="150"/>
      <c r="AA141" s="150"/>
      <c r="AB141" s="150"/>
      <c r="AC141" s="150"/>
      <c r="AD141" s="150"/>
      <c r="AE141" s="150"/>
      <c r="AF141" s="150"/>
      <c r="AG141" s="150" t="s">
        <v>1578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1" x14ac:dyDescent="0.25">
      <c r="A142" s="185">
        <v>122</v>
      </c>
      <c r="B142" s="186" t="s">
        <v>2675</v>
      </c>
      <c r="C142" s="192" t="s">
        <v>2676</v>
      </c>
      <c r="D142" s="187" t="s">
        <v>446</v>
      </c>
      <c r="E142" s="188">
        <v>3903.1</v>
      </c>
      <c r="F142" s="189"/>
      <c r="G142" s="190">
        <f t="shared" si="49"/>
        <v>0</v>
      </c>
      <c r="H142" s="189"/>
      <c r="I142" s="190">
        <f t="shared" si="50"/>
        <v>0</v>
      </c>
      <c r="J142" s="189"/>
      <c r="K142" s="190">
        <f t="shared" si="51"/>
        <v>0</v>
      </c>
      <c r="L142" s="190">
        <v>21</v>
      </c>
      <c r="M142" s="190">
        <f t="shared" si="52"/>
        <v>0</v>
      </c>
      <c r="N142" s="188">
        <v>0</v>
      </c>
      <c r="O142" s="188">
        <f t="shared" si="53"/>
        <v>0</v>
      </c>
      <c r="P142" s="188">
        <v>0</v>
      </c>
      <c r="Q142" s="188">
        <f t="shared" si="54"/>
        <v>0</v>
      </c>
      <c r="R142" s="190"/>
      <c r="S142" s="190" t="s">
        <v>443</v>
      </c>
      <c r="T142" s="191" t="s">
        <v>359</v>
      </c>
      <c r="U142" s="160">
        <v>0</v>
      </c>
      <c r="V142" s="160">
        <f t="shared" si="55"/>
        <v>0</v>
      </c>
      <c r="W142" s="160"/>
      <c r="X142" s="160" t="s">
        <v>410</v>
      </c>
      <c r="Y142" s="160" t="s">
        <v>361</v>
      </c>
      <c r="Z142" s="150"/>
      <c r="AA142" s="150"/>
      <c r="AB142" s="150"/>
      <c r="AC142" s="150"/>
      <c r="AD142" s="150"/>
      <c r="AE142" s="150"/>
      <c r="AF142" s="150"/>
      <c r="AG142" s="150" t="s">
        <v>1578</v>
      </c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1" x14ac:dyDescent="0.25">
      <c r="A143" s="185">
        <v>123</v>
      </c>
      <c r="B143" s="186" t="s">
        <v>2677</v>
      </c>
      <c r="C143" s="192" t="s">
        <v>2678</v>
      </c>
      <c r="D143" s="187"/>
      <c r="E143" s="188">
        <v>0</v>
      </c>
      <c r="F143" s="189"/>
      <c r="G143" s="190">
        <f t="shared" si="49"/>
        <v>0</v>
      </c>
      <c r="H143" s="189"/>
      <c r="I143" s="190">
        <f t="shared" si="50"/>
        <v>0</v>
      </c>
      <c r="J143" s="189"/>
      <c r="K143" s="190">
        <f t="shared" si="51"/>
        <v>0</v>
      </c>
      <c r="L143" s="190">
        <v>21</v>
      </c>
      <c r="M143" s="190">
        <f t="shared" si="52"/>
        <v>0</v>
      </c>
      <c r="N143" s="188">
        <v>0</v>
      </c>
      <c r="O143" s="188">
        <f t="shared" si="53"/>
        <v>0</v>
      </c>
      <c r="P143" s="188">
        <v>0</v>
      </c>
      <c r="Q143" s="188">
        <f t="shared" si="54"/>
        <v>0</v>
      </c>
      <c r="R143" s="190"/>
      <c r="S143" s="190" t="s">
        <v>443</v>
      </c>
      <c r="T143" s="191" t="s">
        <v>359</v>
      </c>
      <c r="U143" s="160">
        <v>1.93</v>
      </c>
      <c r="V143" s="160">
        <f t="shared" si="55"/>
        <v>0</v>
      </c>
      <c r="W143" s="160"/>
      <c r="X143" s="160" t="s">
        <v>410</v>
      </c>
      <c r="Y143" s="160" t="s">
        <v>361</v>
      </c>
      <c r="Z143" s="150"/>
      <c r="AA143" s="150"/>
      <c r="AB143" s="150"/>
      <c r="AC143" s="150"/>
      <c r="AD143" s="150"/>
      <c r="AE143" s="150"/>
      <c r="AF143" s="150"/>
      <c r="AG143" s="150" t="s">
        <v>411</v>
      </c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outlineLevel="1" x14ac:dyDescent="0.25">
      <c r="A144" s="185">
        <v>124</v>
      </c>
      <c r="B144" s="186" t="s">
        <v>2679</v>
      </c>
      <c r="C144" s="192" t="s">
        <v>2680</v>
      </c>
      <c r="D144" s="187" t="s">
        <v>426</v>
      </c>
      <c r="E144" s="188">
        <v>25.601400000000002</v>
      </c>
      <c r="F144" s="189"/>
      <c r="G144" s="190">
        <f t="shared" si="49"/>
        <v>0</v>
      </c>
      <c r="H144" s="189"/>
      <c r="I144" s="190">
        <f t="shared" si="50"/>
        <v>0</v>
      </c>
      <c r="J144" s="189"/>
      <c r="K144" s="190">
        <f t="shared" si="51"/>
        <v>0</v>
      </c>
      <c r="L144" s="190">
        <v>21</v>
      </c>
      <c r="M144" s="190">
        <f t="shared" si="52"/>
        <v>0</v>
      </c>
      <c r="N144" s="188">
        <v>0</v>
      </c>
      <c r="O144" s="188">
        <f t="shared" si="53"/>
        <v>0</v>
      </c>
      <c r="P144" s="188">
        <v>0</v>
      </c>
      <c r="Q144" s="188">
        <f t="shared" si="54"/>
        <v>0</v>
      </c>
      <c r="R144" s="190"/>
      <c r="S144" s="190" t="s">
        <v>443</v>
      </c>
      <c r="T144" s="191" t="s">
        <v>359</v>
      </c>
      <c r="U144" s="160">
        <v>0</v>
      </c>
      <c r="V144" s="160">
        <f t="shared" si="55"/>
        <v>0</v>
      </c>
      <c r="W144" s="160"/>
      <c r="X144" s="160" t="s">
        <v>410</v>
      </c>
      <c r="Y144" s="160" t="s">
        <v>361</v>
      </c>
      <c r="Z144" s="150"/>
      <c r="AA144" s="150"/>
      <c r="AB144" s="150"/>
      <c r="AC144" s="150"/>
      <c r="AD144" s="150"/>
      <c r="AE144" s="150"/>
      <c r="AF144" s="150"/>
      <c r="AG144" s="150" t="s">
        <v>1578</v>
      </c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1" x14ac:dyDescent="0.25">
      <c r="A145" s="185">
        <v>125</v>
      </c>
      <c r="B145" s="186" t="s">
        <v>2679</v>
      </c>
      <c r="C145" s="192" t="s">
        <v>2681</v>
      </c>
      <c r="D145" s="187" t="s">
        <v>426</v>
      </c>
      <c r="E145" s="188">
        <v>528.78719999999998</v>
      </c>
      <c r="F145" s="189"/>
      <c r="G145" s="190">
        <f t="shared" si="49"/>
        <v>0</v>
      </c>
      <c r="H145" s="189"/>
      <c r="I145" s="190">
        <f t="shared" si="50"/>
        <v>0</v>
      </c>
      <c r="J145" s="189"/>
      <c r="K145" s="190">
        <f t="shared" si="51"/>
        <v>0</v>
      </c>
      <c r="L145" s="190">
        <v>21</v>
      </c>
      <c r="M145" s="190">
        <f t="shared" si="52"/>
        <v>0</v>
      </c>
      <c r="N145" s="188">
        <v>0</v>
      </c>
      <c r="O145" s="188">
        <f t="shared" si="53"/>
        <v>0</v>
      </c>
      <c r="P145" s="188">
        <v>0</v>
      </c>
      <c r="Q145" s="188">
        <f t="shared" si="54"/>
        <v>0</v>
      </c>
      <c r="R145" s="190"/>
      <c r="S145" s="190" t="s">
        <v>443</v>
      </c>
      <c r="T145" s="191" t="s">
        <v>359</v>
      </c>
      <c r="U145" s="160">
        <v>0</v>
      </c>
      <c r="V145" s="160">
        <f t="shared" si="55"/>
        <v>0</v>
      </c>
      <c r="W145" s="160"/>
      <c r="X145" s="160" t="s">
        <v>1304</v>
      </c>
      <c r="Y145" s="160" t="s">
        <v>361</v>
      </c>
      <c r="Z145" s="150"/>
      <c r="AA145" s="150"/>
      <c r="AB145" s="150"/>
      <c r="AC145" s="150"/>
      <c r="AD145" s="150"/>
      <c r="AE145" s="150"/>
      <c r="AF145" s="150"/>
      <c r="AG145" s="150" t="s">
        <v>1305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 x14ac:dyDescent="0.25">
      <c r="A146" s="185">
        <v>126</v>
      </c>
      <c r="B146" s="186" t="s">
        <v>2679</v>
      </c>
      <c r="C146" s="192" t="s">
        <v>2682</v>
      </c>
      <c r="D146" s="187" t="s">
        <v>426</v>
      </c>
      <c r="E146" s="188">
        <v>62.180999999999997</v>
      </c>
      <c r="F146" s="189"/>
      <c r="G146" s="190">
        <f t="shared" si="49"/>
        <v>0</v>
      </c>
      <c r="H146" s="189"/>
      <c r="I146" s="190">
        <f t="shared" si="50"/>
        <v>0</v>
      </c>
      <c r="J146" s="189"/>
      <c r="K146" s="190">
        <f t="shared" si="51"/>
        <v>0</v>
      </c>
      <c r="L146" s="190">
        <v>21</v>
      </c>
      <c r="M146" s="190">
        <f t="shared" si="52"/>
        <v>0</v>
      </c>
      <c r="N146" s="188">
        <v>0</v>
      </c>
      <c r="O146" s="188">
        <f t="shared" si="53"/>
        <v>0</v>
      </c>
      <c r="P146" s="188">
        <v>0</v>
      </c>
      <c r="Q146" s="188">
        <f t="shared" si="54"/>
        <v>0</v>
      </c>
      <c r="R146" s="190"/>
      <c r="S146" s="190" t="s">
        <v>443</v>
      </c>
      <c r="T146" s="191" t="s">
        <v>359</v>
      </c>
      <c r="U146" s="160">
        <v>0</v>
      </c>
      <c r="V146" s="160">
        <f t="shared" si="55"/>
        <v>0</v>
      </c>
      <c r="W146" s="160"/>
      <c r="X146" s="160" t="s">
        <v>1304</v>
      </c>
      <c r="Y146" s="160" t="s">
        <v>361</v>
      </c>
      <c r="Z146" s="150"/>
      <c r="AA146" s="150"/>
      <c r="AB146" s="150"/>
      <c r="AC146" s="150"/>
      <c r="AD146" s="150"/>
      <c r="AE146" s="150"/>
      <c r="AF146" s="150"/>
      <c r="AG146" s="150" t="s">
        <v>1305</v>
      </c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 x14ac:dyDescent="0.25">
      <c r="A147" s="185">
        <v>127</v>
      </c>
      <c r="B147" s="186" t="s">
        <v>2679</v>
      </c>
      <c r="C147" s="192" t="s">
        <v>2683</v>
      </c>
      <c r="D147" s="187" t="s">
        <v>426</v>
      </c>
      <c r="E147" s="188">
        <v>8.4499999999999992E-3</v>
      </c>
      <c r="F147" s="189"/>
      <c r="G147" s="190">
        <f t="shared" si="49"/>
        <v>0</v>
      </c>
      <c r="H147" s="189"/>
      <c r="I147" s="190">
        <f t="shared" si="50"/>
        <v>0</v>
      </c>
      <c r="J147" s="189"/>
      <c r="K147" s="190">
        <f t="shared" si="51"/>
        <v>0</v>
      </c>
      <c r="L147" s="190">
        <v>21</v>
      </c>
      <c r="M147" s="190">
        <f t="shared" si="52"/>
        <v>0</v>
      </c>
      <c r="N147" s="188">
        <v>0</v>
      </c>
      <c r="O147" s="188">
        <f t="shared" si="53"/>
        <v>0</v>
      </c>
      <c r="P147" s="188">
        <v>0</v>
      </c>
      <c r="Q147" s="188">
        <f t="shared" si="54"/>
        <v>0</v>
      </c>
      <c r="R147" s="190"/>
      <c r="S147" s="190" t="s">
        <v>443</v>
      </c>
      <c r="T147" s="191" t="s">
        <v>359</v>
      </c>
      <c r="U147" s="160">
        <v>0</v>
      </c>
      <c r="V147" s="160">
        <f t="shared" si="55"/>
        <v>0</v>
      </c>
      <c r="W147" s="160"/>
      <c r="X147" s="160" t="s">
        <v>1304</v>
      </c>
      <c r="Y147" s="160" t="s">
        <v>361</v>
      </c>
      <c r="Z147" s="150"/>
      <c r="AA147" s="150"/>
      <c r="AB147" s="150"/>
      <c r="AC147" s="150"/>
      <c r="AD147" s="150"/>
      <c r="AE147" s="150"/>
      <c r="AF147" s="150"/>
      <c r="AG147" s="150" t="s">
        <v>1305</v>
      </c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x14ac:dyDescent="0.25">
      <c r="A148" s="162" t="s">
        <v>353</v>
      </c>
      <c r="B148" s="163" t="s">
        <v>205</v>
      </c>
      <c r="C148" s="177" t="s">
        <v>206</v>
      </c>
      <c r="D148" s="164"/>
      <c r="E148" s="165"/>
      <c r="F148" s="166"/>
      <c r="G148" s="166">
        <f>SUMIF(AG149:AG223,"&lt;&gt;NOR",G149:G223)</f>
        <v>0</v>
      </c>
      <c r="H148" s="166"/>
      <c r="I148" s="166">
        <f>SUM(I149:I223)</f>
        <v>0</v>
      </c>
      <c r="J148" s="166"/>
      <c r="K148" s="166">
        <f>SUM(K149:K223)</f>
        <v>0</v>
      </c>
      <c r="L148" s="166"/>
      <c r="M148" s="166">
        <f>SUM(M149:M223)</f>
        <v>0</v>
      </c>
      <c r="N148" s="165"/>
      <c r="O148" s="165">
        <f>SUM(O149:O223)</f>
        <v>0</v>
      </c>
      <c r="P148" s="165"/>
      <c r="Q148" s="165">
        <f>SUM(Q149:Q223)</f>
        <v>0</v>
      </c>
      <c r="R148" s="166"/>
      <c r="S148" s="166"/>
      <c r="T148" s="167"/>
      <c r="U148" s="161"/>
      <c r="V148" s="161">
        <f>SUM(V149:V223)</f>
        <v>0</v>
      </c>
      <c r="W148" s="161"/>
      <c r="X148" s="161"/>
      <c r="Y148" s="161"/>
      <c r="AG148" t="s">
        <v>354</v>
      </c>
    </row>
    <row r="149" spans="1:60" outlineLevel="1" x14ac:dyDescent="0.25">
      <c r="A149" s="185">
        <v>128</v>
      </c>
      <c r="B149" s="186" t="s">
        <v>2684</v>
      </c>
      <c r="C149" s="192" t="s">
        <v>2685</v>
      </c>
      <c r="D149" s="187"/>
      <c r="E149" s="188">
        <v>0</v>
      </c>
      <c r="F149" s="189"/>
      <c r="G149" s="190">
        <f t="shared" ref="G149:G180" si="56">ROUND(E149*F149,2)</f>
        <v>0</v>
      </c>
      <c r="H149" s="189"/>
      <c r="I149" s="190">
        <f t="shared" ref="I149:I180" si="57">ROUND(E149*H149,2)</f>
        <v>0</v>
      </c>
      <c r="J149" s="189"/>
      <c r="K149" s="190">
        <f t="shared" ref="K149:K180" si="58">ROUND(E149*J149,2)</f>
        <v>0</v>
      </c>
      <c r="L149" s="190">
        <v>21</v>
      </c>
      <c r="M149" s="190">
        <f t="shared" ref="M149:M180" si="59">G149*(1+L149/100)</f>
        <v>0</v>
      </c>
      <c r="N149" s="188">
        <v>0</v>
      </c>
      <c r="O149" s="188">
        <f t="shared" ref="O149:O180" si="60">ROUND(E149*N149,2)</f>
        <v>0</v>
      </c>
      <c r="P149" s="188">
        <v>0</v>
      </c>
      <c r="Q149" s="188">
        <f t="shared" ref="Q149:Q180" si="61">ROUND(E149*P149,2)</f>
        <v>0</v>
      </c>
      <c r="R149" s="190"/>
      <c r="S149" s="190" t="s">
        <v>443</v>
      </c>
      <c r="T149" s="191" t="s">
        <v>359</v>
      </c>
      <c r="U149" s="160">
        <v>0</v>
      </c>
      <c r="V149" s="160">
        <f t="shared" ref="V149:V180" si="62">ROUND(E149*U149,2)</f>
        <v>0</v>
      </c>
      <c r="W149" s="160"/>
      <c r="X149" s="160" t="s">
        <v>410</v>
      </c>
      <c r="Y149" s="160" t="s">
        <v>361</v>
      </c>
      <c r="Z149" s="150"/>
      <c r="AA149" s="150"/>
      <c r="AB149" s="150"/>
      <c r="AC149" s="150"/>
      <c r="AD149" s="150"/>
      <c r="AE149" s="150"/>
      <c r="AF149" s="150"/>
      <c r="AG149" s="150" t="s">
        <v>411</v>
      </c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outlineLevel="1" x14ac:dyDescent="0.25">
      <c r="A150" s="185">
        <v>129</v>
      </c>
      <c r="B150" s="186" t="s">
        <v>2686</v>
      </c>
      <c r="C150" s="192" t="s">
        <v>2687</v>
      </c>
      <c r="D150" s="187" t="s">
        <v>407</v>
      </c>
      <c r="E150" s="188">
        <v>0.3</v>
      </c>
      <c r="F150" s="189"/>
      <c r="G150" s="190">
        <f t="shared" si="56"/>
        <v>0</v>
      </c>
      <c r="H150" s="189"/>
      <c r="I150" s="190">
        <f t="shared" si="57"/>
        <v>0</v>
      </c>
      <c r="J150" s="189"/>
      <c r="K150" s="190">
        <f t="shared" si="58"/>
        <v>0</v>
      </c>
      <c r="L150" s="190">
        <v>21</v>
      </c>
      <c r="M150" s="190">
        <f t="shared" si="59"/>
        <v>0</v>
      </c>
      <c r="N150" s="188">
        <v>0</v>
      </c>
      <c r="O150" s="188">
        <f t="shared" si="60"/>
        <v>0</v>
      </c>
      <c r="P150" s="188">
        <v>0</v>
      </c>
      <c r="Q150" s="188">
        <f t="shared" si="61"/>
        <v>0</v>
      </c>
      <c r="R150" s="190"/>
      <c r="S150" s="190" t="s">
        <v>443</v>
      </c>
      <c r="T150" s="191" t="s">
        <v>359</v>
      </c>
      <c r="U150" s="160">
        <v>0</v>
      </c>
      <c r="V150" s="160">
        <f t="shared" si="62"/>
        <v>0</v>
      </c>
      <c r="W150" s="160"/>
      <c r="X150" s="160" t="s">
        <v>410</v>
      </c>
      <c r="Y150" s="160" t="s">
        <v>361</v>
      </c>
      <c r="Z150" s="150"/>
      <c r="AA150" s="150"/>
      <c r="AB150" s="150"/>
      <c r="AC150" s="150"/>
      <c r="AD150" s="150"/>
      <c r="AE150" s="150"/>
      <c r="AF150" s="150"/>
      <c r="AG150" s="150" t="s">
        <v>1578</v>
      </c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outlineLevel="1" x14ac:dyDescent="0.25">
      <c r="A151" s="185">
        <v>130</v>
      </c>
      <c r="B151" s="186" t="s">
        <v>2688</v>
      </c>
      <c r="C151" s="192" t="s">
        <v>2689</v>
      </c>
      <c r="D151" s="187" t="s">
        <v>407</v>
      </c>
      <c r="E151" s="188">
        <v>0.3</v>
      </c>
      <c r="F151" s="189"/>
      <c r="G151" s="190">
        <f t="shared" si="56"/>
        <v>0</v>
      </c>
      <c r="H151" s="189"/>
      <c r="I151" s="190">
        <f t="shared" si="57"/>
        <v>0</v>
      </c>
      <c r="J151" s="189"/>
      <c r="K151" s="190">
        <f t="shared" si="58"/>
        <v>0</v>
      </c>
      <c r="L151" s="190">
        <v>21</v>
      </c>
      <c r="M151" s="190">
        <f t="shared" si="59"/>
        <v>0</v>
      </c>
      <c r="N151" s="188">
        <v>0</v>
      </c>
      <c r="O151" s="188">
        <f t="shared" si="60"/>
        <v>0</v>
      </c>
      <c r="P151" s="188">
        <v>0</v>
      </c>
      <c r="Q151" s="188">
        <f t="shared" si="61"/>
        <v>0</v>
      </c>
      <c r="R151" s="190"/>
      <c r="S151" s="190" t="s">
        <v>443</v>
      </c>
      <c r="T151" s="191" t="s">
        <v>359</v>
      </c>
      <c r="U151" s="160">
        <v>0</v>
      </c>
      <c r="V151" s="160">
        <f t="shared" si="62"/>
        <v>0</v>
      </c>
      <c r="W151" s="160"/>
      <c r="X151" s="160" t="s">
        <v>410</v>
      </c>
      <c r="Y151" s="160" t="s">
        <v>361</v>
      </c>
      <c r="Z151" s="150"/>
      <c r="AA151" s="150"/>
      <c r="AB151" s="150"/>
      <c r="AC151" s="150"/>
      <c r="AD151" s="150"/>
      <c r="AE151" s="150"/>
      <c r="AF151" s="150"/>
      <c r="AG151" s="150" t="s">
        <v>1578</v>
      </c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1" x14ac:dyDescent="0.25">
      <c r="A152" s="185">
        <v>131</v>
      </c>
      <c r="B152" s="186" t="s">
        <v>2690</v>
      </c>
      <c r="C152" s="192" t="s">
        <v>2691</v>
      </c>
      <c r="D152" s="187" t="s">
        <v>407</v>
      </c>
      <c r="E152" s="188">
        <v>3</v>
      </c>
      <c r="F152" s="189"/>
      <c r="G152" s="190">
        <f t="shared" si="56"/>
        <v>0</v>
      </c>
      <c r="H152" s="189"/>
      <c r="I152" s="190">
        <f t="shared" si="57"/>
        <v>0</v>
      </c>
      <c r="J152" s="189"/>
      <c r="K152" s="190">
        <f t="shared" si="58"/>
        <v>0</v>
      </c>
      <c r="L152" s="190">
        <v>21</v>
      </c>
      <c r="M152" s="190">
        <f t="shared" si="59"/>
        <v>0</v>
      </c>
      <c r="N152" s="188">
        <v>0</v>
      </c>
      <c r="O152" s="188">
        <f t="shared" si="60"/>
        <v>0</v>
      </c>
      <c r="P152" s="188">
        <v>0</v>
      </c>
      <c r="Q152" s="188">
        <f t="shared" si="61"/>
        <v>0</v>
      </c>
      <c r="R152" s="190"/>
      <c r="S152" s="190" t="s">
        <v>443</v>
      </c>
      <c r="T152" s="191" t="s">
        <v>359</v>
      </c>
      <c r="U152" s="160">
        <v>0</v>
      </c>
      <c r="V152" s="160">
        <f t="shared" si="62"/>
        <v>0</v>
      </c>
      <c r="W152" s="160"/>
      <c r="X152" s="160" t="s">
        <v>410</v>
      </c>
      <c r="Y152" s="160" t="s">
        <v>361</v>
      </c>
      <c r="Z152" s="150"/>
      <c r="AA152" s="150"/>
      <c r="AB152" s="150"/>
      <c r="AC152" s="150"/>
      <c r="AD152" s="150"/>
      <c r="AE152" s="150"/>
      <c r="AF152" s="150"/>
      <c r="AG152" s="150" t="s">
        <v>1578</v>
      </c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1" x14ac:dyDescent="0.25">
      <c r="A153" s="185">
        <v>132</v>
      </c>
      <c r="B153" s="186" t="s">
        <v>2692</v>
      </c>
      <c r="C153" s="192" t="s">
        <v>2693</v>
      </c>
      <c r="D153" s="187" t="s">
        <v>888</v>
      </c>
      <c r="E153" s="188">
        <v>2</v>
      </c>
      <c r="F153" s="189"/>
      <c r="G153" s="190">
        <f t="shared" si="56"/>
        <v>0</v>
      </c>
      <c r="H153" s="189"/>
      <c r="I153" s="190">
        <f t="shared" si="57"/>
        <v>0</v>
      </c>
      <c r="J153" s="189"/>
      <c r="K153" s="190">
        <f t="shared" si="58"/>
        <v>0</v>
      </c>
      <c r="L153" s="190">
        <v>21</v>
      </c>
      <c r="M153" s="190">
        <f t="shared" si="59"/>
        <v>0</v>
      </c>
      <c r="N153" s="188">
        <v>0</v>
      </c>
      <c r="O153" s="188">
        <f t="shared" si="60"/>
        <v>0</v>
      </c>
      <c r="P153" s="188">
        <v>0</v>
      </c>
      <c r="Q153" s="188">
        <f t="shared" si="61"/>
        <v>0</v>
      </c>
      <c r="R153" s="190"/>
      <c r="S153" s="190" t="s">
        <v>443</v>
      </c>
      <c r="T153" s="191" t="s">
        <v>359</v>
      </c>
      <c r="U153" s="160">
        <v>0</v>
      </c>
      <c r="V153" s="160">
        <f t="shared" si="62"/>
        <v>0</v>
      </c>
      <c r="W153" s="160"/>
      <c r="X153" s="160" t="s">
        <v>410</v>
      </c>
      <c r="Y153" s="160" t="s">
        <v>361</v>
      </c>
      <c r="Z153" s="150"/>
      <c r="AA153" s="150"/>
      <c r="AB153" s="150"/>
      <c r="AC153" s="150"/>
      <c r="AD153" s="150"/>
      <c r="AE153" s="150"/>
      <c r="AF153" s="150"/>
      <c r="AG153" s="150" t="s">
        <v>1578</v>
      </c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5">
      <c r="A154" s="185">
        <v>133</v>
      </c>
      <c r="B154" s="186" t="s">
        <v>2694</v>
      </c>
      <c r="C154" s="192" t="s">
        <v>2695</v>
      </c>
      <c r="D154" s="187" t="s">
        <v>888</v>
      </c>
      <c r="E154" s="188">
        <v>1</v>
      </c>
      <c r="F154" s="189"/>
      <c r="G154" s="190">
        <f t="shared" si="56"/>
        <v>0</v>
      </c>
      <c r="H154" s="189"/>
      <c r="I154" s="190">
        <f t="shared" si="57"/>
        <v>0</v>
      </c>
      <c r="J154" s="189"/>
      <c r="K154" s="190">
        <f t="shared" si="58"/>
        <v>0</v>
      </c>
      <c r="L154" s="190">
        <v>21</v>
      </c>
      <c r="M154" s="190">
        <f t="shared" si="59"/>
        <v>0</v>
      </c>
      <c r="N154" s="188">
        <v>0</v>
      </c>
      <c r="O154" s="188">
        <f t="shared" si="60"/>
        <v>0</v>
      </c>
      <c r="P154" s="188">
        <v>0</v>
      </c>
      <c r="Q154" s="188">
        <f t="shared" si="61"/>
        <v>0</v>
      </c>
      <c r="R154" s="190"/>
      <c r="S154" s="190" t="s">
        <v>443</v>
      </c>
      <c r="T154" s="191" t="s">
        <v>359</v>
      </c>
      <c r="U154" s="160">
        <v>0</v>
      </c>
      <c r="V154" s="160">
        <f t="shared" si="62"/>
        <v>0</v>
      </c>
      <c r="W154" s="160"/>
      <c r="X154" s="160" t="s">
        <v>410</v>
      </c>
      <c r="Y154" s="160" t="s">
        <v>361</v>
      </c>
      <c r="Z154" s="150"/>
      <c r="AA154" s="150"/>
      <c r="AB154" s="150"/>
      <c r="AC154" s="150"/>
      <c r="AD154" s="150"/>
      <c r="AE154" s="150"/>
      <c r="AF154" s="150"/>
      <c r="AG154" s="150" t="s">
        <v>1578</v>
      </c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1" x14ac:dyDescent="0.25">
      <c r="A155" s="185">
        <v>134</v>
      </c>
      <c r="B155" s="186" t="s">
        <v>2696</v>
      </c>
      <c r="C155" s="192" t="s">
        <v>2697</v>
      </c>
      <c r="D155" s="187"/>
      <c r="E155" s="188">
        <v>0</v>
      </c>
      <c r="F155" s="189"/>
      <c r="G155" s="190">
        <f t="shared" si="56"/>
        <v>0</v>
      </c>
      <c r="H155" s="189"/>
      <c r="I155" s="190">
        <f t="shared" si="57"/>
        <v>0</v>
      </c>
      <c r="J155" s="189"/>
      <c r="K155" s="190">
        <f t="shared" si="58"/>
        <v>0</v>
      </c>
      <c r="L155" s="190">
        <v>21</v>
      </c>
      <c r="M155" s="190">
        <f t="shared" si="59"/>
        <v>0</v>
      </c>
      <c r="N155" s="188">
        <v>0</v>
      </c>
      <c r="O155" s="188">
        <f t="shared" si="60"/>
        <v>0</v>
      </c>
      <c r="P155" s="188">
        <v>0</v>
      </c>
      <c r="Q155" s="188">
        <f t="shared" si="61"/>
        <v>0</v>
      </c>
      <c r="R155" s="190"/>
      <c r="S155" s="190" t="s">
        <v>443</v>
      </c>
      <c r="T155" s="191" t="s">
        <v>359</v>
      </c>
      <c r="U155" s="160">
        <v>0</v>
      </c>
      <c r="V155" s="160">
        <f t="shared" si="62"/>
        <v>0</v>
      </c>
      <c r="W155" s="160"/>
      <c r="X155" s="160" t="s">
        <v>410</v>
      </c>
      <c r="Y155" s="160" t="s">
        <v>361</v>
      </c>
      <c r="Z155" s="150"/>
      <c r="AA155" s="150"/>
      <c r="AB155" s="150"/>
      <c r="AC155" s="150"/>
      <c r="AD155" s="150"/>
      <c r="AE155" s="150"/>
      <c r="AF155" s="150"/>
      <c r="AG155" s="150" t="s">
        <v>411</v>
      </c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1" x14ac:dyDescent="0.25">
      <c r="A156" s="185">
        <v>135</v>
      </c>
      <c r="B156" s="186" t="s">
        <v>2698</v>
      </c>
      <c r="C156" s="192" t="s">
        <v>2699</v>
      </c>
      <c r="D156" s="187" t="s">
        <v>888</v>
      </c>
      <c r="E156" s="188">
        <v>1</v>
      </c>
      <c r="F156" s="189"/>
      <c r="G156" s="190">
        <f t="shared" si="56"/>
        <v>0</v>
      </c>
      <c r="H156" s="189"/>
      <c r="I156" s="190">
        <f t="shared" si="57"/>
        <v>0</v>
      </c>
      <c r="J156" s="189"/>
      <c r="K156" s="190">
        <f t="shared" si="58"/>
        <v>0</v>
      </c>
      <c r="L156" s="190">
        <v>21</v>
      </c>
      <c r="M156" s="190">
        <f t="shared" si="59"/>
        <v>0</v>
      </c>
      <c r="N156" s="188">
        <v>0</v>
      </c>
      <c r="O156" s="188">
        <f t="shared" si="60"/>
        <v>0</v>
      </c>
      <c r="P156" s="188">
        <v>0</v>
      </c>
      <c r="Q156" s="188">
        <f t="shared" si="61"/>
        <v>0</v>
      </c>
      <c r="R156" s="190"/>
      <c r="S156" s="190" t="s">
        <v>443</v>
      </c>
      <c r="T156" s="191" t="s">
        <v>359</v>
      </c>
      <c r="U156" s="160">
        <v>0</v>
      </c>
      <c r="V156" s="160">
        <f t="shared" si="62"/>
        <v>0</v>
      </c>
      <c r="W156" s="160"/>
      <c r="X156" s="160" t="s">
        <v>410</v>
      </c>
      <c r="Y156" s="160" t="s">
        <v>361</v>
      </c>
      <c r="Z156" s="150"/>
      <c r="AA156" s="150"/>
      <c r="AB156" s="150"/>
      <c r="AC156" s="150"/>
      <c r="AD156" s="150"/>
      <c r="AE156" s="150"/>
      <c r="AF156" s="150"/>
      <c r="AG156" s="150" t="s">
        <v>1578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1" x14ac:dyDescent="0.25">
      <c r="A157" s="185">
        <v>136</v>
      </c>
      <c r="B157" s="186" t="s">
        <v>2700</v>
      </c>
      <c r="C157" s="192" t="s">
        <v>2701</v>
      </c>
      <c r="D157" s="187" t="s">
        <v>888</v>
      </c>
      <c r="E157" s="188">
        <v>1</v>
      </c>
      <c r="F157" s="189"/>
      <c r="G157" s="190">
        <f t="shared" si="56"/>
        <v>0</v>
      </c>
      <c r="H157" s="189"/>
      <c r="I157" s="190">
        <f t="shared" si="57"/>
        <v>0</v>
      </c>
      <c r="J157" s="189"/>
      <c r="K157" s="190">
        <f t="shared" si="58"/>
        <v>0</v>
      </c>
      <c r="L157" s="190">
        <v>21</v>
      </c>
      <c r="M157" s="190">
        <f t="shared" si="59"/>
        <v>0</v>
      </c>
      <c r="N157" s="188">
        <v>0</v>
      </c>
      <c r="O157" s="188">
        <f t="shared" si="60"/>
        <v>0</v>
      </c>
      <c r="P157" s="188">
        <v>0</v>
      </c>
      <c r="Q157" s="188">
        <f t="shared" si="61"/>
        <v>0</v>
      </c>
      <c r="R157" s="190"/>
      <c r="S157" s="190" t="s">
        <v>443</v>
      </c>
      <c r="T157" s="191" t="s">
        <v>359</v>
      </c>
      <c r="U157" s="160">
        <v>0</v>
      </c>
      <c r="V157" s="160">
        <f t="shared" si="62"/>
        <v>0</v>
      </c>
      <c r="W157" s="160"/>
      <c r="X157" s="160" t="s">
        <v>410</v>
      </c>
      <c r="Y157" s="160" t="s">
        <v>361</v>
      </c>
      <c r="Z157" s="150"/>
      <c r="AA157" s="150"/>
      <c r="AB157" s="150"/>
      <c r="AC157" s="150"/>
      <c r="AD157" s="150"/>
      <c r="AE157" s="150"/>
      <c r="AF157" s="150"/>
      <c r="AG157" s="150" t="s">
        <v>1578</v>
      </c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outlineLevel="1" x14ac:dyDescent="0.25">
      <c r="A158" s="185">
        <v>137</v>
      </c>
      <c r="B158" s="186" t="s">
        <v>2615</v>
      </c>
      <c r="C158" s="192" t="s">
        <v>2702</v>
      </c>
      <c r="D158" s="187" t="s">
        <v>407</v>
      </c>
      <c r="E158" s="188">
        <v>0.5</v>
      </c>
      <c r="F158" s="189"/>
      <c r="G158" s="190">
        <f t="shared" si="56"/>
        <v>0</v>
      </c>
      <c r="H158" s="189"/>
      <c r="I158" s="190">
        <f t="shared" si="57"/>
        <v>0</v>
      </c>
      <c r="J158" s="189"/>
      <c r="K158" s="190">
        <f t="shared" si="58"/>
        <v>0</v>
      </c>
      <c r="L158" s="190">
        <v>21</v>
      </c>
      <c r="M158" s="190">
        <f t="shared" si="59"/>
        <v>0</v>
      </c>
      <c r="N158" s="188">
        <v>0</v>
      </c>
      <c r="O158" s="188">
        <f t="shared" si="60"/>
        <v>0</v>
      </c>
      <c r="P158" s="188">
        <v>0</v>
      </c>
      <c r="Q158" s="188">
        <f t="shared" si="61"/>
        <v>0</v>
      </c>
      <c r="R158" s="190"/>
      <c r="S158" s="190" t="s">
        <v>443</v>
      </c>
      <c r="T158" s="191" t="s">
        <v>359</v>
      </c>
      <c r="U158" s="160">
        <v>0</v>
      </c>
      <c r="V158" s="160">
        <f t="shared" si="62"/>
        <v>0</v>
      </c>
      <c r="W158" s="160"/>
      <c r="X158" s="160" t="s">
        <v>1304</v>
      </c>
      <c r="Y158" s="160" t="s">
        <v>361</v>
      </c>
      <c r="Z158" s="150"/>
      <c r="AA158" s="150"/>
      <c r="AB158" s="150"/>
      <c r="AC158" s="150"/>
      <c r="AD158" s="150"/>
      <c r="AE158" s="150"/>
      <c r="AF158" s="150"/>
      <c r="AG158" s="150" t="s">
        <v>2631</v>
      </c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outlineLevel="1" x14ac:dyDescent="0.25">
      <c r="A159" s="185">
        <v>138</v>
      </c>
      <c r="B159" s="186" t="s">
        <v>2703</v>
      </c>
      <c r="C159" s="192" t="s">
        <v>2704</v>
      </c>
      <c r="D159" s="187" t="s">
        <v>888</v>
      </c>
      <c r="E159" s="188">
        <v>8</v>
      </c>
      <c r="F159" s="189"/>
      <c r="G159" s="190">
        <f t="shared" si="56"/>
        <v>0</v>
      </c>
      <c r="H159" s="189"/>
      <c r="I159" s="190">
        <f t="shared" si="57"/>
        <v>0</v>
      </c>
      <c r="J159" s="189"/>
      <c r="K159" s="190">
        <f t="shared" si="58"/>
        <v>0</v>
      </c>
      <c r="L159" s="190">
        <v>21</v>
      </c>
      <c r="M159" s="190">
        <f t="shared" si="59"/>
        <v>0</v>
      </c>
      <c r="N159" s="188">
        <v>0</v>
      </c>
      <c r="O159" s="188">
        <f t="shared" si="60"/>
        <v>0</v>
      </c>
      <c r="P159" s="188">
        <v>0</v>
      </c>
      <c r="Q159" s="188">
        <f t="shared" si="61"/>
        <v>0</v>
      </c>
      <c r="R159" s="190"/>
      <c r="S159" s="190" t="s">
        <v>443</v>
      </c>
      <c r="T159" s="191" t="s">
        <v>359</v>
      </c>
      <c r="U159" s="160">
        <v>0</v>
      </c>
      <c r="V159" s="160">
        <f t="shared" si="62"/>
        <v>0</v>
      </c>
      <c r="W159" s="160"/>
      <c r="X159" s="160" t="s">
        <v>410</v>
      </c>
      <c r="Y159" s="160" t="s">
        <v>361</v>
      </c>
      <c r="Z159" s="150"/>
      <c r="AA159" s="150"/>
      <c r="AB159" s="150"/>
      <c r="AC159" s="150"/>
      <c r="AD159" s="150"/>
      <c r="AE159" s="150"/>
      <c r="AF159" s="150"/>
      <c r="AG159" s="150" t="s">
        <v>1578</v>
      </c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1" x14ac:dyDescent="0.25">
      <c r="A160" s="185">
        <v>139</v>
      </c>
      <c r="B160" s="186" t="s">
        <v>2705</v>
      </c>
      <c r="C160" s="192" t="s">
        <v>2706</v>
      </c>
      <c r="D160" s="187" t="s">
        <v>888</v>
      </c>
      <c r="E160" s="188">
        <v>8</v>
      </c>
      <c r="F160" s="189"/>
      <c r="G160" s="190">
        <f t="shared" si="56"/>
        <v>0</v>
      </c>
      <c r="H160" s="189"/>
      <c r="I160" s="190">
        <f t="shared" si="57"/>
        <v>0</v>
      </c>
      <c r="J160" s="189"/>
      <c r="K160" s="190">
        <f t="shared" si="58"/>
        <v>0</v>
      </c>
      <c r="L160" s="190">
        <v>21</v>
      </c>
      <c r="M160" s="190">
        <f t="shared" si="59"/>
        <v>0</v>
      </c>
      <c r="N160" s="188">
        <v>0</v>
      </c>
      <c r="O160" s="188">
        <f t="shared" si="60"/>
        <v>0</v>
      </c>
      <c r="P160" s="188">
        <v>0</v>
      </c>
      <c r="Q160" s="188">
        <f t="shared" si="61"/>
        <v>0</v>
      </c>
      <c r="R160" s="190"/>
      <c r="S160" s="190" t="s">
        <v>443</v>
      </c>
      <c r="T160" s="191" t="s">
        <v>359</v>
      </c>
      <c r="U160" s="160">
        <v>0</v>
      </c>
      <c r="V160" s="160">
        <f t="shared" si="62"/>
        <v>0</v>
      </c>
      <c r="W160" s="160"/>
      <c r="X160" s="160" t="s">
        <v>410</v>
      </c>
      <c r="Y160" s="160" t="s">
        <v>361</v>
      </c>
      <c r="Z160" s="150"/>
      <c r="AA160" s="150"/>
      <c r="AB160" s="150"/>
      <c r="AC160" s="150"/>
      <c r="AD160" s="150"/>
      <c r="AE160" s="150"/>
      <c r="AF160" s="150"/>
      <c r="AG160" s="150" t="s">
        <v>1578</v>
      </c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outlineLevel="1" x14ac:dyDescent="0.25">
      <c r="A161" s="185">
        <v>140</v>
      </c>
      <c r="B161" s="186" t="s">
        <v>2615</v>
      </c>
      <c r="C161" s="192" t="s">
        <v>2702</v>
      </c>
      <c r="D161" s="187" t="s">
        <v>407</v>
      </c>
      <c r="E161" s="188">
        <v>4</v>
      </c>
      <c r="F161" s="189"/>
      <c r="G161" s="190">
        <f t="shared" si="56"/>
        <v>0</v>
      </c>
      <c r="H161" s="189"/>
      <c r="I161" s="190">
        <f t="shared" si="57"/>
        <v>0</v>
      </c>
      <c r="J161" s="189"/>
      <c r="K161" s="190">
        <f t="shared" si="58"/>
        <v>0</v>
      </c>
      <c r="L161" s="190">
        <v>21</v>
      </c>
      <c r="M161" s="190">
        <f t="shared" si="59"/>
        <v>0</v>
      </c>
      <c r="N161" s="188">
        <v>0</v>
      </c>
      <c r="O161" s="188">
        <f t="shared" si="60"/>
        <v>0</v>
      </c>
      <c r="P161" s="188">
        <v>0</v>
      </c>
      <c r="Q161" s="188">
        <f t="shared" si="61"/>
        <v>0</v>
      </c>
      <c r="R161" s="190"/>
      <c r="S161" s="190" t="s">
        <v>443</v>
      </c>
      <c r="T161" s="191" t="s">
        <v>359</v>
      </c>
      <c r="U161" s="160">
        <v>0</v>
      </c>
      <c r="V161" s="160">
        <f t="shared" si="62"/>
        <v>0</v>
      </c>
      <c r="W161" s="160"/>
      <c r="X161" s="160" t="s">
        <v>1304</v>
      </c>
      <c r="Y161" s="160" t="s">
        <v>361</v>
      </c>
      <c r="Z161" s="150"/>
      <c r="AA161" s="150"/>
      <c r="AB161" s="150"/>
      <c r="AC161" s="150"/>
      <c r="AD161" s="150"/>
      <c r="AE161" s="150"/>
      <c r="AF161" s="150"/>
      <c r="AG161" s="150" t="s">
        <v>2631</v>
      </c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ht="20.399999999999999" outlineLevel="1" x14ac:dyDescent="0.25">
      <c r="A162" s="185">
        <v>141</v>
      </c>
      <c r="B162" s="186" t="s">
        <v>2707</v>
      </c>
      <c r="C162" s="192" t="s">
        <v>2708</v>
      </c>
      <c r="D162" s="187" t="s">
        <v>888</v>
      </c>
      <c r="E162" s="188">
        <v>4</v>
      </c>
      <c r="F162" s="189"/>
      <c r="G162" s="190">
        <f t="shared" si="56"/>
        <v>0</v>
      </c>
      <c r="H162" s="189"/>
      <c r="I162" s="190">
        <f t="shared" si="57"/>
        <v>0</v>
      </c>
      <c r="J162" s="189"/>
      <c r="K162" s="190">
        <f t="shared" si="58"/>
        <v>0</v>
      </c>
      <c r="L162" s="190">
        <v>21</v>
      </c>
      <c r="M162" s="190">
        <f t="shared" si="59"/>
        <v>0</v>
      </c>
      <c r="N162" s="188">
        <v>0</v>
      </c>
      <c r="O162" s="188">
        <f t="shared" si="60"/>
        <v>0</v>
      </c>
      <c r="P162" s="188">
        <v>0</v>
      </c>
      <c r="Q162" s="188">
        <f t="shared" si="61"/>
        <v>0</v>
      </c>
      <c r="R162" s="190"/>
      <c r="S162" s="190" t="s">
        <v>443</v>
      </c>
      <c r="T162" s="191" t="s">
        <v>359</v>
      </c>
      <c r="U162" s="160">
        <v>0</v>
      </c>
      <c r="V162" s="160">
        <f t="shared" si="62"/>
        <v>0</v>
      </c>
      <c r="W162" s="160"/>
      <c r="X162" s="160" t="s">
        <v>410</v>
      </c>
      <c r="Y162" s="160" t="s">
        <v>361</v>
      </c>
      <c r="Z162" s="150"/>
      <c r="AA162" s="150"/>
      <c r="AB162" s="150"/>
      <c r="AC162" s="150"/>
      <c r="AD162" s="150"/>
      <c r="AE162" s="150"/>
      <c r="AF162" s="150"/>
      <c r="AG162" s="150" t="s">
        <v>1578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ht="20.399999999999999" outlineLevel="1" x14ac:dyDescent="0.25">
      <c r="A163" s="185">
        <v>142</v>
      </c>
      <c r="B163" s="186" t="s">
        <v>2709</v>
      </c>
      <c r="C163" s="192" t="s">
        <v>2710</v>
      </c>
      <c r="D163" s="187" t="s">
        <v>888</v>
      </c>
      <c r="E163" s="188">
        <v>4</v>
      </c>
      <c r="F163" s="189"/>
      <c r="G163" s="190">
        <f t="shared" si="56"/>
        <v>0</v>
      </c>
      <c r="H163" s="189"/>
      <c r="I163" s="190">
        <f t="shared" si="57"/>
        <v>0</v>
      </c>
      <c r="J163" s="189"/>
      <c r="K163" s="190">
        <f t="shared" si="58"/>
        <v>0</v>
      </c>
      <c r="L163" s="190">
        <v>21</v>
      </c>
      <c r="M163" s="190">
        <f t="shared" si="59"/>
        <v>0</v>
      </c>
      <c r="N163" s="188">
        <v>0</v>
      </c>
      <c r="O163" s="188">
        <f t="shared" si="60"/>
        <v>0</v>
      </c>
      <c r="P163" s="188">
        <v>0</v>
      </c>
      <c r="Q163" s="188">
        <f t="shared" si="61"/>
        <v>0</v>
      </c>
      <c r="R163" s="190"/>
      <c r="S163" s="190" t="s">
        <v>443</v>
      </c>
      <c r="T163" s="191" t="s">
        <v>359</v>
      </c>
      <c r="U163" s="160">
        <v>0</v>
      </c>
      <c r="V163" s="160">
        <f t="shared" si="62"/>
        <v>0</v>
      </c>
      <c r="W163" s="160"/>
      <c r="X163" s="160" t="s">
        <v>410</v>
      </c>
      <c r="Y163" s="160" t="s">
        <v>361</v>
      </c>
      <c r="Z163" s="150"/>
      <c r="AA163" s="150"/>
      <c r="AB163" s="150"/>
      <c r="AC163" s="150"/>
      <c r="AD163" s="150"/>
      <c r="AE163" s="150"/>
      <c r="AF163" s="150"/>
      <c r="AG163" s="150" t="s">
        <v>1578</v>
      </c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1" x14ac:dyDescent="0.25">
      <c r="A164" s="185">
        <v>143</v>
      </c>
      <c r="B164" s="186" t="s">
        <v>2711</v>
      </c>
      <c r="C164" s="192" t="s">
        <v>2712</v>
      </c>
      <c r="D164" s="187" t="s">
        <v>426</v>
      </c>
      <c r="E164" s="188">
        <v>4.0000000000000003E-5</v>
      </c>
      <c r="F164" s="189"/>
      <c r="G164" s="190">
        <f t="shared" si="56"/>
        <v>0</v>
      </c>
      <c r="H164" s="189"/>
      <c r="I164" s="190">
        <f t="shared" si="57"/>
        <v>0</v>
      </c>
      <c r="J164" s="189"/>
      <c r="K164" s="190">
        <f t="shared" si="58"/>
        <v>0</v>
      </c>
      <c r="L164" s="190">
        <v>21</v>
      </c>
      <c r="M164" s="190">
        <f t="shared" si="59"/>
        <v>0</v>
      </c>
      <c r="N164" s="188">
        <v>0</v>
      </c>
      <c r="O164" s="188">
        <f t="shared" si="60"/>
        <v>0</v>
      </c>
      <c r="P164" s="188">
        <v>0</v>
      </c>
      <c r="Q164" s="188">
        <f t="shared" si="61"/>
        <v>0</v>
      </c>
      <c r="R164" s="190"/>
      <c r="S164" s="190" t="s">
        <v>443</v>
      </c>
      <c r="T164" s="191" t="s">
        <v>359</v>
      </c>
      <c r="U164" s="160">
        <v>0</v>
      </c>
      <c r="V164" s="160">
        <f t="shared" si="62"/>
        <v>0</v>
      </c>
      <c r="W164" s="160"/>
      <c r="X164" s="160" t="s">
        <v>410</v>
      </c>
      <c r="Y164" s="160" t="s">
        <v>361</v>
      </c>
      <c r="Z164" s="150"/>
      <c r="AA164" s="150"/>
      <c r="AB164" s="150"/>
      <c r="AC164" s="150"/>
      <c r="AD164" s="150"/>
      <c r="AE164" s="150"/>
      <c r="AF164" s="150"/>
      <c r="AG164" s="150" t="s">
        <v>1578</v>
      </c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1" x14ac:dyDescent="0.25">
      <c r="A165" s="185">
        <v>144</v>
      </c>
      <c r="B165" s="186" t="s">
        <v>2711</v>
      </c>
      <c r="C165" s="192" t="s">
        <v>2713</v>
      </c>
      <c r="D165" s="187" t="s">
        <v>426</v>
      </c>
      <c r="E165" s="188">
        <v>1.6000000000000001E-4</v>
      </c>
      <c r="F165" s="189"/>
      <c r="G165" s="190">
        <f t="shared" si="56"/>
        <v>0</v>
      </c>
      <c r="H165" s="189"/>
      <c r="I165" s="190">
        <f t="shared" si="57"/>
        <v>0</v>
      </c>
      <c r="J165" s="189"/>
      <c r="K165" s="190">
        <f t="shared" si="58"/>
        <v>0</v>
      </c>
      <c r="L165" s="190">
        <v>21</v>
      </c>
      <c r="M165" s="190">
        <f t="shared" si="59"/>
        <v>0</v>
      </c>
      <c r="N165" s="188">
        <v>0</v>
      </c>
      <c r="O165" s="188">
        <f t="shared" si="60"/>
        <v>0</v>
      </c>
      <c r="P165" s="188">
        <v>0</v>
      </c>
      <c r="Q165" s="188">
        <f t="shared" si="61"/>
        <v>0</v>
      </c>
      <c r="R165" s="190"/>
      <c r="S165" s="190" t="s">
        <v>443</v>
      </c>
      <c r="T165" s="191" t="s">
        <v>359</v>
      </c>
      <c r="U165" s="160">
        <v>0</v>
      </c>
      <c r="V165" s="160">
        <f t="shared" si="62"/>
        <v>0</v>
      </c>
      <c r="W165" s="160"/>
      <c r="X165" s="160" t="s">
        <v>1304</v>
      </c>
      <c r="Y165" s="160" t="s">
        <v>361</v>
      </c>
      <c r="Z165" s="150"/>
      <c r="AA165" s="150"/>
      <c r="AB165" s="150"/>
      <c r="AC165" s="150"/>
      <c r="AD165" s="150"/>
      <c r="AE165" s="150"/>
      <c r="AF165" s="150"/>
      <c r="AG165" s="150" t="s">
        <v>1305</v>
      </c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outlineLevel="1" x14ac:dyDescent="0.25">
      <c r="A166" s="185">
        <v>145</v>
      </c>
      <c r="B166" s="186" t="s">
        <v>2714</v>
      </c>
      <c r="C166" s="192" t="s">
        <v>2715</v>
      </c>
      <c r="D166" s="187" t="s">
        <v>1246</v>
      </c>
      <c r="E166" s="188">
        <v>0.04</v>
      </c>
      <c r="F166" s="189"/>
      <c r="G166" s="190">
        <f t="shared" si="56"/>
        <v>0</v>
      </c>
      <c r="H166" s="189"/>
      <c r="I166" s="190">
        <f t="shared" si="57"/>
        <v>0</v>
      </c>
      <c r="J166" s="189"/>
      <c r="K166" s="190">
        <f t="shared" si="58"/>
        <v>0</v>
      </c>
      <c r="L166" s="190">
        <v>21</v>
      </c>
      <c r="M166" s="190">
        <f t="shared" si="59"/>
        <v>0</v>
      </c>
      <c r="N166" s="188">
        <v>0</v>
      </c>
      <c r="O166" s="188">
        <f t="shared" si="60"/>
        <v>0</v>
      </c>
      <c r="P166" s="188">
        <v>0</v>
      </c>
      <c r="Q166" s="188">
        <f t="shared" si="61"/>
        <v>0</v>
      </c>
      <c r="R166" s="190"/>
      <c r="S166" s="190" t="s">
        <v>443</v>
      </c>
      <c r="T166" s="191" t="s">
        <v>359</v>
      </c>
      <c r="U166" s="160">
        <v>0</v>
      </c>
      <c r="V166" s="160">
        <f t="shared" si="62"/>
        <v>0</v>
      </c>
      <c r="W166" s="160"/>
      <c r="X166" s="160" t="s">
        <v>744</v>
      </c>
      <c r="Y166" s="160" t="s">
        <v>361</v>
      </c>
      <c r="Z166" s="150"/>
      <c r="AA166" s="150"/>
      <c r="AB166" s="150"/>
      <c r="AC166" s="150"/>
      <c r="AD166" s="150"/>
      <c r="AE166" s="150"/>
      <c r="AF166" s="150"/>
      <c r="AG166" s="150" t="s">
        <v>1758</v>
      </c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</row>
    <row r="167" spans="1:60" outlineLevel="1" x14ac:dyDescent="0.25">
      <c r="A167" s="185">
        <v>146</v>
      </c>
      <c r="B167" s="186" t="s">
        <v>2714</v>
      </c>
      <c r="C167" s="192" t="s">
        <v>2716</v>
      </c>
      <c r="D167" s="187" t="s">
        <v>1246</v>
      </c>
      <c r="E167" s="188">
        <v>0.16</v>
      </c>
      <c r="F167" s="189"/>
      <c r="G167" s="190">
        <f t="shared" si="56"/>
        <v>0</v>
      </c>
      <c r="H167" s="189"/>
      <c r="I167" s="190">
        <f t="shared" si="57"/>
        <v>0</v>
      </c>
      <c r="J167" s="189"/>
      <c r="K167" s="190">
        <f t="shared" si="58"/>
        <v>0</v>
      </c>
      <c r="L167" s="190">
        <v>21</v>
      </c>
      <c r="M167" s="190">
        <f t="shared" si="59"/>
        <v>0</v>
      </c>
      <c r="N167" s="188">
        <v>0</v>
      </c>
      <c r="O167" s="188">
        <f t="shared" si="60"/>
        <v>0</v>
      </c>
      <c r="P167" s="188">
        <v>0</v>
      </c>
      <c r="Q167" s="188">
        <f t="shared" si="61"/>
        <v>0</v>
      </c>
      <c r="R167" s="190"/>
      <c r="S167" s="190" t="s">
        <v>443</v>
      </c>
      <c r="T167" s="191" t="s">
        <v>359</v>
      </c>
      <c r="U167" s="160">
        <v>0</v>
      </c>
      <c r="V167" s="160">
        <f t="shared" si="62"/>
        <v>0</v>
      </c>
      <c r="W167" s="160"/>
      <c r="X167" s="160" t="s">
        <v>1304</v>
      </c>
      <c r="Y167" s="160" t="s">
        <v>361</v>
      </c>
      <c r="Z167" s="150"/>
      <c r="AA167" s="150"/>
      <c r="AB167" s="150"/>
      <c r="AC167" s="150"/>
      <c r="AD167" s="150"/>
      <c r="AE167" s="150"/>
      <c r="AF167" s="150"/>
      <c r="AG167" s="150" t="s">
        <v>2631</v>
      </c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outlineLevel="1" x14ac:dyDescent="0.25">
      <c r="A168" s="185">
        <v>147</v>
      </c>
      <c r="B168" s="186" t="s">
        <v>2717</v>
      </c>
      <c r="C168" s="192" t="s">
        <v>2718</v>
      </c>
      <c r="D168" s="187" t="s">
        <v>426</v>
      </c>
      <c r="E168" s="188">
        <v>3.2000000000000003E-4</v>
      </c>
      <c r="F168" s="189"/>
      <c r="G168" s="190">
        <f t="shared" si="56"/>
        <v>0</v>
      </c>
      <c r="H168" s="189"/>
      <c r="I168" s="190">
        <f t="shared" si="57"/>
        <v>0</v>
      </c>
      <c r="J168" s="189"/>
      <c r="K168" s="190">
        <f t="shared" si="58"/>
        <v>0</v>
      </c>
      <c r="L168" s="190">
        <v>21</v>
      </c>
      <c r="M168" s="190">
        <f t="shared" si="59"/>
        <v>0</v>
      </c>
      <c r="N168" s="188">
        <v>0</v>
      </c>
      <c r="O168" s="188">
        <f t="shared" si="60"/>
        <v>0</v>
      </c>
      <c r="P168" s="188">
        <v>0</v>
      </c>
      <c r="Q168" s="188">
        <f t="shared" si="61"/>
        <v>0</v>
      </c>
      <c r="R168" s="190"/>
      <c r="S168" s="190" t="s">
        <v>443</v>
      </c>
      <c r="T168" s="191" t="s">
        <v>359</v>
      </c>
      <c r="U168" s="160">
        <v>0</v>
      </c>
      <c r="V168" s="160">
        <f t="shared" si="62"/>
        <v>0</v>
      </c>
      <c r="W168" s="160"/>
      <c r="X168" s="160" t="s">
        <v>410</v>
      </c>
      <c r="Y168" s="160" t="s">
        <v>361</v>
      </c>
      <c r="Z168" s="150"/>
      <c r="AA168" s="150"/>
      <c r="AB168" s="150"/>
      <c r="AC168" s="150"/>
      <c r="AD168" s="150"/>
      <c r="AE168" s="150"/>
      <c r="AF168" s="150"/>
      <c r="AG168" s="150" t="s">
        <v>1578</v>
      </c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1" x14ac:dyDescent="0.25">
      <c r="A169" s="185">
        <v>148</v>
      </c>
      <c r="B169" s="186" t="s">
        <v>2714</v>
      </c>
      <c r="C169" s="192" t="s">
        <v>2715</v>
      </c>
      <c r="D169" s="187" t="s">
        <v>1246</v>
      </c>
      <c r="E169" s="188">
        <v>0.32</v>
      </c>
      <c r="F169" s="189"/>
      <c r="G169" s="190">
        <f t="shared" si="56"/>
        <v>0</v>
      </c>
      <c r="H169" s="189"/>
      <c r="I169" s="190">
        <f t="shared" si="57"/>
        <v>0</v>
      </c>
      <c r="J169" s="189"/>
      <c r="K169" s="190">
        <f t="shared" si="58"/>
        <v>0</v>
      </c>
      <c r="L169" s="190">
        <v>21</v>
      </c>
      <c r="M169" s="190">
        <f t="shared" si="59"/>
        <v>0</v>
      </c>
      <c r="N169" s="188">
        <v>0</v>
      </c>
      <c r="O169" s="188">
        <f t="shared" si="60"/>
        <v>0</v>
      </c>
      <c r="P169" s="188">
        <v>0</v>
      </c>
      <c r="Q169" s="188">
        <f t="shared" si="61"/>
        <v>0</v>
      </c>
      <c r="R169" s="190"/>
      <c r="S169" s="190" t="s">
        <v>443</v>
      </c>
      <c r="T169" s="191" t="s">
        <v>359</v>
      </c>
      <c r="U169" s="160">
        <v>0</v>
      </c>
      <c r="V169" s="160">
        <f t="shared" si="62"/>
        <v>0</v>
      </c>
      <c r="W169" s="160"/>
      <c r="X169" s="160" t="s">
        <v>744</v>
      </c>
      <c r="Y169" s="160" t="s">
        <v>361</v>
      </c>
      <c r="Z169" s="150"/>
      <c r="AA169" s="150"/>
      <c r="AB169" s="150"/>
      <c r="AC169" s="150"/>
      <c r="AD169" s="150"/>
      <c r="AE169" s="150"/>
      <c r="AF169" s="150"/>
      <c r="AG169" s="150" t="s">
        <v>1758</v>
      </c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1" x14ac:dyDescent="0.25">
      <c r="A170" s="185">
        <v>149</v>
      </c>
      <c r="B170" s="186" t="s">
        <v>2719</v>
      </c>
      <c r="C170" s="192" t="s">
        <v>2720</v>
      </c>
      <c r="D170" s="187" t="s">
        <v>888</v>
      </c>
      <c r="E170" s="188">
        <v>1</v>
      </c>
      <c r="F170" s="189"/>
      <c r="G170" s="190">
        <f t="shared" si="56"/>
        <v>0</v>
      </c>
      <c r="H170" s="189"/>
      <c r="I170" s="190">
        <f t="shared" si="57"/>
        <v>0</v>
      </c>
      <c r="J170" s="189"/>
      <c r="K170" s="190">
        <f t="shared" si="58"/>
        <v>0</v>
      </c>
      <c r="L170" s="190">
        <v>21</v>
      </c>
      <c r="M170" s="190">
        <f t="shared" si="59"/>
        <v>0</v>
      </c>
      <c r="N170" s="188">
        <v>0</v>
      </c>
      <c r="O170" s="188">
        <f t="shared" si="60"/>
        <v>0</v>
      </c>
      <c r="P170" s="188">
        <v>0</v>
      </c>
      <c r="Q170" s="188">
        <f t="shared" si="61"/>
        <v>0</v>
      </c>
      <c r="R170" s="190"/>
      <c r="S170" s="190" t="s">
        <v>443</v>
      </c>
      <c r="T170" s="191" t="s">
        <v>359</v>
      </c>
      <c r="U170" s="160">
        <v>0</v>
      </c>
      <c r="V170" s="160">
        <f t="shared" si="62"/>
        <v>0</v>
      </c>
      <c r="W170" s="160"/>
      <c r="X170" s="160" t="s">
        <v>410</v>
      </c>
      <c r="Y170" s="160" t="s">
        <v>361</v>
      </c>
      <c r="Z170" s="150"/>
      <c r="AA170" s="150"/>
      <c r="AB170" s="150"/>
      <c r="AC170" s="150"/>
      <c r="AD170" s="150"/>
      <c r="AE170" s="150"/>
      <c r="AF170" s="150"/>
      <c r="AG170" s="150" t="s">
        <v>1578</v>
      </c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1" x14ac:dyDescent="0.25">
      <c r="A171" s="185">
        <v>150</v>
      </c>
      <c r="B171" s="186" t="s">
        <v>2721</v>
      </c>
      <c r="C171" s="192" t="s">
        <v>2722</v>
      </c>
      <c r="D171" s="187" t="s">
        <v>888</v>
      </c>
      <c r="E171" s="188">
        <v>4</v>
      </c>
      <c r="F171" s="189"/>
      <c r="G171" s="190">
        <f t="shared" si="56"/>
        <v>0</v>
      </c>
      <c r="H171" s="189"/>
      <c r="I171" s="190">
        <f t="shared" si="57"/>
        <v>0</v>
      </c>
      <c r="J171" s="189"/>
      <c r="K171" s="190">
        <f t="shared" si="58"/>
        <v>0</v>
      </c>
      <c r="L171" s="190">
        <v>21</v>
      </c>
      <c r="M171" s="190">
        <f t="shared" si="59"/>
        <v>0</v>
      </c>
      <c r="N171" s="188">
        <v>0</v>
      </c>
      <c r="O171" s="188">
        <f t="shared" si="60"/>
        <v>0</v>
      </c>
      <c r="P171" s="188">
        <v>0</v>
      </c>
      <c r="Q171" s="188">
        <f t="shared" si="61"/>
        <v>0</v>
      </c>
      <c r="R171" s="190"/>
      <c r="S171" s="190" t="s">
        <v>443</v>
      </c>
      <c r="T171" s="191" t="s">
        <v>359</v>
      </c>
      <c r="U171" s="160">
        <v>0</v>
      </c>
      <c r="V171" s="160">
        <f t="shared" si="62"/>
        <v>0</v>
      </c>
      <c r="W171" s="160"/>
      <c r="X171" s="160" t="s">
        <v>410</v>
      </c>
      <c r="Y171" s="160" t="s">
        <v>361</v>
      </c>
      <c r="Z171" s="150"/>
      <c r="AA171" s="150"/>
      <c r="AB171" s="150"/>
      <c r="AC171" s="150"/>
      <c r="AD171" s="150"/>
      <c r="AE171" s="150"/>
      <c r="AF171" s="150"/>
      <c r="AG171" s="150" t="s">
        <v>1578</v>
      </c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1" x14ac:dyDescent="0.25">
      <c r="A172" s="185">
        <v>151</v>
      </c>
      <c r="B172" s="186" t="s">
        <v>2723</v>
      </c>
      <c r="C172" s="192" t="s">
        <v>2724</v>
      </c>
      <c r="D172" s="187" t="s">
        <v>446</v>
      </c>
      <c r="E172" s="188">
        <v>1</v>
      </c>
      <c r="F172" s="189"/>
      <c r="G172" s="190">
        <f t="shared" si="56"/>
        <v>0</v>
      </c>
      <c r="H172" s="189"/>
      <c r="I172" s="190">
        <f t="shared" si="57"/>
        <v>0</v>
      </c>
      <c r="J172" s="189"/>
      <c r="K172" s="190">
        <f t="shared" si="58"/>
        <v>0</v>
      </c>
      <c r="L172" s="190">
        <v>21</v>
      </c>
      <c r="M172" s="190">
        <f t="shared" si="59"/>
        <v>0</v>
      </c>
      <c r="N172" s="188">
        <v>0</v>
      </c>
      <c r="O172" s="188">
        <f t="shared" si="60"/>
        <v>0</v>
      </c>
      <c r="P172" s="188">
        <v>0</v>
      </c>
      <c r="Q172" s="188">
        <f t="shared" si="61"/>
        <v>0</v>
      </c>
      <c r="R172" s="190"/>
      <c r="S172" s="190" t="s">
        <v>443</v>
      </c>
      <c r="T172" s="191" t="s">
        <v>359</v>
      </c>
      <c r="U172" s="160">
        <v>0</v>
      </c>
      <c r="V172" s="160">
        <f t="shared" si="62"/>
        <v>0</v>
      </c>
      <c r="W172" s="160"/>
      <c r="X172" s="160" t="s">
        <v>410</v>
      </c>
      <c r="Y172" s="160" t="s">
        <v>361</v>
      </c>
      <c r="Z172" s="150"/>
      <c r="AA172" s="150"/>
      <c r="AB172" s="150"/>
      <c r="AC172" s="150"/>
      <c r="AD172" s="150"/>
      <c r="AE172" s="150"/>
      <c r="AF172" s="150"/>
      <c r="AG172" s="150" t="s">
        <v>1578</v>
      </c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outlineLevel="1" x14ac:dyDescent="0.25">
      <c r="A173" s="185">
        <v>152</v>
      </c>
      <c r="B173" s="186" t="s">
        <v>2723</v>
      </c>
      <c r="C173" s="192" t="s">
        <v>2725</v>
      </c>
      <c r="D173" s="187" t="s">
        <v>446</v>
      </c>
      <c r="E173" s="188">
        <v>4</v>
      </c>
      <c r="F173" s="189"/>
      <c r="G173" s="190">
        <f t="shared" si="56"/>
        <v>0</v>
      </c>
      <c r="H173" s="189"/>
      <c r="I173" s="190">
        <f t="shared" si="57"/>
        <v>0</v>
      </c>
      <c r="J173" s="189"/>
      <c r="K173" s="190">
        <f t="shared" si="58"/>
        <v>0</v>
      </c>
      <c r="L173" s="190">
        <v>21</v>
      </c>
      <c r="M173" s="190">
        <f t="shared" si="59"/>
        <v>0</v>
      </c>
      <c r="N173" s="188">
        <v>0</v>
      </c>
      <c r="O173" s="188">
        <f t="shared" si="60"/>
        <v>0</v>
      </c>
      <c r="P173" s="188">
        <v>0</v>
      </c>
      <c r="Q173" s="188">
        <f t="shared" si="61"/>
        <v>0</v>
      </c>
      <c r="R173" s="190"/>
      <c r="S173" s="190" t="s">
        <v>443</v>
      </c>
      <c r="T173" s="191" t="s">
        <v>359</v>
      </c>
      <c r="U173" s="160">
        <v>0</v>
      </c>
      <c r="V173" s="160">
        <f t="shared" si="62"/>
        <v>0</v>
      </c>
      <c r="W173" s="160"/>
      <c r="X173" s="160" t="s">
        <v>1304</v>
      </c>
      <c r="Y173" s="160" t="s">
        <v>361</v>
      </c>
      <c r="Z173" s="150"/>
      <c r="AA173" s="150"/>
      <c r="AB173" s="150"/>
      <c r="AC173" s="150"/>
      <c r="AD173" s="150"/>
      <c r="AE173" s="150"/>
      <c r="AF173" s="150"/>
      <c r="AG173" s="150" t="s">
        <v>1305</v>
      </c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outlineLevel="1" x14ac:dyDescent="0.25">
      <c r="A174" s="185">
        <v>153</v>
      </c>
      <c r="B174" s="186" t="s">
        <v>2726</v>
      </c>
      <c r="C174" s="192" t="s">
        <v>2727</v>
      </c>
      <c r="D174" s="187" t="s">
        <v>407</v>
      </c>
      <c r="E174" s="188">
        <v>0.1</v>
      </c>
      <c r="F174" s="189"/>
      <c r="G174" s="190">
        <f t="shared" si="56"/>
        <v>0</v>
      </c>
      <c r="H174" s="189"/>
      <c r="I174" s="190">
        <f t="shared" si="57"/>
        <v>0</v>
      </c>
      <c r="J174" s="189"/>
      <c r="K174" s="190">
        <f t="shared" si="58"/>
        <v>0</v>
      </c>
      <c r="L174" s="190">
        <v>21</v>
      </c>
      <c r="M174" s="190">
        <f t="shared" si="59"/>
        <v>0</v>
      </c>
      <c r="N174" s="188">
        <v>0</v>
      </c>
      <c r="O174" s="188">
        <f t="shared" si="60"/>
        <v>0</v>
      </c>
      <c r="P174" s="188">
        <v>0</v>
      </c>
      <c r="Q174" s="188">
        <f t="shared" si="61"/>
        <v>0</v>
      </c>
      <c r="R174" s="190"/>
      <c r="S174" s="190" t="s">
        <v>443</v>
      </c>
      <c r="T174" s="191" t="s">
        <v>359</v>
      </c>
      <c r="U174" s="160">
        <v>0</v>
      </c>
      <c r="V174" s="160">
        <f t="shared" si="62"/>
        <v>0</v>
      </c>
      <c r="W174" s="160"/>
      <c r="X174" s="160" t="s">
        <v>744</v>
      </c>
      <c r="Y174" s="160" t="s">
        <v>361</v>
      </c>
      <c r="Z174" s="150"/>
      <c r="AA174" s="150"/>
      <c r="AB174" s="150"/>
      <c r="AC174" s="150"/>
      <c r="AD174" s="150"/>
      <c r="AE174" s="150"/>
      <c r="AF174" s="150"/>
      <c r="AG174" s="150" t="s">
        <v>1758</v>
      </c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</row>
    <row r="175" spans="1:60" outlineLevel="1" x14ac:dyDescent="0.25">
      <c r="A175" s="185">
        <v>154</v>
      </c>
      <c r="B175" s="186" t="s">
        <v>2726</v>
      </c>
      <c r="C175" s="192" t="s">
        <v>2728</v>
      </c>
      <c r="D175" s="187" t="s">
        <v>407</v>
      </c>
      <c r="E175" s="188">
        <v>0.4</v>
      </c>
      <c r="F175" s="189"/>
      <c r="G175" s="190">
        <f t="shared" si="56"/>
        <v>0</v>
      </c>
      <c r="H175" s="189"/>
      <c r="I175" s="190">
        <f t="shared" si="57"/>
        <v>0</v>
      </c>
      <c r="J175" s="189"/>
      <c r="K175" s="190">
        <f t="shared" si="58"/>
        <v>0</v>
      </c>
      <c r="L175" s="190">
        <v>21</v>
      </c>
      <c r="M175" s="190">
        <f t="shared" si="59"/>
        <v>0</v>
      </c>
      <c r="N175" s="188">
        <v>0</v>
      </c>
      <c r="O175" s="188">
        <f t="shared" si="60"/>
        <v>0</v>
      </c>
      <c r="P175" s="188">
        <v>0</v>
      </c>
      <c r="Q175" s="188">
        <f t="shared" si="61"/>
        <v>0</v>
      </c>
      <c r="R175" s="190"/>
      <c r="S175" s="190" t="s">
        <v>443</v>
      </c>
      <c r="T175" s="191" t="s">
        <v>359</v>
      </c>
      <c r="U175" s="160">
        <v>0</v>
      </c>
      <c r="V175" s="160">
        <f t="shared" si="62"/>
        <v>0</v>
      </c>
      <c r="W175" s="160"/>
      <c r="X175" s="160" t="s">
        <v>1304</v>
      </c>
      <c r="Y175" s="160" t="s">
        <v>361</v>
      </c>
      <c r="Z175" s="150"/>
      <c r="AA175" s="150"/>
      <c r="AB175" s="150"/>
      <c r="AC175" s="150"/>
      <c r="AD175" s="150"/>
      <c r="AE175" s="150"/>
      <c r="AF175" s="150"/>
      <c r="AG175" s="150" t="s">
        <v>2631</v>
      </c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outlineLevel="1" x14ac:dyDescent="0.25">
      <c r="A176" s="185">
        <v>155</v>
      </c>
      <c r="B176" s="186" t="s">
        <v>2729</v>
      </c>
      <c r="C176" s="192" t="s">
        <v>2730</v>
      </c>
      <c r="D176" s="187" t="s">
        <v>888</v>
      </c>
      <c r="E176" s="188">
        <v>8</v>
      </c>
      <c r="F176" s="189"/>
      <c r="G176" s="190">
        <f t="shared" si="56"/>
        <v>0</v>
      </c>
      <c r="H176" s="189"/>
      <c r="I176" s="190">
        <f t="shared" si="57"/>
        <v>0</v>
      </c>
      <c r="J176" s="189"/>
      <c r="K176" s="190">
        <f t="shared" si="58"/>
        <v>0</v>
      </c>
      <c r="L176" s="190">
        <v>21</v>
      </c>
      <c r="M176" s="190">
        <f t="shared" si="59"/>
        <v>0</v>
      </c>
      <c r="N176" s="188">
        <v>0</v>
      </c>
      <c r="O176" s="188">
        <f t="shared" si="60"/>
        <v>0</v>
      </c>
      <c r="P176" s="188">
        <v>0</v>
      </c>
      <c r="Q176" s="188">
        <f t="shared" si="61"/>
        <v>0</v>
      </c>
      <c r="R176" s="190"/>
      <c r="S176" s="190" t="s">
        <v>443</v>
      </c>
      <c r="T176" s="191" t="s">
        <v>359</v>
      </c>
      <c r="U176" s="160">
        <v>0</v>
      </c>
      <c r="V176" s="160">
        <f t="shared" si="62"/>
        <v>0</v>
      </c>
      <c r="W176" s="160"/>
      <c r="X176" s="160" t="s">
        <v>410</v>
      </c>
      <c r="Y176" s="160" t="s">
        <v>361</v>
      </c>
      <c r="Z176" s="150"/>
      <c r="AA176" s="150"/>
      <c r="AB176" s="150"/>
      <c r="AC176" s="150"/>
      <c r="AD176" s="150"/>
      <c r="AE176" s="150"/>
      <c r="AF176" s="150"/>
      <c r="AG176" s="150" t="s">
        <v>1578</v>
      </c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outlineLevel="1" x14ac:dyDescent="0.25">
      <c r="A177" s="185">
        <v>156</v>
      </c>
      <c r="B177" s="186" t="s">
        <v>2731</v>
      </c>
      <c r="C177" s="192" t="s">
        <v>2732</v>
      </c>
      <c r="D177" s="187" t="s">
        <v>446</v>
      </c>
      <c r="E177" s="188">
        <v>8</v>
      </c>
      <c r="F177" s="189"/>
      <c r="G177" s="190">
        <f t="shared" si="56"/>
        <v>0</v>
      </c>
      <c r="H177" s="189"/>
      <c r="I177" s="190">
        <f t="shared" si="57"/>
        <v>0</v>
      </c>
      <c r="J177" s="189"/>
      <c r="K177" s="190">
        <f t="shared" si="58"/>
        <v>0</v>
      </c>
      <c r="L177" s="190">
        <v>21</v>
      </c>
      <c r="M177" s="190">
        <f t="shared" si="59"/>
        <v>0</v>
      </c>
      <c r="N177" s="188">
        <v>0</v>
      </c>
      <c r="O177" s="188">
        <f t="shared" si="60"/>
        <v>0</v>
      </c>
      <c r="P177" s="188">
        <v>0</v>
      </c>
      <c r="Q177" s="188">
        <f t="shared" si="61"/>
        <v>0</v>
      </c>
      <c r="R177" s="190"/>
      <c r="S177" s="190" t="s">
        <v>443</v>
      </c>
      <c r="T177" s="191" t="s">
        <v>359</v>
      </c>
      <c r="U177" s="160">
        <v>0</v>
      </c>
      <c r="V177" s="160">
        <f t="shared" si="62"/>
        <v>0</v>
      </c>
      <c r="W177" s="160"/>
      <c r="X177" s="160" t="s">
        <v>410</v>
      </c>
      <c r="Y177" s="160" t="s">
        <v>361</v>
      </c>
      <c r="Z177" s="150"/>
      <c r="AA177" s="150"/>
      <c r="AB177" s="150"/>
      <c r="AC177" s="150"/>
      <c r="AD177" s="150"/>
      <c r="AE177" s="150"/>
      <c r="AF177" s="150"/>
      <c r="AG177" s="150" t="s">
        <v>1578</v>
      </c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outlineLevel="1" x14ac:dyDescent="0.25">
      <c r="A178" s="185">
        <v>157</v>
      </c>
      <c r="B178" s="186" t="s">
        <v>2726</v>
      </c>
      <c r="C178" s="192" t="s">
        <v>2727</v>
      </c>
      <c r="D178" s="187" t="s">
        <v>407</v>
      </c>
      <c r="E178" s="188">
        <v>0.8</v>
      </c>
      <c r="F178" s="189"/>
      <c r="G178" s="190">
        <f t="shared" si="56"/>
        <v>0</v>
      </c>
      <c r="H178" s="189"/>
      <c r="I178" s="190">
        <f t="shared" si="57"/>
        <v>0</v>
      </c>
      <c r="J178" s="189"/>
      <c r="K178" s="190">
        <f t="shared" si="58"/>
        <v>0</v>
      </c>
      <c r="L178" s="190">
        <v>21</v>
      </c>
      <c r="M178" s="190">
        <f t="shared" si="59"/>
        <v>0</v>
      </c>
      <c r="N178" s="188">
        <v>0</v>
      </c>
      <c r="O178" s="188">
        <f t="shared" si="60"/>
        <v>0</v>
      </c>
      <c r="P178" s="188">
        <v>0</v>
      </c>
      <c r="Q178" s="188">
        <f t="shared" si="61"/>
        <v>0</v>
      </c>
      <c r="R178" s="190"/>
      <c r="S178" s="190" t="s">
        <v>443</v>
      </c>
      <c r="T178" s="191" t="s">
        <v>359</v>
      </c>
      <c r="U178" s="160">
        <v>0</v>
      </c>
      <c r="V178" s="160">
        <f t="shared" si="62"/>
        <v>0</v>
      </c>
      <c r="W178" s="160"/>
      <c r="X178" s="160" t="s">
        <v>744</v>
      </c>
      <c r="Y178" s="160" t="s">
        <v>361</v>
      </c>
      <c r="Z178" s="150"/>
      <c r="AA178" s="150"/>
      <c r="AB178" s="150"/>
      <c r="AC178" s="150"/>
      <c r="AD178" s="150"/>
      <c r="AE178" s="150"/>
      <c r="AF178" s="150"/>
      <c r="AG178" s="150" t="s">
        <v>1758</v>
      </c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ht="20.399999999999999" outlineLevel="1" x14ac:dyDescent="0.25">
      <c r="A179" s="185">
        <v>158</v>
      </c>
      <c r="B179" s="186" t="s">
        <v>2733</v>
      </c>
      <c r="C179" s="192" t="s">
        <v>2734</v>
      </c>
      <c r="D179" s="187" t="s">
        <v>888</v>
      </c>
      <c r="E179" s="188">
        <v>9</v>
      </c>
      <c r="F179" s="189"/>
      <c r="G179" s="190">
        <f t="shared" si="56"/>
        <v>0</v>
      </c>
      <c r="H179" s="189"/>
      <c r="I179" s="190">
        <f t="shared" si="57"/>
        <v>0</v>
      </c>
      <c r="J179" s="189"/>
      <c r="K179" s="190">
        <f t="shared" si="58"/>
        <v>0</v>
      </c>
      <c r="L179" s="190">
        <v>21</v>
      </c>
      <c r="M179" s="190">
        <f t="shared" si="59"/>
        <v>0</v>
      </c>
      <c r="N179" s="188">
        <v>0</v>
      </c>
      <c r="O179" s="188">
        <f t="shared" si="60"/>
        <v>0</v>
      </c>
      <c r="P179" s="188">
        <v>0</v>
      </c>
      <c r="Q179" s="188">
        <f t="shared" si="61"/>
        <v>0</v>
      </c>
      <c r="R179" s="190"/>
      <c r="S179" s="190" t="s">
        <v>443</v>
      </c>
      <c r="T179" s="191" t="s">
        <v>359</v>
      </c>
      <c r="U179" s="160">
        <v>0</v>
      </c>
      <c r="V179" s="160">
        <f t="shared" si="62"/>
        <v>0</v>
      </c>
      <c r="W179" s="160"/>
      <c r="X179" s="160" t="s">
        <v>410</v>
      </c>
      <c r="Y179" s="160" t="s">
        <v>361</v>
      </c>
      <c r="Z179" s="150"/>
      <c r="AA179" s="150"/>
      <c r="AB179" s="150"/>
      <c r="AC179" s="150"/>
      <c r="AD179" s="150"/>
      <c r="AE179" s="150"/>
      <c r="AF179" s="150"/>
      <c r="AG179" s="150" t="s">
        <v>1578</v>
      </c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ht="20.399999999999999" outlineLevel="1" x14ac:dyDescent="0.25">
      <c r="A180" s="185">
        <v>159</v>
      </c>
      <c r="B180" s="186" t="s">
        <v>2733</v>
      </c>
      <c r="C180" s="192" t="s">
        <v>2735</v>
      </c>
      <c r="D180" s="187" t="s">
        <v>888</v>
      </c>
      <c r="E180" s="188">
        <v>4</v>
      </c>
      <c r="F180" s="189"/>
      <c r="G180" s="190">
        <f t="shared" si="56"/>
        <v>0</v>
      </c>
      <c r="H180" s="189"/>
      <c r="I180" s="190">
        <f t="shared" si="57"/>
        <v>0</v>
      </c>
      <c r="J180" s="189"/>
      <c r="K180" s="190">
        <f t="shared" si="58"/>
        <v>0</v>
      </c>
      <c r="L180" s="190">
        <v>21</v>
      </c>
      <c r="M180" s="190">
        <f t="shared" si="59"/>
        <v>0</v>
      </c>
      <c r="N180" s="188">
        <v>0</v>
      </c>
      <c r="O180" s="188">
        <f t="shared" si="60"/>
        <v>0</v>
      </c>
      <c r="P180" s="188">
        <v>0</v>
      </c>
      <c r="Q180" s="188">
        <f t="shared" si="61"/>
        <v>0</v>
      </c>
      <c r="R180" s="190"/>
      <c r="S180" s="190" t="s">
        <v>443</v>
      </c>
      <c r="T180" s="191" t="s">
        <v>359</v>
      </c>
      <c r="U180" s="160">
        <v>0</v>
      </c>
      <c r="V180" s="160">
        <f t="shared" si="62"/>
        <v>0</v>
      </c>
      <c r="W180" s="160"/>
      <c r="X180" s="160" t="s">
        <v>1304</v>
      </c>
      <c r="Y180" s="160" t="s">
        <v>361</v>
      </c>
      <c r="Z180" s="150"/>
      <c r="AA180" s="150"/>
      <c r="AB180" s="150"/>
      <c r="AC180" s="150"/>
      <c r="AD180" s="150"/>
      <c r="AE180" s="150"/>
      <c r="AF180" s="150"/>
      <c r="AG180" s="150" t="s">
        <v>1305</v>
      </c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outlineLevel="1" x14ac:dyDescent="0.25">
      <c r="A181" s="185">
        <v>160</v>
      </c>
      <c r="B181" s="186" t="s">
        <v>2736</v>
      </c>
      <c r="C181" s="192" t="s">
        <v>2737</v>
      </c>
      <c r="D181" s="187" t="s">
        <v>888</v>
      </c>
      <c r="E181" s="188">
        <v>27</v>
      </c>
      <c r="F181" s="189"/>
      <c r="G181" s="190">
        <f t="shared" ref="G181:G212" si="63">ROUND(E181*F181,2)</f>
        <v>0</v>
      </c>
      <c r="H181" s="189"/>
      <c r="I181" s="190">
        <f t="shared" ref="I181:I212" si="64">ROUND(E181*H181,2)</f>
        <v>0</v>
      </c>
      <c r="J181" s="189"/>
      <c r="K181" s="190">
        <f t="shared" ref="K181:K212" si="65">ROUND(E181*J181,2)</f>
        <v>0</v>
      </c>
      <c r="L181" s="190">
        <v>21</v>
      </c>
      <c r="M181" s="190">
        <f t="shared" ref="M181:M212" si="66">G181*(1+L181/100)</f>
        <v>0</v>
      </c>
      <c r="N181" s="188">
        <v>0</v>
      </c>
      <c r="O181" s="188">
        <f t="shared" ref="O181:O212" si="67">ROUND(E181*N181,2)</f>
        <v>0</v>
      </c>
      <c r="P181" s="188">
        <v>0</v>
      </c>
      <c r="Q181" s="188">
        <f t="shared" ref="Q181:Q212" si="68">ROUND(E181*P181,2)</f>
        <v>0</v>
      </c>
      <c r="R181" s="190"/>
      <c r="S181" s="190" t="s">
        <v>443</v>
      </c>
      <c r="T181" s="191" t="s">
        <v>359</v>
      </c>
      <c r="U181" s="160">
        <v>0</v>
      </c>
      <c r="V181" s="160">
        <f t="shared" ref="V181:V212" si="69">ROUND(E181*U181,2)</f>
        <v>0</v>
      </c>
      <c r="W181" s="160"/>
      <c r="X181" s="160" t="s">
        <v>744</v>
      </c>
      <c r="Y181" s="160" t="s">
        <v>361</v>
      </c>
      <c r="Z181" s="150"/>
      <c r="AA181" s="150"/>
      <c r="AB181" s="150"/>
      <c r="AC181" s="150"/>
      <c r="AD181" s="150"/>
      <c r="AE181" s="150"/>
      <c r="AF181" s="150"/>
      <c r="AG181" s="150" t="s">
        <v>1758</v>
      </c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outlineLevel="1" x14ac:dyDescent="0.25">
      <c r="A182" s="185">
        <v>161</v>
      </c>
      <c r="B182" s="186" t="s">
        <v>2736</v>
      </c>
      <c r="C182" s="192" t="s">
        <v>2738</v>
      </c>
      <c r="D182" s="187" t="s">
        <v>888</v>
      </c>
      <c r="E182" s="188">
        <v>12</v>
      </c>
      <c r="F182" s="189"/>
      <c r="G182" s="190">
        <f t="shared" si="63"/>
        <v>0</v>
      </c>
      <c r="H182" s="189"/>
      <c r="I182" s="190">
        <f t="shared" si="64"/>
        <v>0</v>
      </c>
      <c r="J182" s="189"/>
      <c r="K182" s="190">
        <f t="shared" si="65"/>
        <v>0</v>
      </c>
      <c r="L182" s="190">
        <v>21</v>
      </c>
      <c r="M182" s="190">
        <f t="shared" si="66"/>
        <v>0</v>
      </c>
      <c r="N182" s="188">
        <v>0</v>
      </c>
      <c r="O182" s="188">
        <f t="shared" si="67"/>
        <v>0</v>
      </c>
      <c r="P182" s="188">
        <v>0</v>
      </c>
      <c r="Q182" s="188">
        <f t="shared" si="68"/>
        <v>0</v>
      </c>
      <c r="R182" s="190"/>
      <c r="S182" s="190" t="s">
        <v>443</v>
      </c>
      <c r="T182" s="191" t="s">
        <v>359</v>
      </c>
      <c r="U182" s="160">
        <v>0</v>
      </c>
      <c r="V182" s="160">
        <f t="shared" si="69"/>
        <v>0</v>
      </c>
      <c r="W182" s="160"/>
      <c r="X182" s="160" t="s">
        <v>1304</v>
      </c>
      <c r="Y182" s="160" t="s">
        <v>361</v>
      </c>
      <c r="Z182" s="150"/>
      <c r="AA182" s="150"/>
      <c r="AB182" s="150"/>
      <c r="AC182" s="150"/>
      <c r="AD182" s="150"/>
      <c r="AE182" s="150"/>
      <c r="AF182" s="150"/>
      <c r="AG182" s="150" t="s">
        <v>2631</v>
      </c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outlineLevel="1" x14ac:dyDescent="0.25">
      <c r="A183" s="185">
        <v>162</v>
      </c>
      <c r="B183" s="186" t="s">
        <v>2739</v>
      </c>
      <c r="C183" s="192" t="s">
        <v>2740</v>
      </c>
      <c r="D183" s="187" t="s">
        <v>446</v>
      </c>
      <c r="E183" s="188">
        <v>7.2</v>
      </c>
      <c r="F183" s="189"/>
      <c r="G183" s="190">
        <f t="shared" si="63"/>
        <v>0</v>
      </c>
      <c r="H183" s="189"/>
      <c r="I183" s="190">
        <f t="shared" si="64"/>
        <v>0</v>
      </c>
      <c r="J183" s="189"/>
      <c r="K183" s="190">
        <f t="shared" si="65"/>
        <v>0</v>
      </c>
      <c r="L183" s="190">
        <v>21</v>
      </c>
      <c r="M183" s="190">
        <f t="shared" si="66"/>
        <v>0</v>
      </c>
      <c r="N183" s="188">
        <v>0</v>
      </c>
      <c r="O183" s="188">
        <f t="shared" si="67"/>
        <v>0</v>
      </c>
      <c r="P183" s="188">
        <v>0</v>
      </c>
      <c r="Q183" s="188">
        <f t="shared" si="68"/>
        <v>0</v>
      </c>
      <c r="R183" s="190"/>
      <c r="S183" s="190" t="s">
        <v>443</v>
      </c>
      <c r="T183" s="191" t="s">
        <v>359</v>
      </c>
      <c r="U183" s="160">
        <v>0</v>
      </c>
      <c r="V183" s="160">
        <f t="shared" si="69"/>
        <v>0</v>
      </c>
      <c r="W183" s="160"/>
      <c r="X183" s="160" t="s">
        <v>410</v>
      </c>
      <c r="Y183" s="160" t="s">
        <v>361</v>
      </c>
      <c r="Z183" s="150"/>
      <c r="AA183" s="150"/>
      <c r="AB183" s="150"/>
      <c r="AC183" s="150"/>
      <c r="AD183" s="150"/>
      <c r="AE183" s="150"/>
      <c r="AF183" s="150"/>
      <c r="AG183" s="150" t="s">
        <v>1578</v>
      </c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</row>
    <row r="184" spans="1:60" outlineLevel="1" x14ac:dyDescent="0.25">
      <c r="A184" s="185">
        <v>163</v>
      </c>
      <c r="B184" s="186" t="s">
        <v>2739</v>
      </c>
      <c r="C184" s="192" t="s">
        <v>2741</v>
      </c>
      <c r="D184" s="187" t="s">
        <v>446</v>
      </c>
      <c r="E184" s="188">
        <v>3.2</v>
      </c>
      <c r="F184" s="189"/>
      <c r="G184" s="190">
        <f t="shared" si="63"/>
        <v>0</v>
      </c>
      <c r="H184" s="189"/>
      <c r="I184" s="190">
        <f t="shared" si="64"/>
        <v>0</v>
      </c>
      <c r="J184" s="189"/>
      <c r="K184" s="190">
        <f t="shared" si="65"/>
        <v>0</v>
      </c>
      <c r="L184" s="190">
        <v>21</v>
      </c>
      <c r="M184" s="190">
        <f t="shared" si="66"/>
        <v>0</v>
      </c>
      <c r="N184" s="188">
        <v>0</v>
      </c>
      <c r="O184" s="188">
        <f t="shared" si="67"/>
        <v>0</v>
      </c>
      <c r="P184" s="188">
        <v>0</v>
      </c>
      <c r="Q184" s="188">
        <f t="shared" si="68"/>
        <v>0</v>
      </c>
      <c r="R184" s="190"/>
      <c r="S184" s="190" t="s">
        <v>443</v>
      </c>
      <c r="T184" s="191" t="s">
        <v>359</v>
      </c>
      <c r="U184" s="160">
        <v>0</v>
      </c>
      <c r="V184" s="160">
        <f t="shared" si="69"/>
        <v>0</v>
      </c>
      <c r="W184" s="160"/>
      <c r="X184" s="160" t="s">
        <v>1304</v>
      </c>
      <c r="Y184" s="160" t="s">
        <v>361</v>
      </c>
      <c r="Z184" s="150"/>
      <c r="AA184" s="150"/>
      <c r="AB184" s="150"/>
      <c r="AC184" s="150"/>
      <c r="AD184" s="150"/>
      <c r="AE184" s="150"/>
      <c r="AF184" s="150"/>
      <c r="AG184" s="150" t="s">
        <v>1305</v>
      </c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</row>
    <row r="185" spans="1:60" outlineLevel="1" x14ac:dyDescent="0.25">
      <c r="A185" s="185">
        <v>164</v>
      </c>
      <c r="B185" s="186" t="s">
        <v>2742</v>
      </c>
      <c r="C185" s="192" t="s">
        <v>2743</v>
      </c>
      <c r="D185" s="187" t="s">
        <v>446</v>
      </c>
      <c r="E185" s="188">
        <v>7.2</v>
      </c>
      <c r="F185" s="189"/>
      <c r="G185" s="190">
        <f t="shared" si="63"/>
        <v>0</v>
      </c>
      <c r="H185" s="189"/>
      <c r="I185" s="190">
        <f t="shared" si="64"/>
        <v>0</v>
      </c>
      <c r="J185" s="189"/>
      <c r="K185" s="190">
        <f t="shared" si="65"/>
        <v>0</v>
      </c>
      <c r="L185" s="190">
        <v>21</v>
      </c>
      <c r="M185" s="190">
        <f t="shared" si="66"/>
        <v>0</v>
      </c>
      <c r="N185" s="188">
        <v>0</v>
      </c>
      <c r="O185" s="188">
        <f t="shared" si="67"/>
        <v>0</v>
      </c>
      <c r="P185" s="188">
        <v>0</v>
      </c>
      <c r="Q185" s="188">
        <f t="shared" si="68"/>
        <v>0</v>
      </c>
      <c r="R185" s="190"/>
      <c r="S185" s="190" t="s">
        <v>443</v>
      </c>
      <c r="T185" s="191" t="s">
        <v>359</v>
      </c>
      <c r="U185" s="160">
        <v>0</v>
      </c>
      <c r="V185" s="160">
        <f t="shared" si="69"/>
        <v>0</v>
      </c>
      <c r="W185" s="160"/>
      <c r="X185" s="160" t="s">
        <v>744</v>
      </c>
      <c r="Y185" s="160" t="s">
        <v>361</v>
      </c>
      <c r="Z185" s="150"/>
      <c r="AA185" s="150"/>
      <c r="AB185" s="150"/>
      <c r="AC185" s="150"/>
      <c r="AD185" s="150"/>
      <c r="AE185" s="150"/>
      <c r="AF185" s="150"/>
      <c r="AG185" s="150" t="s">
        <v>1758</v>
      </c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</row>
    <row r="186" spans="1:60" outlineLevel="1" x14ac:dyDescent="0.25">
      <c r="A186" s="185">
        <v>165</v>
      </c>
      <c r="B186" s="186" t="s">
        <v>2742</v>
      </c>
      <c r="C186" s="192" t="s">
        <v>2744</v>
      </c>
      <c r="D186" s="187" t="s">
        <v>446</v>
      </c>
      <c r="E186" s="188">
        <v>3.2</v>
      </c>
      <c r="F186" s="189"/>
      <c r="G186" s="190">
        <f t="shared" si="63"/>
        <v>0</v>
      </c>
      <c r="H186" s="189"/>
      <c r="I186" s="190">
        <f t="shared" si="64"/>
        <v>0</v>
      </c>
      <c r="J186" s="189"/>
      <c r="K186" s="190">
        <f t="shared" si="65"/>
        <v>0</v>
      </c>
      <c r="L186" s="190">
        <v>21</v>
      </c>
      <c r="M186" s="190">
        <f t="shared" si="66"/>
        <v>0</v>
      </c>
      <c r="N186" s="188">
        <v>0</v>
      </c>
      <c r="O186" s="188">
        <f t="shared" si="67"/>
        <v>0</v>
      </c>
      <c r="P186" s="188">
        <v>0</v>
      </c>
      <c r="Q186" s="188">
        <f t="shared" si="68"/>
        <v>0</v>
      </c>
      <c r="R186" s="190"/>
      <c r="S186" s="190" t="s">
        <v>443</v>
      </c>
      <c r="T186" s="191" t="s">
        <v>359</v>
      </c>
      <c r="U186" s="160">
        <v>0</v>
      </c>
      <c r="V186" s="160">
        <f t="shared" si="69"/>
        <v>0</v>
      </c>
      <c r="W186" s="160"/>
      <c r="X186" s="160" t="s">
        <v>1304</v>
      </c>
      <c r="Y186" s="160" t="s">
        <v>361</v>
      </c>
      <c r="Z186" s="150"/>
      <c r="AA186" s="150"/>
      <c r="AB186" s="150"/>
      <c r="AC186" s="150"/>
      <c r="AD186" s="150"/>
      <c r="AE186" s="150"/>
      <c r="AF186" s="150"/>
      <c r="AG186" s="150" t="s">
        <v>2631</v>
      </c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1" x14ac:dyDescent="0.25">
      <c r="A187" s="185">
        <v>166</v>
      </c>
      <c r="B187" s="186" t="s">
        <v>2686</v>
      </c>
      <c r="C187" s="192" t="s">
        <v>2745</v>
      </c>
      <c r="D187" s="187" t="s">
        <v>407</v>
      </c>
      <c r="E187" s="188">
        <v>7.2</v>
      </c>
      <c r="F187" s="189"/>
      <c r="G187" s="190">
        <f t="shared" si="63"/>
        <v>0</v>
      </c>
      <c r="H187" s="189"/>
      <c r="I187" s="190">
        <f t="shared" si="64"/>
        <v>0</v>
      </c>
      <c r="J187" s="189"/>
      <c r="K187" s="190">
        <f t="shared" si="65"/>
        <v>0</v>
      </c>
      <c r="L187" s="190">
        <v>21</v>
      </c>
      <c r="M187" s="190">
        <f t="shared" si="66"/>
        <v>0</v>
      </c>
      <c r="N187" s="188">
        <v>0</v>
      </c>
      <c r="O187" s="188">
        <f t="shared" si="67"/>
        <v>0</v>
      </c>
      <c r="P187" s="188">
        <v>0</v>
      </c>
      <c r="Q187" s="188">
        <f t="shared" si="68"/>
        <v>0</v>
      </c>
      <c r="R187" s="190"/>
      <c r="S187" s="190" t="s">
        <v>443</v>
      </c>
      <c r="T187" s="191" t="s">
        <v>359</v>
      </c>
      <c r="U187" s="160">
        <v>0</v>
      </c>
      <c r="V187" s="160">
        <f t="shared" si="69"/>
        <v>0</v>
      </c>
      <c r="W187" s="160"/>
      <c r="X187" s="160" t="s">
        <v>1304</v>
      </c>
      <c r="Y187" s="160" t="s">
        <v>361</v>
      </c>
      <c r="Z187" s="150"/>
      <c r="AA187" s="150"/>
      <c r="AB187" s="150"/>
      <c r="AC187" s="150"/>
      <c r="AD187" s="150"/>
      <c r="AE187" s="150"/>
      <c r="AF187" s="150"/>
      <c r="AG187" s="150" t="s">
        <v>1305</v>
      </c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outlineLevel="1" x14ac:dyDescent="0.25">
      <c r="A188" s="185">
        <v>167</v>
      </c>
      <c r="B188" s="186" t="s">
        <v>2686</v>
      </c>
      <c r="C188" s="192" t="s">
        <v>2746</v>
      </c>
      <c r="D188" s="187" t="s">
        <v>407</v>
      </c>
      <c r="E188" s="188">
        <v>3.2</v>
      </c>
      <c r="F188" s="189"/>
      <c r="G188" s="190">
        <f t="shared" si="63"/>
        <v>0</v>
      </c>
      <c r="H188" s="189"/>
      <c r="I188" s="190">
        <f t="shared" si="64"/>
        <v>0</v>
      </c>
      <c r="J188" s="189"/>
      <c r="K188" s="190">
        <f t="shared" si="65"/>
        <v>0</v>
      </c>
      <c r="L188" s="190">
        <v>21</v>
      </c>
      <c r="M188" s="190">
        <f t="shared" si="66"/>
        <v>0</v>
      </c>
      <c r="N188" s="188">
        <v>0</v>
      </c>
      <c r="O188" s="188">
        <f t="shared" si="67"/>
        <v>0</v>
      </c>
      <c r="P188" s="188">
        <v>0</v>
      </c>
      <c r="Q188" s="188">
        <f t="shared" si="68"/>
        <v>0</v>
      </c>
      <c r="R188" s="190"/>
      <c r="S188" s="190" t="s">
        <v>443</v>
      </c>
      <c r="T188" s="191" t="s">
        <v>359</v>
      </c>
      <c r="U188" s="160">
        <v>0</v>
      </c>
      <c r="V188" s="160">
        <f t="shared" si="69"/>
        <v>0</v>
      </c>
      <c r="W188" s="160"/>
      <c r="X188" s="160" t="s">
        <v>1304</v>
      </c>
      <c r="Y188" s="160" t="s">
        <v>361</v>
      </c>
      <c r="Z188" s="150"/>
      <c r="AA188" s="150"/>
      <c r="AB188" s="150"/>
      <c r="AC188" s="150"/>
      <c r="AD188" s="150"/>
      <c r="AE188" s="150"/>
      <c r="AF188" s="150"/>
      <c r="AG188" s="150" t="s">
        <v>1305</v>
      </c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</row>
    <row r="189" spans="1:60" outlineLevel="1" x14ac:dyDescent="0.25">
      <c r="A189" s="185">
        <v>168</v>
      </c>
      <c r="B189" s="186" t="s">
        <v>2747</v>
      </c>
      <c r="C189" s="192" t="s">
        <v>2748</v>
      </c>
      <c r="D189" s="187" t="s">
        <v>407</v>
      </c>
      <c r="E189" s="188">
        <v>4.5</v>
      </c>
      <c r="F189" s="189"/>
      <c r="G189" s="190">
        <f t="shared" si="63"/>
        <v>0</v>
      </c>
      <c r="H189" s="189"/>
      <c r="I189" s="190">
        <f t="shared" si="64"/>
        <v>0</v>
      </c>
      <c r="J189" s="189"/>
      <c r="K189" s="190">
        <f t="shared" si="65"/>
        <v>0</v>
      </c>
      <c r="L189" s="190">
        <v>21</v>
      </c>
      <c r="M189" s="190">
        <f t="shared" si="66"/>
        <v>0</v>
      </c>
      <c r="N189" s="188">
        <v>0</v>
      </c>
      <c r="O189" s="188">
        <f t="shared" si="67"/>
        <v>0</v>
      </c>
      <c r="P189" s="188">
        <v>0</v>
      </c>
      <c r="Q189" s="188">
        <f t="shared" si="68"/>
        <v>0</v>
      </c>
      <c r="R189" s="190"/>
      <c r="S189" s="190" t="s">
        <v>443</v>
      </c>
      <c r="T189" s="191" t="s">
        <v>359</v>
      </c>
      <c r="U189" s="160">
        <v>0</v>
      </c>
      <c r="V189" s="160">
        <f t="shared" si="69"/>
        <v>0</v>
      </c>
      <c r="W189" s="160"/>
      <c r="X189" s="160" t="s">
        <v>410</v>
      </c>
      <c r="Y189" s="160" t="s">
        <v>361</v>
      </c>
      <c r="Z189" s="150"/>
      <c r="AA189" s="150"/>
      <c r="AB189" s="150"/>
      <c r="AC189" s="150"/>
      <c r="AD189" s="150"/>
      <c r="AE189" s="150"/>
      <c r="AF189" s="150"/>
      <c r="AG189" s="150" t="s">
        <v>1578</v>
      </c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</row>
    <row r="190" spans="1:60" outlineLevel="1" x14ac:dyDescent="0.25">
      <c r="A190" s="185">
        <v>169</v>
      </c>
      <c r="B190" s="186" t="s">
        <v>2749</v>
      </c>
      <c r="C190" s="192" t="s">
        <v>2750</v>
      </c>
      <c r="D190" s="187" t="s">
        <v>407</v>
      </c>
      <c r="E190" s="188">
        <v>4.5</v>
      </c>
      <c r="F190" s="189"/>
      <c r="G190" s="190">
        <f t="shared" si="63"/>
        <v>0</v>
      </c>
      <c r="H190" s="189"/>
      <c r="I190" s="190">
        <f t="shared" si="64"/>
        <v>0</v>
      </c>
      <c r="J190" s="189"/>
      <c r="K190" s="190">
        <f t="shared" si="65"/>
        <v>0</v>
      </c>
      <c r="L190" s="190">
        <v>21</v>
      </c>
      <c r="M190" s="190">
        <f t="shared" si="66"/>
        <v>0</v>
      </c>
      <c r="N190" s="188">
        <v>0</v>
      </c>
      <c r="O190" s="188">
        <f t="shared" si="67"/>
        <v>0</v>
      </c>
      <c r="P190" s="188">
        <v>0</v>
      </c>
      <c r="Q190" s="188">
        <f t="shared" si="68"/>
        <v>0</v>
      </c>
      <c r="R190" s="190"/>
      <c r="S190" s="190" t="s">
        <v>443</v>
      </c>
      <c r="T190" s="191" t="s">
        <v>359</v>
      </c>
      <c r="U190" s="160">
        <v>0</v>
      </c>
      <c r="V190" s="160">
        <f t="shared" si="69"/>
        <v>0</v>
      </c>
      <c r="W190" s="160"/>
      <c r="X190" s="160" t="s">
        <v>410</v>
      </c>
      <c r="Y190" s="160" t="s">
        <v>361</v>
      </c>
      <c r="Z190" s="150"/>
      <c r="AA190" s="150"/>
      <c r="AB190" s="150"/>
      <c r="AC190" s="150"/>
      <c r="AD190" s="150"/>
      <c r="AE190" s="150"/>
      <c r="AF190" s="150"/>
      <c r="AG190" s="150" t="s">
        <v>1578</v>
      </c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</row>
    <row r="191" spans="1:60" outlineLevel="1" x14ac:dyDescent="0.25">
      <c r="A191" s="185">
        <v>170</v>
      </c>
      <c r="B191" s="186" t="s">
        <v>2679</v>
      </c>
      <c r="C191" s="192" t="s">
        <v>2751</v>
      </c>
      <c r="D191" s="187" t="s">
        <v>426</v>
      </c>
      <c r="E191" s="188">
        <v>0.63</v>
      </c>
      <c r="F191" s="189"/>
      <c r="G191" s="190">
        <f t="shared" si="63"/>
        <v>0</v>
      </c>
      <c r="H191" s="189"/>
      <c r="I191" s="190">
        <f t="shared" si="64"/>
        <v>0</v>
      </c>
      <c r="J191" s="189"/>
      <c r="K191" s="190">
        <f t="shared" si="65"/>
        <v>0</v>
      </c>
      <c r="L191" s="190">
        <v>21</v>
      </c>
      <c r="M191" s="190">
        <f t="shared" si="66"/>
        <v>0</v>
      </c>
      <c r="N191" s="188">
        <v>0</v>
      </c>
      <c r="O191" s="188">
        <f t="shared" si="67"/>
        <v>0</v>
      </c>
      <c r="P191" s="188">
        <v>0</v>
      </c>
      <c r="Q191" s="188">
        <f t="shared" si="68"/>
        <v>0</v>
      </c>
      <c r="R191" s="190"/>
      <c r="S191" s="190" t="s">
        <v>443</v>
      </c>
      <c r="T191" s="191" t="s">
        <v>359</v>
      </c>
      <c r="U191" s="160">
        <v>0</v>
      </c>
      <c r="V191" s="160">
        <f t="shared" si="69"/>
        <v>0</v>
      </c>
      <c r="W191" s="160"/>
      <c r="X191" s="160" t="s">
        <v>1304</v>
      </c>
      <c r="Y191" s="160" t="s">
        <v>361</v>
      </c>
      <c r="Z191" s="150"/>
      <c r="AA191" s="150"/>
      <c r="AB191" s="150"/>
      <c r="AC191" s="150"/>
      <c r="AD191" s="150"/>
      <c r="AE191" s="150"/>
      <c r="AF191" s="150"/>
      <c r="AG191" s="150" t="s">
        <v>1305</v>
      </c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</row>
    <row r="192" spans="1:60" outlineLevel="1" x14ac:dyDescent="0.25">
      <c r="A192" s="185">
        <v>171</v>
      </c>
      <c r="B192" s="186" t="s">
        <v>2677</v>
      </c>
      <c r="C192" s="192" t="s">
        <v>2678</v>
      </c>
      <c r="D192" s="187"/>
      <c r="E192" s="188">
        <v>0</v>
      </c>
      <c r="F192" s="189"/>
      <c r="G192" s="190">
        <f t="shared" si="63"/>
        <v>0</v>
      </c>
      <c r="H192" s="189"/>
      <c r="I192" s="190">
        <f t="shared" si="64"/>
        <v>0</v>
      </c>
      <c r="J192" s="189"/>
      <c r="K192" s="190">
        <f t="shared" si="65"/>
        <v>0</v>
      </c>
      <c r="L192" s="190">
        <v>21</v>
      </c>
      <c r="M192" s="190">
        <f t="shared" si="66"/>
        <v>0</v>
      </c>
      <c r="N192" s="188">
        <v>0</v>
      </c>
      <c r="O192" s="188">
        <f t="shared" si="67"/>
        <v>0</v>
      </c>
      <c r="P192" s="188">
        <v>0</v>
      </c>
      <c r="Q192" s="188">
        <f t="shared" si="68"/>
        <v>0</v>
      </c>
      <c r="R192" s="190"/>
      <c r="S192" s="190" t="s">
        <v>443</v>
      </c>
      <c r="T192" s="191" t="s">
        <v>359</v>
      </c>
      <c r="U192" s="160">
        <v>1.93</v>
      </c>
      <c r="V192" s="160">
        <f t="shared" si="69"/>
        <v>0</v>
      </c>
      <c r="W192" s="160"/>
      <c r="X192" s="160" t="s">
        <v>410</v>
      </c>
      <c r="Y192" s="160" t="s">
        <v>361</v>
      </c>
      <c r="Z192" s="150"/>
      <c r="AA192" s="150"/>
      <c r="AB192" s="150"/>
      <c r="AC192" s="150"/>
      <c r="AD192" s="150"/>
      <c r="AE192" s="150"/>
      <c r="AF192" s="150"/>
      <c r="AG192" s="150" t="s">
        <v>411</v>
      </c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</row>
    <row r="193" spans="1:60" outlineLevel="1" x14ac:dyDescent="0.25">
      <c r="A193" s="185">
        <v>172</v>
      </c>
      <c r="B193" s="186" t="s">
        <v>2679</v>
      </c>
      <c r="C193" s="192" t="s">
        <v>2752</v>
      </c>
      <c r="D193" s="187" t="s">
        <v>426</v>
      </c>
      <c r="E193" s="188">
        <v>0.28000000000000003</v>
      </c>
      <c r="F193" s="189"/>
      <c r="G193" s="190">
        <f t="shared" si="63"/>
        <v>0</v>
      </c>
      <c r="H193" s="189"/>
      <c r="I193" s="190">
        <f t="shared" si="64"/>
        <v>0</v>
      </c>
      <c r="J193" s="189"/>
      <c r="K193" s="190">
        <f t="shared" si="65"/>
        <v>0</v>
      </c>
      <c r="L193" s="190">
        <v>21</v>
      </c>
      <c r="M193" s="190">
        <f t="shared" si="66"/>
        <v>0</v>
      </c>
      <c r="N193" s="188">
        <v>0</v>
      </c>
      <c r="O193" s="188">
        <f t="shared" si="67"/>
        <v>0</v>
      </c>
      <c r="P193" s="188">
        <v>0</v>
      </c>
      <c r="Q193" s="188">
        <f t="shared" si="68"/>
        <v>0</v>
      </c>
      <c r="R193" s="190"/>
      <c r="S193" s="190" t="s">
        <v>443</v>
      </c>
      <c r="T193" s="191" t="s">
        <v>359</v>
      </c>
      <c r="U193" s="160">
        <v>0</v>
      </c>
      <c r="V193" s="160">
        <f t="shared" si="69"/>
        <v>0</v>
      </c>
      <c r="W193" s="160"/>
      <c r="X193" s="160" t="s">
        <v>1304</v>
      </c>
      <c r="Y193" s="160" t="s">
        <v>361</v>
      </c>
      <c r="Z193" s="150"/>
      <c r="AA193" s="150"/>
      <c r="AB193" s="150"/>
      <c r="AC193" s="150"/>
      <c r="AD193" s="150"/>
      <c r="AE193" s="150"/>
      <c r="AF193" s="150"/>
      <c r="AG193" s="150" t="s">
        <v>1305</v>
      </c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</row>
    <row r="194" spans="1:60" outlineLevel="1" x14ac:dyDescent="0.25">
      <c r="A194" s="185">
        <v>173</v>
      </c>
      <c r="B194" s="186" t="s">
        <v>2679</v>
      </c>
      <c r="C194" s="192" t="s">
        <v>2753</v>
      </c>
      <c r="D194" s="187" t="s">
        <v>426</v>
      </c>
      <c r="E194" s="188">
        <v>3.6000000000000002E-4</v>
      </c>
      <c r="F194" s="189"/>
      <c r="G194" s="190">
        <f t="shared" si="63"/>
        <v>0</v>
      </c>
      <c r="H194" s="189"/>
      <c r="I194" s="190">
        <f t="shared" si="64"/>
        <v>0</v>
      </c>
      <c r="J194" s="189"/>
      <c r="K194" s="190">
        <f t="shared" si="65"/>
        <v>0</v>
      </c>
      <c r="L194" s="190">
        <v>21</v>
      </c>
      <c r="M194" s="190">
        <f t="shared" si="66"/>
        <v>0</v>
      </c>
      <c r="N194" s="188">
        <v>0</v>
      </c>
      <c r="O194" s="188">
        <f t="shared" si="67"/>
        <v>0</v>
      </c>
      <c r="P194" s="188">
        <v>0</v>
      </c>
      <c r="Q194" s="188">
        <f t="shared" si="68"/>
        <v>0</v>
      </c>
      <c r="R194" s="190"/>
      <c r="S194" s="190" t="s">
        <v>443</v>
      </c>
      <c r="T194" s="191" t="s">
        <v>359</v>
      </c>
      <c r="U194" s="160">
        <v>0</v>
      </c>
      <c r="V194" s="160">
        <f t="shared" si="69"/>
        <v>0</v>
      </c>
      <c r="W194" s="160"/>
      <c r="X194" s="160" t="s">
        <v>1304</v>
      </c>
      <c r="Y194" s="160" t="s">
        <v>361</v>
      </c>
      <c r="Z194" s="150"/>
      <c r="AA194" s="150"/>
      <c r="AB194" s="150"/>
      <c r="AC194" s="150"/>
      <c r="AD194" s="150"/>
      <c r="AE194" s="150"/>
      <c r="AF194" s="150"/>
      <c r="AG194" s="150" t="s">
        <v>1305</v>
      </c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</row>
    <row r="195" spans="1:60" outlineLevel="1" x14ac:dyDescent="0.25">
      <c r="A195" s="185">
        <v>174</v>
      </c>
      <c r="B195" s="186" t="s">
        <v>2679</v>
      </c>
      <c r="C195" s="192" t="s">
        <v>2754</v>
      </c>
      <c r="D195" s="187" t="s">
        <v>426</v>
      </c>
      <c r="E195" s="188">
        <v>1.6000000000000001E-4</v>
      </c>
      <c r="F195" s="189"/>
      <c r="G195" s="190">
        <f t="shared" si="63"/>
        <v>0</v>
      </c>
      <c r="H195" s="189"/>
      <c r="I195" s="190">
        <f t="shared" si="64"/>
        <v>0</v>
      </c>
      <c r="J195" s="189"/>
      <c r="K195" s="190">
        <f t="shared" si="65"/>
        <v>0</v>
      </c>
      <c r="L195" s="190">
        <v>21</v>
      </c>
      <c r="M195" s="190">
        <f t="shared" si="66"/>
        <v>0</v>
      </c>
      <c r="N195" s="188">
        <v>0</v>
      </c>
      <c r="O195" s="188">
        <f t="shared" si="67"/>
        <v>0</v>
      </c>
      <c r="P195" s="188">
        <v>0</v>
      </c>
      <c r="Q195" s="188">
        <f t="shared" si="68"/>
        <v>0</v>
      </c>
      <c r="R195" s="190"/>
      <c r="S195" s="190" t="s">
        <v>443</v>
      </c>
      <c r="T195" s="191" t="s">
        <v>359</v>
      </c>
      <c r="U195" s="160">
        <v>0</v>
      </c>
      <c r="V195" s="160">
        <f t="shared" si="69"/>
        <v>0</v>
      </c>
      <c r="W195" s="160"/>
      <c r="X195" s="160" t="s">
        <v>1304</v>
      </c>
      <c r="Y195" s="160" t="s">
        <v>361</v>
      </c>
      <c r="Z195" s="150"/>
      <c r="AA195" s="150"/>
      <c r="AB195" s="150"/>
      <c r="AC195" s="150"/>
      <c r="AD195" s="150"/>
      <c r="AE195" s="150"/>
      <c r="AF195" s="150"/>
      <c r="AG195" s="150" t="s">
        <v>1305</v>
      </c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</row>
    <row r="196" spans="1:60" outlineLevel="1" x14ac:dyDescent="0.25">
      <c r="A196" s="185">
        <v>175</v>
      </c>
      <c r="B196" s="186" t="s">
        <v>2679</v>
      </c>
      <c r="C196" s="192" t="s">
        <v>2727</v>
      </c>
      <c r="D196" s="187" t="s">
        <v>426</v>
      </c>
      <c r="E196" s="188">
        <v>0.18</v>
      </c>
      <c r="F196" s="189"/>
      <c r="G196" s="190">
        <f t="shared" si="63"/>
        <v>0</v>
      </c>
      <c r="H196" s="189"/>
      <c r="I196" s="190">
        <f t="shared" si="64"/>
        <v>0</v>
      </c>
      <c r="J196" s="189"/>
      <c r="K196" s="190">
        <f t="shared" si="65"/>
        <v>0</v>
      </c>
      <c r="L196" s="190">
        <v>21</v>
      </c>
      <c r="M196" s="190">
        <f t="shared" si="66"/>
        <v>0</v>
      </c>
      <c r="N196" s="188">
        <v>0</v>
      </c>
      <c r="O196" s="188">
        <f t="shared" si="67"/>
        <v>0</v>
      </c>
      <c r="P196" s="188">
        <v>0</v>
      </c>
      <c r="Q196" s="188">
        <f t="shared" si="68"/>
        <v>0</v>
      </c>
      <c r="R196" s="190"/>
      <c r="S196" s="190" t="s">
        <v>443</v>
      </c>
      <c r="T196" s="191" t="s">
        <v>359</v>
      </c>
      <c r="U196" s="160">
        <v>0</v>
      </c>
      <c r="V196" s="160">
        <f t="shared" si="69"/>
        <v>0</v>
      </c>
      <c r="W196" s="160"/>
      <c r="X196" s="160" t="s">
        <v>1304</v>
      </c>
      <c r="Y196" s="160" t="s">
        <v>361</v>
      </c>
      <c r="Z196" s="150"/>
      <c r="AA196" s="150"/>
      <c r="AB196" s="150"/>
      <c r="AC196" s="150"/>
      <c r="AD196" s="150"/>
      <c r="AE196" s="150"/>
      <c r="AF196" s="150"/>
      <c r="AG196" s="150" t="s">
        <v>1305</v>
      </c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</row>
    <row r="197" spans="1:60" outlineLevel="1" x14ac:dyDescent="0.25">
      <c r="A197" s="185">
        <v>176</v>
      </c>
      <c r="B197" s="186" t="s">
        <v>2679</v>
      </c>
      <c r="C197" s="192" t="s">
        <v>2755</v>
      </c>
      <c r="D197" s="187" t="s">
        <v>426</v>
      </c>
      <c r="E197" s="188">
        <v>0.08</v>
      </c>
      <c r="F197" s="189"/>
      <c r="G197" s="190">
        <f t="shared" si="63"/>
        <v>0</v>
      </c>
      <c r="H197" s="189"/>
      <c r="I197" s="190">
        <f t="shared" si="64"/>
        <v>0</v>
      </c>
      <c r="J197" s="189"/>
      <c r="K197" s="190">
        <f t="shared" si="65"/>
        <v>0</v>
      </c>
      <c r="L197" s="190">
        <v>21</v>
      </c>
      <c r="M197" s="190">
        <f t="shared" si="66"/>
        <v>0</v>
      </c>
      <c r="N197" s="188">
        <v>0</v>
      </c>
      <c r="O197" s="188">
        <f t="shared" si="67"/>
        <v>0</v>
      </c>
      <c r="P197" s="188">
        <v>0</v>
      </c>
      <c r="Q197" s="188">
        <f t="shared" si="68"/>
        <v>0</v>
      </c>
      <c r="R197" s="190"/>
      <c r="S197" s="190" t="s">
        <v>443</v>
      </c>
      <c r="T197" s="191" t="s">
        <v>359</v>
      </c>
      <c r="U197" s="160">
        <v>0</v>
      </c>
      <c r="V197" s="160">
        <f t="shared" si="69"/>
        <v>0</v>
      </c>
      <c r="W197" s="160"/>
      <c r="X197" s="160" t="s">
        <v>1304</v>
      </c>
      <c r="Y197" s="160" t="s">
        <v>361</v>
      </c>
      <c r="Z197" s="150"/>
      <c r="AA197" s="150"/>
      <c r="AB197" s="150"/>
      <c r="AC197" s="150"/>
      <c r="AD197" s="150"/>
      <c r="AE197" s="150"/>
      <c r="AF197" s="150"/>
      <c r="AG197" s="150" t="s">
        <v>1305</v>
      </c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</row>
    <row r="198" spans="1:60" outlineLevel="1" x14ac:dyDescent="0.25">
      <c r="A198" s="185">
        <v>177</v>
      </c>
      <c r="B198" s="186" t="s">
        <v>2679</v>
      </c>
      <c r="C198" s="192" t="s">
        <v>2756</v>
      </c>
      <c r="D198" s="187" t="s">
        <v>426</v>
      </c>
      <c r="E198" s="188">
        <v>0.99</v>
      </c>
      <c r="F198" s="189"/>
      <c r="G198" s="190">
        <f t="shared" si="63"/>
        <v>0</v>
      </c>
      <c r="H198" s="189"/>
      <c r="I198" s="190">
        <f t="shared" si="64"/>
        <v>0</v>
      </c>
      <c r="J198" s="189"/>
      <c r="K198" s="190">
        <f t="shared" si="65"/>
        <v>0</v>
      </c>
      <c r="L198" s="190">
        <v>21</v>
      </c>
      <c r="M198" s="190">
        <f t="shared" si="66"/>
        <v>0</v>
      </c>
      <c r="N198" s="188">
        <v>0</v>
      </c>
      <c r="O198" s="188">
        <f t="shared" si="67"/>
        <v>0</v>
      </c>
      <c r="P198" s="188">
        <v>0</v>
      </c>
      <c r="Q198" s="188">
        <f t="shared" si="68"/>
        <v>0</v>
      </c>
      <c r="R198" s="190"/>
      <c r="S198" s="190" t="s">
        <v>443</v>
      </c>
      <c r="T198" s="191" t="s">
        <v>359</v>
      </c>
      <c r="U198" s="160">
        <v>0</v>
      </c>
      <c r="V198" s="160">
        <f t="shared" si="69"/>
        <v>0</v>
      </c>
      <c r="W198" s="160"/>
      <c r="X198" s="160" t="s">
        <v>1304</v>
      </c>
      <c r="Y198" s="160" t="s">
        <v>361</v>
      </c>
      <c r="Z198" s="150"/>
      <c r="AA198" s="150"/>
      <c r="AB198" s="150"/>
      <c r="AC198" s="150"/>
      <c r="AD198" s="150"/>
      <c r="AE198" s="150"/>
      <c r="AF198" s="150"/>
      <c r="AG198" s="150" t="s">
        <v>1305</v>
      </c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</row>
    <row r="199" spans="1:60" outlineLevel="1" x14ac:dyDescent="0.25">
      <c r="A199" s="185">
        <v>178</v>
      </c>
      <c r="B199" s="186" t="s">
        <v>2679</v>
      </c>
      <c r="C199" s="192" t="s">
        <v>2757</v>
      </c>
      <c r="D199" s="187" t="s">
        <v>426</v>
      </c>
      <c r="E199" s="188">
        <v>0.12744</v>
      </c>
      <c r="F199" s="189"/>
      <c r="G199" s="190">
        <f t="shared" si="63"/>
        <v>0</v>
      </c>
      <c r="H199" s="189"/>
      <c r="I199" s="190">
        <f t="shared" si="64"/>
        <v>0</v>
      </c>
      <c r="J199" s="189"/>
      <c r="K199" s="190">
        <f t="shared" si="65"/>
        <v>0</v>
      </c>
      <c r="L199" s="190">
        <v>21</v>
      </c>
      <c r="M199" s="190">
        <f t="shared" si="66"/>
        <v>0</v>
      </c>
      <c r="N199" s="188">
        <v>0</v>
      </c>
      <c r="O199" s="188">
        <f t="shared" si="67"/>
        <v>0</v>
      </c>
      <c r="P199" s="188">
        <v>0</v>
      </c>
      <c r="Q199" s="188">
        <f t="shared" si="68"/>
        <v>0</v>
      </c>
      <c r="R199" s="190"/>
      <c r="S199" s="190" t="s">
        <v>443</v>
      </c>
      <c r="T199" s="191" t="s">
        <v>359</v>
      </c>
      <c r="U199" s="160">
        <v>0</v>
      </c>
      <c r="V199" s="160">
        <f t="shared" si="69"/>
        <v>0</v>
      </c>
      <c r="W199" s="160"/>
      <c r="X199" s="160" t="s">
        <v>1304</v>
      </c>
      <c r="Y199" s="160" t="s">
        <v>361</v>
      </c>
      <c r="Z199" s="150"/>
      <c r="AA199" s="150"/>
      <c r="AB199" s="150"/>
      <c r="AC199" s="150"/>
      <c r="AD199" s="150"/>
      <c r="AE199" s="150"/>
      <c r="AF199" s="150"/>
      <c r="AG199" s="150" t="s">
        <v>1305</v>
      </c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</row>
    <row r="200" spans="1:60" outlineLevel="1" x14ac:dyDescent="0.25">
      <c r="A200" s="185">
        <v>179</v>
      </c>
      <c r="B200" s="186" t="s">
        <v>2679</v>
      </c>
      <c r="C200" s="192" t="s">
        <v>2758</v>
      </c>
      <c r="D200" s="187" t="s">
        <v>426</v>
      </c>
      <c r="E200" s="188">
        <v>5.6640000000000003E-2</v>
      </c>
      <c r="F200" s="189"/>
      <c r="G200" s="190">
        <f t="shared" si="63"/>
        <v>0</v>
      </c>
      <c r="H200" s="189"/>
      <c r="I200" s="190">
        <f t="shared" si="64"/>
        <v>0</v>
      </c>
      <c r="J200" s="189"/>
      <c r="K200" s="190">
        <f t="shared" si="65"/>
        <v>0</v>
      </c>
      <c r="L200" s="190">
        <v>21</v>
      </c>
      <c r="M200" s="190">
        <f t="shared" si="66"/>
        <v>0</v>
      </c>
      <c r="N200" s="188">
        <v>0</v>
      </c>
      <c r="O200" s="188">
        <f t="shared" si="67"/>
        <v>0</v>
      </c>
      <c r="P200" s="188">
        <v>0</v>
      </c>
      <c r="Q200" s="188">
        <f t="shared" si="68"/>
        <v>0</v>
      </c>
      <c r="R200" s="190"/>
      <c r="S200" s="190" t="s">
        <v>443</v>
      </c>
      <c r="T200" s="191" t="s">
        <v>359</v>
      </c>
      <c r="U200" s="160">
        <v>0</v>
      </c>
      <c r="V200" s="160">
        <f t="shared" si="69"/>
        <v>0</v>
      </c>
      <c r="W200" s="160"/>
      <c r="X200" s="160" t="s">
        <v>1304</v>
      </c>
      <c r="Y200" s="160" t="s">
        <v>361</v>
      </c>
      <c r="Z200" s="150"/>
      <c r="AA200" s="150"/>
      <c r="AB200" s="150"/>
      <c r="AC200" s="150"/>
      <c r="AD200" s="150"/>
      <c r="AE200" s="150"/>
      <c r="AF200" s="150"/>
      <c r="AG200" s="150" t="s">
        <v>1305</v>
      </c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</row>
    <row r="201" spans="1:60" outlineLevel="1" x14ac:dyDescent="0.25">
      <c r="A201" s="185">
        <v>180</v>
      </c>
      <c r="B201" s="186" t="s">
        <v>2679</v>
      </c>
      <c r="C201" s="192" t="s">
        <v>2759</v>
      </c>
      <c r="D201" s="187" t="s">
        <v>426</v>
      </c>
      <c r="E201" s="188">
        <v>3.5999999999999999E-3</v>
      </c>
      <c r="F201" s="189"/>
      <c r="G201" s="190">
        <f t="shared" si="63"/>
        <v>0</v>
      </c>
      <c r="H201" s="189"/>
      <c r="I201" s="190">
        <f t="shared" si="64"/>
        <v>0</v>
      </c>
      <c r="J201" s="189"/>
      <c r="K201" s="190">
        <f t="shared" si="65"/>
        <v>0</v>
      </c>
      <c r="L201" s="190">
        <v>21</v>
      </c>
      <c r="M201" s="190">
        <f t="shared" si="66"/>
        <v>0</v>
      </c>
      <c r="N201" s="188">
        <v>0</v>
      </c>
      <c r="O201" s="188">
        <f t="shared" si="67"/>
        <v>0</v>
      </c>
      <c r="P201" s="188">
        <v>0</v>
      </c>
      <c r="Q201" s="188">
        <f t="shared" si="68"/>
        <v>0</v>
      </c>
      <c r="R201" s="190"/>
      <c r="S201" s="190" t="s">
        <v>443</v>
      </c>
      <c r="T201" s="191" t="s">
        <v>359</v>
      </c>
      <c r="U201" s="160">
        <v>0</v>
      </c>
      <c r="V201" s="160">
        <f t="shared" si="69"/>
        <v>0</v>
      </c>
      <c r="W201" s="160"/>
      <c r="X201" s="160" t="s">
        <v>1304</v>
      </c>
      <c r="Y201" s="160" t="s">
        <v>361</v>
      </c>
      <c r="Z201" s="150"/>
      <c r="AA201" s="150"/>
      <c r="AB201" s="150"/>
      <c r="AC201" s="150"/>
      <c r="AD201" s="150"/>
      <c r="AE201" s="150"/>
      <c r="AF201" s="150"/>
      <c r="AG201" s="150" t="s">
        <v>1305</v>
      </c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</row>
    <row r="202" spans="1:60" outlineLevel="1" x14ac:dyDescent="0.25">
      <c r="A202" s="185">
        <v>181</v>
      </c>
      <c r="B202" s="186" t="s">
        <v>2679</v>
      </c>
      <c r="C202" s="192" t="s">
        <v>2760</v>
      </c>
      <c r="D202" s="187" t="s">
        <v>426</v>
      </c>
      <c r="E202" s="188">
        <v>1.6000000000000001E-3</v>
      </c>
      <c r="F202" s="189"/>
      <c r="G202" s="190">
        <f t="shared" si="63"/>
        <v>0</v>
      </c>
      <c r="H202" s="189"/>
      <c r="I202" s="190">
        <f t="shared" si="64"/>
        <v>0</v>
      </c>
      <c r="J202" s="189"/>
      <c r="K202" s="190">
        <f t="shared" si="65"/>
        <v>0</v>
      </c>
      <c r="L202" s="190">
        <v>21</v>
      </c>
      <c r="M202" s="190">
        <f t="shared" si="66"/>
        <v>0</v>
      </c>
      <c r="N202" s="188">
        <v>0</v>
      </c>
      <c r="O202" s="188">
        <f t="shared" si="67"/>
        <v>0</v>
      </c>
      <c r="P202" s="188">
        <v>0</v>
      </c>
      <c r="Q202" s="188">
        <f t="shared" si="68"/>
        <v>0</v>
      </c>
      <c r="R202" s="190"/>
      <c r="S202" s="190" t="s">
        <v>443</v>
      </c>
      <c r="T202" s="191" t="s">
        <v>359</v>
      </c>
      <c r="U202" s="160">
        <v>0</v>
      </c>
      <c r="V202" s="160">
        <f t="shared" si="69"/>
        <v>0</v>
      </c>
      <c r="W202" s="160"/>
      <c r="X202" s="160" t="s">
        <v>1304</v>
      </c>
      <c r="Y202" s="160" t="s">
        <v>361</v>
      </c>
      <c r="Z202" s="150"/>
      <c r="AA202" s="150"/>
      <c r="AB202" s="150"/>
      <c r="AC202" s="150"/>
      <c r="AD202" s="150"/>
      <c r="AE202" s="150"/>
      <c r="AF202" s="150"/>
      <c r="AG202" s="150" t="s">
        <v>1305</v>
      </c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</row>
    <row r="203" spans="1:60" outlineLevel="1" x14ac:dyDescent="0.25">
      <c r="A203" s="185">
        <v>182</v>
      </c>
      <c r="B203" s="186" t="s">
        <v>2679</v>
      </c>
      <c r="C203" s="192" t="s">
        <v>2761</v>
      </c>
      <c r="D203" s="187" t="s">
        <v>426</v>
      </c>
      <c r="E203" s="188">
        <v>5.7800000000000004E-3</v>
      </c>
      <c r="F203" s="189"/>
      <c r="G203" s="190">
        <f t="shared" si="63"/>
        <v>0</v>
      </c>
      <c r="H203" s="189"/>
      <c r="I203" s="190">
        <f t="shared" si="64"/>
        <v>0</v>
      </c>
      <c r="J203" s="189"/>
      <c r="K203" s="190">
        <f t="shared" si="65"/>
        <v>0</v>
      </c>
      <c r="L203" s="190">
        <v>21</v>
      </c>
      <c r="M203" s="190">
        <f t="shared" si="66"/>
        <v>0</v>
      </c>
      <c r="N203" s="188">
        <v>0</v>
      </c>
      <c r="O203" s="188">
        <f t="shared" si="67"/>
        <v>0</v>
      </c>
      <c r="P203" s="188">
        <v>0</v>
      </c>
      <c r="Q203" s="188">
        <f t="shared" si="68"/>
        <v>0</v>
      </c>
      <c r="R203" s="190"/>
      <c r="S203" s="190" t="s">
        <v>443</v>
      </c>
      <c r="T203" s="191" t="s">
        <v>359</v>
      </c>
      <c r="U203" s="160">
        <v>0</v>
      </c>
      <c r="V203" s="160">
        <f t="shared" si="69"/>
        <v>0</v>
      </c>
      <c r="W203" s="160"/>
      <c r="X203" s="160" t="s">
        <v>1304</v>
      </c>
      <c r="Y203" s="160" t="s">
        <v>361</v>
      </c>
      <c r="Z203" s="150"/>
      <c r="AA203" s="150"/>
      <c r="AB203" s="150"/>
      <c r="AC203" s="150"/>
      <c r="AD203" s="150"/>
      <c r="AE203" s="150"/>
      <c r="AF203" s="150"/>
      <c r="AG203" s="150" t="s">
        <v>1305</v>
      </c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</row>
    <row r="204" spans="1:60" outlineLevel="1" x14ac:dyDescent="0.25">
      <c r="A204" s="185">
        <v>183</v>
      </c>
      <c r="B204" s="186" t="s">
        <v>2679</v>
      </c>
      <c r="C204" s="192" t="s">
        <v>2762</v>
      </c>
      <c r="D204" s="187" t="s">
        <v>426</v>
      </c>
      <c r="E204" s="188">
        <v>4.9500000000000004E-3</v>
      </c>
      <c r="F204" s="189"/>
      <c r="G204" s="190">
        <f t="shared" si="63"/>
        <v>0</v>
      </c>
      <c r="H204" s="189"/>
      <c r="I204" s="190">
        <f t="shared" si="64"/>
        <v>0</v>
      </c>
      <c r="J204" s="189"/>
      <c r="K204" s="190">
        <f t="shared" si="65"/>
        <v>0</v>
      </c>
      <c r="L204" s="190">
        <v>21</v>
      </c>
      <c r="M204" s="190">
        <f t="shared" si="66"/>
        <v>0</v>
      </c>
      <c r="N204" s="188">
        <v>0</v>
      </c>
      <c r="O204" s="188">
        <f t="shared" si="67"/>
        <v>0</v>
      </c>
      <c r="P204" s="188">
        <v>0</v>
      </c>
      <c r="Q204" s="188">
        <f t="shared" si="68"/>
        <v>0</v>
      </c>
      <c r="R204" s="190"/>
      <c r="S204" s="190" t="s">
        <v>443</v>
      </c>
      <c r="T204" s="191" t="s">
        <v>359</v>
      </c>
      <c r="U204" s="160">
        <v>0</v>
      </c>
      <c r="V204" s="160">
        <f t="shared" si="69"/>
        <v>0</v>
      </c>
      <c r="W204" s="160"/>
      <c r="X204" s="160" t="s">
        <v>1304</v>
      </c>
      <c r="Y204" s="160" t="s">
        <v>361</v>
      </c>
      <c r="Z204" s="150"/>
      <c r="AA204" s="150"/>
      <c r="AB204" s="150"/>
      <c r="AC204" s="150"/>
      <c r="AD204" s="150"/>
      <c r="AE204" s="150"/>
      <c r="AF204" s="150"/>
      <c r="AG204" s="150" t="s">
        <v>1305</v>
      </c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</row>
    <row r="205" spans="1:60" outlineLevel="1" x14ac:dyDescent="0.25">
      <c r="A205" s="185">
        <v>184</v>
      </c>
      <c r="B205" s="186" t="s">
        <v>2686</v>
      </c>
      <c r="C205" s="192" t="s">
        <v>2763</v>
      </c>
      <c r="D205" s="187" t="s">
        <v>407</v>
      </c>
      <c r="E205" s="188">
        <v>14.4</v>
      </c>
      <c r="F205" s="189"/>
      <c r="G205" s="190">
        <f t="shared" si="63"/>
        <v>0</v>
      </c>
      <c r="H205" s="189"/>
      <c r="I205" s="190">
        <f t="shared" si="64"/>
        <v>0</v>
      </c>
      <c r="J205" s="189"/>
      <c r="K205" s="190">
        <f t="shared" si="65"/>
        <v>0</v>
      </c>
      <c r="L205" s="190">
        <v>21</v>
      </c>
      <c r="M205" s="190">
        <f t="shared" si="66"/>
        <v>0</v>
      </c>
      <c r="N205" s="188">
        <v>0</v>
      </c>
      <c r="O205" s="188">
        <f t="shared" si="67"/>
        <v>0</v>
      </c>
      <c r="P205" s="188">
        <v>0</v>
      </c>
      <c r="Q205" s="188">
        <f t="shared" si="68"/>
        <v>0</v>
      </c>
      <c r="R205" s="190"/>
      <c r="S205" s="190" t="s">
        <v>443</v>
      </c>
      <c r="T205" s="191" t="s">
        <v>359</v>
      </c>
      <c r="U205" s="160">
        <v>0</v>
      </c>
      <c r="V205" s="160">
        <f t="shared" si="69"/>
        <v>0</v>
      </c>
      <c r="W205" s="160"/>
      <c r="X205" s="160" t="s">
        <v>1304</v>
      </c>
      <c r="Y205" s="160" t="s">
        <v>361</v>
      </c>
      <c r="Z205" s="150"/>
      <c r="AA205" s="150"/>
      <c r="AB205" s="150"/>
      <c r="AC205" s="150"/>
      <c r="AD205" s="150"/>
      <c r="AE205" s="150"/>
      <c r="AF205" s="150"/>
      <c r="AG205" s="150" t="s">
        <v>1305</v>
      </c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</row>
    <row r="206" spans="1:60" outlineLevel="1" x14ac:dyDescent="0.25">
      <c r="A206" s="185">
        <v>185</v>
      </c>
      <c r="B206" s="186" t="s">
        <v>2764</v>
      </c>
      <c r="C206" s="192" t="s">
        <v>2765</v>
      </c>
      <c r="D206" s="187" t="s">
        <v>407</v>
      </c>
      <c r="E206" s="188">
        <v>6.4</v>
      </c>
      <c r="F206" s="189"/>
      <c r="G206" s="190">
        <f t="shared" si="63"/>
        <v>0</v>
      </c>
      <c r="H206" s="189"/>
      <c r="I206" s="190">
        <f t="shared" si="64"/>
        <v>0</v>
      </c>
      <c r="J206" s="189"/>
      <c r="K206" s="190">
        <f t="shared" si="65"/>
        <v>0</v>
      </c>
      <c r="L206" s="190">
        <v>21</v>
      </c>
      <c r="M206" s="190">
        <f t="shared" si="66"/>
        <v>0</v>
      </c>
      <c r="N206" s="188">
        <v>0</v>
      </c>
      <c r="O206" s="188">
        <f t="shared" si="67"/>
        <v>0</v>
      </c>
      <c r="P206" s="188">
        <v>0</v>
      </c>
      <c r="Q206" s="188">
        <f t="shared" si="68"/>
        <v>0</v>
      </c>
      <c r="R206" s="190"/>
      <c r="S206" s="190" t="s">
        <v>443</v>
      </c>
      <c r="T206" s="191" t="s">
        <v>359</v>
      </c>
      <c r="U206" s="160">
        <v>0</v>
      </c>
      <c r="V206" s="160">
        <f t="shared" si="69"/>
        <v>0</v>
      </c>
      <c r="W206" s="160"/>
      <c r="X206" s="160" t="s">
        <v>1304</v>
      </c>
      <c r="Y206" s="160" t="s">
        <v>361</v>
      </c>
      <c r="Z206" s="150"/>
      <c r="AA206" s="150"/>
      <c r="AB206" s="150"/>
      <c r="AC206" s="150"/>
      <c r="AD206" s="150"/>
      <c r="AE206" s="150"/>
      <c r="AF206" s="150"/>
      <c r="AG206" s="150" t="s">
        <v>1305</v>
      </c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</row>
    <row r="207" spans="1:60" outlineLevel="1" x14ac:dyDescent="0.25">
      <c r="A207" s="185">
        <v>186</v>
      </c>
      <c r="B207" s="186" t="s">
        <v>2766</v>
      </c>
      <c r="C207" s="192" t="s">
        <v>2767</v>
      </c>
      <c r="D207" s="187"/>
      <c r="E207" s="188">
        <v>0</v>
      </c>
      <c r="F207" s="189"/>
      <c r="G207" s="190">
        <f t="shared" si="63"/>
        <v>0</v>
      </c>
      <c r="H207" s="189"/>
      <c r="I207" s="190">
        <f t="shared" si="64"/>
        <v>0</v>
      </c>
      <c r="J207" s="189"/>
      <c r="K207" s="190">
        <f t="shared" si="65"/>
        <v>0</v>
      </c>
      <c r="L207" s="190">
        <v>21</v>
      </c>
      <c r="M207" s="190">
        <f t="shared" si="66"/>
        <v>0</v>
      </c>
      <c r="N207" s="188">
        <v>0</v>
      </c>
      <c r="O207" s="188">
        <f t="shared" si="67"/>
        <v>0</v>
      </c>
      <c r="P207" s="188">
        <v>0</v>
      </c>
      <c r="Q207" s="188">
        <f t="shared" si="68"/>
        <v>0</v>
      </c>
      <c r="R207" s="190"/>
      <c r="S207" s="190" t="s">
        <v>443</v>
      </c>
      <c r="T207" s="191" t="s">
        <v>359</v>
      </c>
      <c r="U207" s="160">
        <v>1.93</v>
      </c>
      <c r="V207" s="160">
        <f t="shared" si="69"/>
        <v>0</v>
      </c>
      <c r="W207" s="160"/>
      <c r="X207" s="160" t="s">
        <v>410</v>
      </c>
      <c r="Y207" s="160" t="s">
        <v>361</v>
      </c>
      <c r="Z207" s="150"/>
      <c r="AA207" s="150"/>
      <c r="AB207" s="150"/>
      <c r="AC207" s="150"/>
      <c r="AD207" s="150"/>
      <c r="AE207" s="150"/>
      <c r="AF207" s="150"/>
      <c r="AG207" s="150" t="s">
        <v>411</v>
      </c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</row>
    <row r="208" spans="1:60" outlineLevel="1" x14ac:dyDescent="0.25">
      <c r="A208" s="185">
        <v>187</v>
      </c>
      <c r="B208" s="186" t="s">
        <v>2768</v>
      </c>
      <c r="C208" s="192" t="s">
        <v>2769</v>
      </c>
      <c r="D208" s="187" t="s">
        <v>888</v>
      </c>
      <c r="E208" s="188">
        <v>4</v>
      </c>
      <c r="F208" s="189"/>
      <c r="G208" s="190">
        <f t="shared" si="63"/>
        <v>0</v>
      </c>
      <c r="H208" s="189"/>
      <c r="I208" s="190">
        <f t="shared" si="64"/>
        <v>0</v>
      </c>
      <c r="J208" s="189"/>
      <c r="K208" s="190">
        <f t="shared" si="65"/>
        <v>0</v>
      </c>
      <c r="L208" s="190">
        <v>21</v>
      </c>
      <c r="M208" s="190">
        <f t="shared" si="66"/>
        <v>0</v>
      </c>
      <c r="N208" s="188">
        <v>0</v>
      </c>
      <c r="O208" s="188">
        <f t="shared" si="67"/>
        <v>0</v>
      </c>
      <c r="P208" s="188">
        <v>0</v>
      </c>
      <c r="Q208" s="188">
        <f t="shared" si="68"/>
        <v>0</v>
      </c>
      <c r="R208" s="190"/>
      <c r="S208" s="190" t="s">
        <v>443</v>
      </c>
      <c r="T208" s="191" t="s">
        <v>359</v>
      </c>
      <c r="U208" s="160">
        <v>0</v>
      </c>
      <c r="V208" s="160">
        <f t="shared" si="69"/>
        <v>0</v>
      </c>
      <c r="W208" s="160"/>
      <c r="X208" s="160" t="s">
        <v>410</v>
      </c>
      <c r="Y208" s="160" t="s">
        <v>361</v>
      </c>
      <c r="Z208" s="150"/>
      <c r="AA208" s="150"/>
      <c r="AB208" s="150"/>
      <c r="AC208" s="150"/>
      <c r="AD208" s="150"/>
      <c r="AE208" s="150"/>
      <c r="AF208" s="150"/>
      <c r="AG208" s="150" t="s">
        <v>1578</v>
      </c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</row>
    <row r="209" spans="1:60" outlineLevel="1" x14ac:dyDescent="0.25">
      <c r="A209" s="185">
        <v>188</v>
      </c>
      <c r="B209" s="186" t="s">
        <v>2768</v>
      </c>
      <c r="C209" s="192" t="s">
        <v>2769</v>
      </c>
      <c r="D209" s="187" t="s">
        <v>888</v>
      </c>
      <c r="E209" s="188">
        <v>9</v>
      </c>
      <c r="F209" s="189"/>
      <c r="G209" s="190">
        <f t="shared" si="63"/>
        <v>0</v>
      </c>
      <c r="H209" s="189"/>
      <c r="I209" s="190">
        <f t="shared" si="64"/>
        <v>0</v>
      </c>
      <c r="J209" s="189"/>
      <c r="K209" s="190">
        <f t="shared" si="65"/>
        <v>0</v>
      </c>
      <c r="L209" s="190">
        <v>21</v>
      </c>
      <c r="M209" s="190">
        <f t="shared" si="66"/>
        <v>0</v>
      </c>
      <c r="N209" s="188">
        <v>0</v>
      </c>
      <c r="O209" s="188">
        <f t="shared" si="67"/>
        <v>0</v>
      </c>
      <c r="P209" s="188">
        <v>0</v>
      </c>
      <c r="Q209" s="188">
        <f t="shared" si="68"/>
        <v>0</v>
      </c>
      <c r="R209" s="190"/>
      <c r="S209" s="190" t="s">
        <v>443</v>
      </c>
      <c r="T209" s="191" t="s">
        <v>359</v>
      </c>
      <c r="U209" s="160">
        <v>0</v>
      </c>
      <c r="V209" s="160">
        <f t="shared" si="69"/>
        <v>0</v>
      </c>
      <c r="W209" s="160"/>
      <c r="X209" s="160" t="s">
        <v>410</v>
      </c>
      <c r="Y209" s="160" t="s">
        <v>361</v>
      </c>
      <c r="Z209" s="150"/>
      <c r="AA209" s="150"/>
      <c r="AB209" s="150"/>
      <c r="AC209" s="150"/>
      <c r="AD209" s="150"/>
      <c r="AE209" s="150"/>
      <c r="AF209" s="150"/>
      <c r="AG209" s="150" t="s">
        <v>1578</v>
      </c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</row>
    <row r="210" spans="1:60" outlineLevel="1" x14ac:dyDescent="0.25">
      <c r="A210" s="185">
        <v>189</v>
      </c>
      <c r="B210" s="186" t="s">
        <v>2770</v>
      </c>
      <c r="C210" s="192" t="s">
        <v>2771</v>
      </c>
      <c r="D210" s="187" t="s">
        <v>888</v>
      </c>
      <c r="E210" s="188">
        <v>9</v>
      </c>
      <c r="F210" s="189"/>
      <c r="G210" s="190">
        <f t="shared" si="63"/>
        <v>0</v>
      </c>
      <c r="H210" s="189"/>
      <c r="I210" s="190">
        <f t="shared" si="64"/>
        <v>0</v>
      </c>
      <c r="J210" s="189"/>
      <c r="K210" s="190">
        <f t="shared" si="65"/>
        <v>0</v>
      </c>
      <c r="L210" s="190">
        <v>21</v>
      </c>
      <c r="M210" s="190">
        <f t="shared" si="66"/>
        <v>0</v>
      </c>
      <c r="N210" s="188">
        <v>0</v>
      </c>
      <c r="O210" s="188">
        <f t="shared" si="67"/>
        <v>0</v>
      </c>
      <c r="P210" s="188">
        <v>0</v>
      </c>
      <c r="Q210" s="188">
        <f t="shared" si="68"/>
        <v>0</v>
      </c>
      <c r="R210" s="190"/>
      <c r="S210" s="190" t="s">
        <v>443</v>
      </c>
      <c r="T210" s="191" t="s">
        <v>359</v>
      </c>
      <c r="U210" s="160">
        <v>0</v>
      </c>
      <c r="V210" s="160">
        <f t="shared" si="69"/>
        <v>0</v>
      </c>
      <c r="W210" s="160"/>
      <c r="X210" s="160" t="s">
        <v>410</v>
      </c>
      <c r="Y210" s="160" t="s">
        <v>361</v>
      </c>
      <c r="Z210" s="150"/>
      <c r="AA210" s="150"/>
      <c r="AB210" s="150"/>
      <c r="AC210" s="150"/>
      <c r="AD210" s="150"/>
      <c r="AE210" s="150"/>
      <c r="AF210" s="150"/>
      <c r="AG210" s="150" t="s">
        <v>1578</v>
      </c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</row>
    <row r="211" spans="1:60" outlineLevel="1" x14ac:dyDescent="0.25">
      <c r="A211" s="185">
        <v>190</v>
      </c>
      <c r="B211" s="186" t="s">
        <v>2770</v>
      </c>
      <c r="C211" s="192" t="s">
        <v>2771</v>
      </c>
      <c r="D211" s="187" t="s">
        <v>888</v>
      </c>
      <c r="E211" s="188">
        <v>4</v>
      </c>
      <c r="F211" s="189"/>
      <c r="G211" s="190">
        <f t="shared" si="63"/>
        <v>0</v>
      </c>
      <c r="H211" s="189"/>
      <c r="I211" s="190">
        <f t="shared" si="64"/>
        <v>0</v>
      </c>
      <c r="J211" s="189"/>
      <c r="K211" s="190">
        <f t="shared" si="65"/>
        <v>0</v>
      </c>
      <c r="L211" s="190">
        <v>21</v>
      </c>
      <c r="M211" s="190">
        <f t="shared" si="66"/>
        <v>0</v>
      </c>
      <c r="N211" s="188">
        <v>0</v>
      </c>
      <c r="O211" s="188">
        <f t="shared" si="67"/>
        <v>0</v>
      </c>
      <c r="P211" s="188">
        <v>0</v>
      </c>
      <c r="Q211" s="188">
        <f t="shared" si="68"/>
        <v>0</v>
      </c>
      <c r="R211" s="190"/>
      <c r="S211" s="190" t="s">
        <v>443</v>
      </c>
      <c r="T211" s="191" t="s">
        <v>359</v>
      </c>
      <c r="U211" s="160">
        <v>0</v>
      </c>
      <c r="V211" s="160">
        <f t="shared" si="69"/>
        <v>0</v>
      </c>
      <c r="W211" s="160"/>
      <c r="X211" s="160" t="s">
        <v>410</v>
      </c>
      <c r="Y211" s="160" t="s">
        <v>361</v>
      </c>
      <c r="Z211" s="150"/>
      <c r="AA211" s="150"/>
      <c r="AB211" s="150"/>
      <c r="AC211" s="150"/>
      <c r="AD211" s="150"/>
      <c r="AE211" s="150"/>
      <c r="AF211" s="150"/>
      <c r="AG211" s="150" t="s">
        <v>1578</v>
      </c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</row>
    <row r="212" spans="1:60" outlineLevel="1" x14ac:dyDescent="0.25">
      <c r="A212" s="185">
        <v>191</v>
      </c>
      <c r="B212" s="186" t="s">
        <v>2772</v>
      </c>
      <c r="C212" s="192" t="s">
        <v>2773</v>
      </c>
      <c r="D212" s="187" t="s">
        <v>888</v>
      </c>
      <c r="E212" s="188">
        <v>9</v>
      </c>
      <c r="F212" s="189"/>
      <c r="G212" s="190">
        <f t="shared" si="63"/>
        <v>0</v>
      </c>
      <c r="H212" s="189"/>
      <c r="I212" s="190">
        <f t="shared" si="64"/>
        <v>0</v>
      </c>
      <c r="J212" s="189"/>
      <c r="K212" s="190">
        <f t="shared" si="65"/>
        <v>0</v>
      </c>
      <c r="L212" s="190">
        <v>21</v>
      </c>
      <c r="M212" s="190">
        <f t="shared" si="66"/>
        <v>0</v>
      </c>
      <c r="N212" s="188">
        <v>0</v>
      </c>
      <c r="O212" s="188">
        <f t="shared" si="67"/>
        <v>0</v>
      </c>
      <c r="P212" s="188">
        <v>0</v>
      </c>
      <c r="Q212" s="188">
        <f t="shared" si="68"/>
        <v>0</v>
      </c>
      <c r="R212" s="190"/>
      <c r="S212" s="190" t="s">
        <v>443</v>
      </c>
      <c r="T212" s="191" t="s">
        <v>359</v>
      </c>
      <c r="U212" s="160">
        <v>0</v>
      </c>
      <c r="V212" s="160">
        <f t="shared" si="69"/>
        <v>0</v>
      </c>
      <c r="W212" s="160"/>
      <c r="X212" s="160" t="s">
        <v>410</v>
      </c>
      <c r="Y212" s="160" t="s">
        <v>361</v>
      </c>
      <c r="Z212" s="150"/>
      <c r="AA212" s="150"/>
      <c r="AB212" s="150"/>
      <c r="AC212" s="150"/>
      <c r="AD212" s="150"/>
      <c r="AE212" s="150"/>
      <c r="AF212" s="150"/>
      <c r="AG212" s="150" t="s">
        <v>1578</v>
      </c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</row>
    <row r="213" spans="1:60" outlineLevel="1" x14ac:dyDescent="0.25">
      <c r="A213" s="185">
        <v>192</v>
      </c>
      <c r="B213" s="186" t="s">
        <v>2772</v>
      </c>
      <c r="C213" s="192" t="s">
        <v>2773</v>
      </c>
      <c r="D213" s="187" t="s">
        <v>888</v>
      </c>
      <c r="E213" s="188">
        <v>4</v>
      </c>
      <c r="F213" s="189"/>
      <c r="G213" s="190">
        <f t="shared" ref="G213:G244" si="70">ROUND(E213*F213,2)</f>
        <v>0</v>
      </c>
      <c r="H213" s="189"/>
      <c r="I213" s="190">
        <f t="shared" ref="I213:I244" si="71">ROUND(E213*H213,2)</f>
        <v>0</v>
      </c>
      <c r="J213" s="189"/>
      <c r="K213" s="190">
        <f t="shared" ref="K213:K244" si="72">ROUND(E213*J213,2)</f>
        <v>0</v>
      </c>
      <c r="L213" s="190">
        <v>21</v>
      </c>
      <c r="M213" s="190">
        <f t="shared" ref="M213:M244" si="73">G213*(1+L213/100)</f>
        <v>0</v>
      </c>
      <c r="N213" s="188">
        <v>0</v>
      </c>
      <c r="O213" s="188">
        <f t="shared" ref="O213:O244" si="74">ROUND(E213*N213,2)</f>
        <v>0</v>
      </c>
      <c r="P213" s="188">
        <v>0</v>
      </c>
      <c r="Q213" s="188">
        <f t="shared" ref="Q213:Q244" si="75">ROUND(E213*P213,2)</f>
        <v>0</v>
      </c>
      <c r="R213" s="190"/>
      <c r="S213" s="190" t="s">
        <v>443</v>
      </c>
      <c r="T213" s="191" t="s">
        <v>359</v>
      </c>
      <c r="U213" s="160">
        <v>0</v>
      </c>
      <c r="V213" s="160">
        <f t="shared" ref="V213:V244" si="76">ROUND(E213*U213,2)</f>
        <v>0</v>
      </c>
      <c r="W213" s="160"/>
      <c r="X213" s="160" t="s">
        <v>410</v>
      </c>
      <c r="Y213" s="160" t="s">
        <v>361</v>
      </c>
      <c r="Z213" s="150"/>
      <c r="AA213" s="150"/>
      <c r="AB213" s="150"/>
      <c r="AC213" s="150"/>
      <c r="AD213" s="150"/>
      <c r="AE213" s="150"/>
      <c r="AF213" s="150"/>
      <c r="AG213" s="150" t="s">
        <v>1578</v>
      </c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</row>
    <row r="214" spans="1:60" outlineLevel="1" x14ac:dyDescent="0.25">
      <c r="A214" s="185">
        <v>193</v>
      </c>
      <c r="B214" s="186" t="s">
        <v>2739</v>
      </c>
      <c r="C214" s="192" t="s">
        <v>2740</v>
      </c>
      <c r="D214" s="187" t="s">
        <v>446</v>
      </c>
      <c r="E214" s="188">
        <v>7.2</v>
      </c>
      <c r="F214" s="189"/>
      <c r="G214" s="190">
        <f t="shared" si="70"/>
        <v>0</v>
      </c>
      <c r="H214" s="189"/>
      <c r="I214" s="190">
        <f t="shared" si="71"/>
        <v>0</v>
      </c>
      <c r="J214" s="189"/>
      <c r="K214" s="190">
        <f t="shared" si="72"/>
        <v>0</v>
      </c>
      <c r="L214" s="190">
        <v>21</v>
      </c>
      <c r="M214" s="190">
        <f t="shared" si="73"/>
        <v>0</v>
      </c>
      <c r="N214" s="188">
        <v>0</v>
      </c>
      <c r="O214" s="188">
        <f t="shared" si="74"/>
        <v>0</v>
      </c>
      <c r="P214" s="188">
        <v>0</v>
      </c>
      <c r="Q214" s="188">
        <f t="shared" si="75"/>
        <v>0</v>
      </c>
      <c r="R214" s="190"/>
      <c r="S214" s="190" t="s">
        <v>443</v>
      </c>
      <c r="T214" s="191" t="s">
        <v>359</v>
      </c>
      <c r="U214" s="160">
        <v>0</v>
      </c>
      <c r="V214" s="160">
        <f t="shared" si="76"/>
        <v>0</v>
      </c>
      <c r="W214" s="160"/>
      <c r="X214" s="160" t="s">
        <v>410</v>
      </c>
      <c r="Y214" s="160" t="s">
        <v>361</v>
      </c>
      <c r="Z214" s="150"/>
      <c r="AA214" s="150"/>
      <c r="AB214" s="150"/>
      <c r="AC214" s="150"/>
      <c r="AD214" s="150"/>
      <c r="AE214" s="150"/>
      <c r="AF214" s="150"/>
      <c r="AG214" s="150" t="s">
        <v>1578</v>
      </c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</row>
    <row r="215" spans="1:60" outlineLevel="1" x14ac:dyDescent="0.25">
      <c r="A215" s="185">
        <v>194</v>
      </c>
      <c r="B215" s="186" t="s">
        <v>2739</v>
      </c>
      <c r="C215" s="192" t="s">
        <v>2740</v>
      </c>
      <c r="D215" s="187" t="s">
        <v>446</v>
      </c>
      <c r="E215" s="188">
        <v>3.2</v>
      </c>
      <c r="F215" s="189"/>
      <c r="G215" s="190">
        <f t="shared" si="70"/>
        <v>0</v>
      </c>
      <c r="H215" s="189"/>
      <c r="I215" s="190">
        <f t="shared" si="71"/>
        <v>0</v>
      </c>
      <c r="J215" s="189"/>
      <c r="K215" s="190">
        <f t="shared" si="72"/>
        <v>0</v>
      </c>
      <c r="L215" s="190">
        <v>21</v>
      </c>
      <c r="M215" s="190">
        <f t="shared" si="73"/>
        <v>0</v>
      </c>
      <c r="N215" s="188">
        <v>0</v>
      </c>
      <c r="O215" s="188">
        <f t="shared" si="74"/>
        <v>0</v>
      </c>
      <c r="P215" s="188">
        <v>0</v>
      </c>
      <c r="Q215" s="188">
        <f t="shared" si="75"/>
        <v>0</v>
      </c>
      <c r="R215" s="190"/>
      <c r="S215" s="190" t="s">
        <v>443</v>
      </c>
      <c r="T215" s="191" t="s">
        <v>359</v>
      </c>
      <c r="U215" s="160">
        <v>0</v>
      </c>
      <c r="V215" s="160">
        <f t="shared" si="76"/>
        <v>0</v>
      </c>
      <c r="W215" s="160"/>
      <c r="X215" s="160" t="s">
        <v>410</v>
      </c>
      <c r="Y215" s="160" t="s">
        <v>361</v>
      </c>
      <c r="Z215" s="150"/>
      <c r="AA215" s="150"/>
      <c r="AB215" s="150"/>
      <c r="AC215" s="150"/>
      <c r="AD215" s="150"/>
      <c r="AE215" s="150"/>
      <c r="AF215" s="150"/>
      <c r="AG215" s="150" t="s">
        <v>1578</v>
      </c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</row>
    <row r="216" spans="1:60" outlineLevel="1" x14ac:dyDescent="0.25">
      <c r="A216" s="185">
        <v>195</v>
      </c>
      <c r="B216" s="186" t="s">
        <v>2774</v>
      </c>
      <c r="C216" s="192" t="s">
        <v>2775</v>
      </c>
      <c r="D216" s="187"/>
      <c r="E216" s="188">
        <v>0</v>
      </c>
      <c r="F216" s="189"/>
      <c r="G216" s="190">
        <f t="shared" si="70"/>
        <v>0</v>
      </c>
      <c r="H216" s="189"/>
      <c r="I216" s="190">
        <f t="shared" si="71"/>
        <v>0</v>
      </c>
      <c r="J216" s="189"/>
      <c r="K216" s="190">
        <f t="shared" si="72"/>
        <v>0</v>
      </c>
      <c r="L216" s="190">
        <v>21</v>
      </c>
      <c r="M216" s="190">
        <f t="shared" si="73"/>
        <v>0</v>
      </c>
      <c r="N216" s="188">
        <v>0</v>
      </c>
      <c r="O216" s="188">
        <f t="shared" si="74"/>
        <v>0</v>
      </c>
      <c r="P216" s="188">
        <v>0</v>
      </c>
      <c r="Q216" s="188">
        <f t="shared" si="75"/>
        <v>0</v>
      </c>
      <c r="R216" s="190"/>
      <c r="S216" s="190" t="s">
        <v>443</v>
      </c>
      <c r="T216" s="191" t="s">
        <v>359</v>
      </c>
      <c r="U216" s="160">
        <v>0</v>
      </c>
      <c r="V216" s="160">
        <f t="shared" si="76"/>
        <v>0</v>
      </c>
      <c r="W216" s="160"/>
      <c r="X216" s="160" t="s">
        <v>410</v>
      </c>
      <c r="Y216" s="160" t="s">
        <v>361</v>
      </c>
      <c r="Z216" s="150"/>
      <c r="AA216" s="150"/>
      <c r="AB216" s="150"/>
      <c r="AC216" s="150"/>
      <c r="AD216" s="150"/>
      <c r="AE216" s="150"/>
      <c r="AF216" s="150"/>
      <c r="AG216" s="150" t="s">
        <v>411</v>
      </c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</row>
    <row r="217" spans="1:60" outlineLevel="1" x14ac:dyDescent="0.25">
      <c r="A217" s="185">
        <v>196</v>
      </c>
      <c r="B217" s="186" t="s">
        <v>2619</v>
      </c>
      <c r="C217" s="192" t="s">
        <v>2776</v>
      </c>
      <c r="D217" s="187" t="s">
        <v>888</v>
      </c>
      <c r="E217" s="188">
        <v>2</v>
      </c>
      <c r="F217" s="189"/>
      <c r="G217" s="190">
        <f t="shared" si="70"/>
        <v>0</v>
      </c>
      <c r="H217" s="189"/>
      <c r="I217" s="190">
        <f t="shared" si="71"/>
        <v>0</v>
      </c>
      <c r="J217" s="189"/>
      <c r="K217" s="190">
        <f t="shared" si="72"/>
        <v>0</v>
      </c>
      <c r="L217" s="190">
        <v>12</v>
      </c>
      <c r="M217" s="190">
        <f t="shared" si="73"/>
        <v>0</v>
      </c>
      <c r="N217" s="188">
        <v>0</v>
      </c>
      <c r="O217" s="188">
        <f t="shared" si="74"/>
        <v>0</v>
      </c>
      <c r="P217" s="188">
        <v>0</v>
      </c>
      <c r="Q217" s="188">
        <f t="shared" si="75"/>
        <v>0</v>
      </c>
      <c r="R217" s="190"/>
      <c r="S217" s="190" t="s">
        <v>443</v>
      </c>
      <c r="T217" s="191" t="s">
        <v>359</v>
      </c>
      <c r="U217" s="160">
        <v>0</v>
      </c>
      <c r="V217" s="160">
        <f t="shared" si="76"/>
        <v>0</v>
      </c>
      <c r="W217" s="160"/>
      <c r="X217" s="160" t="s">
        <v>744</v>
      </c>
      <c r="Y217" s="160" t="s">
        <v>361</v>
      </c>
      <c r="Z217" s="150"/>
      <c r="AA217" s="150"/>
      <c r="AB217" s="150"/>
      <c r="AC217" s="150"/>
      <c r="AD217" s="150"/>
      <c r="AE217" s="150"/>
      <c r="AF217" s="150"/>
      <c r="AG217" s="150" t="s">
        <v>1758</v>
      </c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</row>
    <row r="218" spans="1:60" outlineLevel="1" x14ac:dyDescent="0.25">
      <c r="A218" s="185">
        <v>197</v>
      </c>
      <c r="B218" s="186" t="s">
        <v>2619</v>
      </c>
      <c r="C218" s="192" t="s">
        <v>2777</v>
      </c>
      <c r="D218" s="187" t="s">
        <v>888</v>
      </c>
      <c r="E218" s="188">
        <v>3</v>
      </c>
      <c r="F218" s="189"/>
      <c r="G218" s="190">
        <f t="shared" si="70"/>
        <v>0</v>
      </c>
      <c r="H218" s="189"/>
      <c r="I218" s="190">
        <f t="shared" si="71"/>
        <v>0</v>
      </c>
      <c r="J218" s="189"/>
      <c r="K218" s="190">
        <f t="shared" si="72"/>
        <v>0</v>
      </c>
      <c r="L218" s="190">
        <v>12</v>
      </c>
      <c r="M218" s="190">
        <f t="shared" si="73"/>
        <v>0</v>
      </c>
      <c r="N218" s="188">
        <v>0</v>
      </c>
      <c r="O218" s="188">
        <f t="shared" si="74"/>
        <v>0</v>
      </c>
      <c r="P218" s="188">
        <v>0</v>
      </c>
      <c r="Q218" s="188">
        <f t="shared" si="75"/>
        <v>0</v>
      </c>
      <c r="R218" s="190"/>
      <c r="S218" s="190" t="s">
        <v>443</v>
      </c>
      <c r="T218" s="191" t="s">
        <v>359</v>
      </c>
      <c r="U218" s="160">
        <v>0</v>
      </c>
      <c r="V218" s="160">
        <f t="shared" si="76"/>
        <v>0</v>
      </c>
      <c r="W218" s="160"/>
      <c r="X218" s="160" t="s">
        <v>1304</v>
      </c>
      <c r="Y218" s="160" t="s">
        <v>361</v>
      </c>
      <c r="Z218" s="150"/>
      <c r="AA218" s="150"/>
      <c r="AB218" s="150"/>
      <c r="AC218" s="150"/>
      <c r="AD218" s="150"/>
      <c r="AE218" s="150"/>
      <c r="AF218" s="150"/>
      <c r="AG218" s="150" t="s">
        <v>2631</v>
      </c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</row>
    <row r="219" spans="1:60" outlineLevel="1" x14ac:dyDescent="0.25">
      <c r="A219" s="185">
        <v>198</v>
      </c>
      <c r="B219" s="186" t="s">
        <v>2619</v>
      </c>
      <c r="C219" s="192" t="s">
        <v>2778</v>
      </c>
      <c r="D219" s="187" t="s">
        <v>888</v>
      </c>
      <c r="E219" s="188">
        <v>1</v>
      </c>
      <c r="F219" s="189"/>
      <c r="G219" s="190">
        <f t="shared" si="70"/>
        <v>0</v>
      </c>
      <c r="H219" s="189"/>
      <c r="I219" s="190">
        <f t="shared" si="71"/>
        <v>0</v>
      </c>
      <c r="J219" s="189"/>
      <c r="K219" s="190">
        <f t="shared" si="72"/>
        <v>0</v>
      </c>
      <c r="L219" s="190">
        <v>12</v>
      </c>
      <c r="M219" s="190">
        <f t="shared" si="73"/>
        <v>0</v>
      </c>
      <c r="N219" s="188">
        <v>0</v>
      </c>
      <c r="O219" s="188">
        <f t="shared" si="74"/>
        <v>0</v>
      </c>
      <c r="P219" s="188">
        <v>0</v>
      </c>
      <c r="Q219" s="188">
        <f t="shared" si="75"/>
        <v>0</v>
      </c>
      <c r="R219" s="190"/>
      <c r="S219" s="190" t="s">
        <v>443</v>
      </c>
      <c r="T219" s="191" t="s">
        <v>359</v>
      </c>
      <c r="U219" s="160">
        <v>0</v>
      </c>
      <c r="V219" s="160">
        <f t="shared" si="76"/>
        <v>0</v>
      </c>
      <c r="W219" s="160"/>
      <c r="X219" s="160" t="s">
        <v>1304</v>
      </c>
      <c r="Y219" s="160" t="s">
        <v>361</v>
      </c>
      <c r="Z219" s="150"/>
      <c r="AA219" s="150"/>
      <c r="AB219" s="150"/>
      <c r="AC219" s="150"/>
      <c r="AD219" s="150"/>
      <c r="AE219" s="150"/>
      <c r="AF219" s="150"/>
      <c r="AG219" s="150" t="s">
        <v>2631</v>
      </c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</row>
    <row r="220" spans="1:60" outlineLevel="1" x14ac:dyDescent="0.25">
      <c r="A220" s="185">
        <v>199</v>
      </c>
      <c r="B220" s="186" t="s">
        <v>2619</v>
      </c>
      <c r="C220" s="192" t="s">
        <v>2779</v>
      </c>
      <c r="D220" s="187" t="s">
        <v>888</v>
      </c>
      <c r="E220" s="188">
        <v>1</v>
      </c>
      <c r="F220" s="189"/>
      <c r="G220" s="190">
        <f t="shared" si="70"/>
        <v>0</v>
      </c>
      <c r="H220" s="189"/>
      <c r="I220" s="190">
        <f t="shared" si="71"/>
        <v>0</v>
      </c>
      <c r="J220" s="189"/>
      <c r="K220" s="190">
        <f t="shared" si="72"/>
        <v>0</v>
      </c>
      <c r="L220" s="190">
        <v>21</v>
      </c>
      <c r="M220" s="190">
        <f t="shared" si="73"/>
        <v>0</v>
      </c>
      <c r="N220" s="188">
        <v>0</v>
      </c>
      <c r="O220" s="188">
        <f t="shared" si="74"/>
        <v>0</v>
      </c>
      <c r="P220" s="188">
        <v>0</v>
      </c>
      <c r="Q220" s="188">
        <f t="shared" si="75"/>
        <v>0</v>
      </c>
      <c r="R220" s="190"/>
      <c r="S220" s="190" t="s">
        <v>443</v>
      </c>
      <c r="T220" s="191" t="s">
        <v>359</v>
      </c>
      <c r="U220" s="160">
        <v>0</v>
      </c>
      <c r="V220" s="160">
        <f t="shared" si="76"/>
        <v>0</v>
      </c>
      <c r="W220" s="160"/>
      <c r="X220" s="160" t="s">
        <v>1304</v>
      </c>
      <c r="Y220" s="160" t="s">
        <v>361</v>
      </c>
      <c r="Z220" s="150"/>
      <c r="AA220" s="150"/>
      <c r="AB220" s="150"/>
      <c r="AC220" s="150"/>
      <c r="AD220" s="150"/>
      <c r="AE220" s="150"/>
      <c r="AF220" s="150"/>
      <c r="AG220" s="150" t="s">
        <v>2631</v>
      </c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</row>
    <row r="221" spans="1:60" outlineLevel="1" x14ac:dyDescent="0.25">
      <c r="A221" s="185">
        <v>200</v>
      </c>
      <c r="B221" s="186" t="s">
        <v>2619</v>
      </c>
      <c r="C221" s="192" t="s">
        <v>2780</v>
      </c>
      <c r="D221" s="187" t="s">
        <v>888</v>
      </c>
      <c r="E221" s="188">
        <v>1</v>
      </c>
      <c r="F221" s="189"/>
      <c r="G221" s="190">
        <f t="shared" si="70"/>
        <v>0</v>
      </c>
      <c r="H221" s="189"/>
      <c r="I221" s="190">
        <f t="shared" si="71"/>
        <v>0</v>
      </c>
      <c r="J221" s="189"/>
      <c r="K221" s="190">
        <f t="shared" si="72"/>
        <v>0</v>
      </c>
      <c r="L221" s="190">
        <v>21</v>
      </c>
      <c r="M221" s="190">
        <f t="shared" si="73"/>
        <v>0</v>
      </c>
      <c r="N221" s="188">
        <v>0</v>
      </c>
      <c r="O221" s="188">
        <f t="shared" si="74"/>
        <v>0</v>
      </c>
      <c r="P221" s="188">
        <v>0</v>
      </c>
      <c r="Q221" s="188">
        <f t="shared" si="75"/>
        <v>0</v>
      </c>
      <c r="R221" s="190"/>
      <c r="S221" s="190" t="s">
        <v>443</v>
      </c>
      <c r="T221" s="191" t="s">
        <v>359</v>
      </c>
      <c r="U221" s="160">
        <v>0</v>
      </c>
      <c r="V221" s="160">
        <f t="shared" si="76"/>
        <v>0</v>
      </c>
      <c r="W221" s="160"/>
      <c r="X221" s="160" t="s">
        <v>1304</v>
      </c>
      <c r="Y221" s="160" t="s">
        <v>361</v>
      </c>
      <c r="Z221" s="150"/>
      <c r="AA221" s="150"/>
      <c r="AB221" s="150"/>
      <c r="AC221" s="150"/>
      <c r="AD221" s="150"/>
      <c r="AE221" s="150"/>
      <c r="AF221" s="150"/>
      <c r="AG221" s="150" t="s">
        <v>2631</v>
      </c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</row>
    <row r="222" spans="1:60" outlineLevel="1" x14ac:dyDescent="0.25">
      <c r="A222" s="185">
        <v>201</v>
      </c>
      <c r="B222" s="186" t="s">
        <v>2619</v>
      </c>
      <c r="C222" s="192" t="s">
        <v>2781</v>
      </c>
      <c r="D222" s="187" t="s">
        <v>888</v>
      </c>
      <c r="E222" s="188">
        <v>1</v>
      </c>
      <c r="F222" s="189"/>
      <c r="G222" s="190">
        <f t="shared" si="70"/>
        <v>0</v>
      </c>
      <c r="H222" s="189"/>
      <c r="I222" s="190">
        <f t="shared" si="71"/>
        <v>0</v>
      </c>
      <c r="J222" s="189"/>
      <c r="K222" s="190">
        <f t="shared" si="72"/>
        <v>0</v>
      </c>
      <c r="L222" s="190">
        <v>21</v>
      </c>
      <c r="M222" s="190">
        <f t="shared" si="73"/>
        <v>0</v>
      </c>
      <c r="N222" s="188">
        <v>0</v>
      </c>
      <c r="O222" s="188">
        <f t="shared" si="74"/>
        <v>0</v>
      </c>
      <c r="P222" s="188">
        <v>0</v>
      </c>
      <c r="Q222" s="188">
        <f t="shared" si="75"/>
        <v>0</v>
      </c>
      <c r="R222" s="190"/>
      <c r="S222" s="190" t="s">
        <v>443</v>
      </c>
      <c r="T222" s="191" t="s">
        <v>359</v>
      </c>
      <c r="U222" s="160">
        <v>0</v>
      </c>
      <c r="V222" s="160">
        <f t="shared" si="76"/>
        <v>0</v>
      </c>
      <c r="W222" s="160"/>
      <c r="X222" s="160" t="s">
        <v>1304</v>
      </c>
      <c r="Y222" s="160" t="s">
        <v>361</v>
      </c>
      <c r="Z222" s="150"/>
      <c r="AA222" s="150"/>
      <c r="AB222" s="150"/>
      <c r="AC222" s="150"/>
      <c r="AD222" s="150"/>
      <c r="AE222" s="150"/>
      <c r="AF222" s="150"/>
      <c r="AG222" s="150" t="s">
        <v>2631</v>
      </c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</row>
    <row r="223" spans="1:60" outlineLevel="1" x14ac:dyDescent="0.25">
      <c r="A223" s="185">
        <v>202</v>
      </c>
      <c r="B223" s="186" t="s">
        <v>2619</v>
      </c>
      <c r="C223" s="192" t="s">
        <v>2782</v>
      </c>
      <c r="D223" s="187" t="s">
        <v>888</v>
      </c>
      <c r="E223" s="188">
        <v>4</v>
      </c>
      <c r="F223" s="189"/>
      <c r="G223" s="190">
        <f t="shared" si="70"/>
        <v>0</v>
      </c>
      <c r="H223" s="189"/>
      <c r="I223" s="190">
        <f t="shared" si="71"/>
        <v>0</v>
      </c>
      <c r="J223" s="189"/>
      <c r="K223" s="190">
        <f t="shared" si="72"/>
        <v>0</v>
      </c>
      <c r="L223" s="190">
        <v>12</v>
      </c>
      <c r="M223" s="190">
        <f t="shared" si="73"/>
        <v>0</v>
      </c>
      <c r="N223" s="188">
        <v>0</v>
      </c>
      <c r="O223" s="188">
        <f t="shared" si="74"/>
        <v>0</v>
      </c>
      <c r="P223" s="188">
        <v>0</v>
      </c>
      <c r="Q223" s="188">
        <f t="shared" si="75"/>
        <v>0</v>
      </c>
      <c r="R223" s="190"/>
      <c r="S223" s="190" t="s">
        <v>443</v>
      </c>
      <c r="T223" s="191" t="s">
        <v>359</v>
      </c>
      <c r="U223" s="160">
        <v>0</v>
      </c>
      <c r="V223" s="160">
        <f t="shared" si="76"/>
        <v>0</v>
      </c>
      <c r="W223" s="160"/>
      <c r="X223" s="160" t="s">
        <v>1304</v>
      </c>
      <c r="Y223" s="160" t="s">
        <v>361</v>
      </c>
      <c r="Z223" s="150"/>
      <c r="AA223" s="150"/>
      <c r="AB223" s="150"/>
      <c r="AC223" s="150"/>
      <c r="AD223" s="150"/>
      <c r="AE223" s="150"/>
      <c r="AF223" s="150"/>
      <c r="AG223" s="150" t="s">
        <v>2631</v>
      </c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</row>
    <row r="224" spans="1:60" x14ac:dyDescent="0.25">
      <c r="A224" s="162" t="s">
        <v>353</v>
      </c>
      <c r="B224" s="163" t="s">
        <v>207</v>
      </c>
      <c r="C224" s="177" t="s">
        <v>208</v>
      </c>
      <c r="D224" s="164"/>
      <c r="E224" s="165"/>
      <c r="F224" s="166"/>
      <c r="G224" s="166">
        <f>SUMIF(AG225:AG291,"&lt;&gt;NOR",G225:G291)</f>
        <v>0</v>
      </c>
      <c r="H224" s="166"/>
      <c r="I224" s="166">
        <f>SUM(I225:I291)</f>
        <v>0</v>
      </c>
      <c r="J224" s="166"/>
      <c r="K224" s="166">
        <f>SUM(K225:K291)</f>
        <v>0</v>
      </c>
      <c r="L224" s="166"/>
      <c r="M224" s="166">
        <f>SUM(M225:M291)</f>
        <v>0</v>
      </c>
      <c r="N224" s="165"/>
      <c r="O224" s="165">
        <f>SUM(O225:O291)</f>
        <v>0</v>
      </c>
      <c r="P224" s="165"/>
      <c r="Q224" s="165">
        <f>SUM(Q225:Q291)</f>
        <v>0</v>
      </c>
      <c r="R224" s="166"/>
      <c r="S224" s="166"/>
      <c r="T224" s="167"/>
      <c r="U224" s="161"/>
      <c r="V224" s="161">
        <f>SUM(V225:V291)</f>
        <v>0</v>
      </c>
      <c r="W224" s="161"/>
      <c r="X224" s="161"/>
      <c r="Y224" s="161"/>
      <c r="AG224" t="s">
        <v>354</v>
      </c>
    </row>
    <row r="225" spans="1:60" outlineLevel="1" x14ac:dyDescent="0.25">
      <c r="A225" s="185">
        <v>203</v>
      </c>
      <c r="B225" s="186" t="s">
        <v>2783</v>
      </c>
      <c r="C225" s="192" t="s">
        <v>2784</v>
      </c>
      <c r="D225" s="187" t="s">
        <v>888</v>
      </c>
      <c r="E225" s="188">
        <v>2996</v>
      </c>
      <c r="F225" s="189"/>
      <c r="G225" s="190">
        <f t="shared" ref="G225:G235" si="77">ROUND(E225*F225,2)</f>
        <v>0</v>
      </c>
      <c r="H225" s="189"/>
      <c r="I225" s="190">
        <f t="shared" ref="I225:I235" si="78">ROUND(E225*H225,2)</f>
        <v>0</v>
      </c>
      <c r="J225" s="189"/>
      <c r="K225" s="190">
        <f t="shared" ref="K225:K235" si="79">ROUND(E225*J225,2)</f>
        <v>0</v>
      </c>
      <c r="L225" s="190">
        <v>21</v>
      </c>
      <c r="M225" s="190">
        <f t="shared" ref="M225:M235" si="80">G225*(1+L225/100)</f>
        <v>0</v>
      </c>
      <c r="N225" s="188">
        <v>0</v>
      </c>
      <c r="O225" s="188">
        <f t="shared" ref="O225:O235" si="81">ROUND(E225*N225,2)</f>
        <v>0</v>
      </c>
      <c r="P225" s="188">
        <v>0</v>
      </c>
      <c r="Q225" s="188">
        <f t="shared" ref="Q225:Q235" si="82">ROUND(E225*P225,2)</f>
        <v>0</v>
      </c>
      <c r="R225" s="190"/>
      <c r="S225" s="190" t="s">
        <v>443</v>
      </c>
      <c r="T225" s="191" t="s">
        <v>359</v>
      </c>
      <c r="U225" s="160">
        <v>0</v>
      </c>
      <c r="V225" s="160">
        <f t="shared" ref="V225:V235" si="83">ROUND(E225*U225,2)</f>
        <v>0</v>
      </c>
      <c r="W225" s="160"/>
      <c r="X225" s="160" t="s">
        <v>410</v>
      </c>
      <c r="Y225" s="160" t="s">
        <v>361</v>
      </c>
      <c r="Z225" s="150"/>
      <c r="AA225" s="150"/>
      <c r="AB225" s="150"/>
      <c r="AC225" s="150"/>
      <c r="AD225" s="150"/>
      <c r="AE225" s="150"/>
      <c r="AF225" s="150"/>
      <c r="AG225" s="150" t="s">
        <v>1780</v>
      </c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</row>
    <row r="226" spans="1:60" outlineLevel="1" x14ac:dyDescent="0.25">
      <c r="A226" s="185">
        <v>204</v>
      </c>
      <c r="B226" s="186" t="s">
        <v>2785</v>
      </c>
      <c r="C226" s="192" t="s">
        <v>2786</v>
      </c>
      <c r="D226" s="187" t="s">
        <v>888</v>
      </c>
      <c r="E226" s="188">
        <v>172</v>
      </c>
      <c r="F226" s="189"/>
      <c r="G226" s="190">
        <f t="shared" si="77"/>
        <v>0</v>
      </c>
      <c r="H226" s="189"/>
      <c r="I226" s="190">
        <f t="shared" si="78"/>
        <v>0</v>
      </c>
      <c r="J226" s="189"/>
      <c r="K226" s="190">
        <f t="shared" si="79"/>
        <v>0</v>
      </c>
      <c r="L226" s="190">
        <v>21</v>
      </c>
      <c r="M226" s="190">
        <f t="shared" si="80"/>
        <v>0</v>
      </c>
      <c r="N226" s="188">
        <v>0</v>
      </c>
      <c r="O226" s="188">
        <f t="shared" si="81"/>
        <v>0</v>
      </c>
      <c r="P226" s="188">
        <v>0</v>
      </c>
      <c r="Q226" s="188">
        <f t="shared" si="82"/>
        <v>0</v>
      </c>
      <c r="R226" s="190"/>
      <c r="S226" s="190" t="s">
        <v>443</v>
      </c>
      <c r="T226" s="191" t="s">
        <v>359</v>
      </c>
      <c r="U226" s="160">
        <v>0</v>
      </c>
      <c r="V226" s="160">
        <f t="shared" si="83"/>
        <v>0</v>
      </c>
      <c r="W226" s="160"/>
      <c r="X226" s="160" t="s">
        <v>410</v>
      </c>
      <c r="Y226" s="160" t="s">
        <v>361</v>
      </c>
      <c r="Z226" s="150"/>
      <c r="AA226" s="150"/>
      <c r="AB226" s="150"/>
      <c r="AC226" s="150"/>
      <c r="AD226" s="150"/>
      <c r="AE226" s="150"/>
      <c r="AF226" s="150"/>
      <c r="AG226" s="150" t="s">
        <v>1780</v>
      </c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</row>
    <row r="227" spans="1:60" outlineLevel="1" x14ac:dyDescent="0.25">
      <c r="A227" s="185">
        <v>205</v>
      </c>
      <c r="B227" s="186" t="s">
        <v>2615</v>
      </c>
      <c r="C227" s="192" t="s">
        <v>2787</v>
      </c>
      <c r="D227" s="187" t="s">
        <v>407</v>
      </c>
      <c r="E227" s="188">
        <v>75.760000000000005</v>
      </c>
      <c r="F227" s="189"/>
      <c r="G227" s="190">
        <f t="shared" si="77"/>
        <v>0</v>
      </c>
      <c r="H227" s="189"/>
      <c r="I227" s="190">
        <f t="shared" si="78"/>
        <v>0</v>
      </c>
      <c r="J227" s="189"/>
      <c r="K227" s="190">
        <f t="shared" si="79"/>
        <v>0</v>
      </c>
      <c r="L227" s="190">
        <v>21</v>
      </c>
      <c r="M227" s="190">
        <f t="shared" si="80"/>
        <v>0</v>
      </c>
      <c r="N227" s="188">
        <v>0</v>
      </c>
      <c r="O227" s="188">
        <f t="shared" si="81"/>
        <v>0</v>
      </c>
      <c r="P227" s="188">
        <v>0</v>
      </c>
      <c r="Q227" s="188">
        <f t="shared" si="82"/>
        <v>0</v>
      </c>
      <c r="R227" s="190"/>
      <c r="S227" s="190" t="s">
        <v>443</v>
      </c>
      <c r="T227" s="191" t="s">
        <v>359</v>
      </c>
      <c r="U227" s="160">
        <v>0</v>
      </c>
      <c r="V227" s="160">
        <f t="shared" si="83"/>
        <v>0</v>
      </c>
      <c r="W227" s="160"/>
      <c r="X227" s="160" t="s">
        <v>1304</v>
      </c>
      <c r="Y227" s="160" t="s">
        <v>361</v>
      </c>
      <c r="Z227" s="150"/>
      <c r="AA227" s="150"/>
      <c r="AB227" s="150"/>
      <c r="AC227" s="150"/>
      <c r="AD227" s="150"/>
      <c r="AE227" s="150"/>
      <c r="AF227" s="150"/>
      <c r="AG227" s="150" t="s">
        <v>2631</v>
      </c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</row>
    <row r="228" spans="1:60" ht="20.399999999999999" outlineLevel="1" x14ac:dyDescent="0.25">
      <c r="A228" s="185">
        <v>206</v>
      </c>
      <c r="B228" s="186" t="s">
        <v>2788</v>
      </c>
      <c r="C228" s="192" t="s">
        <v>2789</v>
      </c>
      <c r="D228" s="187" t="s">
        <v>888</v>
      </c>
      <c r="E228" s="188">
        <v>275</v>
      </c>
      <c r="F228" s="189"/>
      <c r="G228" s="190">
        <f t="shared" si="77"/>
        <v>0</v>
      </c>
      <c r="H228" s="189"/>
      <c r="I228" s="190">
        <f t="shared" si="78"/>
        <v>0</v>
      </c>
      <c r="J228" s="189"/>
      <c r="K228" s="190">
        <f t="shared" si="79"/>
        <v>0</v>
      </c>
      <c r="L228" s="190">
        <v>21</v>
      </c>
      <c r="M228" s="190">
        <f t="shared" si="80"/>
        <v>0</v>
      </c>
      <c r="N228" s="188">
        <v>0</v>
      </c>
      <c r="O228" s="188">
        <f t="shared" si="81"/>
        <v>0</v>
      </c>
      <c r="P228" s="188">
        <v>0</v>
      </c>
      <c r="Q228" s="188">
        <f t="shared" si="82"/>
        <v>0</v>
      </c>
      <c r="R228" s="190"/>
      <c r="S228" s="190" t="s">
        <v>443</v>
      </c>
      <c r="T228" s="191" t="s">
        <v>359</v>
      </c>
      <c r="U228" s="160">
        <v>0</v>
      </c>
      <c r="V228" s="160">
        <f t="shared" si="83"/>
        <v>0</v>
      </c>
      <c r="W228" s="160"/>
      <c r="X228" s="160" t="s">
        <v>410</v>
      </c>
      <c r="Y228" s="160" t="s">
        <v>361</v>
      </c>
      <c r="Z228" s="150"/>
      <c r="AA228" s="150"/>
      <c r="AB228" s="150"/>
      <c r="AC228" s="150"/>
      <c r="AD228" s="150"/>
      <c r="AE228" s="150"/>
      <c r="AF228" s="150"/>
      <c r="AG228" s="150" t="s">
        <v>1780</v>
      </c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</row>
    <row r="229" spans="1:60" ht="20.399999999999999" outlineLevel="1" x14ac:dyDescent="0.25">
      <c r="A229" s="185">
        <v>207</v>
      </c>
      <c r="B229" s="186" t="s">
        <v>2790</v>
      </c>
      <c r="C229" s="192" t="s">
        <v>2791</v>
      </c>
      <c r="D229" s="187" t="s">
        <v>888</v>
      </c>
      <c r="E229" s="188">
        <v>910</v>
      </c>
      <c r="F229" s="189"/>
      <c r="G229" s="190">
        <f t="shared" si="77"/>
        <v>0</v>
      </c>
      <c r="H229" s="189"/>
      <c r="I229" s="190">
        <f t="shared" si="78"/>
        <v>0</v>
      </c>
      <c r="J229" s="189"/>
      <c r="K229" s="190">
        <f t="shared" si="79"/>
        <v>0</v>
      </c>
      <c r="L229" s="190">
        <v>21</v>
      </c>
      <c r="M229" s="190">
        <f t="shared" si="80"/>
        <v>0</v>
      </c>
      <c r="N229" s="188">
        <v>0</v>
      </c>
      <c r="O229" s="188">
        <f t="shared" si="81"/>
        <v>0</v>
      </c>
      <c r="P229" s="188">
        <v>0</v>
      </c>
      <c r="Q229" s="188">
        <f t="shared" si="82"/>
        <v>0</v>
      </c>
      <c r="R229" s="190"/>
      <c r="S229" s="190" t="s">
        <v>443</v>
      </c>
      <c r="T229" s="191" t="s">
        <v>359</v>
      </c>
      <c r="U229" s="160">
        <v>0</v>
      </c>
      <c r="V229" s="160">
        <f t="shared" si="83"/>
        <v>0</v>
      </c>
      <c r="W229" s="160"/>
      <c r="X229" s="160" t="s">
        <v>410</v>
      </c>
      <c r="Y229" s="160" t="s">
        <v>361</v>
      </c>
      <c r="Z229" s="150"/>
      <c r="AA229" s="150"/>
      <c r="AB229" s="150"/>
      <c r="AC229" s="150"/>
      <c r="AD229" s="150"/>
      <c r="AE229" s="150"/>
      <c r="AF229" s="150"/>
      <c r="AG229" s="150" t="s">
        <v>1780</v>
      </c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</row>
    <row r="230" spans="1:60" ht="20.399999999999999" outlineLevel="1" x14ac:dyDescent="0.25">
      <c r="A230" s="185">
        <v>208</v>
      </c>
      <c r="B230" s="186" t="s">
        <v>2792</v>
      </c>
      <c r="C230" s="192" t="s">
        <v>2793</v>
      </c>
      <c r="D230" s="187" t="s">
        <v>888</v>
      </c>
      <c r="E230" s="188">
        <v>17</v>
      </c>
      <c r="F230" s="189"/>
      <c r="G230" s="190">
        <f t="shared" si="77"/>
        <v>0</v>
      </c>
      <c r="H230" s="189"/>
      <c r="I230" s="190">
        <f t="shared" si="78"/>
        <v>0</v>
      </c>
      <c r="J230" s="189"/>
      <c r="K230" s="190">
        <f t="shared" si="79"/>
        <v>0</v>
      </c>
      <c r="L230" s="190">
        <v>21</v>
      </c>
      <c r="M230" s="190">
        <f t="shared" si="80"/>
        <v>0</v>
      </c>
      <c r="N230" s="188">
        <v>0</v>
      </c>
      <c r="O230" s="188">
        <f t="shared" si="81"/>
        <v>0</v>
      </c>
      <c r="P230" s="188">
        <v>0</v>
      </c>
      <c r="Q230" s="188">
        <f t="shared" si="82"/>
        <v>0</v>
      </c>
      <c r="R230" s="190"/>
      <c r="S230" s="190" t="s">
        <v>443</v>
      </c>
      <c r="T230" s="191" t="s">
        <v>359</v>
      </c>
      <c r="U230" s="160">
        <v>0</v>
      </c>
      <c r="V230" s="160">
        <f t="shared" si="83"/>
        <v>0</v>
      </c>
      <c r="W230" s="160"/>
      <c r="X230" s="160" t="s">
        <v>410</v>
      </c>
      <c r="Y230" s="160" t="s">
        <v>361</v>
      </c>
      <c r="Z230" s="150"/>
      <c r="AA230" s="150"/>
      <c r="AB230" s="150"/>
      <c r="AC230" s="150"/>
      <c r="AD230" s="150"/>
      <c r="AE230" s="150"/>
      <c r="AF230" s="150"/>
      <c r="AG230" s="150" t="s">
        <v>1780</v>
      </c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</row>
    <row r="231" spans="1:60" ht="20.399999999999999" outlineLevel="1" x14ac:dyDescent="0.25">
      <c r="A231" s="185">
        <v>209</v>
      </c>
      <c r="B231" s="186" t="s">
        <v>2794</v>
      </c>
      <c r="C231" s="192" t="s">
        <v>2795</v>
      </c>
      <c r="D231" s="187" t="s">
        <v>888</v>
      </c>
      <c r="E231" s="188">
        <v>275</v>
      </c>
      <c r="F231" s="189"/>
      <c r="G231" s="190">
        <f t="shared" si="77"/>
        <v>0</v>
      </c>
      <c r="H231" s="189"/>
      <c r="I231" s="190">
        <f t="shared" si="78"/>
        <v>0</v>
      </c>
      <c r="J231" s="189"/>
      <c r="K231" s="190">
        <f t="shared" si="79"/>
        <v>0</v>
      </c>
      <c r="L231" s="190">
        <v>21</v>
      </c>
      <c r="M231" s="190">
        <f t="shared" si="80"/>
        <v>0</v>
      </c>
      <c r="N231" s="188">
        <v>0</v>
      </c>
      <c r="O231" s="188">
        <f t="shared" si="81"/>
        <v>0</v>
      </c>
      <c r="P231" s="188">
        <v>0</v>
      </c>
      <c r="Q231" s="188">
        <f t="shared" si="82"/>
        <v>0</v>
      </c>
      <c r="R231" s="190"/>
      <c r="S231" s="190" t="s">
        <v>443</v>
      </c>
      <c r="T231" s="191" t="s">
        <v>359</v>
      </c>
      <c r="U231" s="160">
        <v>0</v>
      </c>
      <c r="V231" s="160">
        <f t="shared" si="83"/>
        <v>0</v>
      </c>
      <c r="W231" s="160"/>
      <c r="X231" s="160" t="s">
        <v>410</v>
      </c>
      <c r="Y231" s="160" t="s">
        <v>361</v>
      </c>
      <c r="Z231" s="150"/>
      <c r="AA231" s="150"/>
      <c r="AB231" s="150"/>
      <c r="AC231" s="150"/>
      <c r="AD231" s="150"/>
      <c r="AE231" s="150"/>
      <c r="AF231" s="150"/>
      <c r="AG231" s="150" t="s">
        <v>1780</v>
      </c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</row>
    <row r="232" spans="1:60" ht="20.399999999999999" outlineLevel="1" x14ac:dyDescent="0.25">
      <c r="A232" s="185">
        <v>210</v>
      </c>
      <c r="B232" s="186" t="s">
        <v>2796</v>
      </c>
      <c r="C232" s="192" t="s">
        <v>2797</v>
      </c>
      <c r="D232" s="187" t="s">
        <v>888</v>
      </c>
      <c r="E232" s="188">
        <v>910</v>
      </c>
      <c r="F232" s="189"/>
      <c r="G232" s="190">
        <f t="shared" si="77"/>
        <v>0</v>
      </c>
      <c r="H232" s="189"/>
      <c r="I232" s="190">
        <f t="shared" si="78"/>
        <v>0</v>
      </c>
      <c r="J232" s="189"/>
      <c r="K232" s="190">
        <f t="shared" si="79"/>
        <v>0</v>
      </c>
      <c r="L232" s="190">
        <v>21</v>
      </c>
      <c r="M232" s="190">
        <f t="shared" si="80"/>
        <v>0</v>
      </c>
      <c r="N232" s="188">
        <v>0</v>
      </c>
      <c r="O232" s="188">
        <f t="shared" si="81"/>
        <v>0</v>
      </c>
      <c r="P232" s="188">
        <v>0</v>
      </c>
      <c r="Q232" s="188">
        <f t="shared" si="82"/>
        <v>0</v>
      </c>
      <c r="R232" s="190"/>
      <c r="S232" s="190" t="s">
        <v>443</v>
      </c>
      <c r="T232" s="191" t="s">
        <v>359</v>
      </c>
      <c r="U232" s="160">
        <v>0</v>
      </c>
      <c r="V232" s="160">
        <f t="shared" si="83"/>
        <v>0</v>
      </c>
      <c r="W232" s="160"/>
      <c r="X232" s="160" t="s">
        <v>410</v>
      </c>
      <c r="Y232" s="160" t="s">
        <v>361</v>
      </c>
      <c r="Z232" s="150"/>
      <c r="AA232" s="150"/>
      <c r="AB232" s="150"/>
      <c r="AC232" s="150"/>
      <c r="AD232" s="150"/>
      <c r="AE232" s="150"/>
      <c r="AF232" s="150"/>
      <c r="AG232" s="150" t="s">
        <v>1780</v>
      </c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</row>
    <row r="233" spans="1:60" ht="20.399999999999999" outlineLevel="1" x14ac:dyDescent="0.25">
      <c r="A233" s="185">
        <v>211</v>
      </c>
      <c r="B233" s="186" t="s">
        <v>2798</v>
      </c>
      <c r="C233" s="192" t="s">
        <v>2799</v>
      </c>
      <c r="D233" s="187" t="s">
        <v>888</v>
      </c>
      <c r="E233" s="188">
        <v>17</v>
      </c>
      <c r="F233" s="189"/>
      <c r="G233" s="190">
        <f t="shared" si="77"/>
        <v>0</v>
      </c>
      <c r="H233" s="189"/>
      <c r="I233" s="190">
        <f t="shared" si="78"/>
        <v>0</v>
      </c>
      <c r="J233" s="189"/>
      <c r="K233" s="190">
        <f t="shared" si="79"/>
        <v>0</v>
      </c>
      <c r="L233" s="190">
        <v>21</v>
      </c>
      <c r="M233" s="190">
        <f t="shared" si="80"/>
        <v>0</v>
      </c>
      <c r="N233" s="188">
        <v>0</v>
      </c>
      <c r="O233" s="188">
        <f t="shared" si="81"/>
        <v>0</v>
      </c>
      <c r="P233" s="188">
        <v>0</v>
      </c>
      <c r="Q233" s="188">
        <f t="shared" si="82"/>
        <v>0</v>
      </c>
      <c r="R233" s="190"/>
      <c r="S233" s="190" t="s">
        <v>443</v>
      </c>
      <c r="T233" s="191" t="s">
        <v>359</v>
      </c>
      <c r="U233" s="160">
        <v>0</v>
      </c>
      <c r="V233" s="160">
        <f t="shared" si="83"/>
        <v>0</v>
      </c>
      <c r="W233" s="160"/>
      <c r="X233" s="160" t="s">
        <v>410</v>
      </c>
      <c r="Y233" s="160" t="s">
        <v>361</v>
      </c>
      <c r="Z233" s="150"/>
      <c r="AA233" s="150"/>
      <c r="AB233" s="150"/>
      <c r="AC233" s="150"/>
      <c r="AD233" s="150"/>
      <c r="AE233" s="150"/>
      <c r="AF233" s="150"/>
      <c r="AG233" s="150" t="s">
        <v>1780</v>
      </c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</row>
    <row r="234" spans="1:60" outlineLevel="1" x14ac:dyDescent="0.25">
      <c r="A234" s="185">
        <v>212</v>
      </c>
      <c r="B234" s="186" t="s">
        <v>2800</v>
      </c>
      <c r="C234" s="192" t="s">
        <v>2801</v>
      </c>
      <c r="D234" s="187" t="s">
        <v>888</v>
      </c>
      <c r="E234" s="188">
        <v>2996</v>
      </c>
      <c r="F234" s="189"/>
      <c r="G234" s="190">
        <f t="shared" si="77"/>
        <v>0</v>
      </c>
      <c r="H234" s="189"/>
      <c r="I234" s="190">
        <f t="shared" si="78"/>
        <v>0</v>
      </c>
      <c r="J234" s="189"/>
      <c r="K234" s="190">
        <f t="shared" si="79"/>
        <v>0</v>
      </c>
      <c r="L234" s="190">
        <v>21</v>
      </c>
      <c r="M234" s="190">
        <f t="shared" si="80"/>
        <v>0</v>
      </c>
      <c r="N234" s="188">
        <v>0</v>
      </c>
      <c r="O234" s="188">
        <f t="shared" si="81"/>
        <v>0</v>
      </c>
      <c r="P234" s="188">
        <v>0</v>
      </c>
      <c r="Q234" s="188">
        <f t="shared" si="82"/>
        <v>0</v>
      </c>
      <c r="R234" s="190"/>
      <c r="S234" s="190" t="s">
        <v>443</v>
      </c>
      <c r="T234" s="191" t="s">
        <v>359</v>
      </c>
      <c r="U234" s="160">
        <v>0</v>
      </c>
      <c r="V234" s="160">
        <f t="shared" si="83"/>
        <v>0</v>
      </c>
      <c r="W234" s="160"/>
      <c r="X234" s="160" t="s">
        <v>410</v>
      </c>
      <c r="Y234" s="160" t="s">
        <v>361</v>
      </c>
      <c r="Z234" s="150"/>
      <c r="AA234" s="150"/>
      <c r="AB234" s="150"/>
      <c r="AC234" s="150"/>
      <c r="AD234" s="150"/>
      <c r="AE234" s="150"/>
      <c r="AF234" s="150"/>
      <c r="AG234" s="150" t="s">
        <v>1780</v>
      </c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</row>
    <row r="235" spans="1:60" outlineLevel="1" x14ac:dyDescent="0.25">
      <c r="A235" s="169">
        <v>213</v>
      </c>
      <c r="B235" s="170" t="s">
        <v>2802</v>
      </c>
      <c r="C235" s="178" t="s">
        <v>2803</v>
      </c>
      <c r="D235" s="171" t="s">
        <v>888</v>
      </c>
      <c r="E235" s="172">
        <v>172</v>
      </c>
      <c r="F235" s="173"/>
      <c r="G235" s="174">
        <f t="shared" si="77"/>
        <v>0</v>
      </c>
      <c r="H235" s="173"/>
      <c r="I235" s="174">
        <f t="shared" si="78"/>
        <v>0</v>
      </c>
      <c r="J235" s="173"/>
      <c r="K235" s="174">
        <f t="shared" si="79"/>
        <v>0</v>
      </c>
      <c r="L235" s="174">
        <v>21</v>
      </c>
      <c r="M235" s="174">
        <f t="shared" si="80"/>
        <v>0</v>
      </c>
      <c r="N235" s="172">
        <v>0</v>
      </c>
      <c r="O235" s="172">
        <f t="shared" si="81"/>
        <v>0</v>
      </c>
      <c r="P235" s="172">
        <v>0</v>
      </c>
      <c r="Q235" s="172">
        <f t="shared" si="82"/>
        <v>0</v>
      </c>
      <c r="R235" s="174"/>
      <c r="S235" s="174" t="s">
        <v>443</v>
      </c>
      <c r="T235" s="175" t="s">
        <v>359</v>
      </c>
      <c r="U235" s="160">
        <v>0</v>
      </c>
      <c r="V235" s="160">
        <f t="shared" si="83"/>
        <v>0</v>
      </c>
      <c r="W235" s="160"/>
      <c r="X235" s="160" t="s">
        <v>410</v>
      </c>
      <c r="Y235" s="160" t="s">
        <v>361</v>
      </c>
      <c r="Z235" s="150"/>
      <c r="AA235" s="150"/>
      <c r="AB235" s="150"/>
      <c r="AC235" s="150"/>
      <c r="AD235" s="150"/>
      <c r="AE235" s="150"/>
      <c r="AF235" s="150"/>
      <c r="AG235" s="150" t="s">
        <v>1780</v>
      </c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</row>
    <row r="236" spans="1:60" outlineLevel="2" x14ac:dyDescent="0.25">
      <c r="A236" s="157"/>
      <c r="B236" s="158"/>
      <c r="C236" s="255" t="s">
        <v>2804</v>
      </c>
      <c r="D236" s="256"/>
      <c r="E236" s="256"/>
      <c r="F236" s="256"/>
      <c r="G236" s="256"/>
      <c r="H236" s="160"/>
      <c r="I236" s="160"/>
      <c r="J236" s="160"/>
      <c r="K236" s="160"/>
      <c r="L236" s="160"/>
      <c r="M236" s="160"/>
      <c r="N236" s="159"/>
      <c r="O236" s="159"/>
      <c r="P236" s="159"/>
      <c r="Q236" s="159"/>
      <c r="R236" s="160"/>
      <c r="S236" s="160"/>
      <c r="T236" s="160"/>
      <c r="U236" s="160"/>
      <c r="V236" s="160"/>
      <c r="W236" s="160"/>
      <c r="X236" s="160"/>
      <c r="Y236" s="160"/>
      <c r="Z236" s="150"/>
      <c r="AA236" s="150"/>
      <c r="AB236" s="150"/>
      <c r="AC236" s="150"/>
      <c r="AD236" s="150"/>
      <c r="AE236" s="150"/>
      <c r="AF236" s="150"/>
      <c r="AG236" s="150" t="s">
        <v>363</v>
      </c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</row>
    <row r="237" spans="1:60" outlineLevel="1" x14ac:dyDescent="0.25">
      <c r="A237" s="185">
        <v>214</v>
      </c>
      <c r="B237" s="186" t="s">
        <v>2711</v>
      </c>
      <c r="C237" s="192" t="s">
        <v>2805</v>
      </c>
      <c r="D237" s="187" t="s">
        <v>426</v>
      </c>
      <c r="E237" s="188">
        <v>2.9960000000000001E-2</v>
      </c>
      <c r="F237" s="189"/>
      <c r="G237" s="190">
        <f t="shared" ref="G237:G246" si="84">ROUND(E237*F237,2)</f>
        <v>0</v>
      </c>
      <c r="H237" s="189"/>
      <c r="I237" s="190">
        <f t="shared" ref="I237:I246" si="85">ROUND(E237*H237,2)</f>
        <v>0</v>
      </c>
      <c r="J237" s="189"/>
      <c r="K237" s="190">
        <f t="shared" ref="K237:K246" si="86">ROUND(E237*J237,2)</f>
        <v>0</v>
      </c>
      <c r="L237" s="190">
        <v>21</v>
      </c>
      <c r="M237" s="190">
        <f t="shared" ref="M237:M246" si="87">G237*(1+L237/100)</f>
        <v>0</v>
      </c>
      <c r="N237" s="188">
        <v>0</v>
      </c>
      <c r="O237" s="188">
        <f t="shared" ref="O237:O246" si="88">ROUND(E237*N237,2)</f>
        <v>0</v>
      </c>
      <c r="P237" s="188">
        <v>0</v>
      </c>
      <c r="Q237" s="188">
        <f t="shared" ref="Q237:Q246" si="89">ROUND(E237*P237,2)</f>
        <v>0</v>
      </c>
      <c r="R237" s="190"/>
      <c r="S237" s="190" t="s">
        <v>443</v>
      </c>
      <c r="T237" s="191" t="s">
        <v>359</v>
      </c>
      <c r="U237" s="160">
        <v>0</v>
      </c>
      <c r="V237" s="160">
        <f t="shared" ref="V237:V246" si="90">ROUND(E237*U237,2)</f>
        <v>0</v>
      </c>
      <c r="W237" s="160"/>
      <c r="X237" s="160" t="s">
        <v>1304</v>
      </c>
      <c r="Y237" s="160" t="s">
        <v>361</v>
      </c>
      <c r="Z237" s="150"/>
      <c r="AA237" s="150"/>
      <c r="AB237" s="150"/>
      <c r="AC237" s="150"/>
      <c r="AD237" s="150"/>
      <c r="AE237" s="150"/>
      <c r="AF237" s="150"/>
      <c r="AG237" s="150" t="s">
        <v>1305</v>
      </c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</row>
    <row r="238" spans="1:60" outlineLevel="1" x14ac:dyDescent="0.25">
      <c r="A238" s="185">
        <v>215</v>
      </c>
      <c r="B238" s="186" t="s">
        <v>2711</v>
      </c>
      <c r="C238" s="192" t="s">
        <v>2806</v>
      </c>
      <c r="D238" s="187" t="s">
        <v>426</v>
      </c>
      <c r="E238" s="188">
        <v>9.1000000000000004E-3</v>
      </c>
      <c r="F238" s="189"/>
      <c r="G238" s="190">
        <f t="shared" si="84"/>
        <v>0</v>
      </c>
      <c r="H238" s="189"/>
      <c r="I238" s="190">
        <f t="shared" si="85"/>
        <v>0</v>
      </c>
      <c r="J238" s="189"/>
      <c r="K238" s="190">
        <f t="shared" si="86"/>
        <v>0</v>
      </c>
      <c r="L238" s="190">
        <v>21</v>
      </c>
      <c r="M238" s="190">
        <f t="shared" si="87"/>
        <v>0</v>
      </c>
      <c r="N238" s="188">
        <v>0</v>
      </c>
      <c r="O238" s="188">
        <f t="shared" si="88"/>
        <v>0</v>
      </c>
      <c r="P238" s="188">
        <v>0</v>
      </c>
      <c r="Q238" s="188">
        <f t="shared" si="89"/>
        <v>0</v>
      </c>
      <c r="R238" s="190"/>
      <c r="S238" s="190" t="s">
        <v>443</v>
      </c>
      <c r="T238" s="191" t="s">
        <v>359</v>
      </c>
      <c r="U238" s="160">
        <v>0</v>
      </c>
      <c r="V238" s="160">
        <f t="shared" si="90"/>
        <v>0</v>
      </c>
      <c r="W238" s="160"/>
      <c r="X238" s="160" t="s">
        <v>1304</v>
      </c>
      <c r="Y238" s="160" t="s">
        <v>361</v>
      </c>
      <c r="Z238" s="150"/>
      <c r="AA238" s="150"/>
      <c r="AB238" s="150"/>
      <c r="AC238" s="150"/>
      <c r="AD238" s="150"/>
      <c r="AE238" s="150"/>
      <c r="AF238" s="150"/>
      <c r="AG238" s="150" t="s">
        <v>1305</v>
      </c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</row>
    <row r="239" spans="1:60" outlineLevel="1" x14ac:dyDescent="0.25">
      <c r="A239" s="185">
        <v>216</v>
      </c>
      <c r="B239" s="186" t="s">
        <v>2717</v>
      </c>
      <c r="C239" s="192" t="s">
        <v>2807</v>
      </c>
      <c r="D239" s="187" t="s">
        <v>426</v>
      </c>
      <c r="E239" s="188">
        <v>2.9199999999999999E-3</v>
      </c>
      <c r="F239" s="189"/>
      <c r="G239" s="190">
        <f t="shared" si="84"/>
        <v>0</v>
      </c>
      <c r="H239" s="189"/>
      <c r="I239" s="190">
        <f t="shared" si="85"/>
        <v>0</v>
      </c>
      <c r="J239" s="189"/>
      <c r="K239" s="190">
        <f t="shared" si="86"/>
        <v>0</v>
      </c>
      <c r="L239" s="190">
        <v>21</v>
      </c>
      <c r="M239" s="190">
        <f t="shared" si="87"/>
        <v>0</v>
      </c>
      <c r="N239" s="188">
        <v>0</v>
      </c>
      <c r="O239" s="188">
        <f t="shared" si="88"/>
        <v>0</v>
      </c>
      <c r="P239" s="188">
        <v>0</v>
      </c>
      <c r="Q239" s="188">
        <f t="shared" si="89"/>
        <v>0</v>
      </c>
      <c r="R239" s="190"/>
      <c r="S239" s="190" t="s">
        <v>443</v>
      </c>
      <c r="T239" s="191" t="s">
        <v>359</v>
      </c>
      <c r="U239" s="160">
        <v>0</v>
      </c>
      <c r="V239" s="160">
        <f t="shared" si="90"/>
        <v>0</v>
      </c>
      <c r="W239" s="160"/>
      <c r="X239" s="160" t="s">
        <v>1304</v>
      </c>
      <c r="Y239" s="160" t="s">
        <v>361</v>
      </c>
      <c r="Z239" s="150"/>
      <c r="AA239" s="150"/>
      <c r="AB239" s="150"/>
      <c r="AC239" s="150"/>
      <c r="AD239" s="150"/>
      <c r="AE239" s="150"/>
      <c r="AF239" s="150"/>
      <c r="AG239" s="150" t="s">
        <v>1305</v>
      </c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</row>
    <row r="240" spans="1:60" outlineLevel="1" x14ac:dyDescent="0.25">
      <c r="A240" s="185">
        <v>217</v>
      </c>
      <c r="B240" s="186" t="s">
        <v>2714</v>
      </c>
      <c r="C240" s="192" t="s">
        <v>2715</v>
      </c>
      <c r="D240" s="187" t="s">
        <v>1246</v>
      </c>
      <c r="E240" s="188">
        <v>29.96</v>
      </c>
      <c r="F240" s="189"/>
      <c r="G240" s="190">
        <f t="shared" si="84"/>
        <v>0</v>
      </c>
      <c r="H240" s="189"/>
      <c r="I240" s="190">
        <f t="shared" si="85"/>
        <v>0</v>
      </c>
      <c r="J240" s="189"/>
      <c r="K240" s="190">
        <f t="shared" si="86"/>
        <v>0</v>
      </c>
      <c r="L240" s="190">
        <v>21</v>
      </c>
      <c r="M240" s="190">
        <f t="shared" si="87"/>
        <v>0</v>
      </c>
      <c r="N240" s="188">
        <v>0</v>
      </c>
      <c r="O240" s="188">
        <f t="shared" si="88"/>
        <v>0</v>
      </c>
      <c r="P240" s="188">
        <v>0</v>
      </c>
      <c r="Q240" s="188">
        <f t="shared" si="89"/>
        <v>0</v>
      </c>
      <c r="R240" s="190"/>
      <c r="S240" s="190" t="s">
        <v>443</v>
      </c>
      <c r="T240" s="191" t="s">
        <v>359</v>
      </c>
      <c r="U240" s="160">
        <v>0</v>
      </c>
      <c r="V240" s="160">
        <f t="shared" si="90"/>
        <v>0</v>
      </c>
      <c r="W240" s="160"/>
      <c r="X240" s="160" t="s">
        <v>744</v>
      </c>
      <c r="Y240" s="160" t="s">
        <v>361</v>
      </c>
      <c r="Z240" s="150"/>
      <c r="AA240" s="150"/>
      <c r="AB240" s="150"/>
      <c r="AC240" s="150"/>
      <c r="AD240" s="150"/>
      <c r="AE240" s="150"/>
      <c r="AF240" s="150"/>
      <c r="AG240" s="150" t="s">
        <v>1758</v>
      </c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</row>
    <row r="241" spans="1:60" outlineLevel="1" x14ac:dyDescent="0.25">
      <c r="A241" s="185">
        <v>218</v>
      </c>
      <c r="B241" s="186" t="s">
        <v>2714</v>
      </c>
      <c r="C241" s="192" t="s">
        <v>2808</v>
      </c>
      <c r="D241" s="187" t="s">
        <v>1246</v>
      </c>
      <c r="E241" s="188">
        <v>12.02</v>
      </c>
      <c r="F241" s="189"/>
      <c r="G241" s="190">
        <f t="shared" si="84"/>
        <v>0</v>
      </c>
      <c r="H241" s="189"/>
      <c r="I241" s="190">
        <f t="shared" si="85"/>
        <v>0</v>
      </c>
      <c r="J241" s="189"/>
      <c r="K241" s="190">
        <f t="shared" si="86"/>
        <v>0</v>
      </c>
      <c r="L241" s="190">
        <v>21</v>
      </c>
      <c r="M241" s="190">
        <f t="shared" si="87"/>
        <v>0</v>
      </c>
      <c r="N241" s="188">
        <v>0</v>
      </c>
      <c r="O241" s="188">
        <f t="shared" si="88"/>
        <v>0</v>
      </c>
      <c r="P241" s="188">
        <v>0</v>
      </c>
      <c r="Q241" s="188">
        <f t="shared" si="89"/>
        <v>0</v>
      </c>
      <c r="R241" s="190"/>
      <c r="S241" s="190" t="s">
        <v>443</v>
      </c>
      <c r="T241" s="191" t="s">
        <v>359</v>
      </c>
      <c r="U241" s="160">
        <v>0</v>
      </c>
      <c r="V241" s="160">
        <f t="shared" si="90"/>
        <v>0</v>
      </c>
      <c r="W241" s="160"/>
      <c r="X241" s="160" t="s">
        <v>1304</v>
      </c>
      <c r="Y241" s="160" t="s">
        <v>361</v>
      </c>
      <c r="Z241" s="150"/>
      <c r="AA241" s="150"/>
      <c r="AB241" s="150"/>
      <c r="AC241" s="150"/>
      <c r="AD241" s="150"/>
      <c r="AE241" s="150"/>
      <c r="AF241" s="150"/>
      <c r="AG241" s="150" t="s">
        <v>2631</v>
      </c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</row>
    <row r="242" spans="1:60" outlineLevel="1" x14ac:dyDescent="0.25">
      <c r="A242" s="185">
        <v>219</v>
      </c>
      <c r="B242" s="186" t="s">
        <v>2809</v>
      </c>
      <c r="C242" s="192" t="s">
        <v>2810</v>
      </c>
      <c r="D242" s="187" t="s">
        <v>407</v>
      </c>
      <c r="E242" s="188">
        <v>75.623999999999995</v>
      </c>
      <c r="F242" s="189"/>
      <c r="G242" s="190">
        <f t="shared" si="84"/>
        <v>0</v>
      </c>
      <c r="H242" s="189"/>
      <c r="I242" s="190">
        <f t="shared" si="85"/>
        <v>0</v>
      </c>
      <c r="J242" s="189"/>
      <c r="K242" s="190">
        <f t="shared" si="86"/>
        <v>0</v>
      </c>
      <c r="L242" s="190">
        <v>21</v>
      </c>
      <c r="M242" s="190">
        <f t="shared" si="87"/>
        <v>0</v>
      </c>
      <c r="N242" s="188">
        <v>0</v>
      </c>
      <c r="O242" s="188">
        <f t="shared" si="88"/>
        <v>0</v>
      </c>
      <c r="P242" s="188">
        <v>0</v>
      </c>
      <c r="Q242" s="188">
        <f t="shared" si="89"/>
        <v>0</v>
      </c>
      <c r="R242" s="190"/>
      <c r="S242" s="190" t="s">
        <v>443</v>
      </c>
      <c r="T242" s="191" t="s">
        <v>359</v>
      </c>
      <c r="U242" s="160">
        <v>0</v>
      </c>
      <c r="V242" s="160">
        <f t="shared" si="90"/>
        <v>0</v>
      </c>
      <c r="W242" s="160"/>
      <c r="X242" s="160" t="s">
        <v>410</v>
      </c>
      <c r="Y242" s="160" t="s">
        <v>361</v>
      </c>
      <c r="Z242" s="150"/>
      <c r="AA242" s="150"/>
      <c r="AB242" s="150"/>
      <c r="AC242" s="150"/>
      <c r="AD242" s="150"/>
      <c r="AE242" s="150"/>
      <c r="AF242" s="150"/>
      <c r="AG242" s="150" t="s">
        <v>1780</v>
      </c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</row>
    <row r="243" spans="1:60" outlineLevel="1" x14ac:dyDescent="0.25">
      <c r="A243" s="185">
        <v>220</v>
      </c>
      <c r="B243" s="186" t="s">
        <v>2809</v>
      </c>
      <c r="C243" s="192" t="s">
        <v>2811</v>
      </c>
      <c r="D243" s="187" t="s">
        <v>407</v>
      </c>
      <c r="E243" s="188">
        <v>48</v>
      </c>
      <c r="F243" s="189"/>
      <c r="G243" s="190">
        <f t="shared" si="84"/>
        <v>0</v>
      </c>
      <c r="H243" s="189"/>
      <c r="I243" s="190">
        <f t="shared" si="85"/>
        <v>0</v>
      </c>
      <c r="J243" s="189"/>
      <c r="K243" s="190">
        <f t="shared" si="86"/>
        <v>0</v>
      </c>
      <c r="L243" s="190">
        <v>21</v>
      </c>
      <c r="M243" s="190">
        <f t="shared" si="87"/>
        <v>0</v>
      </c>
      <c r="N243" s="188">
        <v>0</v>
      </c>
      <c r="O243" s="188">
        <f t="shared" si="88"/>
        <v>0</v>
      </c>
      <c r="P243" s="188">
        <v>0</v>
      </c>
      <c r="Q243" s="188">
        <f t="shared" si="89"/>
        <v>0</v>
      </c>
      <c r="R243" s="190"/>
      <c r="S243" s="190" t="s">
        <v>443</v>
      </c>
      <c r="T243" s="191" t="s">
        <v>359</v>
      </c>
      <c r="U243" s="160">
        <v>0</v>
      </c>
      <c r="V243" s="160">
        <f t="shared" si="90"/>
        <v>0</v>
      </c>
      <c r="W243" s="160"/>
      <c r="X243" s="160" t="s">
        <v>1304</v>
      </c>
      <c r="Y243" s="160" t="s">
        <v>361</v>
      </c>
      <c r="Z243" s="150"/>
      <c r="AA243" s="150"/>
      <c r="AB243" s="150"/>
      <c r="AC243" s="150"/>
      <c r="AD243" s="150"/>
      <c r="AE243" s="150"/>
      <c r="AF243" s="150"/>
      <c r="AG243" s="150" t="s">
        <v>1305</v>
      </c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</row>
    <row r="244" spans="1:60" outlineLevel="1" x14ac:dyDescent="0.25">
      <c r="A244" s="185">
        <v>221</v>
      </c>
      <c r="B244" s="186" t="s">
        <v>2723</v>
      </c>
      <c r="C244" s="192" t="s">
        <v>2812</v>
      </c>
      <c r="D244" s="187" t="s">
        <v>446</v>
      </c>
      <c r="E244" s="188">
        <v>630.20000000000005</v>
      </c>
      <c r="F244" s="189"/>
      <c r="G244" s="190">
        <f t="shared" si="84"/>
        <v>0</v>
      </c>
      <c r="H244" s="189"/>
      <c r="I244" s="190">
        <f t="shared" si="85"/>
        <v>0</v>
      </c>
      <c r="J244" s="189"/>
      <c r="K244" s="190">
        <f t="shared" si="86"/>
        <v>0</v>
      </c>
      <c r="L244" s="190">
        <v>21</v>
      </c>
      <c r="M244" s="190">
        <f t="shared" si="87"/>
        <v>0</v>
      </c>
      <c r="N244" s="188">
        <v>0</v>
      </c>
      <c r="O244" s="188">
        <f t="shared" si="88"/>
        <v>0</v>
      </c>
      <c r="P244" s="188">
        <v>0</v>
      </c>
      <c r="Q244" s="188">
        <f t="shared" si="89"/>
        <v>0</v>
      </c>
      <c r="R244" s="190"/>
      <c r="S244" s="190" t="s">
        <v>443</v>
      </c>
      <c r="T244" s="191" t="s">
        <v>359</v>
      </c>
      <c r="U244" s="160">
        <v>0</v>
      </c>
      <c r="V244" s="160">
        <f t="shared" si="90"/>
        <v>0</v>
      </c>
      <c r="W244" s="160"/>
      <c r="X244" s="160" t="s">
        <v>1304</v>
      </c>
      <c r="Y244" s="160" t="s">
        <v>361</v>
      </c>
      <c r="Z244" s="150"/>
      <c r="AA244" s="150"/>
      <c r="AB244" s="150"/>
      <c r="AC244" s="150"/>
      <c r="AD244" s="150"/>
      <c r="AE244" s="150"/>
      <c r="AF244" s="150"/>
      <c r="AG244" s="150" t="s">
        <v>1305</v>
      </c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</row>
    <row r="245" spans="1:60" outlineLevel="1" x14ac:dyDescent="0.25">
      <c r="A245" s="185">
        <v>222</v>
      </c>
      <c r="B245" s="186" t="s">
        <v>2723</v>
      </c>
      <c r="C245" s="192" t="s">
        <v>2813</v>
      </c>
      <c r="D245" s="187" t="s">
        <v>446</v>
      </c>
      <c r="E245" s="188">
        <v>400</v>
      </c>
      <c r="F245" s="189"/>
      <c r="G245" s="190">
        <f t="shared" si="84"/>
        <v>0</v>
      </c>
      <c r="H245" s="189"/>
      <c r="I245" s="190">
        <f t="shared" si="85"/>
        <v>0</v>
      </c>
      <c r="J245" s="189"/>
      <c r="K245" s="190">
        <f t="shared" si="86"/>
        <v>0</v>
      </c>
      <c r="L245" s="190">
        <v>21</v>
      </c>
      <c r="M245" s="190">
        <f t="shared" si="87"/>
        <v>0</v>
      </c>
      <c r="N245" s="188">
        <v>0</v>
      </c>
      <c r="O245" s="188">
        <f t="shared" si="88"/>
        <v>0</v>
      </c>
      <c r="P245" s="188">
        <v>0</v>
      </c>
      <c r="Q245" s="188">
        <f t="shared" si="89"/>
        <v>0</v>
      </c>
      <c r="R245" s="190"/>
      <c r="S245" s="190" t="s">
        <v>443</v>
      </c>
      <c r="T245" s="191" t="s">
        <v>359</v>
      </c>
      <c r="U245" s="160">
        <v>0</v>
      </c>
      <c r="V245" s="160">
        <f t="shared" si="90"/>
        <v>0</v>
      </c>
      <c r="W245" s="160"/>
      <c r="X245" s="160" t="s">
        <v>1304</v>
      </c>
      <c r="Y245" s="160" t="s">
        <v>361</v>
      </c>
      <c r="Z245" s="150"/>
      <c r="AA245" s="150"/>
      <c r="AB245" s="150"/>
      <c r="AC245" s="150"/>
      <c r="AD245" s="150"/>
      <c r="AE245" s="150"/>
      <c r="AF245" s="150"/>
      <c r="AG245" s="150" t="s">
        <v>1305</v>
      </c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</row>
    <row r="246" spans="1:60" outlineLevel="1" x14ac:dyDescent="0.25">
      <c r="A246" s="169">
        <v>223</v>
      </c>
      <c r="B246" s="170" t="s">
        <v>2731</v>
      </c>
      <c r="C246" s="178" t="s">
        <v>2814</v>
      </c>
      <c r="D246" s="171" t="s">
        <v>446</v>
      </c>
      <c r="E246" s="172">
        <v>90</v>
      </c>
      <c r="F246" s="173"/>
      <c r="G246" s="174">
        <f t="shared" si="84"/>
        <v>0</v>
      </c>
      <c r="H246" s="173"/>
      <c r="I246" s="174">
        <f t="shared" si="85"/>
        <v>0</v>
      </c>
      <c r="J246" s="173"/>
      <c r="K246" s="174">
        <f t="shared" si="86"/>
        <v>0</v>
      </c>
      <c r="L246" s="174">
        <v>21</v>
      </c>
      <c r="M246" s="174">
        <f t="shared" si="87"/>
        <v>0</v>
      </c>
      <c r="N246" s="172">
        <v>0</v>
      </c>
      <c r="O246" s="172">
        <f t="shared" si="88"/>
        <v>0</v>
      </c>
      <c r="P246" s="172">
        <v>0</v>
      </c>
      <c r="Q246" s="172">
        <f t="shared" si="89"/>
        <v>0</v>
      </c>
      <c r="R246" s="174"/>
      <c r="S246" s="174" t="s">
        <v>443</v>
      </c>
      <c r="T246" s="175" t="s">
        <v>359</v>
      </c>
      <c r="U246" s="160">
        <v>0</v>
      </c>
      <c r="V246" s="160">
        <f t="shared" si="90"/>
        <v>0</v>
      </c>
      <c r="W246" s="160"/>
      <c r="X246" s="160" t="s">
        <v>1304</v>
      </c>
      <c r="Y246" s="160" t="s">
        <v>361</v>
      </c>
      <c r="Z246" s="150"/>
      <c r="AA246" s="150"/>
      <c r="AB246" s="150"/>
      <c r="AC246" s="150"/>
      <c r="AD246" s="150"/>
      <c r="AE246" s="150"/>
      <c r="AF246" s="150"/>
      <c r="AG246" s="150" t="s">
        <v>1305</v>
      </c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</row>
    <row r="247" spans="1:60" outlineLevel="2" x14ac:dyDescent="0.25">
      <c r="A247" s="157"/>
      <c r="B247" s="158"/>
      <c r="C247" s="255" t="s">
        <v>2815</v>
      </c>
      <c r="D247" s="256"/>
      <c r="E247" s="256"/>
      <c r="F247" s="256"/>
      <c r="G247" s="256"/>
      <c r="H247" s="160"/>
      <c r="I247" s="160"/>
      <c r="J247" s="160"/>
      <c r="K247" s="160"/>
      <c r="L247" s="160"/>
      <c r="M247" s="160"/>
      <c r="N247" s="159"/>
      <c r="O247" s="159"/>
      <c r="P247" s="159"/>
      <c r="Q247" s="159"/>
      <c r="R247" s="160"/>
      <c r="S247" s="160"/>
      <c r="T247" s="160"/>
      <c r="U247" s="160"/>
      <c r="V247" s="160"/>
      <c r="W247" s="160"/>
      <c r="X247" s="160"/>
      <c r="Y247" s="160"/>
      <c r="Z247" s="150"/>
      <c r="AA247" s="150"/>
      <c r="AB247" s="150"/>
      <c r="AC247" s="150"/>
      <c r="AD247" s="150"/>
      <c r="AE247" s="150"/>
      <c r="AF247" s="150"/>
      <c r="AG247" s="150" t="s">
        <v>363</v>
      </c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</row>
    <row r="248" spans="1:60" outlineLevel="1" x14ac:dyDescent="0.25">
      <c r="A248" s="185">
        <v>224</v>
      </c>
      <c r="B248" s="186" t="s">
        <v>2726</v>
      </c>
      <c r="C248" s="192" t="s">
        <v>2727</v>
      </c>
      <c r="D248" s="187" t="s">
        <v>407</v>
      </c>
      <c r="E248" s="188">
        <v>63.02</v>
      </c>
      <c r="F248" s="189"/>
      <c r="G248" s="190">
        <f t="shared" ref="G248:G291" si="91">ROUND(E248*F248,2)</f>
        <v>0</v>
      </c>
      <c r="H248" s="189"/>
      <c r="I248" s="190">
        <f t="shared" ref="I248:I291" si="92">ROUND(E248*H248,2)</f>
        <v>0</v>
      </c>
      <c r="J248" s="189"/>
      <c r="K248" s="190">
        <f t="shared" ref="K248:K291" si="93">ROUND(E248*J248,2)</f>
        <v>0</v>
      </c>
      <c r="L248" s="190">
        <v>21</v>
      </c>
      <c r="M248" s="190">
        <f t="shared" ref="M248:M291" si="94">G248*(1+L248/100)</f>
        <v>0</v>
      </c>
      <c r="N248" s="188">
        <v>0</v>
      </c>
      <c r="O248" s="188">
        <f t="shared" ref="O248:O291" si="95">ROUND(E248*N248,2)</f>
        <v>0</v>
      </c>
      <c r="P248" s="188">
        <v>0</v>
      </c>
      <c r="Q248" s="188">
        <f t="shared" ref="Q248:Q291" si="96">ROUND(E248*P248,2)</f>
        <v>0</v>
      </c>
      <c r="R248" s="190"/>
      <c r="S248" s="190" t="s">
        <v>443</v>
      </c>
      <c r="T248" s="191" t="s">
        <v>359</v>
      </c>
      <c r="U248" s="160">
        <v>0</v>
      </c>
      <c r="V248" s="160">
        <f t="shared" ref="V248:V291" si="97">ROUND(E248*U248,2)</f>
        <v>0</v>
      </c>
      <c r="W248" s="160"/>
      <c r="X248" s="160" t="s">
        <v>744</v>
      </c>
      <c r="Y248" s="160" t="s">
        <v>361</v>
      </c>
      <c r="Z248" s="150"/>
      <c r="AA248" s="150"/>
      <c r="AB248" s="150"/>
      <c r="AC248" s="150"/>
      <c r="AD248" s="150"/>
      <c r="AE248" s="150"/>
      <c r="AF248" s="150"/>
      <c r="AG248" s="150" t="s">
        <v>1758</v>
      </c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</row>
    <row r="249" spans="1:60" outlineLevel="1" x14ac:dyDescent="0.25">
      <c r="A249" s="185">
        <v>225</v>
      </c>
      <c r="B249" s="186" t="s">
        <v>2726</v>
      </c>
      <c r="C249" s="192" t="s">
        <v>2727</v>
      </c>
      <c r="D249" s="187" t="s">
        <v>407</v>
      </c>
      <c r="E249" s="188">
        <v>49</v>
      </c>
      <c r="F249" s="189"/>
      <c r="G249" s="190">
        <f t="shared" si="91"/>
        <v>0</v>
      </c>
      <c r="H249" s="189"/>
      <c r="I249" s="190">
        <f t="shared" si="92"/>
        <v>0</v>
      </c>
      <c r="J249" s="189"/>
      <c r="K249" s="190">
        <f t="shared" si="93"/>
        <v>0</v>
      </c>
      <c r="L249" s="190">
        <v>21</v>
      </c>
      <c r="M249" s="190">
        <f t="shared" si="94"/>
        <v>0</v>
      </c>
      <c r="N249" s="188">
        <v>0</v>
      </c>
      <c r="O249" s="188">
        <f t="shared" si="95"/>
        <v>0</v>
      </c>
      <c r="P249" s="188">
        <v>0</v>
      </c>
      <c r="Q249" s="188">
        <f t="shared" si="96"/>
        <v>0</v>
      </c>
      <c r="R249" s="190"/>
      <c r="S249" s="190" t="s">
        <v>443</v>
      </c>
      <c r="T249" s="191" t="s">
        <v>359</v>
      </c>
      <c r="U249" s="160">
        <v>0</v>
      </c>
      <c r="V249" s="160">
        <f t="shared" si="97"/>
        <v>0</v>
      </c>
      <c r="W249" s="160"/>
      <c r="X249" s="160" t="s">
        <v>744</v>
      </c>
      <c r="Y249" s="160" t="s">
        <v>361</v>
      </c>
      <c r="Z249" s="150"/>
      <c r="AA249" s="150"/>
      <c r="AB249" s="150"/>
      <c r="AC249" s="150"/>
      <c r="AD249" s="150"/>
      <c r="AE249" s="150"/>
      <c r="AF249" s="150"/>
      <c r="AG249" s="150" t="s">
        <v>1758</v>
      </c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</row>
    <row r="250" spans="1:60" outlineLevel="1" x14ac:dyDescent="0.25">
      <c r="A250" s="185">
        <v>226</v>
      </c>
      <c r="B250" s="186" t="s">
        <v>2816</v>
      </c>
      <c r="C250" s="192" t="s">
        <v>2817</v>
      </c>
      <c r="D250" s="187" t="s">
        <v>446</v>
      </c>
      <c r="E250" s="188">
        <v>630.20000000000005</v>
      </c>
      <c r="F250" s="189"/>
      <c r="G250" s="190">
        <f t="shared" si="91"/>
        <v>0</v>
      </c>
      <c r="H250" s="189"/>
      <c r="I250" s="190">
        <f t="shared" si="92"/>
        <v>0</v>
      </c>
      <c r="J250" s="189"/>
      <c r="K250" s="190">
        <f t="shared" si="93"/>
        <v>0</v>
      </c>
      <c r="L250" s="190">
        <v>21</v>
      </c>
      <c r="M250" s="190">
        <f t="shared" si="94"/>
        <v>0</v>
      </c>
      <c r="N250" s="188">
        <v>0</v>
      </c>
      <c r="O250" s="188">
        <f t="shared" si="95"/>
        <v>0</v>
      </c>
      <c r="P250" s="188">
        <v>0</v>
      </c>
      <c r="Q250" s="188">
        <f t="shared" si="96"/>
        <v>0</v>
      </c>
      <c r="R250" s="190"/>
      <c r="S250" s="190" t="s">
        <v>443</v>
      </c>
      <c r="T250" s="191" t="s">
        <v>359</v>
      </c>
      <c r="U250" s="160">
        <v>0</v>
      </c>
      <c r="V250" s="160">
        <f t="shared" si="97"/>
        <v>0</v>
      </c>
      <c r="W250" s="160"/>
      <c r="X250" s="160" t="s">
        <v>410</v>
      </c>
      <c r="Y250" s="160" t="s">
        <v>361</v>
      </c>
      <c r="Z250" s="150"/>
      <c r="AA250" s="150"/>
      <c r="AB250" s="150"/>
      <c r="AC250" s="150"/>
      <c r="AD250" s="150"/>
      <c r="AE250" s="150"/>
      <c r="AF250" s="150"/>
      <c r="AG250" s="150" t="s">
        <v>1780</v>
      </c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</row>
    <row r="251" spans="1:60" outlineLevel="1" x14ac:dyDescent="0.25">
      <c r="A251" s="185">
        <v>227</v>
      </c>
      <c r="B251" s="186" t="s">
        <v>2816</v>
      </c>
      <c r="C251" s="192" t="s">
        <v>2818</v>
      </c>
      <c r="D251" s="187" t="s">
        <v>446</v>
      </c>
      <c r="E251" s="188">
        <v>140</v>
      </c>
      <c r="F251" s="189"/>
      <c r="G251" s="190">
        <f t="shared" si="91"/>
        <v>0</v>
      </c>
      <c r="H251" s="189"/>
      <c r="I251" s="190">
        <f t="shared" si="92"/>
        <v>0</v>
      </c>
      <c r="J251" s="189"/>
      <c r="K251" s="190">
        <f t="shared" si="93"/>
        <v>0</v>
      </c>
      <c r="L251" s="190">
        <v>21</v>
      </c>
      <c r="M251" s="190">
        <f t="shared" si="94"/>
        <v>0</v>
      </c>
      <c r="N251" s="188">
        <v>0</v>
      </c>
      <c r="O251" s="188">
        <f t="shared" si="95"/>
        <v>0</v>
      </c>
      <c r="P251" s="188">
        <v>0</v>
      </c>
      <c r="Q251" s="188">
        <f t="shared" si="96"/>
        <v>0</v>
      </c>
      <c r="R251" s="190"/>
      <c r="S251" s="190" t="s">
        <v>443</v>
      </c>
      <c r="T251" s="191" t="s">
        <v>359</v>
      </c>
      <c r="U251" s="160">
        <v>0</v>
      </c>
      <c r="V251" s="160">
        <f t="shared" si="97"/>
        <v>0</v>
      </c>
      <c r="W251" s="160"/>
      <c r="X251" s="160" t="s">
        <v>1304</v>
      </c>
      <c r="Y251" s="160" t="s">
        <v>361</v>
      </c>
      <c r="Z251" s="150"/>
      <c r="AA251" s="150"/>
      <c r="AB251" s="150"/>
      <c r="AC251" s="150"/>
      <c r="AD251" s="150"/>
      <c r="AE251" s="150"/>
      <c r="AF251" s="150"/>
      <c r="AG251" s="150" t="s">
        <v>1305</v>
      </c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</row>
    <row r="252" spans="1:60" outlineLevel="1" x14ac:dyDescent="0.25">
      <c r="A252" s="185">
        <v>228</v>
      </c>
      <c r="B252" s="186" t="s">
        <v>2819</v>
      </c>
      <c r="C252" s="192" t="s">
        <v>2820</v>
      </c>
      <c r="D252" s="187" t="s">
        <v>446</v>
      </c>
      <c r="E252" s="188">
        <v>630.20000000000005</v>
      </c>
      <c r="F252" s="189"/>
      <c r="G252" s="190">
        <f t="shared" si="91"/>
        <v>0</v>
      </c>
      <c r="H252" s="189"/>
      <c r="I252" s="190">
        <f t="shared" si="92"/>
        <v>0</v>
      </c>
      <c r="J252" s="189"/>
      <c r="K252" s="190">
        <f t="shared" si="93"/>
        <v>0</v>
      </c>
      <c r="L252" s="190">
        <v>21</v>
      </c>
      <c r="M252" s="190">
        <f t="shared" si="94"/>
        <v>0</v>
      </c>
      <c r="N252" s="188">
        <v>0</v>
      </c>
      <c r="O252" s="188">
        <f t="shared" si="95"/>
        <v>0</v>
      </c>
      <c r="P252" s="188">
        <v>0</v>
      </c>
      <c r="Q252" s="188">
        <f t="shared" si="96"/>
        <v>0</v>
      </c>
      <c r="R252" s="190"/>
      <c r="S252" s="190" t="s">
        <v>443</v>
      </c>
      <c r="T252" s="191" t="s">
        <v>359</v>
      </c>
      <c r="U252" s="160">
        <v>0</v>
      </c>
      <c r="V252" s="160">
        <f t="shared" si="97"/>
        <v>0</v>
      </c>
      <c r="W252" s="160"/>
      <c r="X252" s="160" t="s">
        <v>744</v>
      </c>
      <c r="Y252" s="160" t="s">
        <v>361</v>
      </c>
      <c r="Z252" s="150"/>
      <c r="AA252" s="150"/>
      <c r="AB252" s="150"/>
      <c r="AC252" s="150"/>
      <c r="AD252" s="150"/>
      <c r="AE252" s="150"/>
      <c r="AF252" s="150"/>
      <c r="AG252" s="150" t="s">
        <v>1758</v>
      </c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</row>
    <row r="253" spans="1:60" outlineLevel="1" x14ac:dyDescent="0.25">
      <c r="A253" s="185">
        <v>229</v>
      </c>
      <c r="B253" s="186" t="s">
        <v>2821</v>
      </c>
      <c r="C253" s="192" t="s">
        <v>2822</v>
      </c>
      <c r="D253" s="187" t="s">
        <v>446</v>
      </c>
      <c r="E253" s="188">
        <v>140</v>
      </c>
      <c r="F253" s="189"/>
      <c r="G253" s="190">
        <f t="shared" si="91"/>
        <v>0</v>
      </c>
      <c r="H253" s="189"/>
      <c r="I253" s="190">
        <f t="shared" si="92"/>
        <v>0</v>
      </c>
      <c r="J253" s="189"/>
      <c r="K253" s="190">
        <f t="shared" si="93"/>
        <v>0</v>
      </c>
      <c r="L253" s="190">
        <v>21</v>
      </c>
      <c r="M253" s="190">
        <f t="shared" si="94"/>
        <v>0</v>
      </c>
      <c r="N253" s="188">
        <v>0</v>
      </c>
      <c r="O253" s="188">
        <f t="shared" si="95"/>
        <v>0</v>
      </c>
      <c r="P253" s="188">
        <v>0</v>
      </c>
      <c r="Q253" s="188">
        <f t="shared" si="96"/>
        <v>0</v>
      </c>
      <c r="R253" s="190"/>
      <c r="S253" s="190" t="s">
        <v>443</v>
      </c>
      <c r="T253" s="191" t="s">
        <v>359</v>
      </c>
      <c r="U253" s="160">
        <v>0</v>
      </c>
      <c r="V253" s="160">
        <f t="shared" si="97"/>
        <v>0</v>
      </c>
      <c r="W253" s="160"/>
      <c r="X253" s="160" t="s">
        <v>744</v>
      </c>
      <c r="Y253" s="160" t="s">
        <v>361</v>
      </c>
      <c r="Z253" s="150"/>
      <c r="AA253" s="150"/>
      <c r="AB253" s="150"/>
      <c r="AC253" s="150"/>
      <c r="AD253" s="150"/>
      <c r="AE253" s="150"/>
      <c r="AF253" s="150"/>
      <c r="AG253" s="150" t="s">
        <v>1758</v>
      </c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</row>
    <row r="254" spans="1:60" outlineLevel="1" x14ac:dyDescent="0.25">
      <c r="A254" s="185">
        <v>230</v>
      </c>
      <c r="B254" s="186" t="s">
        <v>2823</v>
      </c>
      <c r="C254" s="192" t="s">
        <v>2824</v>
      </c>
      <c r="D254" s="187" t="s">
        <v>888</v>
      </c>
      <c r="E254" s="188">
        <v>1890</v>
      </c>
      <c r="F254" s="189"/>
      <c r="G254" s="190">
        <f t="shared" si="91"/>
        <v>0</v>
      </c>
      <c r="H254" s="189"/>
      <c r="I254" s="190">
        <f t="shared" si="92"/>
        <v>0</v>
      </c>
      <c r="J254" s="189"/>
      <c r="K254" s="190">
        <f t="shared" si="93"/>
        <v>0</v>
      </c>
      <c r="L254" s="190">
        <v>21</v>
      </c>
      <c r="M254" s="190">
        <f t="shared" si="94"/>
        <v>0</v>
      </c>
      <c r="N254" s="188">
        <v>0</v>
      </c>
      <c r="O254" s="188">
        <f t="shared" si="95"/>
        <v>0</v>
      </c>
      <c r="P254" s="188">
        <v>0</v>
      </c>
      <c r="Q254" s="188">
        <f t="shared" si="96"/>
        <v>0</v>
      </c>
      <c r="R254" s="190"/>
      <c r="S254" s="190" t="s">
        <v>443</v>
      </c>
      <c r="T254" s="191" t="s">
        <v>359</v>
      </c>
      <c r="U254" s="160">
        <v>0</v>
      </c>
      <c r="V254" s="160">
        <f t="shared" si="97"/>
        <v>0</v>
      </c>
      <c r="W254" s="160"/>
      <c r="X254" s="160" t="s">
        <v>744</v>
      </c>
      <c r="Y254" s="160" t="s">
        <v>361</v>
      </c>
      <c r="Z254" s="150"/>
      <c r="AA254" s="150"/>
      <c r="AB254" s="150"/>
      <c r="AC254" s="150"/>
      <c r="AD254" s="150"/>
      <c r="AE254" s="150"/>
      <c r="AF254" s="150"/>
      <c r="AG254" s="150" t="s">
        <v>1758</v>
      </c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</row>
    <row r="255" spans="1:60" outlineLevel="1" x14ac:dyDescent="0.25">
      <c r="A255" s="185">
        <v>231</v>
      </c>
      <c r="B255" s="186" t="s">
        <v>2823</v>
      </c>
      <c r="C255" s="192" t="s">
        <v>2825</v>
      </c>
      <c r="D255" s="187" t="s">
        <v>888</v>
      </c>
      <c r="E255" s="188">
        <v>420</v>
      </c>
      <c r="F255" s="189"/>
      <c r="G255" s="190">
        <f t="shared" si="91"/>
        <v>0</v>
      </c>
      <c r="H255" s="189"/>
      <c r="I255" s="190">
        <f t="shared" si="92"/>
        <v>0</v>
      </c>
      <c r="J255" s="189"/>
      <c r="K255" s="190">
        <f t="shared" si="93"/>
        <v>0</v>
      </c>
      <c r="L255" s="190">
        <v>21</v>
      </c>
      <c r="M255" s="190">
        <f t="shared" si="94"/>
        <v>0</v>
      </c>
      <c r="N255" s="188">
        <v>0</v>
      </c>
      <c r="O255" s="188">
        <f t="shared" si="95"/>
        <v>0</v>
      </c>
      <c r="P255" s="188">
        <v>0</v>
      </c>
      <c r="Q255" s="188">
        <f t="shared" si="96"/>
        <v>0</v>
      </c>
      <c r="R255" s="190"/>
      <c r="S255" s="190" t="s">
        <v>443</v>
      </c>
      <c r="T255" s="191" t="s">
        <v>359</v>
      </c>
      <c r="U255" s="160">
        <v>0</v>
      </c>
      <c r="V255" s="160">
        <f t="shared" si="97"/>
        <v>0</v>
      </c>
      <c r="W255" s="160"/>
      <c r="X255" s="160" t="s">
        <v>1304</v>
      </c>
      <c r="Y255" s="160" t="s">
        <v>361</v>
      </c>
      <c r="Z255" s="150"/>
      <c r="AA255" s="150"/>
      <c r="AB255" s="150"/>
      <c r="AC255" s="150"/>
      <c r="AD255" s="150"/>
      <c r="AE255" s="150"/>
      <c r="AF255" s="150"/>
      <c r="AG255" s="150" t="s">
        <v>2631</v>
      </c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</row>
    <row r="256" spans="1:60" outlineLevel="1" x14ac:dyDescent="0.25">
      <c r="A256" s="185">
        <v>232</v>
      </c>
      <c r="B256" s="186" t="s">
        <v>2747</v>
      </c>
      <c r="C256" s="192" t="s">
        <v>2748</v>
      </c>
      <c r="D256" s="187" t="s">
        <v>407</v>
      </c>
      <c r="E256" s="188">
        <v>75.760000000000005</v>
      </c>
      <c r="F256" s="189"/>
      <c r="G256" s="190">
        <f t="shared" si="91"/>
        <v>0</v>
      </c>
      <c r="H256" s="189"/>
      <c r="I256" s="190">
        <f t="shared" si="92"/>
        <v>0</v>
      </c>
      <c r="J256" s="189"/>
      <c r="K256" s="190">
        <f t="shared" si="93"/>
        <v>0</v>
      </c>
      <c r="L256" s="190">
        <v>21</v>
      </c>
      <c r="M256" s="190">
        <f t="shared" si="94"/>
        <v>0</v>
      </c>
      <c r="N256" s="188">
        <v>0</v>
      </c>
      <c r="O256" s="188">
        <f t="shared" si="95"/>
        <v>0</v>
      </c>
      <c r="P256" s="188">
        <v>0</v>
      </c>
      <c r="Q256" s="188">
        <f t="shared" si="96"/>
        <v>0</v>
      </c>
      <c r="R256" s="190"/>
      <c r="S256" s="190" t="s">
        <v>443</v>
      </c>
      <c r="T256" s="191" t="s">
        <v>359</v>
      </c>
      <c r="U256" s="160">
        <v>0</v>
      </c>
      <c r="V256" s="160">
        <f t="shared" si="97"/>
        <v>0</v>
      </c>
      <c r="W256" s="160"/>
      <c r="X256" s="160" t="s">
        <v>410</v>
      </c>
      <c r="Y256" s="160" t="s">
        <v>361</v>
      </c>
      <c r="Z256" s="150"/>
      <c r="AA256" s="150"/>
      <c r="AB256" s="150"/>
      <c r="AC256" s="150"/>
      <c r="AD256" s="150"/>
      <c r="AE256" s="150"/>
      <c r="AF256" s="150"/>
      <c r="AG256" s="150" t="s">
        <v>1780</v>
      </c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</row>
    <row r="257" spans="1:60" outlineLevel="1" x14ac:dyDescent="0.25">
      <c r="A257" s="185">
        <v>233</v>
      </c>
      <c r="B257" s="186" t="s">
        <v>2749</v>
      </c>
      <c r="C257" s="192" t="s">
        <v>2826</v>
      </c>
      <c r="D257" s="187" t="s">
        <v>407</v>
      </c>
      <c r="E257" s="188">
        <v>75.760000000000005</v>
      </c>
      <c r="F257" s="189"/>
      <c r="G257" s="190">
        <f t="shared" si="91"/>
        <v>0</v>
      </c>
      <c r="H257" s="189"/>
      <c r="I257" s="190">
        <f t="shared" si="92"/>
        <v>0</v>
      </c>
      <c r="J257" s="189"/>
      <c r="K257" s="190">
        <f t="shared" si="93"/>
        <v>0</v>
      </c>
      <c r="L257" s="190">
        <v>21</v>
      </c>
      <c r="M257" s="190">
        <f t="shared" si="94"/>
        <v>0</v>
      </c>
      <c r="N257" s="188">
        <v>0</v>
      </c>
      <c r="O257" s="188">
        <f t="shared" si="95"/>
        <v>0</v>
      </c>
      <c r="P257" s="188">
        <v>0</v>
      </c>
      <c r="Q257" s="188">
        <f t="shared" si="96"/>
        <v>0</v>
      </c>
      <c r="R257" s="190"/>
      <c r="S257" s="190" t="s">
        <v>443</v>
      </c>
      <c r="T257" s="191" t="s">
        <v>359</v>
      </c>
      <c r="U257" s="160">
        <v>0</v>
      </c>
      <c r="V257" s="160">
        <f t="shared" si="97"/>
        <v>0</v>
      </c>
      <c r="W257" s="160"/>
      <c r="X257" s="160" t="s">
        <v>1304</v>
      </c>
      <c r="Y257" s="160" t="s">
        <v>361</v>
      </c>
      <c r="Z257" s="150"/>
      <c r="AA257" s="150"/>
      <c r="AB257" s="150"/>
      <c r="AC257" s="150"/>
      <c r="AD257" s="150"/>
      <c r="AE257" s="150"/>
      <c r="AF257" s="150"/>
      <c r="AG257" s="150" t="s">
        <v>1305</v>
      </c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</row>
    <row r="258" spans="1:60" outlineLevel="1" x14ac:dyDescent="0.25">
      <c r="A258" s="185">
        <v>234</v>
      </c>
      <c r="B258" s="186" t="s">
        <v>2679</v>
      </c>
      <c r="C258" s="192" t="s">
        <v>2751</v>
      </c>
      <c r="D258" s="187" t="s">
        <v>426</v>
      </c>
      <c r="E258" s="188">
        <v>15.238</v>
      </c>
      <c r="F258" s="189"/>
      <c r="G258" s="190">
        <f t="shared" si="91"/>
        <v>0</v>
      </c>
      <c r="H258" s="189"/>
      <c r="I258" s="190">
        <f t="shared" si="92"/>
        <v>0</v>
      </c>
      <c r="J258" s="189"/>
      <c r="K258" s="190">
        <f t="shared" si="93"/>
        <v>0</v>
      </c>
      <c r="L258" s="190">
        <v>21</v>
      </c>
      <c r="M258" s="190">
        <f t="shared" si="94"/>
        <v>0</v>
      </c>
      <c r="N258" s="188">
        <v>0</v>
      </c>
      <c r="O258" s="188">
        <f t="shared" si="95"/>
        <v>0</v>
      </c>
      <c r="P258" s="188">
        <v>0</v>
      </c>
      <c r="Q258" s="188">
        <f t="shared" si="96"/>
        <v>0</v>
      </c>
      <c r="R258" s="190"/>
      <c r="S258" s="190" t="s">
        <v>443</v>
      </c>
      <c r="T258" s="191" t="s">
        <v>359</v>
      </c>
      <c r="U258" s="160">
        <v>0</v>
      </c>
      <c r="V258" s="160">
        <f t="shared" si="97"/>
        <v>0</v>
      </c>
      <c r="W258" s="160"/>
      <c r="X258" s="160" t="s">
        <v>1304</v>
      </c>
      <c r="Y258" s="160" t="s">
        <v>361</v>
      </c>
      <c r="Z258" s="150"/>
      <c r="AA258" s="150"/>
      <c r="AB258" s="150"/>
      <c r="AC258" s="150"/>
      <c r="AD258" s="150"/>
      <c r="AE258" s="150"/>
      <c r="AF258" s="150"/>
      <c r="AG258" s="150" t="s">
        <v>1305</v>
      </c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</row>
    <row r="259" spans="1:60" outlineLevel="1" x14ac:dyDescent="0.25">
      <c r="A259" s="185">
        <v>235</v>
      </c>
      <c r="B259" s="186" t="s">
        <v>2677</v>
      </c>
      <c r="C259" s="192" t="s">
        <v>2678</v>
      </c>
      <c r="D259" s="187"/>
      <c r="E259" s="188">
        <v>0</v>
      </c>
      <c r="F259" s="189"/>
      <c r="G259" s="190">
        <f t="shared" si="91"/>
        <v>0</v>
      </c>
      <c r="H259" s="189"/>
      <c r="I259" s="190">
        <f t="shared" si="92"/>
        <v>0</v>
      </c>
      <c r="J259" s="189"/>
      <c r="K259" s="190">
        <f t="shared" si="93"/>
        <v>0</v>
      </c>
      <c r="L259" s="190">
        <v>21</v>
      </c>
      <c r="M259" s="190">
        <f t="shared" si="94"/>
        <v>0</v>
      </c>
      <c r="N259" s="188">
        <v>0</v>
      </c>
      <c r="O259" s="188">
        <f t="shared" si="95"/>
        <v>0</v>
      </c>
      <c r="P259" s="188">
        <v>0</v>
      </c>
      <c r="Q259" s="188">
        <f t="shared" si="96"/>
        <v>0</v>
      </c>
      <c r="R259" s="190"/>
      <c r="S259" s="190" t="s">
        <v>443</v>
      </c>
      <c r="T259" s="191" t="s">
        <v>359</v>
      </c>
      <c r="U259" s="160">
        <v>1.93</v>
      </c>
      <c r="V259" s="160">
        <f t="shared" si="97"/>
        <v>0</v>
      </c>
      <c r="W259" s="160"/>
      <c r="X259" s="160" t="s">
        <v>410</v>
      </c>
      <c r="Y259" s="160" t="s">
        <v>361</v>
      </c>
      <c r="Z259" s="150"/>
      <c r="AA259" s="150"/>
      <c r="AB259" s="150"/>
      <c r="AC259" s="150"/>
      <c r="AD259" s="150"/>
      <c r="AE259" s="150"/>
      <c r="AF259" s="150"/>
      <c r="AG259" s="150" t="s">
        <v>411</v>
      </c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</row>
    <row r="260" spans="1:60" outlineLevel="1" x14ac:dyDescent="0.25">
      <c r="A260" s="185">
        <v>236</v>
      </c>
      <c r="B260" s="186" t="s">
        <v>2679</v>
      </c>
      <c r="C260" s="192" t="s">
        <v>2827</v>
      </c>
      <c r="D260" s="187" t="s">
        <v>426</v>
      </c>
      <c r="E260" s="188">
        <v>6.01</v>
      </c>
      <c r="F260" s="189"/>
      <c r="G260" s="190">
        <f t="shared" si="91"/>
        <v>0</v>
      </c>
      <c r="H260" s="189"/>
      <c r="I260" s="190">
        <f t="shared" si="92"/>
        <v>0</v>
      </c>
      <c r="J260" s="189"/>
      <c r="K260" s="190">
        <f t="shared" si="93"/>
        <v>0</v>
      </c>
      <c r="L260" s="190">
        <v>21</v>
      </c>
      <c r="M260" s="190">
        <f t="shared" si="94"/>
        <v>0</v>
      </c>
      <c r="N260" s="188">
        <v>0</v>
      </c>
      <c r="O260" s="188">
        <f t="shared" si="95"/>
        <v>0</v>
      </c>
      <c r="P260" s="188">
        <v>0</v>
      </c>
      <c r="Q260" s="188">
        <f t="shared" si="96"/>
        <v>0</v>
      </c>
      <c r="R260" s="190"/>
      <c r="S260" s="190" t="s">
        <v>443</v>
      </c>
      <c r="T260" s="191" t="s">
        <v>359</v>
      </c>
      <c r="U260" s="160">
        <v>0</v>
      </c>
      <c r="V260" s="160">
        <f t="shared" si="97"/>
        <v>0</v>
      </c>
      <c r="W260" s="160"/>
      <c r="X260" s="160" t="s">
        <v>1304</v>
      </c>
      <c r="Y260" s="160" t="s">
        <v>361</v>
      </c>
      <c r="Z260" s="150"/>
      <c r="AA260" s="150"/>
      <c r="AB260" s="150"/>
      <c r="AC260" s="150"/>
      <c r="AD260" s="150"/>
      <c r="AE260" s="150"/>
      <c r="AF260" s="150"/>
      <c r="AG260" s="150" t="s">
        <v>1305</v>
      </c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</row>
    <row r="261" spans="1:60" outlineLevel="1" x14ac:dyDescent="0.25">
      <c r="A261" s="185">
        <v>237</v>
      </c>
      <c r="B261" s="186" t="s">
        <v>2679</v>
      </c>
      <c r="C261" s="192" t="s">
        <v>2753</v>
      </c>
      <c r="D261" s="187" t="s">
        <v>426</v>
      </c>
      <c r="E261" s="188">
        <v>4.4940000000000001E-2</v>
      </c>
      <c r="F261" s="189"/>
      <c r="G261" s="190">
        <f t="shared" si="91"/>
        <v>0</v>
      </c>
      <c r="H261" s="189"/>
      <c r="I261" s="190">
        <f t="shared" si="92"/>
        <v>0</v>
      </c>
      <c r="J261" s="189"/>
      <c r="K261" s="190">
        <f t="shared" si="93"/>
        <v>0</v>
      </c>
      <c r="L261" s="190">
        <v>21</v>
      </c>
      <c r="M261" s="190">
        <f t="shared" si="94"/>
        <v>0</v>
      </c>
      <c r="N261" s="188">
        <v>0</v>
      </c>
      <c r="O261" s="188">
        <f t="shared" si="95"/>
        <v>0</v>
      </c>
      <c r="P261" s="188">
        <v>0</v>
      </c>
      <c r="Q261" s="188">
        <f t="shared" si="96"/>
        <v>0</v>
      </c>
      <c r="R261" s="190"/>
      <c r="S261" s="190" t="s">
        <v>443</v>
      </c>
      <c r="T261" s="191" t="s">
        <v>359</v>
      </c>
      <c r="U261" s="160">
        <v>0</v>
      </c>
      <c r="V261" s="160">
        <f t="shared" si="97"/>
        <v>0</v>
      </c>
      <c r="W261" s="160"/>
      <c r="X261" s="160" t="s">
        <v>1304</v>
      </c>
      <c r="Y261" s="160" t="s">
        <v>361</v>
      </c>
      <c r="Z261" s="150"/>
      <c r="AA261" s="150"/>
      <c r="AB261" s="150"/>
      <c r="AC261" s="150"/>
      <c r="AD261" s="150"/>
      <c r="AE261" s="150"/>
      <c r="AF261" s="150"/>
      <c r="AG261" s="150" t="s">
        <v>1305</v>
      </c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</row>
    <row r="262" spans="1:60" outlineLevel="1" x14ac:dyDescent="0.25">
      <c r="A262" s="185">
        <v>238</v>
      </c>
      <c r="B262" s="186" t="s">
        <v>2679</v>
      </c>
      <c r="C262" s="192" t="s">
        <v>2828</v>
      </c>
      <c r="D262" s="187" t="s">
        <v>426</v>
      </c>
      <c r="E262" s="188">
        <v>1.8030000000000001E-2</v>
      </c>
      <c r="F262" s="189"/>
      <c r="G262" s="190">
        <f t="shared" si="91"/>
        <v>0</v>
      </c>
      <c r="H262" s="189"/>
      <c r="I262" s="190">
        <f t="shared" si="92"/>
        <v>0</v>
      </c>
      <c r="J262" s="189"/>
      <c r="K262" s="190">
        <f t="shared" si="93"/>
        <v>0</v>
      </c>
      <c r="L262" s="190">
        <v>21</v>
      </c>
      <c r="M262" s="190">
        <f t="shared" si="94"/>
        <v>0</v>
      </c>
      <c r="N262" s="188">
        <v>0</v>
      </c>
      <c r="O262" s="188">
        <f t="shared" si="95"/>
        <v>0</v>
      </c>
      <c r="P262" s="188">
        <v>0</v>
      </c>
      <c r="Q262" s="188">
        <f t="shared" si="96"/>
        <v>0</v>
      </c>
      <c r="R262" s="190"/>
      <c r="S262" s="190" t="s">
        <v>443</v>
      </c>
      <c r="T262" s="191" t="s">
        <v>359</v>
      </c>
      <c r="U262" s="160">
        <v>0</v>
      </c>
      <c r="V262" s="160">
        <f t="shared" si="97"/>
        <v>0</v>
      </c>
      <c r="W262" s="160"/>
      <c r="X262" s="160" t="s">
        <v>1304</v>
      </c>
      <c r="Y262" s="160" t="s">
        <v>361</v>
      </c>
      <c r="Z262" s="150"/>
      <c r="AA262" s="150"/>
      <c r="AB262" s="150"/>
      <c r="AC262" s="150"/>
      <c r="AD262" s="150"/>
      <c r="AE262" s="150"/>
      <c r="AF262" s="150"/>
      <c r="AG262" s="150" t="s">
        <v>1305</v>
      </c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</row>
    <row r="263" spans="1:60" outlineLevel="1" x14ac:dyDescent="0.25">
      <c r="A263" s="185">
        <v>239</v>
      </c>
      <c r="B263" s="186" t="s">
        <v>2679</v>
      </c>
      <c r="C263" s="192" t="s">
        <v>2727</v>
      </c>
      <c r="D263" s="187" t="s">
        <v>426</v>
      </c>
      <c r="E263" s="188">
        <v>12.603999999999999</v>
      </c>
      <c r="F263" s="189"/>
      <c r="G263" s="190">
        <f t="shared" si="91"/>
        <v>0</v>
      </c>
      <c r="H263" s="189"/>
      <c r="I263" s="190">
        <f t="shared" si="92"/>
        <v>0</v>
      </c>
      <c r="J263" s="189"/>
      <c r="K263" s="190">
        <f t="shared" si="93"/>
        <v>0</v>
      </c>
      <c r="L263" s="190">
        <v>21</v>
      </c>
      <c r="M263" s="190">
        <f t="shared" si="94"/>
        <v>0</v>
      </c>
      <c r="N263" s="188">
        <v>0</v>
      </c>
      <c r="O263" s="188">
        <f t="shared" si="95"/>
        <v>0</v>
      </c>
      <c r="P263" s="188">
        <v>0</v>
      </c>
      <c r="Q263" s="188">
        <f t="shared" si="96"/>
        <v>0</v>
      </c>
      <c r="R263" s="190"/>
      <c r="S263" s="190" t="s">
        <v>443</v>
      </c>
      <c r="T263" s="191" t="s">
        <v>359</v>
      </c>
      <c r="U263" s="160">
        <v>0</v>
      </c>
      <c r="V263" s="160">
        <f t="shared" si="97"/>
        <v>0</v>
      </c>
      <c r="W263" s="160"/>
      <c r="X263" s="160" t="s">
        <v>1304</v>
      </c>
      <c r="Y263" s="160" t="s">
        <v>361</v>
      </c>
      <c r="Z263" s="150"/>
      <c r="AA263" s="150"/>
      <c r="AB263" s="150"/>
      <c r="AC263" s="150"/>
      <c r="AD263" s="150"/>
      <c r="AE263" s="150"/>
      <c r="AF263" s="150"/>
      <c r="AG263" s="150" t="s">
        <v>1305</v>
      </c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</row>
    <row r="264" spans="1:60" outlineLevel="1" x14ac:dyDescent="0.25">
      <c r="A264" s="185">
        <v>240</v>
      </c>
      <c r="B264" s="186" t="s">
        <v>2679</v>
      </c>
      <c r="C264" s="192" t="s">
        <v>2728</v>
      </c>
      <c r="D264" s="187" t="s">
        <v>426</v>
      </c>
      <c r="E264" s="188">
        <v>9.8000000000000007</v>
      </c>
      <c r="F264" s="189"/>
      <c r="G264" s="190">
        <f t="shared" si="91"/>
        <v>0</v>
      </c>
      <c r="H264" s="189"/>
      <c r="I264" s="190">
        <f t="shared" si="92"/>
        <v>0</v>
      </c>
      <c r="J264" s="189"/>
      <c r="K264" s="190">
        <f t="shared" si="93"/>
        <v>0</v>
      </c>
      <c r="L264" s="190">
        <v>21</v>
      </c>
      <c r="M264" s="190">
        <f t="shared" si="94"/>
        <v>0</v>
      </c>
      <c r="N264" s="188">
        <v>0</v>
      </c>
      <c r="O264" s="188">
        <f t="shared" si="95"/>
        <v>0</v>
      </c>
      <c r="P264" s="188">
        <v>0</v>
      </c>
      <c r="Q264" s="188">
        <f t="shared" si="96"/>
        <v>0</v>
      </c>
      <c r="R264" s="190"/>
      <c r="S264" s="190" t="s">
        <v>443</v>
      </c>
      <c r="T264" s="191" t="s">
        <v>359</v>
      </c>
      <c r="U264" s="160">
        <v>0</v>
      </c>
      <c r="V264" s="160">
        <f t="shared" si="97"/>
        <v>0</v>
      </c>
      <c r="W264" s="160"/>
      <c r="X264" s="160" t="s">
        <v>1304</v>
      </c>
      <c r="Y264" s="160" t="s">
        <v>361</v>
      </c>
      <c r="Z264" s="150"/>
      <c r="AA264" s="150"/>
      <c r="AB264" s="150"/>
      <c r="AC264" s="150"/>
      <c r="AD264" s="150"/>
      <c r="AE264" s="150"/>
      <c r="AF264" s="150"/>
      <c r="AG264" s="150" t="s">
        <v>1305</v>
      </c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</row>
    <row r="265" spans="1:60" outlineLevel="1" x14ac:dyDescent="0.25">
      <c r="A265" s="185">
        <v>241</v>
      </c>
      <c r="B265" s="186" t="s">
        <v>2679</v>
      </c>
      <c r="C265" s="192" t="s">
        <v>2829</v>
      </c>
      <c r="D265" s="187" t="s">
        <v>426</v>
      </c>
      <c r="E265" s="188">
        <v>16.667200000000001</v>
      </c>
      <c r="F265" s="189"/>
      <c r="G265" s="190">
        <f t="shared" si="91"/>
        <v>0</v>
      </c>
      <c r="H265" s="189"/>
      <c r="I265" s="190">
        <f t="shared" si="92"/>
        <v>0</v>
      </c>
      <c r="J265" s="189"/>
      <c r="K265" s="190">
        <f t="shared" si="93"/>
        <v>0</v>
      </c>
      <c r="L265" s="190">
        <v>21</v>
      </c>
      <c r="M265" s="190">
        <f t="shared" si="94"/>
        <v>0</v>
      </c>
      <c r="N265" s="188">
        <v>0</v>
      </c>
      <c r="O265" s="188">
        <f t="shared" si="95"/>
        <v>0</v>
      </c>
      <c r="P265" s="188">
        <v>0</v>
      </c>
      <c r="Q265" s="188">
        <f t="shared" si="96"/>
        <v>0</v>
      </c>
      <c r="R265" s="190"/>
      <c r="S265" s="190" t="s">
        <v>443</v>
      </c>
      <c r="T265" s="191" t="s">
        <v>359</v>
      </c>
      <c r="U265" s="160">
        <v>0</v>
      </c>
      <c r="V265" s="160">
        <f t="shared" si="97"/>
        <v>0</v>
      </c>
      <c r="W265" s="160"/>
      <c r="X265" s="160" t="s">
        <v>1304</v>
      </c>
      <c r="Y265" s="160" t="s">
        <v>361</v>
      </c>
      <c r="Z265" s="150"/>
      <c r="AA265" s="150"/>
      <c r="AB265" s="150"/>
      <c r="AC265" s="150"/>
      <c r="AD265" s="150"/>
      <c r="AE265" s="150"/>
      <c r="AF265" s="150"/>
      <c r="AG265" s="150" t="s">
        <v>1305</v>
      </c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</row>
    <row r="266" spans="1:60" outlineLevel="1" x14ac:dyDescent="0.25">
      <c r="A266" s="185">
        <v>242</v>
      </c>
      <c r="B266" s="186" t="s">
        <v>2679</v>
      </c>
      <c r="C266" s="192" t="s">
        <v>2830</v>
      </c>
      <c r="D266" s="187" t="s">
        <v>426</v>
      </c>
      <c r="E266" s="188">
        <v>0.25208000000000003</v>
      </c>
      <c r="F266" s="189"/>
      <c r="G266" s="190">
        <f t="shared" si="91"/>
        <v>0</v>
      </c>
      <c r="H266" s="189"/>
      <c r="I266" s="190">
        <f t="shared" si="92"/>
        <v>0</v>
      </c>
      <c r="J266" s="189"/>
      <c r="K266" s="190">
        <f t="shared" si="93"/>
        <v>0</v>
      </c>
      <c r="L266" s="190">
        <v>21</v>
      </c>
      <c r="M266" s="190">
        <f t="shared" si="94"/>
        <v>0</v>
      </c>
      <c r="N266" s="188">
        <v>0</v>
      </c>
      <c r="O266" s="188">
        <f t="shared" si="95"/>
        <v>0</v>
      </c>
      <c r="P266" s="188">
        <v>0</v>
      </c>
      <c r="Q266" s="188">
        <f t="shared" si="96"/>
        <v>0</v>
      </c>
      <c r="R266" s="190"/>
      <c r="S266" s="190" t="s">
        <v>443</v>
      </c>
      <c r="T266" s="191" t="s">
        <v>359</v>
      </c>
      <c r="U266" s="160">
        <v>0</v>
      </c>
      <c r="V266" s="160">
        <f t="shared" si="97"/>
        <v>0</v>
      </c>
      <c r="W266" s="160"/>
      <c r="X266" s="160" t="s">
        <v>1304</v>
      </c>
      <c r="Y266" s="160" t="s">
        <v>361</v>
      </c>
      <c r="Z266" s="150"/>
      <c r="AA266" s="150"/>
      <c r="AB266" s="150"/>
      <c r="AC266" s="150"/>
      <c r="AD266" s="150"/>
      <c r="AE266" s="150"/>
      <c r="AF266" s="150"/>
      <c r="AG266" s="150" t="s">
        <v>1305</v>
      </c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</row>
    <row r="267" spans="1:60" outlineLevel="1" x14ac:dyDescent="0.25">
      <c r="A267" s="185">
        <v>243</v>
      </c>
      <c r="B267" s="186" t="s">
        <v>2679</v>
      </c>
      <c r="C267" s="192" t="s">
        <v>2831</v>
      </c>
      <c r="D267" s="187" t="s">
        <v>426</v>
      </c>
      <c r="E267" s="188">
        <v>9.8000000000000004E-2</v>
      </c>
      <c r="F267" s="189"/>
      <c r="G267" s="190">
        <f t="shared" si="91"/>
        <v>0</v>
      </c>
      <c r="H267" s="189"/>
      <c r="I267" s="190">
        <f t="shared" si="92"/>
        <v>0</v>
      </c>
      <c r="J267" s="189"/>
      <c r="K267" s="190">
        <f t="shared" si="93"/>
        <v>0</v>
      </c>
      <c r="L267" s="190">
        <v>21</v>
      </c>
      <c r="M267" s="190">
        <f t="shared" si="94"/>
        <v>0</v>
      </c>
      <c r="N267" s="188">
        <v>0</v>
      </c>
      <c r="O267" s="188">
        <f t="shared" si="95"/>
        <v>0</v>
      </c>
      <c r="P267" s="188">
        <v>0</v>
      </c>
      <c r="Q267" s="188">
        <f t="shared" si="96"/>
        <v>0</v>
      </c>
      <c r="R267" s="190"/>
      <c r="S267" s="190" t="s">
        <v>443</v>
      </c>
      <c r="T267" s="191" t="s">
        <v>359</v>
      </c>
      <c r="U267" s="160">
        <v>0</v>
      </c>
      <c r="V267" s="160">
        <f t="shared" si="97"/>
        <v>0</v>
      </c>
      <c r="W267" s="160"/>
      <c r="X267" s="160" t="s">
        <v>1304</v>
      </c>
      <c r="Y267" s="160" t="s">
        <v>361</v>
      </c>
      <c r="Z267" s="150"/>
      <c r="AA267" s="150"/>
      <c r="AB267" s="150"/>
      <c r="AC267" s="150"/>
      <c r="AD267" s="150"/>
      <c r="AE267" s="150"/>
      <c r="AF267" s="150"/>
      <c r="AG267" s="150" t="s">
        <v>1305</v>
      </c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</row>
    <row r="268" spans="1:60" outlineLevel="1" x14ac:dyDescent="0.25">
      <c r="A268" s="185">
        <v>244</v>
      </c>
      <c r="B268" s="186" t="s">
        <v>2809</v>
      </c>
      <c r="C268" s="192" t="s">
        <v>2832</v>
      </c>
      <c r="D268" s="187" t="s">
        <v>407</v>
      </c>
      <c r="E268" s="188">
        <v>252.08</v>
      </c>
      <c r="F268" s="189"/>
      <c r="G268" s="190">
        <f t="shared" si="91"/>
        <v>0</v>
      </c>
      <c r="H268" s="189"/>
      <c r="I268" s="190">
        <f t="shared" si="92"/>
        <v>0</v>
      </c>
      <c r="J268" s="189"/>
      <c r="K268" s="190">
        <f t="shared" si="93"/>
        <v>0</v>
      </c>
      <c r="L268" s="190">
        <v>21</v>
      </c>
      <c r="M268" s="190">
        <f t="shared" si="94"/>
        <v>0</v>
      </c>
      <c r="N268" s="188">
        <v>0</v>
      </c>
      <c r="O268" s="188">
        <f t="shared" si="95"/>
        <v>0</v>
      </c>
      <c r="P268" s="188">
        <v>0</v>
      </c>
      <c r="Q268" s="188">
        <f t="shared" si="96"/>
        <v>0</v>
      </c>
      <c r="R268" s="190"/>
      <c r="S268" s="190" t="s">
        <v>443</v>
      </c>
      <c r="T268" s="191" t="s">
        <v>359</v>
      </c>
      <c r="U268" s="160">
        <v>0</v>
      </c>
      <c r="V268" s="160">
        <f t="shared" si="97"/>
        <v>0</v>
      </c>
      <c r="W268" s="160"/>
      <c r="X268" s="160" t="s">
        <v>1304</v>
      </c>
      <c r="Y268" s="160" t="s">
        <v>361</v>
      </c>
      <c r="Z268" s="150"/>
      <c r="AA268" s="150"/>
      <c r="AB268" s="150"/>
      <c r="AC268" s="150"/>
      <c r="AD268" s="150"/>
      <c r="AE268" s="150"/>
      <c r="AF268" s="150"/>
      <c r="AG268" s="150" t="s">
        <v>1305</v>
      </c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</row>
    <row r="269" spans="1:60" outlineLevel="1" x14ac:dyDescent="0.25">
      <c r="A269" s="185">
        <v>245</v>
      </c>
      <c r="B269" s="186" t="s">
        <v>2766</v>
      </c>
      <c r="C269" s="192" t="s">
        <v>2767</v>
      </c>
      <c r="D269" s="187"/>
      <c r="E269" s="188">
        <v>0</v>
      </c>
      <c r="F269" s="189"/>
      <c r="G269" s="190">
        <f t="shared" si="91"/>
        <v>0</v>
      </c>
      <c r="H269" s="189"/>
      <c r="I269" s="190">
        <f t="shared" si="92"/>
        <v>0</v>
      </c>
      <c r="J269" s="189"/>
      <c r="K269" s="190">
        <f t="shared" si="93"/>
        <v>0</v>
      </c>
      <c r="L269" s="190">
        <v>21</v>
      </c>
      <c r="M269" s="190">
        <f t="shared" si="94"/>
        <v>0</v>
      </c>
      <c r="N269" s="188">
        <v>0</v>
      </c>
      <c r="O269" s="188">
        <f t="shared" si="95"/>
        <v>0</v>
      </c>
      <c r="P269" s="188">
        <v>0</v>
      </c>
      <c r="Q269" s="188">
        <f t="shared" si="96"/>
        <v>0</v>
      </c>
      <c r="R269" s="190"/>
      <c r="S269" s="190" t="s">
        <v>443</v>
      </c>
      <c r="T269" s="191" t="s">
        <v>359</v>
      </c>
      <c r="U269" s="160">
        <v>1.93</v>
      </c>
      <c r="V269" s="160">
        <f t="shared" si="97"/>
        <v>0</v>
      </c>
      <c r="W269" s="160"/>
      <c r="X269" s="160" t="s">
        <v>410</v>
      </c>
      <c r="Y269" s="160" t="s">
        <v>361</v>
      </c>
      <c r="Z269" s="150"/>
      <c r="AA269" s="150"/>
      <c r="AB269" s="150"/>
      <c r="AC269" s="150"/>
      <c r="AD269" s="150"/>
      <c r="AE269" s="150"/>
      <c r="AF269" s="150"/>
      <c r="AG269" s="150" t="s">
        <v>411</v>
      </c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</row>
    <row r="270" spans="1:60" outlineLevel="1" x14ac:dyDescent="0.25">
      <c r="A270" s="185">
        <v>246</v>
      </c>
      <c r="B270" s="186" t="s">
        <v>2809</v>
      </c>
      <c r="C270" s="192" t="s">
        <v>2833</v>
      </c>
      <c r="D270" s="187" t="s">
        <v>407</v>
      </c>
      <c r="E270" s="188">
        <v>160</v>
      </c>
      <c r="F270" s="189"/>
      <c r="G270" s="190">
        <f t="shared" si="91"/>
        <v>0</v>
      </c>
      <c r="H270" s="189"/>
      <c r="I270" s="190">
        <f t="shared" si="92"/>
        <v>0</v>
      </c>
      <c r="J270" s="189"/>
      <c r="K270" s="190">
        <f t="shared" si="93"/>
        <v>0</v>
      </c>
      <c r="L270" s="190">
        <v>21</v>
      </c>
      <c r="M270" s="190">
        <f t="shared" si="94"/>
        <v>0</v>
      </c>
      <c r="N270" s="188">
        <v>0</v>
      </c>
      <c r="O270" s="188">
        <f t="shared" si="95"/>
        <v>0</v>
      </c>
      <c r="P270" s="188">
        <v>0</v>
      </c>
      <c r="Q270" s="188">
        <f t="shared" si="96"/>
        <v>0</v>
      </c>
      <c r="R270" s="190"/>
      <c r="S270" s="190" t="s">
        <v>443</v>
      </c>
      <c r="T270" s="191" t="s">
        <v>359</v>
      </c>
      <c r="U270" s="160">
        <v>0</v>
      </c>
      <c r="V270" s="160">
        <f t="shared" si="97"/>
        <v>0</v>
      </c>
      <c r="W270" s="160"/>
      <c r="X270" s="160" t="s">
        <v>1304</v>
      </c>
      <c r="Y270" s="160" t="s">
        <v>361</v>
      </c>
      <c r="Z270" s="150"/>
      <c r="AA270" s="150"/>
      <c r="AB270" s="150"/>
      <c r="AC270" s="150"/>
      <c r="AD270" s="150"/>
      <c r="AE270" s="150"/>
      <c r="AF270" s="150"/>
      <c r="AG270" s="150" t="s">
        <v>1305</v>
      </c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</row>
    <row r="271" spans="1:60" outlineLevel="1" x14ac:dyDescent="0.25">
      <c r="A271" s="185">
        <v>247</v>
      </c>
      <c r="B271" s="186" t="s">
        <v>2834</v>
      </c>
      <c r="C271" s="192" t="s">
        <v>2835</v>
      </c>
      <c r="D271" s="187" t="s">
        <v>446</v>
      </c>
      <c r="E271" s="188">
        <v>2520.8000000000002</v>
      </c>
      <c r="F271" s="189"/>
      <c r="G271" s="190">
        <f t="shared" si="91"/>
        <v>0</v>
      </c>
      <c r="H271" s="189"/>
      <c r="I271" s="190">
        <f t="shared" si="92"/>
        <v>0</v>
      </c>
      <c r="J271" s="189"/>
      <c r="K271" s="190">
        <f t="shared" si="93"/>
        <v>0</v>
      </c>
      <c r="L271" s="190">
        <v>21</v>
      </c>
      <c r="M271" s="190">
        <f t="shared" si="94"/>
        <v>0</v>
      </c>
      <c r="N271" s="188">
        <v>0</v>
      </c>
      <c r="O271" s="188">
        <f t="shared" si="95"/>
        <v>0</v>
      </c>
      <c r="P271" s="188">
        <v>0</v>
      </c>
      <c r="Q271" s="188">
        <f t="shared" si="96"/>
        <v>0</v>
      </c>
      <c r="R271" s="190"/>
      <c r="S271" s="190" t="s">
        <v>443</v>
      </c>
      <c r="T271" s="191" t="s">
        <v>359</v>
      </c>
      <c r="U271" s="160">
        <v>0</v>
      </c>
      <c r="V271" s="160">
        <f t="shared" si="97"/>
        <v>0</v>
      </c>
      <c r="W271" s="160"/>
      <c r="X271" s="160" t="s">
        <v>410</v>
      </c>
      <c r="Y271" s="160" t="s">
        <v>361</v>
      </c>
      <c r="Z271" s="150"/>
      <c r="AA271" s="150"/>
      <c r="AB271" s="150"/>
      <c r="AC271" s="150"/>
      <c r="AD271" s="150"/>
      <c r="AE271" s="150"/>
      <c r="AF271" s="150"/>
      <c r="AG271" s="150" t="s">
        <v>1780</v>
      </c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</row>
    <row r="272" spans="1:60" ht="20.399999999999999" outlineLevel="1" x14ac:dyDescent="0.25">
      <c r="A272" s="185">
        <v>248</v>
      </c>
      <c r="B272" s="186" t="s">
        <v>2834</v>
      </c>
      <c r="C272" s="192" t="s">
        <v>2836</v>
      </c>
      <c r="D272" s="187" t="s">
        <v>446</v>
      </c>
      <c r="E272" s="188">
        <v>360</v>
      </c>
      <c r="F272" s="189"/>
      <c r="G272" s="190">
        <f t="shared" si="91"/>
        <v>0</v>
      </c>
      <c r="H272" s="189"/>
      <c r="I272" s="190">
        <f t="shared" si="92"/>
        <v>0</v>
      </c>
      <c r="J272" s="189"/>
      <c r="K272" s="190">
        <f t="shared" si="93"/>
        <v>0</v>
      </c>
      <c r="L272" s="190">
        <v>21</v>
      </c>
      <c r="M272" s="190">
        <f t="shared" si="94"/>
        <v>0</v>
      </c>
      <c r="N272" s="188">
        <v>0</v>
      </c>
      <c r="O272" s="188">
        <f t="shared" si="95"/>
        <v>0</v>
      </c>
      <c r="P272" s="188">
        <v>0</v>
      </c>
      <c r="Q272" s="188">
        <f t="shared" si="96"/>
        <v>0</v>
      </c>
      <c r="R272" s="190"/>
      <c r="S272" s="190" t="s">
        <v>443</v>
      </c>
      <c r="T272" s="191" t="s">
        <v>359</v>
      </c>
      <c r="U272" s="160">
        <v>0</v>
      </c>
      <c r="V272" s="160">
        <f t="shared" si="97"/>
        <v>0</v>
      </c>
      <c r="W272" s="160"/>
      <c r="X272" s="160" t="s">
        <v>1304</v>
      </c>
      <c r="Y272" s="160" t="s">
        <v>361</v>
      </c>
      <c r="Z272" s="150"/>
      <c r="AA272" s="150"/>
      <c r="AB272" s="150"/>
      <c r="AC272" s="150"/>
      <c r="AD272" s="150"/>
      <c r="AE272" s="150"/>
      <c r="AF272" s="150"/>
      <c r="AG272" s="150" t="s">
        <v>1305</v>
      </c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</row>
    <row r="273" spans="1:60" ht="20.399999999999999" outlineLevel="1" x14ac:dyDescent="0.25">
      <c r="A273" s="185">
        <v>249</v>
      </c>
      <c r="B273" s="186" t="s">
        <v>2837</v>
      </c>
      <c r="C273" s="192" t="s">
        <v>2838</v>
      </c>
      <c r="D273" s="187" t="s">
        <v>446</v>
      </c>
      <c r="E273" s="188">
        <v>1600</v>
      </c>
      <c r="F273" s="189"/>
      <c r="G273" s="190">
        <f t="shared" si="91"/>
        <v>0</v>
      </c>
      <c r="H273" s="189"/>
      <c r="I273" s="190">
        <f t="shared" si="92"/>
        <v>0</v>
      </c>
      <c r="J273" s="189"/>
      <c r="K273" s="190">
        <f t="shared" si="93"/>
        <v>0</v>
      </c>
      <c r="L273" s="190">
        <v>21</v>
      </c>
      <c r="M273" s="190">
        <f t="shared" si="94"/>
        <v>0</v>
      </c>
      <c r="N273" s="188">
        <v>0</v>
      </c>
      <c r="O273" s="188">
        <f t="shared" si="95"/>
        <v>0</v>
      </c>
      <c r="P273" s="188">
        <v>0</v>
      </c>
      <c r="Q273" s="188">
        <f t="shared" si="96"/>
        <v>0</v>
      </c>
      <c r="R273" s="190"/>
      <c r="S273" s="190" t="s">
        <v>443</v>
      </c>
      <c r="T273" s="191" t="s">
        <v>359</v>
      </c>
      <c r="U273" s="160">
        <v>0</v>
      </c>
      <c r="V273" s="160">
        <f t="shared" si="97"/>
        <v>0</v>
      </c>
      <c r="W273" s="160"/>
      <c r="X273" s="160" t="s">
        <v>410</v>
      </c>
      <c r="Y273" s="160" t="s">
        <v>361</v>
      </c>
      <c r="Z273" s="150"/>
      <c r="AA273" s="150"/>
      <c r="AB273" s="150"/>
      <c r="AC273" s="150"/>
      <c r="AD273" s="150"/>
      <c r="AE273" s="150"/>
      <c r="AF273" s="150"/>
      <c r="AG273" s="150" t="s">
        <v>1780</v>
      </c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</row>
    <row r="274" spans="1:60" outlineLevel="1" x14ac:dyDescent="0.25">
      <c r="A274" s="185">
        <v>250</v>
      </c>
      <c r="B274" s="186" t="s">
        <v>2839</v>
      </c>
      <c r="C274" s="192" t="s">
        <v>2840</v>
      </c>
      <c r="D274" s="187"/>
      <c r="E274" s="188">
        <v>0</v>
      </c>
      <c r="F274" s="189"/>
      <c r="G274" s="190">
        <f t="shared" si="91"/>
        <v>0</v>
      </c>
      <c r="H274" s="189"/>
      <c r="I274" s="190">
        <f t="shared" si="92"/>
        <v>0</v>
      </c>
      <c r="J274" s="189"/>
      <c r="K274" s="190">
        <f t="shared" si="93"/>
        <v>0</v>
      </c>
      <c r="L274" s="190">
        <v>21</v>
      </c>
      <c r="M274" s="190">
        <f t="shared" si="94"/>
        <v>0</v>
      </c>
      <c r="N274" s="188">
        <v>0</v>
      </c>
      <c r="O274" s="188">
        <f t="shared" si="95"/>
        <v>0</v>
      </c>
      <c r="P274" s="188">
        <v>0</v>
      </c>
      <c r="Q274" s="188">
        <f t="shared" si="96"/>
        <v>0</v>
      </c>
      <c r="R274" s="190"/>
      <c r="S274" s="190" t="s">
        <v>443</v>
      </c>
      <c r="T274" s="191" t="s">
        <v>359</v>
      </c>
      <c r="U274" s="160">
        <v>0</v>
      </c>
      <c r="V274" s="160">
        <f t="shared" si="97"/>
        <v>0</v>
      </c>
      <c r="W274" s="160"/>
      <c r="X274" s="160" t="s">
        <v>410</v>
      </c>
      <c r="Y274" s="160" t="s">
        <v>361</v>
      </c>
      <c r="Z274" s="150"/>
      <c r="AA274" s="150"/>
      <c r="AB274" s="150"/>
      <c r="AC274" s="150"/>
      <c r="AD274" s="150"/>
      <c r="AE274" s="150"/>
      <c r="AF274" s="150"/>
      <c r="AG274" s="150" t="s">
        <v>411</v>
      </c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</row>
    <row r="275" spans="1:60" outlineLevel="1" x14ac:dyDescent="0.25">
      <c r="A275" s="185">
        <v>251</v>
      </c>
      <c r="B275" s="186" t="s">
        <v>2619</v>
      </c>
      <c r="C275" s="192" t="s">
        <v>2841</v>
      </c>
      <c r="D275" s="187" t="s">
        <v>888</v>
      </c>
      <c r="E275" s="188">
        <v>2532</v>
      </c>
      <c r="F275" s="189"/>
      <c r="G275" s="190">
        <f t="shared" si="91"/>
        <v>0</v>
      </c>
      <c r="H275" s="189"/>
      <c r="I275" s="190">
        <f t="shared" si="92"/>
        <v>0</v>
      </c>
      <c r="J275" s="189"/>
      <c r="K275" s="190">
        <f t="shared" si="93"/>
        <v>0</v>
      </c>
      <c r="L275" s="190">
        <v>12</v>
      </c>
      <c r="M275" s="190">
        <f t="shared" si="94"/>
        <v>0</v>
      </c>
      <c r="N275" s="188">
        <v>0</v>
      </c>
      <c r="O275" s="188">
        <f t="shared" si="95"/>
        <v>0</v>
      </c>
      <c r="P275" s="188">
        <v>0</v>
      </c>
      <c r="Q275" s="188">
        <f t="shared" si="96"/>
        <v>0</v>
      </c>
      <c r="R275" s="190"/>
      <c r="S275" s="190" t="s">
        <v>443</v>
      </c>
      <c r="T275" s="191" t="s">
        <v>359</v>
      </c>
      <c r="U275" s="160">
        <v>0</v>
      </c>
      <c r="V275" s="160">
        <f t="shared" si="97"/>
        <v>0</v>
      </c>
      <c r="W275" s="160"/>
      <c r="X275" s="160" t="s">
        <v>1304</v>
      </c>
      <c r="Y275" s="160" t="s">
        <v>361</v>
      </c>
      <c r="Z275" s="150"/>
      <c r="AA275" s="150"/>
      <c r="AB275" s="150"/>
      <c r="AC275" s="150"/>
      <c r="AD275" s="150"/>
      <c r="AE275" s="150"/>
      <c r="AF275" s="150"/>
      <c r="AG275" s="150" t="s">
        <v>2631</v>
      </c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</row>
    <row r="276" spans="1:60" outlineLevel="1" x14ac:dyDescent="0.25">
      <c r="A276" s="185">
        <v>252</v>
      </c>
      <c r="B276" s="186" t="s">
        <v>2619</v>
      </c>
      <c r="C276" s="192" t="s">
        <v>2842</v>
      </c>
      <c r="D276" s="187" t="s">
        <v>888</v>
      </c>
      <c r="E276" s="188">
        <v>261</v>
      </c>
      <c r="F276" s="189"/>
      <c r="G276" s="190">
        <f t="shared" si="91"/>
        <v>0</v>
      </c>
      <c r="H276" s="189"/>
      <c r="I276" s="190">
        <f t="shared" si="92"/>
        <v>0</v>
      </c>
      <c r="J276" s="189"/>
      <c r="K276" s="190">
        <f t="shared" si="93"/>
        <v>0</v>
      </c>
      <c r="L276" s="190">
        <v>12</v>
      </c>
      <c r="M276" s="190">
        <f t="shared" si="94"/>
        <v>0</v>
      </c>
      <c r="N276" s="188">
        <v>0</v>
      </c>
      <c r="O276" s="188">
        <f t="shared" si="95"/>
        <v>0</v>
      </c>
      <c r="P276" s="188">
        <v>0</v>
      </c>
      <c r="Q276" s="188">
        <f t="shared" si="96"/>
        <v>0</v>
      </c>
      <c r="R276" s="190"/>
      <c r="S276" s="190" t="s">
        <v>443</v>
      </c>
      <c r="T276" s="191" t="s">
        <v>359</v>
      </c>
      <c r="U276" s="160">
        <v>0</v>
      </c>
      <c r="V276" s="160">
        <f t="shared" si="97"/>
        <v>0</v>
      </c>
      <c r="W276" s="160"/>
      <c r="X276" s="160" t="s">
        <v>1304</v>
      </c>
      <c r="Y276" s="160" t="s">
        <v>361</v>
      </c>
      <c r="Z276" s="150"/>
      <c r="AA276" s="150"/>
      <c r="AB276" s="150"/>
      <c r="AC276" s="150"/>
      <c r="AD276" s="150"/>
      <c r="AE276" s="150"/>
      <c r="AF276" s="150"/>
      <c r="AG276" s="150" t="s">
        <v>2631</v>
      </c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</row>
    <row r="277" spans="1:60" outlineLevel="1" x14ac:dyDescent="0.25">
      <c r="A277" s="185">
        <v>253</v>
      </c>
      <c r="B277" s="186" t="s">
        <v>2619</v>
      </c>
      <c r="C277" s="192" t="s">
        <v>2843</v>
      </c>
      <c r="D277" s="187" t="s">
        <v>888</v>
      </c>
      <c r="E277" s="188">
        <v>203</v>
      </c>
      <c r="F277" s="189"/>
      <c r="G277" s="190">
        <f t="shared" si="91"/>
        <v>0</v>
      </c>
      <c r="H277" s="189"/>
      <c r="I277" s="190">
        <f t="shared" si="92"/>
        <v>0</v>
      </c>
      <c r="J277" s="189"/>
      <c r="K277" s="190">
        <f t="shared" si="93"/>
        <v>0</v>
      </c>
      <c r="L277" s="190">
        <v>12</v>
      </c>
      <c r="M277" s="190">
        <f t="shared" si="94"/>
        <v>0</v>
      </c>
      <c r="N277" s="188">
        <v>0</v>
      </c>
      <c r="O277" s="188">
        <f t="shared" si="95"/>
        <v>0</v>
      </c>
      <c r="P277" s="188">
        <v>0</v>
      </c>
      <c r="Q277" s="188">
        <f t="shared" si="96"/>
        <v>0</v>
      </c>
      <c r="R277" s="190"/>
      <c r="S277" s="190" t="s">
        <v>443</v>
      </c>
      <c r="T277" s="191" t="s">
        <v>359</v>
      </c>
      <c r="U277" s="160">
        <v>0</v>
      </c>
      <c r="V277" s="160">
        <f t="shared" si="97"/>
        <v>0</v>
      </c>
      <c r="W277" s="160"/>
      <c r="X277" s="160" t="s">
        <v>1304</v>
      </c>
      <c r="Y277" s="160" t="s">
        <v>361</v>
      </c>
      <c r="Z277" s="150"/>
      <c r="AA277" s="150"/>
      <c r="AB277" s="150"/>
      <c r="AC277" s="150"/>
      <c r="AD277" s="150"/>
      <c r="AE277" s="150"/>
      <c r="AF277" s="150"/>
      <c r="AG277" s="150" t="s">
        <v>2631</v>
      </c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</row>
    <row r="278" spans="1:60" outlineLevel="1" x14ac:dyDescent="0.25">
      <c r="A278" s="185">
        <v>254</v>
      </c>
      <c r="B278" s="186" t="s">
        <v>2619</v>
      </c>
      <c r="C278" s="192" t="s">
        <v>2844</v>
      </c>
      <c r="D278" s="187" t="s">
        <v>888</v>
      </c>
      <c r="E278" s="188">
        <v>20</v>
      </c>
      <c r="F278" s="189"/>
      <c r="G278" s="190">
        <f t="shared" si="91"/>
        <v>0</v>
      </c>
      <c r="H278" s="189"/>
      <c r="I278" s="190">
        <f t="shared" si="92"/>
        <v>0</v>
      </c>
      <c r="J278" s="189"/>
      <c r="K278" s="190">
        <f t="shared" si="93"/>
        <v>0</v>
      </c>
      <c r="L278" s="190">
        <v>12</v>
      </c>
      <c r="M278" s="190">
        <f t="shared" si="94"/>
        <v>0</v>
      </c>
      <c r="N278" s="188">
        <v>0</v>
      </c>
      <c r="O278" s="188">
        <f t="shared" si="95"/>
        <v>0</v>
      </c>
      <c r="P278" s="188">
        <v>0</v>
      </c>
      <c r="Q278" s="188">
        <f t="shared" si="96"/>
        <v>0</v>
      </c>
      <c r="R278" s="190"/>
      <c r="S278" s="190" t="s">
        <v>443</v>
      </c>
      <c r="T278" s="191" t="s">
        <v>359</v>
      </c>
      <c r="U278" s="160">
        <v>0</v>
      </c>
      <c r="V278" s="160">
        <f t="shared" si="97"/>
        <v>0</v>
      </c>
      <c r="W278" s="160"/>
      <c r="X278" s="160" t="s">
        <v>1304</v>
      </c>
      <c r="Y278" s="160" t="s">
        <v>361</v>
      </c>
      <c r="Z278" s="150"/>
      <c r="AA278" s="150"/>
      <c r="AB278" s="150"/>
      <c r="AC278" s="150"/>
      <c r="AD278" s="150"/>
      <c r="AE278" s="150"/>
      <c r="AF278" s="150"/>
      <c r="AG278" s="150" t="s">
        <v>2631</v>
      </c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</row>
    <row r="279" spans="1:60" outlineLevel="1" x14ac:dyDescent="0.25">
      <c r="A279" s="185">
        <v>255</v>
      </c>
      <c r="B279" s="186" t="s">
        <v>2619</v>
      </c>
      <c r="C279" s="192" t="s">
        <v>2845</v>
      </c>
      <c r="D279" s="187" t="s">
        <v>888</v>
      </c>
      <c r="E279" s="188">
        <v>20</v>
      </c>
      <c r="F279" s="189"/>
      <c r="G279" s="190">
        <f t="shared" si="91"/>
        <v>0</v>
      </c>
      <c r="H279" s="189"/>
      <c r="I279" s="190">
        <f t="shared" si="92"/>
        <v>0</v>
      </c>
      <c r="J279" s="189"/>
      <c r="K279" s="190">
        <f t="shared" si="93"/>
        <v>0</v>
      </c>
      <c r="L279" s="190">
        <v>12</v>
      </c>
      <c r="M279" s="190">
        <f t="shared" si="94"/>
        <v>0</v>
      </c>
      <c r="N279" s="188">
        <v>0</v>
      </c>
      <c r="O279" s="188">
        <f t="shared" si="95"/>
        <v>0</v>
      </c>
      <c r="P279" s="188">
        <v>0</v>
      </c>
      <c r="Q279" s="188">
        <f t="shared" si="96"/>
        <v>0</v>
      </c>
      <c r="R279" s="190"/>
      <c r="S279" s="190" t="s">
        <v>443</v>
      </c>
      <c r="T279" s="191" t="s">
        <v>359</v>
      </c>
      <c r="U279" s="160">
        <v>0</v>
      </c>
      <c r="V279" s="160">
        <f t="shared" si="97"/>
        <v>0</v>
      </c>
      <c r="W279" s="160"/>
      <c r="X279" s="160" t="s">
        <v>1304</v>
      </c>
      <c r="Y279" s="160" t="s">
        <v>361</v>
      </c>
      <c r="Z279" s="150"/>
      <c r="AA279" s="150"/>
      <c r="AB279" s="150"/>
      <c r="AC279" s="150"/>
      <c r="AD279" s="150"/>
      <c r="AE279" s="150"/>
      <c r="AF279" s="150"/>
      <c r="AG279" s="150" t="s">
        <v>2631</v>
      </c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</row>
    <row r="280" spans="1:60" outlineLevel="1" x14ac:dyDescent="0.25">
      <c r="A280" s="185">
        <v>256</v>
      </c>
      <c r="B280" s="186" t="s">
        <v>2619</v>
      </c>
      <c r="C280" s="192" t="s">
        <v>2846</v>
      </c>
      <c r="D280" s="187" t="s">
        <v>888</v>
      </c>
      <c r="E280" s="188">
        <v>9</v>
      </c>
      <c r="F280" s="189"/>
      <c r="G280" s="190">
        <f t="shared" si="91"/>
        <v>0</v>
      </c>
      <c r="H280" s="189"/>
      <c r="I280" s="190">
        <f t="shared" si="92"/>
        <v>0</v>
      </c>
      <c r="J280" s="189"/>
      <c r="K280" s="190">
        <f t="shared" si="93"/>
        <v>0</v>
      </c>
      <c r="L280" s="190">
        <v>12</v>
      </c>
      <c r="M280" s="190">
        <f t="shared" si="94"/>
        <v>0</v>
      </c>
      <c r="N280" s="188">
        <v>0</v>
      </c>
      <c r="O280" s="188">
        <f t="shared" si="95"/>
        <v>0</v>
      </c>
      <c r="P280" s="188">
        <v>0</v>
      </c>
      <c r="Q280" s="188">
        <f t="shared" si="96"/>
        <v>0</v>
      </c>
      <c r="R280" s="190"/>
      <c r="S280" s="190" t="s">
        <v>443</v>
      </c>
      <c r="T280" s="191" t="s">
        <v>359</v>
      </c>
      <c r="U280" s="160">
        <v>0</v>
      </c>
      <c r="V280" s="160">
        <f t="shared" si="97"/>
        <v>0</v>
      </c>
      <c r="W280" s="160"/>
      <c r="X280" s="160" t="s">
        <v>1304</v>
      </c>
      <c r="Y280" s="160" t="s">
        <v>361</v>
      </c>
      <c r="Z280" s="150"/>
      <c r="AA280" s="150"/>
      <c r="AB280" s="150"/>
      <c r="AC280" s="150"/>
      <c r="AD280" s="150"/>
      <c r="AE280" s="150"/>
      <c r="AF280" s="150"/>
      <c r="AG280" s="150" t="s">
        <v>2631</v>
      </c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</row>
    <row r="281" spans="1:60" outlineLevel="1" x14ac:dyDescent="0.25">
      <c r="A281" s="185">
        <v>257</v>
      </c>
      <c r="B281" s="186" t="s">
        <v>2619</v>
      </c>
      <c r="C281" s="192" t="s">
        <v>2847</v>
      </c>
      <c r="D281" s="187" t="s">
        <v>888</v>
      </c>
      <c r="E281" s="188">
        <v>8</v>
      </c>
      <c r="F281" s="189"/>
      <c r="G281" s="190">
        <f t="shared" si="91"/>
        <v>0</v>
      </c>
      <c r="H281" s="189"/>
      <c r="I281" s="190">
        <f t="shared" si="92"/>
        <v>0</v>
      </c>
      <c r="J281" s="189"/>
      <c r="K281" s="190">
        <f t="shared" si="93"/>
        <v>0</v>
      </c>
      <c r="L281" s="190">
        <v>12</v>
      </c>
      <c r="M281" s="190">
        <f t="shared" si="94"/>
        <v>0</v>
      </c>
      <c r="N281" s="188">
        <v>0</v>
      </c>
      <c r="O281" s="188">
        <f t="shared" si="95"/>
        <v>0</v>
      </c>
      <c r="P281" s="188">
        <v>0</v>
      </c>
      <c r="Q281" s="188">
        <f t="shared" si="96"/>
        <v>0</v>
      </c>
      <c r="R281" s="190"/>
      <c r="S281" s="190" t="s">
        <v>443</v>
      </c>
      <c r="T281" s="191" t="s">
        <v>359</v>
      </c>
      <c r="U281" s="160">
        <v>0</v>
      </c>
      <c r="V281" s="160">
        <f t="shared" si="97"/>
        <v>0</v>
      </c>
      <c r="W281" s="160"/>
      <c r="X281" s="160" t="s">
        <v>1304</v>
      </c>
      <c r="Y281" s="160" t="s">
        <v>361</v>
      </c>
      <c r="Z281" s="150"/>
      <c r="AA281" s="150"/>
      <c r="AB281" s="150"/>
      <c r="AC281" s="150"/>
      <c r="AD281" s="150"/>
      <c r="AE281" s="150"/>
      <c r="AF281" s="150"/>
      <c r="AG281" s="150" t="s">
        <v>2631</v>
      </c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</row>
    <row r="282" spans="1:60" outlineLevel="1" x14ac:dyDescent="0.25">
      <c r="A282" s="185">
        <v>258</v>
      </c>
      <c r="B282" s="186" t="s">
        <v>2619</v>
      </c>
      <c r="C282" s="192" t="s">
        <v>2848</v>
      </c>
      <c r="D282" s="187" t="s">
        <v>888</v>
      </c>
      <c r="E282" s="188">
        <v>150</v>
      </c>
      <c r="F282" s="189"/>
      <c r="G282" s="190">
        <f t="shared" si="91"/>
        <v>0</v>
      </c>
      <c r="H282" s="189"/>
      <c r="I282" s="190">
        <f t="shared" si="92"/>
        <v>0</v>
      </c>
      <c r="J282" s="189"/>
      <c r="K282" s="190">
        <f t="shared" si="93"/>
        <v>0</v>
      </c>
      <c r="L282" s="190">
        <v>12</v>
      </c>
      <c r="M282" s="190">
        <f t="shared" si="94"/>
        <v>0</v>
      </c>
      <c r="N282" s="188">
        <v>0</v>
      </c>
      <c r="O282" s="188">
        <f t="shared" si="95"/>
        <v>0</v>
      </c>
      <c r="P282" s="188">
        <v>0</v>
      </c>
      <c r="Q282" s="188">
        <f t="shared" si="96"/>
        <v>0</v>
      </c>
      <c r="R282" s="190"/>
      <c r="S282" s="190" t="s">
        <v>443</v>
      </c>
      <c r="T282" s="191" t="s">
        <v>359</v>
      </c>
      <c r="U282" s="160">
        <v>0</v>
      </c>
      <c r="V282" s="160">
        <f t="shared" si="97"/>
        <v>0</v>
      </c>
      <c r="W282" s="160"/>
      <c r="X282" s="160" t="s">
        <v>1304</v>
      </c>
      <c r="Y282" s="160" t="s">
        <v>361</v>
      </c>
      <c r="Z282" s="150"/>
      <c r="AA282" s="150"/>
      <c r="AB282" s="150"/>
      <c r="AC282" s="150"/>
      <c r="AD282" s="150"/>
      <c r="AE282" s="150"/>
      <c r="AF282" s="150"/>
      <c r="AG282" s="150" t="s">
        <v>2631</v>
      </c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</row>
    <row r="283" spans="1:60" outlineLevel="1" x14ac:dyDescent="0.25">
      <c r="A283" s="185">
        <v>259</v>
      </c>
      <c r="B283" s="186" t="s">
        <v>2619</v>
      </c>
      <c r="C283" s="192" t="s">
        <v>2849</v>
      </c>
      <c r="D283" s="187" t="s">
        <v>888</v>
      </c>
      <c r="E283" s="188">
        <v>95</v>
      </c>
      <c r="F283" s="189"/>
      <c r="G283" s="190">
        <f t="shared" si="91"/>
        <v>0</v>
      </c>
      <c r="H283" s="189"/>
      <c r="I283" s="190">
        <f t="shared" si="92"/>
        <v>0</v>
      </c>
      <c r="J283" s="189"/>
      <c r="K283" s="190">
        <f t="shared" si="93"/>
        <v>0</v>
      </c>
      <c r="L283" s="190">
        <v>12</v>
      </c>
      <c r="M283" s="190">
        <f t="shared" si="94"/>
        <v>0</v>
      </c>
      <c r="N283" s="188">
        <v>0</v>
      </c>
      <c r="O283" s="188">
        <f t="shared" si="95"/>
        <v>0</v>
      </c>
      <c r="P283" s="188">
        <v>0</v>
      </c>
      <c r="Q283" s="188">
        <f t="shared" si="96"/>
        <v>0</v>
      </c>
      <c r="R283" s="190"/>
      <c r="S283" s="190" t="s">
        <v>443</v>
      </c>
      <c r="T283" s="191" t="s">
        <v>359</v>
      </c>
      <c r="U283" s="160">
        <v>0</v>
      </c>
      <c r="V283" s="160">
        <f t="shared" si="97"/>
        <v>0</v>
      </c>
      <c r="W283" s="160"/>
      <c r="X283" s="160" t="s">
        <v>1304</v>
      </c>
      <c r="Y283" s="160" t="s">
        <v>361</v>
      </c>
      <c r="Z283" s="150"/>
      <c r="AA283" s="150"/>
      <c r="AB283" s="150"/>
      <c r="AC283" s="150"/>
      <c r="AD283" s="150"/>
      <c r="AE283" s="150"/>
      <c r="AF283" s="150"/>
      <c r="AG283" s="150" t="s">
        <v>2631</v>
      </c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</row>
    <row r="284" spans="1:60" outlineLevel="1" x14ac:dyDescent="0.25">
      <c r="A284" s="185">
        <v>260</v>
      </c>
      <c r="B284" s="186" t="s">
        <v>2619</v>
      </c>
      <c r="C284" s="192" t="s">
        <v>2850</v>
      </c>
      <c r="D284" s="187" t="s">
        <v>888</v>
      </c>
      <c r="E284" s="188">
        <v>40</v>
      </c>
      <c r="F284" s="189"/>
      <c r="G284" s="190">
        <f t="shared" si="91"/>
        <v>0</v>
      </c>
      <c r="H284" s="189"/>
      <c r="I284" s="190">
        <f t="shared" si="92"/>
        <v>0</v>
      </c>
      <c r="J284" s="189"/>
      <c r="K284" s="190">
        <f t="shared" si="93"/>
        <v>0</v>
      </c>
      <c r="L284" s="190">
        <v>12</v>
      </c>
      <c r="M284" s="190">
        <f t="shared" si="94"/>
        <v>0</v>
      </c>
      <c r="N284" s="188">
        <v>0</v>
      </c>
      <c r="O284" s="188">
        <f t="shared" si="95"/>
        <v>0</v>
      </c>
      <c r="P284" s="188">
        <v>0</v>
      </c>
      <c r="Q284" s="188">
        <f t="shared" si="96"/>
        <v>0</v>
      </c>
      <c r="R284" s="190"/>
      <c r="S284" s="190" t="s">
        <v>443</v>
      </c>
      <c r="T284" s="191" t="s">
        <v>359</v>
      </c>
      <c r="U284" s="160">
        <v>0</v>
      </c>
      <c r="V284" s="160">
        <f t="shared" si="97"/>
        <v>0</v>
      </c>
      <c r="W284" s="160"/>
      <c r="X284" s="160" t="s">
        <v>1304</v>
      </c>
      <c r="Y284" s="160" t="s">
        <v>361</v>
      </c>
      <c r="Z284" s="150"/>
      <c r="AA284" s="150"/>
      <c r="AB284" s="150"/>
      <c r="AC284" s="150"/>
      <c r="AD284" s="150"/>
      <c r="AE284" s="150"/>
      <c r="AF284" s="150"/>
      <c r="AG284" s="150" t="s">
        <v>2631</v>
      </c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</row>
    <row r="285" spans="1:60" outlineLevel="1" x14ac:dyDescent="0.25">
      <c r="A285" s="185">
        <v>261</v>
      </c>
      <c r="B285" s="186" t="s">
        <v>2619</v>
      </c>
      <c r="C285" s="192" t="s">
        <v>2851</v>
      </c>
      <c r="D285" s="187" t="s">
        <v>888</v>
      </c>
      <c r="E285" s="188">
        <v>100</v>
      </c>
      <c r="F285" s="189"/>
      <c r="G285" s="190">
        <f t="shared" si="91"/>
        <v>0</v>
      </c>
      <c r="H285" s="189"/>
      <c r="I285" s="190">
        <f t="shared" si="92"/>
        <v>0</v>
      </c>
      <c r="J285" s="189"/>
      <c r="K285" s="190">
        <f t="shared" si="93"/>
        <v>0</v>
      </c>
      <c r="L285" s="190">
        <v>12</v>
      </c>
      <c r="M285" s="190">
        <f t="shared" si="94"/>
        <v>0</v>
      </c>
      <c r="N285" s="188">
        <v>0</v>
      </c>
      <c r="O285" s="188">
        <f t="shared" si="95"/>
        <v>0</v>
      </c>
      <c r="P285" s="188">
        <v>0</v>
      </c>
      <c r="Q285" s="188">
        <f t="shared" si="96"/>
        <v>0</v>
      </c>
      <c r="R285" s="190"/>
      <c r="S285" s="190" t="s">
        <v>443</v>
      </c>
      <c r="T285" s="191" t="s">
        <v>359</v>
      </c>
      <c r="U285" s="160">
        <v>0</v>
      </c>
      <c r="V285" s="160">
        <f t="shared" si="97"/>
        <v>0</v>
      </c>
      <c r="W285" s="160"/>
      <c r="X285" s="160" t="s">
        <v>1304</v>
      </c>
      <c r="Y285" s="160" t="s">
        <v>361</v>
      </c>
      <c r="Z285" s="150"/>
      <c r="AA285" s="150"/>
      <c r="AB285" s="150"/>
      <c r="AC285" s="150"/>
      <c r="AD285" s="150"/>
      <c r="AE285" s="150"/>
      <c r="AF285" s="150"/>
      <c r="AG285" s="150" t="s">
        <v>2631</v>
      </c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</row>
    <row r="286" spans="1:60" outlineLevel="1" x14ac:dyDescent="0.25">
      <c r="A286" s="185">
        <v>262</v>
      </c>
      <c r="B286" s="186" t="s">
        <v>2619</v>
      </c>
      <c r="C286" s="192" t="s">
        <v>2852</v>
      </c>
      <c r="D286" s="187" t="s">
        <v>888</v>
      </c>
      <c r="E286" s="188">
        <v>20</v>
      </c>
      <c r="F286" s="189"/>
      <c r="G286" s="190">
        <f t="shared" si="91"/>
        <v>0</v>
      </c>
      <c r="H286" s="189"/>
      <c r="I286" s="190">
        <f t="shared" si="92"/>
        <v>0</v>
      </c>
      <c r="J286" s="189"/>
      <c r="K286" s="190">
        <f t="shared" si="93"/>
        <v>0</v>
      </c>
      <c r="L286" s="190">
        <v>12</v>
      </c>
      <c r="M286" s="190">
        <f t="shared" si="94"/>
        <v>0</v>
      </c>
      <c r="N286" s="188">
        <v>0</v>
      </c>
      <c r="O286" s="188">
        <f t="shared" si="95"/>
        <v>0</v>
      </c>
      <c r="P286" s="188">
        <v>0</v>
      </c>
      <c r="Q286" s="188">
        <f t="shared" si="96"/>
        <v>0</v>
      </c>
      <c r="R286" s="190"/>
      <c r="S286" s="190" t="s">
        <v>443</v>
      </c>
      <c r="T286" s="191" t="s">
        <v>359</v>
      </c>
      <c r="U286" s="160">
        <v>0</v>
      </c>
      <c r="V286" s="160">
        <f t="shared" si="97"/>
        <v>0</v>
      </c>
      <c r="W286" s="160"/>
      <c r="X286" s="160" t="s">
        <v>1304</v>
      </c>
      <c r="Y286" s="160" t="s">
        <v>361</v>
      </c>
      <c r="Z286" s="150"/>
      <c r="AA286" s="150"/>
      <c r="AB286" s="150"/>
      <c r="AC286" s="150"/>
      <c r="AD286" s="150"/>
      <c r="AE286" s="150"/>
      <c r="AF286" s="150"/>
      <c r="AG286" s="150" t="s">
        <v>2631</v>
      </c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</row>
    <row r="287" spans="1:60" outlineLevel="1" x14ac:dyDescent="0.25">
      <c r="A287" s="185">
        <v>263</v>
      </c>
      <c r="B287" s="186" t="s">
        <v>2619</v>
      </c>
      <c r="C287" s="192" t="s">
        <v>2853</v>
      </c>
      <c r="D287" s="187" t="s">
        <v>888</v>
      </c>
      <c r="E287" s="188">
        <v>100</v>
      </c>
      <c r="F287" s="189"/>
      <c r="G287" s="190">
        <f t="shared" si="91"/>
        <v>0</v>
      </c>
      <c r="H287" s="189"/>
      <c r="I287" s="190">
        <f t="shared" si="92"/>
        <v>0</v>
      </c>
      <c r="J287" s="189"/>
      <c r="K287" s="190">
        <f t="shared" si="93"/>
        <v>0</v>
      </c>
      <c r="L287" s="190">
        <v>12</v>
      </c>
      <c r="M287" s="190">
        <f t="shared" si="94"/>
        <v>0</v>
      </c>
      <c r="N287" s="188">
        <v>0</v>
      </c>
      <c r="O287" s="188">
        <f t="shared" si="95"/>
        <v>0</v>
      </c>
      <c r="P287" s="188">
        <v>0</v>
      </c>
      <c r="Q287" s="188">
        <f t="shared" si="96"/>
        <v>0</v>
      </c>
      <c r="R287" s="190"/>
      <c r="S287" s="190" t="s">
        <v>443</v>
      </c>
      <c r="T287" s="191" t="s">
        <v>359</v>
      </c>
      <c r="U287" s="160">
        <v>0</v>
      </c>
      <c r="V287" s="160">
        <f t="shared" si="97"/>
        <v>0</v>
      </c>
      <c r="W287" s="160"/>
      <c r="X287" s="160" t="s">
        <v>1304</v>
      </c>
      <c r="Y287" s="160" t="s">
        <v>361</v>
      </c>
      <c r="Z287" s="150"/>
      <c r="AA287" s="150"/>
      <c r="AB287" s="150"/>
      <c r="AC287" s="150"/>
      <c r="AD287" s="150"/>
      <c r="AE287" s="150"/>
      <c r="AF287" s="150"/>
      <c r="AG287" s="150" t="s">
        <v>2631</v>
      </c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</row>
    <row r="288" spans="1:60" outlineLevel="1" x14ac:dyDescent="0.25">
      <c r="A288" s="185">
        <v>264</v>
      </c>
      <c r="B288" s="186" t="s">
        <v>2619</v>
      </c>
      <c r="C288" s="192" t="s">
        <v>2854</v>
      </c>
      <c r="D288" s="187" t="s">
        <v>888</v>
      </c>
      <c r="E288" s="188">
        <v>140</v>
      </c>
      <c r="F288" s="189"/>
      <c r="G288" s="190">
        <f t="shared" si="91"/>
        <v>0</v>
      </c>
      <c r="H288" s="189"/>
      <c r="I288" s="190">
        <f t="shared" si="92"/>
        <v>0</v>
      </c>
      <c r="J288" s="189"/>
      <c r="K288" s="190">
        <f t="shared" si="93"/>
        <v>0</v>
      </c>
      <c r="L288" s="190">
        <v>12</v>
      </c>
      <c r="M288" s="190">
        <f t="shared" si="94"/>
        <v>0</v>
      </c>
      <c r="N288" s="188">
        <v>0</v>
      </c>
      <c r="O288" s="188">
        <f t="shared" si="95"/>
        <v>0</v>
      </c>
      <c r="P288" s="188">
        <v>0</v>
      </c>
      <c r="Q288" s="188">
        <f t="shared" si="96"/>
        <v>0</v>
      </c>
      <c r="R288" s="190"/>
      <c r="S288" s="190" t="s">
        <v>443</v>
      </c>
      <c r="T288" s="191" t="s">
        <v>359</v>
      </c>
      <c r="U288" s="160">
        <v>0</v>
      </c>
      <c r="V288" s="160">
        <f t="shared" si="97"/>
        <v>0</v>
      </c>
      <c r="W288" s="160"/>
      <c r="X288" s="160" t="s">
        <v>1304</v>
      </c>
      <c r="Y288" s="160" t="s">
        <v>361</v>
      </c>
      <c r="Z288" s="150"/>
      <c r="AA288" s="150"/>
      <c r="AB288" s="150"/>
      <c r="AC288" s="150"/>
      <c r="AD288" s="150"/>
      <c r="AE288" s="150"/>
      <c r="AF288" s="150"/>
      <c r="AG288" s="150" t="s">
        <v>2631</v>
      </c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</row>
    <row r="289" spans="1:60" outlineLevel="1" x14ac:dyDescent="0.25">
      <c r="A289" s="185">
        <v>265</v>
      </c>
      <c r="B289" s="186" t="s">
        <v>2619</v>
      </c>
      <c r="C289" s="192" t="s">
        <v>2855</v>
      </c>
      <c r="D289" s="187" t="s">
        <v>888</v>
      </c>
      <c r="E289" s="188">
        <v>500</v>
      </c>
      <c r="F289" s="189"/>
      <c r="G289" s="190">
        <f t="shared" si="91"/>
        <v>0</v>
      </c>
      <c r="H289" s="189"/>
      <c r="I289" s="190">
        <f t="shared" si="92"/>
        <v>0</v>
      </c>
      <c r="J289" s="189"/>
      <c r="K289" s="190">
        <f t="shared" si="93"/>
        <v>0</v>
      </c>
      <c r="L289" s="190">
        <v>12</v>
      </c>
      <c r="M289" s="190">
        <f t="shared" si="94"/>
        <v>0</v>
      </c>
      <c r="N289" s="188">
        <v>0</v>
      </c>
      <c r="O289" s="188">
        <f t="shared" si="95"/>
        <v>0</v>
      </c>
      <c r="P289" s="188">
        <v>0</v>
      </c>
      <c r="Q289" s="188">
        <f t="shared" si="96"/>
        <v>0</v>
      </c>
      <c r="R289" s="190"/>
      <c r="S289" s="190" t="s">
        <v>443</v>
      </c>
      <c r="T289" s="191" t="s">
        <v>359</v>
      </c>
      <c r="U289" s="160">
        <v>0</v>
      </c>
      <c r="V289" s="160">
        <f t="shared" si="97"/>
        <v>0</v>
      </c>
      <c r="W289" s="160"/>
      <c r="X289" s="160" t="s">
        <v>1304</v>
      </c>
      <c r="Y289" s="160" t="s">
        <v>361</v>
      </c>
      <c r="Z289" s="150"/>
      <c r="AA289" s="150"/>
      <c r="AB289" s="150"/>
      <c r="AC289" s="150"/>
      <c r="AD289" s="150"/>
      <c r="AE289" s="150"/>
      <c r="AF289" s="150"/>
      <c r="AG289" s="150" t="s">
        <v>2631</v>
      </c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</row>
    <row r="290" spans="1:60" outlineLevel="1" x14ac:dyDescent="0.25">
      <c r="A290" s="185">
        <v>266</v>
      </c>
      <c r="B290" s="186" t="s">
        <v>2856</v>
      </c>
      <c r="C290" s="192" t="s">
        <v>2857</v>
      </c>
      <c r="D290" s="187"/>
      <c r="E290" s="188">
        <v>0</v>
      </c>
      <c r="F290" s="189"/>
      <c r="G290" s="190">
        <f t="shared" si="91"/>
        <v>0</v>
      </c>
      <c r="H290" s="189"/>
      <c r="I290" s="190">
        <f t="shared" si="92"/>
        <v>0</v>
      </c>
      <c r="J290" s="189"/>
      <c r="K290" s="190">
        <f t="shared" si="93"/>
        <v>0</v>
      </c>
      <c r="L290" s="190">
        <v>21</v>
      </c>
      <c r="M290" s="190">
        <f t="shared" si="94"/>
        <v>0</v>
      </c>
      <c r="N290" s="188">
        <v>0</v>
      </c>
      <c r="O290" s="188">
        <f t="shared" si="95"/>
        <v>0</v>
      </c>
      <c r="P290" s="188">
        <v>0</v>
      </c>
      <c r="Q290" s="188">
        <f t="shared" si="96"/>
        <v>0</v>
      </c>
      <c r="R290" s="190"/>
      <c r="S290" s="190" t="s">
        <v>443</v>
      </c>
      <c r="T290" s="191" t="s">
        <v>359</v>
      </c>
      <c r="U290" s="160">
        <v>0</v>
      </c>
      <c r="V290" s="160">
        <f t="shared" si="97"/>
        <v>0</v>
      </c>
      <c r="W290" s="160"/>
      <c r="X290" s="160" t="s">
        <v>410</v>
      </c>
      <c r="Y290" s="160" t="s">
        <v>361</v>
      </c>
      <c r="Z290" s="150"/>
      <c r="AA290" s="150"/>
      <c r="AB290" s="150"/>
      <c r="AC290" s="150"/>
      <c r="AD290" s="150"/>
      <c r="AE290" s="150"/>
      <c r="AF290" s="150"/>
      <c r="AG290" s="150" t="s">
        <v>411</v>
      </c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</row>
    <row r="291" spans="1:60" outlineLevel="1" x14ac:dyDescent="0.25">
      <c r="A291" s="185">
        <v>267</v>
      </c>
      <c r="B291" s="186" t="s">
        <v>2619</v>
      </c>
      <c r="C291" s="192" t="s">
        <v>2858</v>
      </c>
      <c r="D291" s="187" t="s">
        <v>888</v>
      </c>
      <c r="E291" s="188">
        <v>172</v>
      </c>
      <c r="F291" s="189"/>
      <c r="G291" s="190">
        <f t="shared" si="91"/>
        <v>0</v>
      </c>
      <c r="H291" s="189"/>
      <c r="I291" s="190">
        <f t="shared" si="92"/>
        <v>0</v>
      </c>
      <c r="J291" s="189"/>
      <c r="K291" s="190">
        <f t="shared" si="93"/>
        <v>0</v>
      </c>
      <c r="L291" s="190">
        <v>12</v>
      </c>
      <c r="M291" s="190">
        <f t="shared" si="94"/>
        <v>0</v>
      </c>
      <c r="N291" s="188">
        <v>0</v>
      </c>
      <c r="O291" s="188">
        <f t="shared" si="95"/>
        <v>0</v>
      </c>
      <c r="P291" s="188">
        <v>0</v>
      </c>
      <c r="Q291" s="188">
        <f t="shared" si="96"/>
        <v>0</v>
      </c>
      <c r="R291" s="190"/>
      <c r="S291" s="190" t="s">
        <v>443</v>
      </c>
      <c r="T291" s="191" t="s">
        <v>359</v>
      </c>
      <c r="U291" s="160">
        <v>0</v>
      </c>
      <c r="V291" s="160">
        <f t="shared" si="97"/>
        <v>0</v>
      </c>
      <c r="W291" s="160"/>
      <c r="X291" s="160" t="s">
        <v>1304</v>
      </c>
      <c r="Y291" s="160" t="s">
        <v>361</v>
      </c>
      <c r="Z291" s="150"/>
      <c r="AA291" s="150"/>
      <c r="AB291" s="150"/>
      <c r="AC291" s="150"/>
      <c r="AD291" s="150"/>
      <c r="AE291" s="150"/>
      <c r="AF291" s="150"/>
      <c r="AG291" s="150" t="s">
        <v>2631</v>
      </c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</row>
    <row r="292" spans="1:60" ht="26.4" x14ac:dyDescent="0.25">
      <c r="A292" s="162" t="s">
        <v>353</v>
      </c>
      <c r="B292" s="163" t="s">
        <v>209</v>
      </c>
      <c r="C292" s="177" t="s">
        <v>210</v>
      </c>
      <c r="D292" s="164"/>
      <c r="E292" s="165"/>
      <c r="F292" s="166"/>
      <c r="G292" s="166">
        <f>SUMIF(AG293:AG402,"&lt;&gt;NOR",G293:G402)</f>
        <v>0</v>
      </c>
      <c r="H292" s="166"/>
      <c r="I292" s="166">
        <f>SUM(I293:I402)</f>
        <v>0</v>
      </c>
      <c r="J292" s="166"/>
      <c r="K292" s="166">
        <f>SUM(K293:K402)</f>
        <v>0</v>
      </c>
      <c r="L292" s="166"/>
      <c r="M292" s="166">
        <f>SUM(M293:M402)</f>
        <v>0</v>
      </c>
      <c r="N292" s="165"/>
      <c r="O292" s="165">
        <f>SUM(O293:O402)</f>
        <v>0</v>
      </c>
      <c r="P292" s="165"/>
      <c r="Q292" s="165">
        <f>SUM(Q293:Q402)</f>
        <v>0</v>
      </c>
      <c r="R292" s="166"/>
      <c r="S292" s="166"/>
      <c r="T292" s="167"/>
      <c r="U292" s="161"/>
      <c r="V292" s="161">
        <f>SUM(V293:V402)</f>
        <v>0</v>
      </c>
      <c r="W292" s="161"/>
      <c r="X292" s="161"/>
      <c r="Y292" s="161"/>
      <c r="AG292" t="s">
        <v>354</v>
      </c>
    </row>
    <row r="293" spans="1:60" ht="20.399999999999999" outlineLevel="1" x14ac:dyDescent="0.25">
      <c r="A293" s="185">
        <v>268</v>
      </c>
      <c r="B293" s="186" t="s">
        <v>2859</v>
      </c>
      <c r="C293" s="192" t="s">
        <v>2860</v>
      </c>
      <c r="D293" s="187" t="s">
        <v>446</v>
      </c>
      <c r="E293" s="188">
        <v>364.3</v>
      </c>
      <c r="F293" s="189"/>
      <c r="G293" s="190">
        <f>ROUND(E293*F293,2)</f>
        <v>0</v>
      </c>
      <c r="H293" s="189"/>
      <c r="I293" s="190">
        <f>ROUND(E293*H293,2)</f>
        <v>0</v>
      </c>
      <c r="J293" s="189"/>
      <c r="K293" s="190">
        <f>ROUND(E293*J293,2)</f>
        <v>0</v>
      </c>
      <c r="L293" s="190">
        <v>21</v>
      </c>
      <c r="M293" s="190">
        <f>G293*(1+L293/100)</f>
        <v>0</v>
      </c>
      <c r="N293" s="188">
        <v>0</v>
      </c>
      <c r="O293" s="188">
        <f>ROUND(E293*N293,2)</f>
        <v>0</v>
      </c>
      <c r="P293" s="188">
        <v>0</v>
      </c>
      <c r="Q293" s="188">
        <f>ROUND(E293*P293,2)</f>
        <v>0</v>
      </c>
      <c r="R293" s="190"/>
      <c r="S293" s="190" t="s">
        <v>443</v>
      </c>
      <c r="T293" s="191" t="s">
        <v>359</v>
      </c>
      <c r="U293" s="160">
        <v>0</v>
      </c>
      <c r="V293" s="160">
        <f>ROUND(E293*U293,2)</f>
        <v>0</v>
      </c>
      <c r="W293" s="160"/>
      <c r="X293" s="160" t="s">
        <v>410</v>
      </c>
      <c r="Y293" s="160" t="s">
        <v>361</v>
      </c>
      <c r="Z293" s="150"/>
      <c r="AA293" s="150"/>
      <c r="AB293" s="150"/>
      <c r="AC293" s="150"/>
      <c r="AD293" s="150"/>
      <c r="AE293" s="150"/>
      <c r="AF293" s="150"/>
      <c r="AG293" s="150" t="s">
        <v>1578</v>
      </c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</row>
    <row r="294" spans="1:60" outlineLevel="1" x14ac:dyDescent="0.25">
      <c r="A294" s="185">
        <v>269</v>
      </c>
      <c r="B294" s="186" t="s">
        <v>2861</v>
      </c>
      <c r="C294" s="192" t="s">
        <v>2862</v>
      </c>
      <c r="D294" s="187" t="s">
        <v>888</v>
      </c>
      <c r="E294" s="188">
        <v>48</v>
      </c>
      <c r="F294" s="189"/>
      <c r="G294" s="190">
        <f>ROUND(E294*F294,2)</f>
        <v>0</v>
      </c>
      <c r="H294" s="189"/>
      <c r="I294" s="190">
        <f>ROUND(E294*H294,2)</f>
        <v>0</v>
      </c>
      <c r="J294" s="189"/>
      <c r="K294" s="190">
        <f>ROUND(E294*J294,2)</f>
        <v>0</v>
      </c>
      <c r="L294" s="190">
        <v>21</v>
      </c>
      <c r="M294" s="190">
        <f>G294*(1+L294/100)</f>
        <v>0</v>
      </c>
      <c r="N294" s="188">
        <v>0</v>
      </c>
      <c r="O294" s="188">
        <f>ROUND(E294*N294,2)</f>
        <v>0</v>
      </c>
      <c r="P294" s="188">
        <v>0</v>
      </c>
      <c r="Q294" s="188">
        <f>ROUND(E294*P294,2)</f>
        <v>0</v>
      </c>
      <c r="R294" s="190"/>
      <c r="S294" s="190" t="s">
        <v>443</v>
      </c>
      <c r="T294" s="191" t="s">
        <v>359</v>
      </c>
      <c r="U294" s="160">
        <v>0</v>
      </c>
      <c r="V294" s="160">
        <f>ROUND(E294*U294,2)</f>
        <v>0</v>
      </c>
      <c r="W294" s="160"/>
      <c r="X294" s="160" t="s">
        <v>410</v>
      </c>
      <c r="Y294" s="160" t="s">
        <v>361</v>
      </c>
      <c r="Z294" s="150"/>
      <c r="AA294" s="150"/>
      <c r="AB294" s="150"/>
      <c r="AC294" s="150"/>
      <c r="AD294" s="150"/>
      <c r="AE294" s="150"/>
      <c r="AF294" s="150"/>
      <c r="AG294" s="150" t="s">
        <v>1578</v>
      </c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</row>
    <row r="295" spans="1:60" outlineLevel="1" x14ac:dyDescent="0.25">
      <c r="A295" s="185">
        <v>270</v>
      </c>
      <c r="B295" s="186" t="s">
        <v>2798</v>
      </c>
      <c r="C295" s="192" t="s">
        <v>2863</v>
      </c>
      <c r="D295" s="187" t="s">
        <v>888</v>
      </c>
      <c r="E295" s="188">
        <v>48</v>
      </c>
      <c r="F295" s="189"/>
      <c r="G295" s="190">
        <f>ROUND(E295*F295,2)</f>
        <v>0</v>
      </c>
      <c r="H295" s="189"/>
      <c r="I295" s="190">
        <f>ROUND(E295*H295,2)</f>
        <v>0</v>
      </c>
      <c r="J295" s="189"/>
      <c r="K295" s="190">
        <f>ROUND(E295*J295,2)</f>
        <v>0</v>
      </c>
      <c r="L295" s="190">
        <v>21</v>
      </c>
      <c r="M295" s="190">
        <f>G295*(1+L295/100)</f>
        <v>0</v>
      </c>
      <c r="N295" s="188">
        <v>0</v>
      </c>
      <c r="O295" s="188">
        <f>ROUND(E295*N295,2)</f>
        <v>0</v>
      </c>
      <c r="P295" s="188">
        <v>0</v>
      </c>
      <c r="Q295" s="188">
        <f>ROUND(E295*P295,2)</f>
        <v>0</v>
      </c>
      <c r="R295" s="190"/>
      <c r="S295" s="190" t="s">
        <v>443</v>
      </c>
      <c r="T295" s="191" t="s">
        <v>359</v>
      </c>
      <c r="U295" s="160">
        <v>0</v>
      </c>
      <c r="V295" s="160">
        <f>ROUND(E295*U295,2)</f>
        <v>0</v>
      </c>
      <c r="W295" s="160"/>
      <c r="X295" s="160" t="s">
        <v>1304</v>
      </c>
      <c r="Y295" s="160" t="s">
        <v>361</v>
      </c>
      <c r="Z295" s="150"/>
      <c r="AA295" s="150"/>
      <c r="AB295" s="150"/>
      <c r="AC295" s="150"/>
      <c r="AD295" s="150"/>
      <c r="AE295" s="150"/>
      <c r="AF295" s="150"/>
      <c r="AG295" s="150" t="s">
        <v>1305</v>
      </c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</row>
    <row r="296" spans="1:60" outlineLevel="1" x14ac:dyDescent="0.25">
      <c r="A296" s="185">
        <v>271</v>
      </c>
      <c r="B296" s="186" t="s">
        <v>2717</v>
      </c>
      <c r="C296" s="192" t="s">
        <v>2864</v>
      </c>
      <c r="D296" s="187" t="s">
        <v>426</v>
      </c>
      <c r="E296" s="188">
        <v>4.8000000000000001E-4</v>
      </c>
      <c r="F296" s="189"/>
      <c r="G296" s="190">
        <f>ROUND(E296*F296,2)</f>
        <v>0</v>
      </c>
      <c r="H296" s="189"/>
      <c r="I296" s="190">
        <f>ROUND(E296*H296,2)</f>
        <v>0</v>
      </c>
      <c r="J296" s="189"/>
      <c r="K296" s="190">
        <f>ROUND(E296*J296,2)</f>
        <v>0</v>
      </c>
      <c r="L296" s="190">
        <v>21</v>
      </c>
      <c r="M296" s="190">
        <f>G296*(1+L296/100)</f>
        <v>0</v>
      </c>
      <c r="N296" s="188">
        <v>0</v>
      </c>
      <c r="O296" s="188">
        <f>ROUND(E296*N296,2)</f>
        <v>0</v>
      </c>
      <c r="P296" s="188">
        <v>0</v>
      </c>
      <c r="Q296" s="188">
        <f>ROUND(E296*P296,2)</f>
        <v>0</v>
      </c>
      <c r="R296" s="190"/>
      <c r="S296" s="190" t="s">
        <v>443</v>
      </c>
      <c r="T296" s="191" t="s">
        <v>359</v>
      </c>
      <c r="U296" s="160">
        <v>0</v>
      </c>
      <c r="V296" s="160">
        <f>ROUND(E296*U296,2)</f>
        <v>0</v>
      </c>
      <c r="W296" s="160"/>
      <c r="X296" s="160" t="s">
        <v>1304</v>
      </c>
      <c r="Y296" s="160" t="s">
        <v>361</v>
      </c>
      <c r="Z296" s="150"/>
      <c r="AA296" s="150"/>
      <c r="AB296" s="150"/>
      <c r="AC296" s="150"/>
      <c r="AD296" s="150"/>
      <c r="AE296" s="150"/>
      <c r="AF296" s="150"/>
      <c r="AG296" s="150" t="s">
        <v>1305</v>
      </c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</row>
    <row r="297" spans="1:60" outlineLevel="1" x14ac:dyDescent="0.25">
      <c r="A297" s="169">
        <v>272</v>
      </c>
      <c r="B297" s="170" t="s">
        <v>2788</v>
      </c>
      <c r="C297" s="178" t="s">
        <v>2865</v>
      </c>
      <c r="D297" s="171" t="s">
        <v>888</v>
      </c>
      <c r="E297" s="172">
        <v>1729</v>
      </c>
      <c r="F297" s="173"/>
      <c r="G297" s="174">
        <f>ROUND(E297*F297,2)</f>
        <v>0</v>
      </c>
      <c r="H297" s="173"/>
      <c r="I297" s="174">
        <f>ROUND(E297*H297,2)</f>
        <v>0</v>
      </c>
      <c r="J297" s="173"/>
      <c r="K297" s="174">
        <f>ROUND(E297*J297,2)</f>
        <v>0</v>
      </c>
      <c r="L297" s="174">
        <v>21</v>
      </c>
      <c r="M297" s="174">
        <f>G297*(1+L297/100)</f>
        <v>0</v>
      </c>
      <c r="N297" s="172">
        <v>0</v>
      </c>
      <c r="O297" s="172">
        <f>ROUND(E297*N297,2)</f>
        <v>0</v>
      </c>
      <c r="P297" s="172">
        <v>0</v>
      </c>
      <c r="Q297" s="172">
        <f>ROUND(E297*P297,2)</f>
        <v>0</v>
      </c>
      <c r="R297" s="174"/>
      <c r="S297" s="174" t="s">
        <v>443</v>
      </c>
      <c r="T297" s="175" t="s">
        <v>359</v>
      </c>
      <c r="U297" s="160">
        <v>0</v>
      </c>
      <c r="V297" s="160">
        <f>ROUND(E297*U297,2)</f>
        <v>0</v>
      </c>
      <c r="W297" s="160"/>
      <c r="X297" s="160" t="s">
        <v>1304</v>
      </c>
      <c r="Y297" s="160" t="s">
        <v>361</v>
      </c>
      <c r="Z297" s="150"/>
      <c r="AA297" s="150"/>
      <c r="AB297" s="150"/>
      <c r="AC297" s="150"/>
      <c r="AD297" s="150"/>
      <c r="AE297" s="150"/>
      <c r="AF297" s="150"/>
      <c r="AG297" s="150" t="s">
        <v>1305</v>
      </c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</row>
    <row r="298" spans="1:60" outlineLevel="2" x14ac:dyDescent="0.25">
      <c r="A298" s="157"/>
      <c r="B298" s="158"/>
      <c r="C298" s="255" t="s">
        <v>2866</v>
      </c>
      <c r="D298" s="256"/>
      <c r="E298" s="256"/>
      <c r="F298" s="256"/>
      <c r="G298" s="256"/>
      <c r="H298" s="160"/>
      <c r="I298" s="160"/>
      <c r="J298" s="160"/>
      <c r="K298" s="160"/>
      <c r="L298" s="160"/>
      <c r="M298" s="160"/>
      <c r="N298" s="159"/>
      <c r="O298" s="159"/>
      <c r="P298" s="159"/>
      <c r="Q298" s="159"/>
      <c r="R298" s="160"/>
      <c r="S298" s="160"/>
      <c r="T298" s="160"/>
      <c r="U298" s="160"/>
      <c r="V298" s="160"/>
      <c r="W298" s="160"/>
      <c r="X298" s="160"/>
      <c r="Y298" s="160"/>
      <c r="Z298" s="150"/>
      <c r="AA298" s="150"/>
      <c r="AB298" s="150"/>
      <c r="AC298" s="150"/>
      <c r="AD298" s="150"/>
      <c r="AE298" s="150"/>
      <c r="AF298" s="150"/>
      <c r="AG298" s="150" t="s">
        <v>363</v>
      </c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</row>
    <row r="299" spans="1:60" ht="20.399999999999999" outlineLevel="1" x14ac:dyDescent="0.25">
      <c r="A299" s="185">
        <v>273</v>
      </c>
      <c r="B299" s="186" t="s">
        <v>2867</v>
      </c>
      <c r="C299" s="192" t="s">
        <v>2868</v>
      </c>
      <c r="D299" s="187" t="s">
        <v>888</v>
      </c>
      <c r="E299" s="188">
        <v>553</v>
      </c>
      <c r="F299" s="189"/>
      <c r="G299" s="190">
        <f>ROUND(E299*F299,2)</f>
        <v>0</v>
      </c>
      <c r="H299" s="189"/>
      <c r="I299" s="190">
        <f>ROUND(E299*H299,2)</f>
        <v>0</v>
      </c>
      <c r="J299" s="189"/>
      <c r="K299" s="190">
        <f>ROUND(E299*J299,2)</f>
        <v>0</v>
      </c>
      <c r="L299" s="190">
        <v>21</v>
      </c>
      <c r="M299" s="190">
        <f>G299*(1+L299/100)</f>
        <v>0</v>
      </c>
      <c r="N299" s="188">
        <v>0</v>
      </c>
      <c r="O299" s="188">
        <f>ROUND(E299*N299,2)</f>
        <v>0</v>
      </c>
      <c r="P299" s="188">
        <v>0</v>
      </c>
      <c r="Q299" s="188">
        <f>ROUND(E299*P299,2)</f>
        <v>0</v>
      </c>
      <c r="R299" s="190"/>
      <c r="S299" s="190" t="s">
        <v>443</v>
      </c>
      <c r="T299" s="191" t="s">
        <v>359</v>
      </c>
      <c r="U299" s="160">
        <v>0</v>
      </c>
      <c r="V299" s="160">
        <f>ROUND(E299*U299,2)</f>
        <v>0</v>
      </c>
      <c r="W299" s="160"/>
      <c r="X299" s="160" t="s">
        <v>410</v>
      </c>
      <c r="Y299" s="160" t="s">
        <v>361</v>
      </c>
      <c r="Z299" s="150"/>
      <c r="AA299" s="150"/>
      <c r="AB299" s="150"/>
      <c r="AC299" s="150"/>
      <c r="AD299" s="150"/>
      <c r="AE299" s="150"/>
      <c r="AF299" s="150"/>
      <c r="AG299" s="150" t="s">
        <v>1578</v>
      </c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</row>
    <row r="300" spans="1:60" outlineLevel="1" x14ac:dyDescent="0.25">
      <c r="A300" s="169">
        <v>274</v>
      </c>
      <c r="B300" s="170" t="s">
        <v>2802</v>
      </c>
      <c r="C300" s="178" t="s">
        <v>2869</v>
      </c>
      <c r="D300" s="171" t="s">
        <v>888</v>
      </c>
      <c r="E300" s="172">
        <v>2282</v>
      </c>
      <c r="F300" s="173"/>
      <c r="G300" s="174">
        <f>ROUND(E300*F300,2)</f>
        <v>0</v>
      </c>
      <c r="H300" s="173"/>
      <c r="I300" s="174">
        <f>ROUND(E300*H300,2)</f>
        <v>0</v>
      </c>
      <c r="J300" s="173"/>
      <c r="K300" s="174">
        <f>ROUND(E300*J300,2)</f>
        <v>0</v>
      </c>
      <c r="L300" s="174">
        <v>21</v>
      </c>
      <c r="M300" s="174">
        <f>G300*(1+L300/100)</f>
        <v>0</v>
      </c>
      <c r="N300" s="172">
        <v>0</v>
      </c>
      <c r="O300" s="172">
        <f>ROUND(E300*N300,2)</f>
        <v>0</v>
      </c>
      <c r="P300" s="172">
        <v>0</v>
      </c>
      <c r="Q300" s="172">
        <f>ROUND(E300*P300,2)</f>
        <v>0</v>
      </c>
      <c r="R300" s="174"/>
      <c r="S300" s="174" t="s">
        <v>443</v>
      </c>
      <c r="T300" s="175" t="s">
        <v>359</v>
      </c>
      <c r="U300" s="160">
        <v>0</v>
      </c>
      <c r="V300" s="160">
        <f>ROUND(E300*U300,2)</f>
        <v>0</v>
      </c>
      <c r="W300" s="160"/>
      <c r="X300" s="160" t="s">
        <v>1304</v>
      </c>
      <c r="Y300" s="160" t="s">
        <v>361</v>
      </c>
      <c r="Z300" s="150"/>
      <c r="AA300" s="150"/>
      <c r="AB300" s="150"/>
      <c r="AC300" s="150"/>
      <c r="AD300" s="150"/>
      <c r="AE300" s="150"/>
      <c r="AF300" s="150"/>
      <c r="AG300" s="150" t="s">
        <v>1305</v>
      </c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</row>
    <row r="301" spans="1:60" outlineLevel="2" x14ac:dyDescent="0.25">
      <c r="A301" s="157"/>
      <c r="B301" s="158"/>
      <c r="C301" s="255" t="s">
        <v>2870</v>
      </c>
      <c r="D301" s="256"/>
      <c r="E301" s="256"/>
      <c r="F301" s="256"/>
      <c r="G301" s="256"/>
      <c r="H301" s="160"/>
      <c r="I301" s="160"/>
      <c r="J301" s="160"/>
      <c r="K301" s="160"/>
      <c r="L301" s="160"/>
      <c r="M301" s="160"/>
      <c r="N301" s="159"/>
      <c r="O301" s="159"/>
      <c r="P301" s="159"/>
      <c r="Q301" s="159"/>
      <c r="R301" s="160"/>
      <c r="S301" s="160"/>
      <c r="T301" s="160"/>
      <c r="U301" s="160"/>
      <c r="V301" s="160"/>
      <c r="W301" s="160"/>
      <c r="X301" s="160"/>
      <c r="Y301" s="160"/>
      <c r="Z301" s="150"/>
      <c r="AA301" s="150"/>
      <c r="AB301" s="150"/>
      <c r="AC301" s="150"/>
      <c r="AD301" s="150"/>
      <c r="AE301" s="150"/>
      <c r="AF301" s="150"/>
      <c r="AG301" s="150" t="s">
        <v>363</v>
      </c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</row>
    <row r="302" spans="1:60" outlineLevel="1" x14ac:dyDescent="0.25">
      <c r="A302" s="185">
        <v>275</v>
      </c>
      <c r="B302" s="186" t="s">
        <v>2615</v>
      </c>
      <c r="C302" s="192" t="s">
        <v>2787</v>
      </c>
      <c r="D302" s="187" t="s">
        <v>407</v>
      </c>
      <c r="E302" s="188">
        <v>3.9649999999999999</v>
      </c>
      <c r="F302" s="189"/>
      <c r="G302" s="190">
        <f t="shared" ref="G302:G307" si="98">ROUND(E302*F302,2)</f>
        <v>0</v>
      </c>
      <c r="H302" s="189"/>
      <c r="I302" s="190">
        <f t="shared" ref="I302:I307" si="99">ROUND(E302*H302,2)</f>
        <v>0</v>
      </c>
      <c r="J302" s="189"/>
      <c r="K302" s="190">
        <f t="shared" ref="K302:K307" si="100">ROUND(E302*J302,2)</f>
        <v>0</v>
      </c>
      <c r="L302" s="190">
        <v>21</v>
      </c>
      <c r="M302" s="190">
        <f t="shared" ref="M302:M307" si="101">G302*(1+L302/100)</f>
        <v>0</v>
      </c>
      <c r="N302" s="188">
        <v>0</v>
      </c>
      <c r="O302" s="188">
        <f t="shared" ref="O302:O307" si="102">ROUND(E302*N302,2)</f>
        <v>0</v>
      </c>
      <c r="P302" s="188">
        <v>0</v>
      </c>
      <c r="Q302" s="188">
        <f t="shared" ref="Q302:Q307" si="103">ROUND(E302*P302,2)</f>
        <v>0</v>
      </c>
      <c r="R302" s="190"/>
      <c r="S302" s="190" t="s">
        <v>443</v>
      </c>
      <c r="T302" s="191" t="s">
        <v>359</v>
      </c>
      <c r="U302" s="160">
        <v>0</v>
      </c>
      <c r="V302" s="160">
        <f t="shared" ref="V302:V307" si="104">ROUND(E302*U302,2)</f>
        <v>0</v>
      </c>
      <c r="W302" s="160"/>
      <c r="X302" s="160" t="s">
        <v>1304</v>
      </c>
      <c r="Y302" s="160" t="s">
        <v>361</v>
      </c>
      <c r="Z302" s="150"/>
      <c r="AA302" s="150"/>
      <c r="AB302" s="150"/>
      <c r="AC302" s="150"/>
      <c r="AD302" s="150"/>
      <c r="AE302" s="150"/>
      <c r="AF302" s="150"/>
      <c r="AG302" s="150" t="s">
        <v>2631</v>
      </c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</row>
    <row r="303" spans="1:60" ht="20.399999999999999" outlineLevel="1" x14ac:dyDescent="0.25">
      <c r="A303" s="185">
        <v>276</v>
      </c>
      <c r="B303" s="186" t="s">
        <v>2871</v>
      </c>
      <c r="C303" s="192" t="s">
        <v>2872</v>
      </c>
      <c r="D303" s="187" t="s">
        <v>888</v>
      </c>
      <c r="E303" s="188">
        <v>787</v>
      </c>
      <c r="F303" s="189"/>
      <c r="G303" s="190">
        <f t="shared" si="98"/>
        <v>0</v>
      </c>
      <c r="H303" s="189"/>
      <c r="I303" s="190">
        <f t="shared" si="99"/>
        <v>0</v>
      </c>
      <c r="J303" s="189"/>
      <c r="K303" s="190">
        <f t="shared" si="100"/>
        <v>0</v>
      </c>
      <c r="L303" s="190">
        <v>21</v>
      </c>
      <c r="M303" s="190">
        <f t="shared" si="101"/>
        <v>0</v>
      </c>
      <c r="N303" s="188">
        <v>0</v>
      </c>
      <c r="O303" s="188">
        <f t="shared" si="102"/>
        <v>0</v>
      </c>
      <c r="P303" s="188">
        <v>0</v>
      </c>
      <c r="Q303" s="188">
        <f t="shared" si="103"/>
        <v>0</v>
      </c>
      <c r="R303" s="190"/>
      <c r="S303" s="190" t="s">
        <v>443</v>
      </c>
      <c r="T303" s="191" t="s">
        <v>359</v>
      </c>
      <c r="U303" s="160">
        <v>0</v>
      </c>
      <c r="V303" s="160">
        <f t="shared" si="104"/>
        <v>0</v>
      </c>
      <c r="W303" s="160"/>
      <c r="X303" s="160" t="s">
        <v>410</v>
      </c>
      <c r="Y303" s="160" t="s">
        <v>361</v>
      </c>
      <c r="Z303" s="150"/>
      <c r="AA303" s="150"/>
      <c r="AB303" s="150"/>
      <c r="AC303" s="150"/>
      <c r="AD303" s="150"/>
      <c r="AE303" s="150"/>
      <c r="AF303" s="150"/>
      <c r="AG303" s="150" t="s">
        <v>1578</v>
      </c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</row>
    <row r="304" spans="1:60" ht="20.399999999999999" outlineLevel="1" x14ac:dyDescent="0.25">
      <c r="A304" s="185">
        <v>277</v>
      </c>
      <c r="B304" s="186" t="s">
        <v>2873</v>
      </c>
      <c r="C304" s="192" t="s">
        <v>2874</v>
      </c>
      <c r="D304" s="187" t="s">
        <v>888</v>
      </c>
      <c r="E304" s="188">
        <v>1910</v>
      </c>
      <c r="F304" s="189"/>
      <c r="G304" s="190">
        <f t="shared" si="98"/>
        <v>0</v>
      </c>
      <c r="H304" s="189"/>
      <c r="I304" s="190">
        <f t="shared" si="99"/>
        <v>0</v>
      </c>
      <c r="J304" s="189"/>
      <c r="K304" s="190">
        <f t="shared" si="100"/>
        <v>0</v>
      </c>
      <c r="L304" s="190">
        <v>21</v>
      </c>
      <c r="M304" s="190">
        <f t="shared" si="101"/>
        <v>0</v>
      </c>
      <c r="N304" s="188">
        <v>0</v>
      </c>
      <c r="O304" s="188">
        <f t="shared" si="102"/>
        <v>0</v>
      </c>
      <c r="P304" s="188">
        <v>0</v>
      </c>
      <c r="Q304" s="188">
        <f t="shared" si="103"/>
        <v>0</v>
      </c>
      <c r="R304" s="190"/>
      <c r="S304" s="190" t="s">
        <v>443</v>
      </c>
      <c r="T304" s="191" t="s">
        <v>359</v>
      </c>
      <c r="U304" s="160">
        <v>0</v>
      </c>
      <c r="V304" s="160">
        <f t="shared" si="104"/>
        <v>0</v>
      </c>
      <c r="W304" s="160"/>
      <c r="X304" s="160" t="s">
        <v>410</v>
      </c>
      <c r="Y304" s="160" t="s">
        <v>361</v>
      </c>
      <c r="Z304" s="150"/>
      <c r="AA304" s="150"/>
      <c r="AB304" s="150"/>
      <c r="AC304" s="150"/>
      <c r="AD304" s="150"/>
      <c r="AE304" s="150"/>
      <c r="AF304" s="150"/>
      <c r="AG304" s="150" t="s">
        <v>1578</v>
      </c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</row>
    <row r="305" spans="1:60" ht="20.399999999999999" outlineLevel="1" x14ac:dyDescent="0.25">
      <c r="A305" s="185">
        <v>278</v>
      </c>
      <c r="B305" s="186" t="s">
        <v>2875</v>
      </c>
      <c r="C305" s="192" t="s">
        <v>2876</v>
      </c>
      <c r="D305" s="187" t="s">
        <v>888</v>
      </c>
      <c r="E305" s="188">
        <v>2217</v>
      </c>
      <c r="F305" s="189"/>
      <c r="G305" s="190">
        <f t="shared" si="98"/>
        <v>0</v>
      </c>
      <c r="H305" s="189"/>
      <c r="I305" s="190">
        <f t="shared" si="99"/>
        <v>0</v>
      </c>
      <c r="J305" s="189"/>
      <c r="K305" s="190">
        <f t="shared" si="100"/>
        <v>0</v>
      </c>
      <c r="L305" s="190">
        <v>21</v>
      </c>
      <c r="M305" s="190">
        <f t="shared" si="101"/>
        <v>0</v>
      </c>
      <c r="N305" s="188">
        <v>0</v>
      </c>
      <c r="O305" s="188">
        <f t="shared" si="102"/>
        <v>0</v>
      </c>
      <c r="P305" s="188">
        <v>0</v>
      </c>
      <c r="Q305" s="188">
        <f t="shared" si="103"/>
        <v>0</v>
      </c>
      <c r="R305" s="190"/>
      <c r="S305" s="190" t="s">
        <v>443</v>
      </c>
      <c r="T305" s="191" t="s">
        <v>359</v>
      </c>
      <c r="U305" s="160">
        <v>0</v>
      </c>
      <c r="V305" s="160">
        <f t="shared" si="104"/>
        <v>0</v>
      </c>
      <c r="W305" s="160"/>
      <c r="X305" s="160" t="s">
        <v>410</v>
      </c>
      <c r="Y305" s="160" t="s">
        <v>361</v>
      </c>
      <c r="Z305" s="150"/>
      <c r="AA305" s="150"/>
      <c r="AB305" s="150"/>
      <c r="AC305" s="150"/>
      <c r="AD305" s="150"/>
      <c r="AE305" s="150"/>
      <c r="AF305" s="150"/>
      <c r="AG305" s="150" t="s">
        <v>1578</v>
      </c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</row>
    <row r="306" spans="1:60" outlineLevel="1" x14ac:dyDescent="0.25">
      <c r="A306" s="185">
        <v>279</v>
      </c>
      <c r="B306" s="186" t="s">
        <v>2877</v>
      </c>
      <c r="C306" s="192" t="s">
        <v>2878</v>
      </c>
      <c r="D306" s="187" t="s">
        <v>888</v>
      </c>
      <c r="E306" s="188">
        <v>480</v>
      </c>
      <c r="F306" s="189"/>
      <c r="G306" s="190">
        <f t="shared" si="98"/>
        <v>0</v>
      </c>
      <c r="H306" s="189"/>
      <c r="I306" s="190">
        <f t="shared" si="99"/>
        <v>0</v>
      </c>
      <c r="J306" s="189"/>
      <c r="K306" s="190">
        <f t="shared" si="100"/>
        <v>0</v>
      </c>
      <c r="L306" s="190">
        <v>21</v>
      </c>
      <c r="M306" s="190">
        <f t="shared" si="101"/>
        <v>0</v>
      </c>
      <c r="N306" s="188">
        <v>0</v>
      </c>
      <c r="O306" s="188">
        <f t="shared" si="102"/>
        <v>0</v>
      </c>
      <c r="P306" s="188">
        <v>0</v>
      </c>
      <c r="Q306" s="188">
        <f t="shared" si="103"/>
        <v>0</v>
      </c>
      <c r="R306" s="190"/>
      <c r="S306" s="190" t="s">
        <v>443</v>
      </c>
      <c r="T306" s="191" t="s">
        <v>359</v>
      </c>
      <c r="U306" s="160">
        <v>0</v>
      </c>
      <c r="V306" s="160">
        <f t="shared" si="104"/>
        <v>0</v>
      </c>
      <c r="W306" s="160"/>
      <c r="X306" s="160" t="s">
        <v>410</v>
      </c>
      <c r="Y306" s="160" t="s">
        <v>361</v>
      </c>
      <c r="Z306" s="150"/>
      <c r="AA306" s="150"/>
      <c r="AB306" s="150"/>
      <c r="AC306" s="150"/>
      <c r="AD306" s="150"/>
      <c r="AE306" s="150"/>
      <c r="AF306" s="150"/>
      <c r="AG306" s="150" t="s">
        <v>1578</v>
      </c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</row>
    <row r="307" spans="1:60" outlineLevel="1" x14ac:dyDescent="0.25">
      <c r="A307" s="169">
        <v>280</v>
      </c>
      <c r="B307" s="170" t="s">
        <v>2809</v>
      </c>
      <c r="C307" s="178" t="s">
        <v>2879</v>
      </c>
      <c r="D307" s="171" t="s">
        <v>407</v>
      </c>
      <c r="E307" s="172">
        <v>27.322500000000002</v>
      </c>
      <c r="F307" s="173"/>
      <c r="G307" s="174">
        <f t="shared" si="98"/>
        <v>0</v>
      </c>
      <c r="H307" s="173"/>
      <c r="I307" s="174">
        <f t="shared" si="99"/>
        <v>0</v>
      </c>
      <c r="J307" s="173"/>
      <c r="K307" s="174">
        <f t="shared" si="100"/>
        <v>0</v>
      </c>
      <c r="L307" s="174">
        <v>21</v>
      </c>
      <c r="M307" s="174">
        <f t="shared" si="101"/>
        <v>0</v>
      </c>
      <c r="N307" s="172">
        <v>0</v>
      </c>
      <c r="O307" s="172">
        <f t="shared" si="102"/>
        <v>0</v>
      </c>
      <c r="P307" s="172">
        <v>0</v>
      </c>
      <c r="Q307" s="172">
        <f t="shared" si="103"/>
        <v>0</v>
      </c>
      <c r="R307" s="174"/>
      <c r="S307" s="174" t="s">
        <v>443</v>
      </c>
      <c r="T307" s="175" t="s">
        <v>359</v>
      </c>
      <c r="U307" s="160">
        <v>0</v>
      </c>
      <c r="V307" s="160">
        <f t="shared" si="104"/>
        <v>0</v>
      </c>
      <c r="W307" s="160"/>
      <c r="X307" s="160" t="s">
        <v>1304</v>
      </c>
      <c r="Y307" s="160" t="s">
        <v>361</v>
      </c>
      <c r="Z307" s="150"/>
      <c r="AA307" s="150"/>
      <c r="AB307" s="150"/>
      <c r="AC307" s="150"/>
      <c r="AD307" s="150"/>
      <c r="AE307" s="150"/>
      <c r="AF307" s="150"/>
      <c r="AG307" s="150" t="s">
        <v>1305</v>
      </c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</row>
    <row r="308" spans="1:60" outlineLevel="2" x14ac:dyDescent="0.25">
      <c r="A308" s="157"/>
      <c r="B308" s="158"/>
      <c r="C308" s="255" t="s">
        <v>2880</v>
      </c>
      <c r="D308" s="256"/>
      <c r="E308" s="256"/>
      <c r="F308" s="256"/>
      <c r="G308" s="256"/>
      <c r="H308" s="160"/>
      <c r="I308" s="160"/>
      <c r="J308" s="160"/>
      <c r="K308" s="160"/>
      <c r="L308" s="160"/>
      <c r="M308" s="160"/>
      <c r="N308" s="159"/>
      <c r="O308" s="159"/>
      <c r="P308" s="159"/>
      <c r="Q308" s="159"/>
      <c r="R308" s="160"/>
      <c r="S308" s="160"/>
      <c r="T308" s="160"/>
      <c r="U308" s="160"/>
      <c r="V308" s="160"/>
      <c r="W308" s="160"/>
      <c r="X308" s="160"/>
      <c r="Y308" s="160"/>
      <c r="Z308" s="150"/>
      <c r="AA308" s="150"/>
      <c r="AB308" s="150"/>
      <c r="AC308" s="150"/>
      <c r="AD308" s="150"/>
      <c r="AE308" s="150"/>
      <c r="AF308" s="150"/>
      <c r="AG308" s="150" t="s">
        <v>363</v>
      </c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</row>
    <row r="309" spans="1:60" outlineLevel="1" x14ac:dyDescent="0.25">
      <c r="A309" s="169">
        <v>281</v>
      </c>
      <c r="B309" s="170" t="s">
        <v>2809</v>
      </c>
      <c r="C309" s="178" t="s">
        <v>2881</v>
      </c>
      <c r="D309" s="171" t="s">
        <v>407</v>
      </c>
      <c r="E309" s="172">
        <v>34.5</v>
      </c>
      <c r="F309" s="173"/>
      <c r="G309" s="174">
        <f>ROUND(E309*F309,2)</f>
        <v>0</v>
      </c>
      <c r="H309" s="173"/>
      <c r="I309" s="174">
        <f>ROUND(E309*H309,2)</f>
        <v>0</v>
      </c>
      <c r="J309" s="173"/>
      <c r="K309" s="174">
        <f>ROUND(E309*J309,2)</f>
        <v>0</v>
      </c>
      <c r="L309" s="174">
        <v>21</v>
      </c>
      <c r="M309" s="174">
        <f>G309*(1+L309/100)</f>
        <v>0</v>
      </c>
      <c r="N309" s="172">
        <v>0</v>
      </c>
      <c r="O309" s="172">
        <f>ROUND(E309*N309,2)</f>
        <v>0</v>
      </c>
      <c r="P309" s="172">
        <v>0</v>
      </c>
      <c r="Q309" s="172">
        <f>ROUND(E309*P309,2)</f>
        <v>0</v>
      </c>
      <c r="R309" s="174"/>
      <c r="S309" s="174" t="s">
        <v>443</v>
      </c>
      <c r="T309" s="175" t="s">
        <v>359</v>
      </c>
      <c r="U309" s="160">
        <v>0</v>
      </c>
      <c r="V309" s="160">
        <f>ROUND(E309*U309,2)</f>
        <v>0</v>
      </c>
      <c r="W309" s="160"/>
      <c r="X309" s="160" t="s">
        <v>1304</v>
      </c>
      <c r="Y309" s="160" t="s">
        <v>361</v>
      </c>
      <c r="Z309" s="150"/>
      <c r="AA309" s="150"/>
      <c r="AB309" s="150"/>
      <c r="AC309" s="150"/>
      <c r="AD309" s="150"/>
      <c r="AE309" s="150"/>
      <c r="AF309" s="150"/>
      <c r="AG309" s="150" t="s">
        <v>1305</v>
      </c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</row>
    <row r="310" spans="1:60" outlineLevel="2" x14ac:dyDescent="0.25">
      <c r="A310" s="157"/>
      <c r="B310" s="158"/>
      <c r="C310" s="255" t="s">
        <v>2882</v>
      </c>
      <c r="D310" s="256"/>
      <c r="E310" s="256"/>
      <c r="F310" s="256"/>
      <c r="G310" s="256"/>
      <c r="H310" s="160"/>
      <c r="I310" s="160"/>
      <c r="J310" s="160"/>
      <c r="K310" s="160"/>
      <c r="L310" s="160"/>
      <c r="M310" s="160"/>
      <c r="N310" s="159"/>
      <c r="O310" s="159"/>
      <c r="P310" s="159"/>
      <c r="Q310" s="159"/>
      <c r="R310" s="160"/>
      <c r="S310" s="160"/>
      <c r="T310" s="160"/>
      <c r="U310" s="160"/>
      <c r="V310" s="160"/>
      <c r="W310" s="160"/>
      <c r="X310" s="160"/>
      <c r="Y310" s="160"/>
      <c r="Z310" s="150"/>
      <c r="AA310" s="150"/>
      <c r="AB310" s="150"/>
      <c r="AC310" s="150"/>
      <c r="AD310" s="150"/>
      <c r="AE310" s="150"/>
      <c r="AF310" s="150"/>
      <c r="AG310" s="150" t="s">
        <v>363</v>
      </c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</row>
    <row r="311" spans="1:60" outlineLevel="1" x14ac:dyDescent="0.25">
      <c r="A311" s="169">
        <v>282</v>
      </c>
      <c r="B311" s="170" t="s">
        <v>2731</v>
      </c>
      <c r="C311" s="178" t="s">
        <v>2883</v>
      </c>
      <c r="D311" s="171" t="s">
        <v>446</v>
      </c>
      <c r="E311" s="172">
        <v>364.3</v>
      </c>
      <c r="F311" s="173"/>
      <c r="G311" s="174">
        <f>ROUND(E311*F311,2)</f>
        <v>0</v>
      </c>
      <c r="H311" s="173"/>
      <c r="I311" s="174">
        <f>ROUND(E311*H311,2)</f>
        <v>0</v>
      </c>
      <c r="J311" s="173"/>
      <c r="K311" s="174">
        <f>ROUND(E311*J311,2)</f>
        <v>0</v>
      </c>
      <c r="L311" s="174">
        <v>21</v>
      </c>
      <c r="M311" s="174">
        <f>G311*(1+L311/100)</f>
        <v>0</v>
      </c>
      <c r="N311" s="172">
        <v>0</v>
      </c>
      <c r="O311" s="172">
        <f>ROUND(E311*N311,2)</f>
        <v>0</v>
      </c>
      <c r="P311" s="172">
        <v>0</v>
      </c>
      <c r="Q311" s="172">
        <f>ROUND(E311*P311,2)</f>
        <v>0</v>
      </c>
      <c r="R311" s="174"/>
      <c r="S311" s="174" t="s">
        <v>443</v>
      </c>
      <c r="T311" s="175" t="s">
        <v>359</v>
      </c>
      <c r="U311" s="160">
        <v>0</v>
      </c>
      <c r="V311" s="160">
        <f>ROUND(E311*U311,2)</f>
        <v>0</v>
      </c>
      <c r="W311" s="160"/>
      <c r="X311" s="160" t="s">
        <v>1304</v>
      </c>
      <c r="Y311" s="160" t="s">
        <v>361</v>
      </c>
      <c r="Z311" s="150"/>
      <c r="AA311" s="150"/>
      <c r="AB311" s="150"/>
      <c r="AC311" s="150"/>
      <c r="AD311" s="150"/>
      <c r="AE311" s="150"/>
      <c r="AF311" s="150"/>
      <c r="AG311" s="150" t="s">
        <v>1305</v>
      </c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</row>
    <row r="312" spans="1:60" outlineLevel="2" x14ac:dyDescent="0.25">
      <c r="A312" s="157"/>
      <c r="B312" s="158"/>
      <c r="C312" s="255" t="s">
        <v>2884</v>
      </c>
      <c r="D312" s="256"/>
      <c r="E312" s="256"/>
      <c r="F312" s="256"/>
      <c r="G312" s="256"/>
      <c r="H312" s="160"/>
      <c r="I312" s="160"/>
      <c r="J312" s="160"/>
      <c r="K312" s="160"/>
      <c r="L312" s="160"/>
      <c r="M312" s="160"/>
      <c r="N312" s="159"/>
      <c r="O312" s="159"/>
      <c r="P312" s="159"/>
      <c r="Q312" s="159"/>
      <c r="R312" s="160"/>
      <c r="S312" s="160"/>
      <c r="T312" s="160"/>
      <c r="U312" s="160"/>
      <c r="V312" s="160"/>
      <c r="W312" s="160"/>
      <c r="X312" s="160"/>
      <c r="Y312" s="160"/>
      <c r="Z312" s="150"/>
      <c r="AA312" s="150"/>
      <c r="AB312" s="150"/>
      <c r="AC312" s="150"/>
      <c r="AD312" s="150"/>
      <c r="AE312" s="150"/>
      <c r="AF312" s="150"/>
      <c r="AG312" s="150" t="s">
        <v>363</v>
      </c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</row>
    <row r="313" spans="1:60" outlineLevel="1" x14ac:dyDescent="0.25">
      <c r="A313" s="169">
        <v>283</v>
      </c>
      <c r="B313" s="170" t="s">
        <v>2723</v>
      </c>
      <c r="C313" s="178" t="s">
        <v>2885</v>
      </c>
      <c r="D313" s="171" t="s">
        <v>446</v>
      </c>
      <c r="E313" s="172">
        <v>380</v>
      </c>
      <c r="F313" s="173"/>
      <c r="G313" s="174">
        <f>ROUND(E313*F313,2)</f>
        <v>0</v>
      </c>
      <c r="H313" s="173"/>
      <c r="I313" s="174">
        <f>ROUND(E313*H313,2)</f>
        <v>0</v>
      </c>
      <c r="J313" s="173"/>
      <c r="K313" s="174">
        <f>ROUND(E313*J313,2)</f>
        <v>0</v>
      </c>
      <c r="L313" s="174">
        <v>21</v>
      </c>
      <c r="M313" s="174">
        <f>G313*(1+L313/100)</f>
        <v>0</v>
      </c>
      <c r="N313" s="172">
        <v>0</v>
      </c>
      <c r="O313" s="172">
        <f>ROUND(E313*N313,2)</f>
        <v>0</v>
      </c>
      <c r="P313" s="172">
        <v>0</v>
      </c>
      <c r="Q313" s="172">
        <f>ROUND(E313*P313,2)</f>
        <v>0</v>
      </c>
      <c r="R313" s="174"/>
      <c r="S313" s="174" t="s">
        <v>443</v>
      </c>
      <c r="T313" s="175" t="s">
        <v>359</v>
      </c>
      <c r="U313" s="160">
        <v>0</v>
      </c>
      <c r="V313" s="160">
        <f>ROUND(E313*U313,2)</f>
        <v>0</v>
      </c>
      <c r="W313" s="160"/>
      <c r="X313" s="160" t="s">
        <v>1304</v>
      </c>
      <c r="Y313" s="160" t="s">
        <v>361</v>
      </c>
      <c r="Z313" s="150"/>
      <c r="AA313" s="150"/>
      <c r="AB313" s="150"/>
      <c r="AC313" s="150"/>
      <c r="AD313" s="150"/>
      <c r="AE313" s="150"/>
      <c r="AF313" s="150"/>
      <c r="AG313" s="150" t="s">
        <v>1305</v>
      </c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</row>
    <row r="314" spans="1:60" outlineLevel="2" x14ac:dyDescent="0.25">
      <c r="A314" s="157"/>
      <c r="B314" s="158"/>
      <c r="C314" s="255" t="s">
        <v>2886</v>
      </c>
      <c r="D314" s="256"/>
      <c r="E314" s="256"/>
      <c r="F314" s="256"/>
      <c r="G314" s="256"/>
      <c r="H314" s="160"/>
      <c r="I314" s="160"/>
      <c r="J314" s="160"/>
      <c r="K314" s="160"/>
      <c r="L314" s="160"/>
      <c r="M314" s="160"/>
      <c r="N314" s="159"/>
      <c r="O314" s="159"/>
      <c r="P314" s="159"/>
      <c r="Q314" s="159"/>
      <c r="R314" s="160"/>
      <c r="S314" s="160"/>
      <c r="T314" s="160"/>
      <c r="U314" s="160"/>
      <c r="V314" s="160"/>
      <c r="W314" s="160"/>
      <c r="X314" s="160"/>
      <c r="Y314" s="160"/>
      <c r="Z314" s="150"/>
      <c r="AA314" s="150"/>
      <c r="AB314" s="150"/>
      <c r="AC314" s="150"/>
      <c r="AD314" s="150"/>
      <c r="AE314" s="150"/>
      <c r="AF314" s="150"/>
      <c r="AG314" s="150" t="s">
        <v>363</v>
      </c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</row>
    <row r="315" spans="1:60" outlineLevel="1" x14ac:dyDescent="0.25">
      <c r="A315" s="185">
        <v>284</v>
      </c>
      <c r="B315" s="186" t="s">
        <v>2726</v>
      </c>
      <c r="C315" s="192" t="s">
        <v>2727</v>
      </c>
      <c r="D315" s="187" t="s">
        <v>407</v>
      </c>
      <c r="E315" s="188">
        <v>18.215</v>
      </c>
      <c r="F315" s="189"/>
      <c r="G315" s="190">
        <f t="shared" ref="G315:G320" si="105">ROUND(E315*F315,2)</f>
        <v>0</v>
      </c>
      <c r="H315" s="189"/>
      <c r="I315" s="190">
        <f t="shared" ref="I315:I320" si="106">ROUND(E315*H315,2)</f>
        <v>0</v>
      </c>
      <c r="J315" s="189"/>
      <c r="K315" s="190">
        <f t="shared" ref="K315:K320" si="107">ROUND(E315*J315,2)</f>
        <v>0</v>
      </c>
      <c r="L315" s="190">
        <v>21</v>
      </c>
      <c r="M315" s="190">
        <f t="shared" ref="M315:M320" si="108">G315*(1+L315/100)</f>
        <v>0</v>
      </c>
      <c r="N315" s="188">
        <v>0</v>
      </c>
      <c r="O315" s="188">
        <f t="shared" ref="O315:O320" si="109">ROUND(E315*N315,2)</f>
        <v>0</v>
      </c>
      <c r="P315" s="188">
        <v>0</v>
      </c>
      <c r="Q315" s="188">
        <f t="shared" ref="Q315:Q320" si="110">ROUND(E315*P315,2)</f>
        <v>0</v>
      </c>
      <c r="R315" s="190"/>
      <c r="S315" s="190" t="s">
        <v>443</v>
      </c>
      <c r="T315" s="191" t="s">
        <v>359</v>
      </c>
      <c r="U315" s="160">
        <v>0</v>
      </c>
      <c r="V315" s="160">
        <f t="shared" ref="V315:V320" si="111">ROUND(E315*U315,2)</f>
        <v>0</v>
      </c>
      <c r="W315" s="160"/>
      <c r="X315" s="160" t="s">
        <v>744</v>
      </c>
      <c r="Y315" s="160" t="s">
        <v>361</v>
      </c>
      <c r="Z315" s="150"/>
      <c r="AA315" s="150"/>
      <c r="AB315" s="150"/>
      <c r="AC315" s="150"/>
      <c r="AD315" s="150"/>
      <c r="AE315" s="150"/>
      <c r="AF315" s="150"/>
      <c r="AG315" s="150" t="s">
        <v>1758</v>
      </c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</row>
    <row r="316" spans="1:60" outlineLevel="1" x14ac:dyDescent="0.25">
      <c r="A316" s="185">
        <v>285</v>
      </c>
      <c r="B316" s="186" t="s">
        <v>2726</v>
      </c>
      <c r="C316" s="192" t="s">
        <v>2728</v>
      </c>
      <c r="D316" s="187" t="s">
        <v>407</v>
      </c>
      <c r="E316" s="188">
        <v>19</v>
      </c>
      <c r="F316" s="189"/>
      <c r="G316" s="190">
        <f t="shared" si="105"/>
        <v>0</v>
      </c>
      <c r="H316" s="189"/>
      <c r="I316" s="190">
        <f t="shared" si="106"/>
        <v>0</v>
      </c>
      <c r="J316" s="189"/>
      <c r="K316" s="190">
        <f t="shared" si="107"/>
        <v>0</v>
      </c>
      <c r="L316" s="190">
        <v>21</v>
      </c>
      <c r="M316" s="190">
        <f t="shared" si="108"/>
        <v>0</v>
      </c>
      <c r="N316" s="188">
        <v>0</v>
      </c>
      <c r="O316" s="188">
        <f t="shared" si="109"/>
        <v>0</v>
      </c>
      <c r="P316" s="188">
        <v>0</v>
      </c>
      <c r="Q316" s="188">
        <f t="shared" si="110"/>
        <v>0</v>
      </c>
      <c r="R316" s="190"/>
      <c r="S316" s="190" t="s">
        <v>443</v>
      </c>
      <c r="T316" s="191" t="s">
        <v>359</v>
      </c>
      <c r="U316" s="160">
        <v>0</v>
      </c>
      <c r="V316" s="160">
        <f t="shared" si="111"/>
        <v>0</v>
      </c>
      <c r="W316" s="160"/>
      <c r="X316" s="160" t="s">
        <v>1304</v>
      </c>
      <c r="Y316" s="160" t="s">
        <v>361</v>
      </c>
      <c r="Z316" s="150"/>
      <c r="AA316" s="150"/>
      <c r="AB316" s="150"/>
      <c r="AC316" s="150"/>
      <c r="AD316" s="150"/>
      <c r="AE316" s="150"/>
      <c r="AF316" s="150"/>
      <c r="AG316" s="150" t="s">
        <v>2631</v>
      </c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</row>
    <row r="317" spans="1:60" ht="20.399999999999999" outlineLevel="1" x14ac:dyDescent="0.25">
      <c r="A317" s="185">
        <v>286</v>
      </c>
      <c r="B317" s="186" t="s">
        <v>2887</v>
      </c>
      <c r="C317" s="192" t="s">
        <v>2888</v>
      </c>
      <c r="D317" s="187" t="s">
        <v>446</v>
      </c>
      <c r="E317" s="188">
        <v>80</v>
      </c>
      <c r="F317" s="189"/>
      <c r="G317" s="190">
        <f t="shared" si="105"/>
        <v>0</v>
      </c>
      <c r="H317" s="189"/>
      <c r="I317" s="190">
        <f t="shared" si="106"/>
        <v>0</v>
      </c>
      <c r="J317" s="189"/>
      <c r="K317" s="190">
        <f t="shared" si="107"/>
        <v>0</v>
      </c>
      <c r="L317" s="190">
        <v>21</v>
      </c>
      <c r="M317" s="190">
        <f t="shared" si="108"/>
        <v>0</v>
      </c>
      <c r="N317" s="188">
        <v>0</v>
      </c>
      <c r="O317" s="188">
        <f t="shared" si="109"/>
        <v>0</v>
      </c>
      <c r="P317" s="188">
        <v>0</v>
      </c>
      <c r="Q317" s="188">
        <f t="shared" si="110"/>
        <v>0</v>
      </c>
      <c r="R317" s="190"/>
      <c r="S317" s="190" t="s">
        <v>443</v>
      </c>
      <c r="T317" s="191" t="s">
        <v>359</v>
      </c>
      <c r="U317" s="160">
        <v>0</v>
      </c>
      <c r="V317" s="160">
        <f t="shared" si="111"/>
        <v>0</v>
      </c>
      <c r="W317" s="160"/>
      <c r="X317" s="160" t="s">
        <v>410</v>
      </c>
      <c r="Y317" s="160" t="s">
        <v>361</v>
      </c>
      <c r="Z317" s="150"/>
      <c r="AA317" s="150"/>
      <c r="AB317" s="150"/>
      <c r="AC317" s="150"/>
      <c r="AD317" s="150"/>
      <c r="AE317" s="150"/>
      <c r="AF317" s="150"/>
      <c r="AG317" s="150" t="s">
        <v>1578</v>
      </c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</row>
    <row r="318" spans="1:60" outlineLevel="1" x14ac:dyDescent="0.25">
      <c r="A318" s="185">
        <v>287</v>
      </c>
      <c r="B318" s="186" t="s">
        <v>2889</v>
      </c>
      <c r="C318" s="192" t="s">
        <v>2890</v>
      </c>
      <c r="D318" s="187" t="s">
        <v>426</v>
      </c>
      <c r="E318" s="188">
        <v>7.2</v>
      </c>
      <c r="F318" s="189"/>
      <c r="G318" s="190">
        <f t="shared" si="105"/>
        <v>0</v>
      </c>
      <c r="H318" s="189"/>
      <c r="I318" s="190">
        <f t="shared" si="106"/>
        <v>0</v>
      </c>
      <c r="J318" s="189"/>
      <c r="K318" s="190">
        <f t="shared" si="107"/>
        <v>0</v>
      </c>
      <c r="L318" s="190">
        <v>21</v>
      </c>
      <c r="M318" s="190">
        <f t="shared" si="108"/>
        <v>0</v>
      </c>
      <c r="N318" s="188">
        <v>0</v>
      </c>
      <c r="O318" s="188">
        <f t="shared" si="109"/>
        <v>0</v>
      </c>
      <c r="P318" s="188">
        <v>0</v>
      </c>
      <c r="Q318" s="188">
        <f t="shared" si="110"/>
        <v>0</v>
      </c>
      <c r="R318" s="190"/>
      <c r="S318" s="190" t="s">
        <v>443</v>
      </c>
      <c r="T318" s="191" t="s">
        <v>359</v>
      </c>
      <c r="U318" s="160">
        <v>0</v>
      </c>
      <c r="V318" s="160">
        <f t="shared" si="111"/>
        <v>0</v>
      </c>
      <c r="W318" s="160"/>
      <c r="X318" s="160" t="s">
        <v>744</v>
      </c>
      <c r="Y318" s="160" t="s">
        <v>361</v>
      </c>
      <c r="Z318" s="150"/>
      <c r="AA318" s="150"/>
      <c r="AB318" s="150"/>
      <c r="AC318" s="150"/>
      <c r="AD318" s="150"/>
      <c r="AE318" s="150"/>
      <c r="AF318" s="150"/>
      <c r="AG318" s="150" t="s">
        <v>1758</v>
      </c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</row>
    <row r="319" spans="1:60" outlineLevel="1" x14ac:dyDescent="0.25">
      <c r="A319" s="185">
        <v>288</v>
      </c>
      <c r="B319" s="186" t="s">
        <v>2747</v>
      </c>
      <c r="C319" s="192" t="s">
        <v>2748</v>
      </c>
      <c r="D319" s="187" t="s">
        <v>407</v>
      </c>
      <c r="E319" s="188">
        <v>3.9649999999999999</v>
      </c>
      <c r="F319" s="189"/>
      <c r="G319" s="190">
        <f t="shared" si="105"/>
        <v>0</v>
      </c>
      <c r="H319" s="189"/>
      <c r="I319" s="190">
        <f t="shared" si="106"/>
        <v>0</v>
      </c>
      <c r="J319" s="189"/>
      <c r="K319" s="190">
        <f t="shared" si="107"/>
        <v>0</v>
      </c>
      <c r="L319" s="190">
        <v>21</v>
      </c>
      <c r="M319" s="190">
        <f t="shared" si="108"/>
        <v>0</v>
      </c>
      <c r="N319" s="188">
        <v>0</v>
      </c>
      <c r="O319" s="188">
        <f t="shared" si="109"/>
        <v>0</v>
      </c>
      <c r="P319" s="188">
        <v>0</v>
      </c>
      <c r="Q319" s="188">
        <f t="shared" si="110"/>
        <v>0</v>
      </c>
      <c r="R319" s="190"/>
      <c r="S319" s="190" t="s">
        <v>443</v>
      </c>
      <c r="T319" s="191" t="s">
        <v>359</v>
      </c>
      <c r="U319" s="160">
        <v>0</v>
      </c>
      <c r="V319" s="160">
        <f t="shared" si="111"/>
        <v>0</v>
      </c>
      <c r="W319" s="160"/>
      <c r="X319" s="160" t="s">
        <v>410</v>
      </c>
      <c r="Y319" s="160" t="s">
        <v>361</v>
      </c>
      <c r="Z319" s="150"/>
      <c r="AA319" s="150"/>
      <c r="AB319" s="150"/>
      <c r="AC319" s="150"/>
      <c r="AD319" s="150"/>
      <c r="AE319" s="150"/>
      <c r="AF319" s="150"/>
      <c r="AG319" s="150" t="s">
        <v>1578</v>
      </c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</row>
    <row r="320" spans="1:60" outlineLevel="1" x14ac:dyDescent="0.25">
      <c r="A320" s="169">
        <v>289</v>
      </c>
      <c r="B320" s="170" t="s">
        <v>2749</v>
      </c>
      <c r="C320" s="178" t="s">
        <v>2750</v>
      </c>
      <c r="D320" s="171" t="s">
        <v>407</v>
      </c>
      <c r="E320" s="172">
        <v>3.9649999999999999</v>
      </c>
      <c r="F320" s="173"/>
      <c r="G320" s="174">
        <f t="shared" si="105"/>
        <v>0</v>
      </c>
      <c r="H320" s="173"/>
      <c r="I320" s="174">
        <f t="shared" si="106"/>
        <v>0</v>
      </c>
      <c r="J320" s="173"/>
      <c r="K320" s="174">
        <f t="shared" si="107"/>
        <v>0</v>
      </c>
      <c r="L320" s="174">
        <v>21</v>
      </c>
      <c r="M320" s="174">
        <f t="shared" si="108"/>
        <v>0</v>
      </c>
      <c r="N320" s="172">
        <v>0</v>
      </c>
      <c r="O320" s="172">
        <f t="shared" si="109"/>
        <v>0</v>
      </c>
      <c r="P320" s="172">
        <v>0</v>
      </c>
      <c r="Q320" s="172">
        <f t="shared" si="110"/>
        <v>0</v>
      </c>
      <c r="R320" s="174"/>
      <c r="S320" s="174" t="s">
        <v>443</v>
      </c>
      <c r="T320" s="175" t="s">
        <v>359</v>
      </c>
      <c r="U320" s="160">
        <v>0</v>
      </c>
      <c r="V320" s="160">
        <f t="shared" si="111"/>
        <v>0</v>
      </c>
      <c r="W320" s="160"/>
      <c r="X320" s="160" t="s">
        <v>410</v>
      </c>
      <c r="Y320" s="160" t="s">
        <v>361</v>
      </c>
      <c r="Z320" s="150"/>
      <c r="AA320" s="150"/>
      <c r="AB320" s="150"/>
      <c r="AC320" s="150"/>
      <c r="AD320" s="150"/>
      <c r="AE320" s="150"/>
      <c r="AF320" s="150"/>
      <c r="AG320" s="150" t="s">
        <v>1578</v>
      </c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</row>
    <row r="321" spans="1:60" outlineLevel="2" x14ac:dyDescent="0.25">
      <c r="A321" s="157"/>
      <c r="B321" s="158"/>
      <c r="C321" s="255" t="s">
        <v>59</v>
      </c>
      <c r="D321" s="256"/>
      <c r="E321" s="256"/>
      <c r="F321" s="256"/>
      <c r="G321" s="256"/>
      <c r="H321" s="160"/>
      <c r="I321" s="160"/>
      <c r="J321" s="160"/>
      <c r="K321" s="160"/>
      <c r="L321" s="160"/>
      <c r="M321" s="160"/>
      <c r="N321" s="159"/>
      <c r="O321" s="159"/>
      <c r="P321" s="159"/>
      <c r="Q321" s="159"/>
      <c r="R321" s="160"/>
      <c r="S321" s="160"/>
      <c r="T321" s="160"/>
      <c r="U321" s="160"/>
      <c r="V321" s="160"/>
      <c r="W321" s="160"/>
      <c r="X321" s="160"/>
      <c r="Y321" s="160"/>
      <c r="Z321" s="150"/>
      <c r="AA321" s="150"/>
      <c r="AB321" s="150"/>
      <c r="AC321" s="150"/>
      <c r="AD321" s="150"/>
      <c r="AE321" s="150"/>
      <c r="AF321" s="150"/>
      <c r="AG321" s="150" t="s">
        <v>363</v>
      </c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</row>
    <row r="322" spans="1:60" outlineLevel="1" x14ac:dyDescent="0.25">
      <c r="A322" s="169">
        <v>290</v>
      </c>
      <c r="B322" s="170" t="s">
        <v>2679</v>
      </c>
      <c r="C322" s="178" t="s">
        <v>2751</v>
      </c>
      <c r="D322" s="171" t="s">
        <v>426</v>
      </c>
      <c r="E322" s="172">
        <v>3.4950000000000001</v>
      </c>
      <c r="F322" s="173"/>
      <c r="G322" s="174">
        <f>ROUND(E322*F322,2)</f>
        <v>0</v>
      </c>
      <c r="H322" s="173"/>
      <c r="I322" s="174">
        <f>ROUND(E322*H322,2)</f>
        <v>0</v>
      </c>
      <c r="J322" s="173"/>
      <c r="K322" s="174">
        <f>ROUND(E322*J322,2)</f>
        <v>0</v>
      </c>
      <c r="L322" s="174">
        <v>21</v>
      </c>
      <c r="M322" s="174">
        <f>G322*(1+L322/100)</f>
        <v>0</v>
      </c>
      <c r="N322" s="172">
        <v>0</v>
      </c>
      <c r="O322" s="172">
        <f>ROUND(E322*N322,2)</f>
        <v>0</v>
      </c>
      <c r="P322" s="172">
        <v>0</v>
      </c>
      <c r="Q322" s="172">
        <f>ROUND(E322*P322,2)</f>
        <v>0</v>
      </c>
      <c r="R322" s="174"/>
      <c r="S322" s="174" t="s">
        <v>443</v>
      </c>
      <c r="T322" s="175" t="s">
        <v>359</v>
      </c>
      <c r="U322" s="160">
        <v>0</v>
      </c>
      <c r="V322" s="160">
        <f>ROUND(E322*U322,2)</f>
        <v>0</v>
      </c>
      <c r="W322" s="160"/>
      <c r="X322" s="160" t="s">
        <v>1304</v>
      </c>
      <c r="Y322" s="160" t="s">
        <v>361</v>
      </c>
      <c r="Z322" s="150"/>
      <c r="AA322" s="150"/>
      <c r="AB322" s="150"/>
      <c r="AC322" s="150"/>
      <c r="AD322" s="150"/>
      <c r="AE322" s="150"/>
      <c r="AF322" s="150"/>
      <c r="AG322" s="150" t="s">
        <v>1305</v>
      </c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</row>
    <row r="323" spans="1:60" outlineLevel="2" x14ac:dyDescent="0.25">
      <c r="A323" s="157"/>
      <c r="B323" s="158"/>
      <c r="C323" s="255" t="s">
        <v>2891</v>
      </c>
      <c r="D323" s="256"/>
      <c r="E323" s="256"/>
      <c r="F323" s="256"/>
      <c r="G323" s="256"/>
      <c r="H323" s="160"/>
      <c r="I323" s="160"/>
      <c r="J323" s="160"/>
      <c r="K323" s="160"/>
      <c r="L323" s="160"/>
      <c r="M323" s="160"/>
      <c r="N323" s="159"/>
      <c r="O323" s="159"/>
      <c r="P323" s="159"/>
      <c r="Q323" s="159"/>
      <c r="R323" s="160"/>
      <c r="S323" s="160"/>
      <c r="T323" s="160"/>
      <c r="U323" s="160"/>
      <c r="V323" s="160"/>
      <c r="W323" s="160"/>
      <c r="X323" s="160"/>
      <c r="Y323" s="160"/>
      <c r="Z323" s="150"/>
      <c r="AA323" s="150"/>
      <c r="AB323" s="150"/>
      <c r="AC323" s="150"/>
      <c r="AD323" s="150"/>
      <c r="AE323" s="150"/>
      <c r="AF323" s="150"/>
      <c r="AG323" s="150" t="s">
        <v>363</v>
      </c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</row>
    <row r="324" spans="1:60" outlineLevel="1" x14ac:dyDescent="0.25">
      <c r="A324" s="185">
        <v>291</v>
      </c>
      <c r="B324" s="186" t="s">
        <v>2677</v>
      </c>
      <c r="C324" s="192" t="s">
        <v>2678</v>
      </c>
      <c r="D324" s="187"/>
      <c r="E324" s="188">
        <v>0</v>
      </c>
      <c r="F324" s="189"/>
      <c r="G324" s="190">
        <f>ROUND(E324*F324,2)</f>
        <v>0</v>
      </c>
      <c r="H324" s="189"/>
      <c r="I324" s="190">
        <f>ROUND(E324*H324,2)</f>
        <v>0</v>
      </c>
      <c r="J324" s="189"/>
      <c r="K324" s="190">
        <f>ROUND(E324*J324,2)</f>
        <v>0</v>
      </c>
      <c r="L324" s="190">
        <v>21</v>
      </c>
      <c r="M324" s="190">
        <f>G324*(1+L324/100)</f>
        <v>0</v>
      </c>
      <c r="N324" s="188">
        <v>0</v>
      </c>
      <c r="O324" s="188">
        <f>ROUND(E324*N324,2)</f>
        <v>0</v>
      </c>
      <c r="P324" s="188">
        <v>0</v>
      </c>
      <c r="Q324" s="188">
        <f>ROUND(E324*P324,2)</f>
        <v>0</v>
      </c>
      <c r="R324" s="190"/>
      <c r="S324" s="190" t="s">
        <v>443</v>
      </c>
      <c r="T324" s="191" t="s">
        <v>359</v>
      </c>
      <c r="U324" s="160">
        <v>1.93</v>
      </c>
      <c r="V324" s="160">
        <f>ROUND(E324*U324,2)</f>
        <v>0</v>
      </c>
      <c r="W324" s="160"/>
      <c r="X324" s="160" t="s">
        <v>410</v>
      </c>
      <c r="Y324" s="160" t="s">
        <v>361</v>
      </c>
      <c r="Z324" s="150"/>
      <c r="AA324" s="150"/>
      <c r="AB324" s="150"/>
      <c r="AC324" s="150"/>
      <c r="AD324" s="150"/>
      <c r="AE324" s="150"/>
      <c r="AF324" s="150"/>
      <c r="AG324" s="150" t="s">
        <v>411</v>
      </c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</row>
    <row r="325" spans="1:60" outlineLevel="1" x14ac:dyDescent="0.25">
      <c r="A325" s="169">
        <v>292</v>
      </c>
      <c r="B325" s="170" t="s">
        <v>2679</v>
      </c>
      <c r="C325" s="178" t="s">
        <v>2827</v>
      </c>
      <c r="D325" s="171" t="s">
        <v>426</v>
      </c>
      <c r="E325" s="172">
        <v>4.0454999999999997</v>
      </c>
      <c r="F325" s="173"/>
      <c r="G325" s="174">
        <f>ROUND(E325*F325,2)</f>
        <v>0</v>
      </c>
      <c r="H325" s="173"/>
      <c r="I325" s="174">
        <f>ROUND(E325*H325,2)</f>
        <v>0</v>
      </c>
      <c r="J325" s="173"/>
      <c r="K325" s="174">
        <f>ROUND(E325*J325,2)</f>
        <v>0</v>
      </c>
      <c r="L325" s="174">
        <v>21</v>
      </c>
      <c r="M325" s="174">
        <f>G325*(1+L325/100)</f>
        <v>0</v>
      </c>
      <c r="N325" s="172">
        <v>0</v>
      </c>
      <c r="O325" s="172">
        <f>ROUND(E325*N325,2)</f>
        <v>0</v>
      </c>
      <c r="P325" s="172">
        <v>0</v>
      </c>
      <c r="Q325" s="172">
        <f>ROUND(E325*P325,2)</f>
        <v>0</v>
      </c>
      <c r="R325" s="174"/>
      <c r="S325" s="174" t="s">
        <v>443</v>
      </c>
      <c r="T325" s="175" t="s">
        <v>359</v>
      </c>
      <c r="U325" s="160">
        <v>0</v>
      </c>
      <c r="V325" s="160">
        <f>ROUND(E325*U325,2)</f>
        <v>0</v>
      </c>
      <c r="W325" s="160"/>
      <c r="X325" s="160" t="s">
        <v>1304</v>
      </c>
      <c r="Y325" s="160" t="s">
        <v>361</v>
      </c>
      <c r="Z325" s="150"/>
      <c r="AA325" s="150"/>
      <c r="AB325" s="150"/>
      <c r="AC325" s="150"/>
      <c r="AD325" s="150"/>
      <c r="AE325" s="150"/>
      <c r="AF325" s="150"/>
      <c r="AG325" s="150" t="s">
        <v>1305</v>
      </c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</row>
    <row r="326" spans="1:60" outlineLevel="2" x14ac:dyDescent="0.25">
      <c r="A326" s="157"/>
      <c r="B326" s="158"/>
      <c r="C326" s="255" t="s">
        <v>2892</v>
      </c>
      <c r="D326" s="256"/>
      <c r="E326" s="256"/>
      <c r="F326" s="256"/>
      <c r="G326" s="256"/>
      <c r="H326" s="160"/>
      <c r="I326" s="160"/>
      <c r="J326" s="160"/>
      <c r="K326" s="160"/>
      <c r="L326" s="160"/>
      <c r="M326" s="160"/>
      <c r="N326" s="159"/>
      <c r="O326" s="159"/>
      <c r="P326" s="159"/>
      <c r="Q326" s="159"/>
      <c r="R326" s="160"/>
      <c r="S326" s="160"/>
      <c r="T326" s="160"/>
      <c r="U326" s="160"/>
      <c r="V326" s="160"/>
      <c r="W326" s="160"/>
      <c r="X326" s="160"/>
      <c r="Y326" s="160"/>
      <c r="Z326" s="150"/>
      <c r="AA326" s="150"/>
      <c r="AB326" s="150"/>
      <c r="AC326" s="150"/>
      <c r="AD326" s="150"/>
      <c r="AE326" s="150"/>
      <c r="AF326" s="150"/>
      <c r="AG326" s="150" t="s">
        <v>363</v>
      </c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</row>
    <row r="327" spans="1:60" outlineLevel="1" x14ac:dyDescent="0.25">
      <c r="A327" s="185">
        <v>293</v>
      </c>
      <c r="B327" s="186" t="s">
        <v>2679</v>
      </c>
      <c r="C327" s="192" t="s">
        <v>2727</v>
      </c>
      <c r="D327" s="187" t="s">
        <v>426</v>
      </c>
      <c r="E327" s="188">
        <v>3.6429999999999998</v>
      </c>
      <c r="F327" s="189"/>
      <c r="G327" s="190">
        <f t="shared" ref="G327:G358" si="112">ROUND(E327*F327,2)</f>
        <v>0</v>
      </c>
      <c r="H327" s="189"/>
      <c r="I327" s="190">
        <f t="shared" ref="I327:I358" si="113">ROUND(E327*H327,2)</f>
        <v>0</v>
      </c>
      <c r="J327" s="189"/>
      <c r="K327" s="190">
        <f t="shared" ref="K327:K358" si="114">ROUND(E327*J327,2)</f>
        <v>0</v>
      </c>
      <c r="L327" s="190">
        <v>21</v>
      </c>
      <c r="M327" s="190">
        <f t="shared" ref="M327:M358" si="115">G327*(1+L327/100)</f>
        <v>0</v>
      </c>
      <c r="N327" s="188">
        <v>0</v>
      </c>
      <c r="O327" s="188">
        <f t="shared" ref="O327:O358" si="116">ROUND(E327*N327,2)</f>
        <v>0</v>
      </c>
      <c r="P327" s="188">
        <v>0</v>
      </c>
      <c r="Q327" s="188">
        <f t="shared" ref="Q327:Q358" si="117">ROUND(E327*P327,2)</f>
        <v>0</v>
      </c>
      <c r="R327" s="190"/>
      <c r="S327" s="190" t="s">
        <v>443</v>
      </c>
      <c r="T327" s="191" t="s">
        <v>359</v>
      </c>
      <c r="U327" s="160">
        <v>0</v>
      </c>
      <c r="V327" s="160">
        <f t="shared" ref="V327:V358" si="118">ROUND(E327*U327,2)</f>
        <v>0</v>
      </c>
      <c r="W327" s="160"/>
      <c r="X327" s="160" t="s">
        <v>1304</v>
      </c>
      <c r="Y327" s="160" t="s">
        <v>361</v>
      </c>
      <c r="Z327" s="150"/>
      <c r="AA327" s="150"/>
      <c r="AB327" s="150"/>
      <c r="AC327" s="150"/>
      <c r="AD327" s="150"/>
      <c r="AE327" s="150"/>
      <c r="AF327" s="150"/>
      <c r="AG327" s="150" t="s">
        <v>1305</v>
      </c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</row>
    <row r="328" spans="1:60" outlineLevel="1" x14ac:dyDescent="0.25">
      <c r="A328" s="185">
        <v>294</v>
      </c>
      <c r="B328" s="186" t="s">
        <v>2679</v>
      </c>
      <c r="C328" s="192" t="s">
        <v>2728</v>
      </c>
      <c r="D328" s="187" t="s">
        <v>426</v>
      </c>
      <c r="E328" s="188">
        <v>3.8</v>
      </c>
      <c r="F328" s="189"/>
      <c r="G328" s="190">
        <f t="shared" si="112"/>
        <v>0</v>
      </c>
      <c r="H328" s="189"/>
      <c r="I328" s="190">
        <f t="shared" si="113"/>
        <v>0</v>
      </c>
      <c r="J328" s="189"/>
      <c r="K328" s="190">
        <f t="shared" si="114"/>
        <v>0</v>
      </c>
      <c r="L328" s="190">
        <v>21</v>
      </c>
      <c r="M328" s="190">
        <f t="shared" si="115"/>
        <v>0</v>
      </c>
      <c r="N328" s="188">
        <v>0</v>
      </c>
      <c r="O328" s="188">
        <f t="shared" si="116"/>
        <v>0</v>
      </c>
      <c r="P328" s="188">
        <v>0</v>
      </c>
      <c r="Q328" s="188">
        <f t="shared" si="117"/>
        <v>0</v>
      </c>
      <c r="R328" s="190"/>
      <c r="S328" s="190" t="s">
        <v>443</v>
      </c>
      <c r="T328" s="191" t="s">
        <v>359</v>
      </c>
      <c r="U328" s="160">
        <v>0</v>
      </c>
      <c r="V328" s="160">
        <f t="shared" si="118"/>
        <v>0</v>
      </c>
      <c r="W328" s="160"/>
      <c r="X328" s="160" t="s">
        <v>1304</v>
      </c>
      <c r="Y328" s="160" t="s">
        <v>361</v>
      </c>
      <c r="Z328" s="150"/>
      <c r="AA328" s="150"/>
      <c r="AB328" s="150"/>
      <c r="AC328" s="150"/>
      <c r="AD328" s="150"/>
      <c r="AE328" s="150"/>
      <c r="AF328" s="150"/>
      <c r="AG328" s="150" t="s">
        <v>1305</v>
      </c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</row>
    <row r="329" spans="1:60" outlineLevel="1" x14ac:dyDescent="0.25">
      <c r="A329" s="185">
        <v>295</v>
      </c>
      <c r="B329" s="186" t="s">
        <v>2679</v>
      </c>
      <c r="C329" s="192" t="s">
        <v>2890</v>
      </c>
      <c r="D329" s="187" t="s">
        <v>426</v>
      </c>
      <c r="E329" s="188">
        <v>7.2</v>
      </c>
      <c r="F329" s="189"/>
      <c r="G329" s="190">
        <f t="shared" si="112"/>
        <v>0</v>
      </c>
      <c r="H329" s="189"/>
      <c r="I329" s="190">
        <f t="shared" si="113"/>
        <v>0</v>
      </c>
      <c r="J329" s="189"/>
      <c r="K329" s="190">
        <f t="shared" si="114"/>
        <v>0</v>
      </c>
      <c r="L329" s="190">
        <v>21</v>
      </c>
      <c r="M329" s="190">
        <f t="shared" si="115"/>
        <v>0</v>
      </c>
      <c r="N329" s="188">
        <v>0</v>
      </c>
      <c r="O329" s="188">
        <f t="shared" si="116"/>
        <v>0</v>
      </c>
      <c r="P329" s="188">
        <v>0</v>
      </c>
      <c r="Q329" s="188">
        <f t="shared" si="117"/>
        <v>0</v>
      </c>
      <c r="R329" s="190"/>
      <c r="S329" s="190" t="s">
        <v>443</v>
      </c>
      <c r="T329" s="191" t="s">
        <v>359</v>
      </c>
      <c r="U329" s="160">
        <v>0</v>
      </c>
      <c r="V329" s="160">
        <f t="shared" si="118"/>
        <v>0</v>
      </c>
      <c r="W329" s="160"/>
      <c r="X329" s="160" t="s">
        <v>1304</v>
      </c>
      <c r="Y329" s="160" t="s">
        <v>361</v>
      </c>
      <c r="Z329" s="150"/>
      <c r="AA329" s="150"/>
      <c r="AB329" s="150"/>
      <c r="AC329" s="150"/>
      <c r="AD329" s="150"/>
      <c r="AE329" s="150"/>
      <c r="AF329" s="150"/>
      <c r="AG329" s="150" t="s">
        <v>1305</v>
      </c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</row>
    <row r="330" spans="1:60" outlineLevel="1" x14ac:dyDescent="0.25">
      <c r="A330" s="185">
        <v>296</v>
      </c>
      <c r="B330" s="186" t="s">
        <v>2679</v>
      </c>
      <c r="C330" s="192" t="s">
        <v>2829</v>
      </c>
      <c r="D330" s="187" t="s">
        <v>426</v>
      </c>
      <c r="E330" s="188">
        <v>0.87229999999999996</v>
      </c>
      <c r="F330" s="189"/>
      <c r="G330" s="190">
        <f t="shared" si="112"/>
        <v>0</v>
      </c>
      <c r="H330" s="189"/>
      <c r="I330" s="190">
        <f t="shared" si="113"/>
        <v>0</v>
      </c>
      <c r="J330" s="189"/>
      <c r="K330" s="190">
        <f t="shared" si="114"/>
        <v>0</v>
      </c>
      <c r="L330" s="190">
        <v>21</v>
      </c>
      <c r="M330" s="190">
        <f t="shared" si="115"/>
        <v>0</v>
      </c>
      <c r="N330" s="188">
        <v>0</v>
      </c>
      <c r="O330" s="188">
        <f t="shared" si="116"/>
        <v>0</v>
      </c>
      <c r="P330" s="188">
        <v>0</v>
      </c>
      <c r="Q330" s="188">
        <f t="shared" si="117"/>
        <v>0</v>
      </c>
      <c r="R330" s="190"/>
      <c r="S330" s="190" t="s">
        <v>443</v>
      </c>
      <c r="T330" s="191" t="s">
        <v>359</v>
      </c>
      <c r="U330" s="160">
        <v>0</v>
      </c>
      <c r="V330" s="160">
        <f t="shared" si="118"/>
        <v>0</v>
      </c>
      <c r="W330" s="160"/>
      <c r="X330" s="160" t="s">
        <v>1304</v>
      </c>
      <c r="Y330" s="160" t="s">
        <v>361</v>
      </c>
      <c r="Z330" s="150"/>
      <c r="AA330" s="150"/>
      <c r="AB330" s="150"/>
      <c r="AC330" s="150"/>
      <c r="AD330" s="150"/>
      <c r="AE330" s="150"/>
      <c r="AF330" s="150"/>
      <c r="AG330" s="150" t="s">
        <v>1305</v>
      </c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</row>
    <row r="331" spans="1:60" outlineLevel="1" x14ac:dyDescent="0.25">
      <c r="A331" s="185">
        <v>297</v>
      </c>
      <c r="B331" s="186" t="s">
        <v>2809</v>
      </c>
      <c r="C331" s="192" t="s">
        <v>2893</v>
      </c>
      <c r="D331" s="187" t="s">
        <v>407</v>
      </c>
      <c r="E331" s="188">
        <v>91.075000000000003</v>
      </c>
      <c r="F331" s="189"/>
      <c r="G331" s="190">
        <f t="shared" si="112"/>
        <v>0</v>
      </c>
      <c r="H331" s="189"/>
      <c r="I331" s="190">
        <f t="shared" si="113"/>
        <v>0</v>
      </c>
      <c r="J331" s="189"/>
      <c r="K331" s="190">
        <f t="shared" si="114"/>
        <v>0</v>
      </c>
      <c r="L331" s="190">
        <v>21</v>
      </c>
      <c r="M331" s="190">
        <f t="shared" si="115"/>
        <v>0</v>
      </c>
      <c r="N331" s="188">
        <v>0</v>
      </c>
      <c r="O331" s="188">
        <f t="shared" si="116"/>
        <v>0</v>
      </c>
      <c r="P331" s="188">
        <v>0</v>
      </c>
      <c r="Q331" s="188">
        <f t="shared" si="117"/>
        <v>0</v>
      </c>
      <c r="R331" s="190"/>
      <c r="S331" s="190" t="s">
        <v>443</v>
      </c>
      <c r="T331" s="191" t="s">
        <v>359</v>
      </c>
      <c r="U331" s="160">
        <v>0</v>
      </c>
      <c r="V331" s="160">
        <f t="shared" si="118"/>
        <v>0</v>
      </c>
      <c r="W331" s="160"/>
      <c r="X331" s="160" t="s">
        <v>1304</v>
      </c>
      <c r="Y331" s="160" t="s">
        <v>361</v>
      </c>
      <c r="Z331" s="150"/>
      <c r="AA331" s="150"/>
      <c r="AB331" s="150"/>
      <c r="AC331" s="150"/>
      <c r="AD331" s="150"/>
      <c r="AE331" s="150"/>
      <c r="AF331" s="150"/>
      <c r="AG331" s="150" t="s">
        <v>1305</v>
      </c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</row>
    <row r="332" spans="1:60" outlineLevel="1" x14ac:dyDescent="0.25">
      <c r="A332" s="185">
        <v>298</v>
      </c>
      <c r="B332" s="186" t="s">
        <v>2809</v>
      </c>
      <c r="C332" s="192" t="s">
        <v>2894</v>
      </c>
      <c r="D332" s="187" t="s">
        <v>407</v>
      </c>
      <c r="E332" s="188">
        <v>115</v>
      </c>
      <c r="F332" s="189"/>
      <c r="G332" s="190">
        <f t="shared" si="112"/>
        <v>0</v>
      </c>
      <c r="H332" s="189"/>
      <c r="I332" s="190">
        <f t="shared" si="113"/>
        <v>0</v>
      </c>
      <c r="J332" s="189"/>
      <c r="K332" s="190">
        <f t="shared" si="114"/>
        <v>0</v>
      </c>
      <c r="L332" s="190">
        <v>21</v>
      </c>
      <c r="M332" s="190">
        <f t="shared" si="115"/>
        <v>0</v>
      </c>
      <c r="N332" s="188">
        <v>0</v>
      </c>
      <c r="O332" s="188">
        <f t="shared" si="116"/>
        <v>0</v>
      </c>
      <c r="P332" s="188">
        <v>0</v>
      </c>
      <c r="Q332" s="188">
        <f t="shared" si="117"/>
        <v>0</v>
      </c>
      <c r="R332" s="190"/>
      <c r="S332" s="190" t="s">
        <v>443</v>
      </c>
      <c r="T332" s="191" t="s">
        <v>359</v>
      </c>
      <c r="U332" s="160">
        <v>0</v>
      </c>
      <c r="V332" s="160">
        <f t="shared" si="118"/>
        <v>0</v>
      </c>
      <c r="W332" s="160"/>
      <c r="X332" s="160" t="s">
        <v>1304</v>
      </c>
      <c r="Y332" s="160" t="s">
        <v>361</v>
      </c>
      <c r="Z332" s="150"/>
      <c r="AA332" s="150"/>
      <c r="AB332" s="150"/>
      <c r="AC332" s="150"/>
      <c r="AD332" s="150"/>
      <c r="AE332" s="150"/>
      <c r="AF332" s="150"/>
      <c r="AG332" s="150" t="s">
        <v>1305</v>
      </c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</row>
    <row r="333" spans="1:60" outlineLevel="1" x14ac:dyDescent="0.25">
      <c r="A333" s="185">
        <v>299</v>
      </c>
      <c r="B333" s="186" t="s">
        <v>2766</v>
      </c>
      <c r="C333" s="192" t="s">
        <v>2767</v>
      </c>
      <c r="D333" s="187"/>
      <c r="E333" s="188">
        <v>0</v>
      </c>
      <c r="F333" s="189"/>
      <c r="G333" s="190">
        <f t="shared" si="112"/>
        <v>0</v>
      </c>
      <c r="H333" s="189"/>
      <c r="I333" s="190">
        <f t="shared" si="113"/>
        <v>0</v>
      </c>
      <c r="J333" s="189"/>
      <c r="K333" s="190">
        <f t="shared" si="114"/>
        <v>0</v>
      </c>
      <c r="L333" s="190">
        <v>21</v>
      </c>
      <c r="M333" s="190">
        <f t="shared" si="115"/>
        <v>0</v>
      </c>
      <c r="N333" s="188">
        <v>0</v>
      </c>
      <c r="O333" s="188">
        <f t="shared" si="116"/>
        <v>0</v>
      </c>
      <c r="P333" s="188">
        <v>0</v>
      </c>
      <c r="Q333" s="188">
        <f t="shared" si="117"/>
        <v>0</v>
      </c>
      <c r="R333" s="190"/>
      <c r="S333" s="190" t="s">
        <v>443</v>
      </c>
      <c r="T333" s="191" t="s">
        <v>359</v>
      </c>
      <c r="U333" s="160">
        <v>1.93</v>
      </c>
      <c r="V333" s="160">
        <f t="shared" si="118"/>
        <v>0</v>
      </c>
      <c r="W333" s="160"/>
      <c r="X333" s="160" t="s">
        <v>410</v>
      </c>
      <c r="Y333" s="160" t="s">
        <v>361</v>
      </c>
      <c r="Z333" s="150"/>
      <c r="AA333" s="150"/>
      <c r="AB333" s="150"/>
      <c r="AC333" s="150"/>
      <c r="AD333" s="150"/>
      <c r="AE333" s="150"/>
      <c r="AF333" s="150"/>
      <c r="AG333" s="150" t="s">
        <v>411</v>
      </c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</row>
    <row r="334" spans="1:60" outlineLevel="1" x14ac:dyDescent="0.25">
      <c r="A334" s="185">
        <v>300</v>
      </c>
      <c r="B334" s="186" t="s">
        <v>2895</v>
      </c>
      <c r="C334" s="192" t="s">
        <v>2896</v>
      </c>
      <c r="D334" s="187" t="s">
        <v>446</v>
      </c>
      <c r="E334" s="188">
        <v>728.6</v>
      </c>
      <c r="F334" s="189"/>
      <c r="G334" s="190">
        <f t="shared" si="112"/>
        <v>0</v>
      </c>
      <c r="H334" s="189"/>
      <c r="I334" s="190">
        <f t="shared" si="113"/>
        <v>0</v>
      </c>
      <c r="J334" s="189"/>
      <c r="K334" s="190">
        <f t="shared" si="114"/>
        <v>0</v>
      </c>
      <c r="L334" s="190">
        <v>21</v>
      </c>
      <c r="M334" s="190">
        <f t="shared" si="115"/>
        <v>0</v>
      </c>
      <c r="N334" s="188">
        <v>0</v>
      </c>
      <c r="O334" s="188">
        <f t="shared" si="116"/>
        <v>0</v>
      </c>
      <c r="P334" s="188">
        <v>0</v>
      </c>
      <c r="Q334" s="188">
        <f t="shared" si="117"/>
        <v>0</v>
      </c>
      <c r="R334" s="190"/>
      <c r="S334" s="190" t="s">
        <v>443</v>
      </c>
      <c r="T334" s="191" t="s">
        <v>359</v>
      </c>
      <c r="U334" s="160">
        <v>0</v>
      </c>
      <c r="V334" s="160">
        <f t="shared" si="118"/>
        <v>0</v>
      </c>
      <c r="W334" s="160"/>
      <c r="X334" s="160" t="s">
        <v>410</v>
      </c>
      <c r="Y334" s="160" t="s">
        <v>361</v>
      </c>
      <c r="Z334" s="150"/>
      <c r="AA334" s="150"/>
      <c r="AB334" s="150"/>
      <c r="AC334" s="150"/>
      <c r="AD334" s="150"/>
      <c r="AE334" s="150"/>
      <c r="AF334" s="150"/>
      <c r="AG334" s="150" t="s">
        <v>1578</v>
      </c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</row>
    <row r="335" spans="1:60" outlineLevel="1" x14ac:dyDescent="0.25">
      <c r="A335" s="185">
        <v>301</v>
      </c>
      <c r="B335" s="186" t="s">
        <v>2895</v>
      </c>
      <c r="C335" s="192" t="s">
        <v>2897</v>
      </c>
      <c r="D335" s="187" t="s">
        <v>446</v>
      </c>
      <c r="E335" s="188">
        <v>920</v>
      </c>
      <c r="F335" s="189"/>
      <c r="G335" s="190">
        <f t="shared" si="112"/>
        <v>0</v>
      </c>
      <c r="H335" s="189"/>
      <c r="I335" s="190">
        <f t="shared" si="113"/>
        <v>0</v>
      </c>
      <c r="J335" s="189"/>
      <c r="K335" s="190">
        <f t="shared" si="114"/>
        <v>0</v>
      </c>
      <c r="L335" s="190">
        <v>21</v>
      </c>
      <c r="M335" s="190">
        <f t="shared" si="115"/>
        <v>0</v>
      </c>
      <c r="N335" s="188">
        <v>0</v>
      </c>
      <c r="O335" s="188">
        <f t="shared" si="116"/>
        <v>0</v>
      </c>
      <c r="P335" s="188">
        <v>0</v>
      </c>
      <c r="Q335" s="188">
        <f t="shared" si="117"/>
        <v>0</v>
      </c>
      <c r="R335" s="190"/>
      <c r="S335" s="190" t="s">
        <v>443</v>
      </c>
      <c r="T335" s="191" t="s">
        <v>359</v>
      </c>
      <c r="U335" s="160">
        <v>0</v>
      </c>
      <c r="V335" s="160">
        <f t="shared" si="118"/>
        <v>0</v>
      </c>
      <c r="W335" s="160"/>
      <c r="X335" s="160" t="s">
        <v>1304</v>
      </c>
      <c r="Y335" s="160" t="s">
        <v>361</v>
      </c>
      <c r="Z335" s="150"/>
      <c r="AA335" s="150"/>
      <c r="AB335" s="150"/>
      <c r="AC335" s="150"/>
      <c r="AD335" s="150"/>
      <c r="AE335" s="150"/>
      <c r="AF335" s="150"/>
      <c r="AG335" s="150" t="s">
        <v>1305</v>
      </c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</row>
    <row r="336" spans="1:60" outlineLevel="1" x14ac:dyDescent="0.25">
      <c r="A336" s="185">
        <v>302</v>
      </c>
      <c r="B336" s="186" t="s">
        <v>2898</v>
      </c>
      <c r="C336" s="192" t="s">
        <v>2899</v>
      </c>
      <c r="D336" s="187" t="s">
        <v>446</v>
      </c>
      <c r="E336" s="188">
        <v>728.6</v>
      </c>
      <c r="F336" s="189"/>
      <c r="G336" s="190">
        <f t="shared" si="112"/>
        <v>0</v>
      </c>
      <c r="H336" s="189"/>
      <c r="I336" s="190">
        <f t="shared" si="113"/>
        <v>0</v>
      </c>
      <c r="J336" s="189"/>
      <c r="K336" s="190">
        <f t="shared" si="114"/>
        <v>0</v>
      </c>
      <c r="L336" s="190">
        <v>21</v>
      </c>
      <c r="M336" s="190">
        <f t="shared" si="115"/>
        <v>0</v>
      </c>
      <c r="N336" s="188">
        <v>0</v>
      </c>
      <c r="O336" s="188">
        <f t="shared" si="116"/>
        <v>0</v>
      </c>
      <c r="P336" s="188">
        <v>0</v>
      </c>
      <c r="Q336" s="188">
        <f t="shared" si="117"/>
        <v>0</v>
      </c>
      <c r="R336" s="190"/>
      <c r="S336" s="190" t="s">
        <v>443</v>
      </c>
      <c r="T336" s="191" t="s">
        <v>359</v>
      </c>
      <c r="U336" s="160">
        <v>0</v>
      </c>
      <c r="V336" s="160">
        <f t="shared" si="118"/>
        <v>0</v>
      </c>
      <c r="W336" s="160"/>
      <c r="X336" s="160" t="s">
        <v>410</v>
      </c>
      <c r="Y336" s="160" t="s">
        <v>361</v>
      </c>
      <c r="Z336" s="150"/>
      <c r="AA336" s="150"/>
      <c r="AB336" s="150"/>
      <c r="AC336" s="150"/>
      <c r="AD336" s="150"/>
      <c r="AE336" s="150"/>
      <c r="AF336" s="150"/>
      <c r="AG336" s="150" t="s">
        <v>1578</v>
      </c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</row>
    <row r="337" spans="1:60" outlineLevel="1" x14ac:dyDescent="0.25">
      <c r="A337" s="185">
        <v>303</v>
      </c>
      <c r="B337" s="186" t="s">
        <v>2898</v>
      </c>
      <c r="C337" s="192" t="s">
        <v>2900</v>
      </c>
      <c r="D337" s="187" t="s">
        <v>446</v>
      </c>
      <c r="E337" s="188">
        <v>920</v>
      </c>
      <c r="F337" s="189"/>
      <c r="G337" s="190">
        <f t="shared" si="112"/>
        <v>0</v>
      </c>
      <c r="H337" s="189"/>
      <c r="I337" s="190">
        <f t="shared" si="113"/>
        <v>0</v>
      </c>
      <c r="J337" s="189"/>
      <c r="K337" s="190">
        <f t="shared" si="114"/>
        <v>0</v>
      </c>
      <c r="L337" s="190">
        <v>21</v>
      </c>
      <c r="M337" s="190">
        <f t="shared" si="115"/>
        <v>0</v>
      </c>
      <c r="N337" s="188">
        <v>0</v>
      </c>
      <c r="O337" s="188">
        <f t="shared" si="116"/>
        <v>0</v>
      </c>
      <c r="P337" s="188">
        <v>0</v>
      </c>
      <c r="Q337" s="188">
        <f t="shared" si="117"/>
        <v>0</v>
      </c>
      <c r="R337" s="190"/>
      <c r="S337" s="190" t="s">
        <v>443</v>
      </c>
      <c r="T337" s="191" t="s">
        <v>359</v>
      </c>
      <c r="U337" s="160">
        <v>0</v>
      </c>
      <c r="V337" s="160">
        <f t="shared" si="118"/>
        <v>0</v>
      </c>
      <c r="W337" s="160"/>
      <c r="X337" s="160" t="s">
        <v>1304</v>
      </c>
      <c r="Y337" s="160" t="s">
        <v>361</v>
      </c>
      <c r="Z337" s="150"/>
      <c r="AA337" s="150"/>
      <c r="AB337" s="150"/>
      <c r="AC337" s="150"/>
      <c r="AD337" s="150"/>
      <c r="AE337" s="150"/>
      <c r="AF337" s="150"/>
      <c r="AG337" s="150" t="s">
        <v>1305</v>
      </c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</row>
    <row r="338" spans="1:60" outlineLevel="1" x14ac:dyDescent="0.25">
      <c r="A338" s="185">
        <v>304</v>
      </c>
      <c r="B338" s="186" t="s">
        <v>2901</v>
      </c>
      <c r="C338" s="192" t="s">
        <v>2902</v>
      </c>
      <c r="D338" s="187" t="s">
        <v>446</v>
      </c>
      <c r="E338" s="188">
        <v>2185.8000000000002</v>
      </c>
      <c r="F338" s="189"/>
      <c r="G338" s="190">
        <f t="shared" si="112"/>
        <v>0</v>
      </c>
      <c r="H338" s="189"/>
      <c r="I338" s="190">
        <f t="shared" si="113"/>
        <v>0</v>
      </c>
      <c r="J338" s="189"/>
      <c r="K338" s="190">
        <f t="shared" si="114"/>
        <v>0</v>
      </c>
      <c r="L338" s="190">
        <v>21</v>
      </c>
      <c r="M338" s="190">
        <f t="shared" si="115"/>
        <v>0</v>
      </c>
      <c r="N338" s="188">
        <v>0</v>
      </c>
      <c r="O338" s="188">
        <f t="shared" si="116"/>
        <v>0</v>
      </c>
      <c r="P338" s="188">
        <v>0</v>
      </c>
      <c r="Q338" s="188">
        <f t="shared" si="117"/>
        <v>0</v>
      </c>
      <c r="R338" s="190"/>
      <c r="S338" s="190" t="s">
        <v>443</v>
      </c>
      <c r="T338" s="191" t="s">
        <v>359</v>
      </c>
      <c r="U338" s="160">
        <v>0</v>
      </c>
      <c r="V338" s="160">
        <f t="shared" si="118"/>
        <v>0</v>
      </c>
      <c r="W338" s="160"/>
      <c r="X338" s="160" t="s">
        <v>410</v>
      </c>
      <c r="Y338" s="160" t="s">
        <v>361</v>
      </c>
      <c r="Z338" s="150"/>
      <c r="AA338" s="150"/>
      <c r="AB338" s="150"/>
      <c r="AC338" s="150"/>
      <c r="AD338" s="150"/>
      <c r="AE338" s="150"/>
      <c r="AF338" s="150"/>
      <c r="AG338" s="150" t="s">
        <v>1578</v>
      </c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</row>
    <row r="339" spans="1:60" ht="20.399999999999999" outlineLevel="1" x14ac:dyDescent="0.25">
      <c r="A339" s="185">
        <v>305</v>
      </c>
      <c r="B339" s="186" t="s">
        <v>2901</v>
      </c>
      <c r="C339" s="192" t="s">
        <v>2903</v>
      </c>
      <c r="D339" s="187" t="s">
        <v>446</v>
      </c>
      <c r="E339" s="188">
        <v>2760</v>
      </c>
      <c r="F339" s="189"/>
      <c r="G339" s="190">
        <f t="shared" si="112"/>
        <v>0</v>
      </c>
      <c r="H339" s="189"/>
      <c r="I339" s="190">
        <f t="shared" si="113"/>
        <v>0</v>
      </c>
      <c r="J339" s="189"/>
      <c r="K339" s="190">
        <f t="shared" si="114"/>
        <v>0</v>
      </c>
      <c r="L339" s="190">
        <v>21</v>
      </c>
      <c r="M339" s="190">
        <f t="shared" si="115"/>
        <v>0</v>
      </c>
      <c r="N339" s="188">
        <v>0</v>
      </c>
      <c r="O339" s="188">
        <f t="shared" si="116"/>
        <v>0</v>
      </c>
      <c r="P339" s="188">
        <v>0</v>
      </c>
      <c r="Q339" s="188">
        <f t="shared" si="117"/>
        <v>0</v>
      </c>
      <c r="R339" s="190"/>
      <c r="S339" s="190" t="s">
        <v>443</v>
      </c>
      <c r="T339" s="191" t="s">
        <v>359</v>
      </c>
      <c r="U339" s="160">
        <v>0</v>
      </c>
      <c r="V339" s="160">
        <f t="shared" si="118"/>
        <v>0</v>
      </c>
      <c r="W339" s="160"/>
      <c r="X339" s="160" t="s">
        <v>1304</v>
      </c>
      <c r="Y339" s="160" t="s">
        <v>361</v>
      </c>
      <c r="Z339" s="150"/>
      <c r="AA339" s="150"/>
      <c r="AB339" s="150"/>
      <c r="AC339" s="150"/>
      <c r="AD339" s="150"/>
      <c r="AE339" s="150"/>
      <c r="AF339" s="150"/>
      <c r="AG339" s="150" t="s">
        <v>1305</v>
      </c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</row>
    <row r="340" spans="1:60" outlineLevel="1" x14ac:dyDescent="0.25">
      <c r="A340" s="185">
        <v>306</v>
      </c>
      <c r="B340" s="186" t="s">
        <v>2904</v>
      </c>
      <c r="C340" s="192" t="s">
        <v>2905</v>
      </c>
      <c r="D340" s="187"/>
      <c r="E340" s="188">
        <v>0</v>
      </c>
      <c r="F340" s="189"/>
      <c r="G340" s="190">
        <f t="shared" si="112"/>
        <v>0</v>
      </c>
      <c r="H340" s="189"/>
      <c r="I340" s="190">
        <f t="shared" si="113"/>
        <v>0</v>
      </c>
      <c r="J340" s="189"/>
      <c r="K340" s="190">
        <f t="shared" si="114"/>
        <v>0</v>
      </c>
      <c r="L340" s="190">
        <v>21</v>
      </c>
      <c r="M340" s="190">
        <f t="shared" si="115"/>
        <v>0</v>
      </c>
      <c r="N340" s="188">
        <v>0</v>
      </c>
      <c r="O340" s="188">
        <f t="shared" si="116"/>
        <v>0</v>
      </c>
      <c r="P340" s="188">
        <v>0</v>
      </c>
      <c r="Q340" s="188">
        <f t="shared" si="117"/>
        <v>0</v>
      </c>
      <c r="R340" s="190"/>
      <c r="S340" s="190" t="s">
        <v>443</v>
      </c>
      <c r="T340" s="191" t="s">
        <v>359</v>
      </c>
      <c r="U340" s="160">
        <v>0</v>
      </c>
      <c r="V340" s="160">
        <f t="shared" si="118"/>
        <v>0</v>
      </c>
      <c r="W340" s="160"/>
      <c r="X340" s="160" t="s">
        <v>410</v>
      </c>
      <c r="Y340" s="160" t="s">
        <v>361</v>
      </c>
      <c r="Z340" s="150"/>
      <c r="AA340" s="150"/>
      <c r="AB340" s="150"/>
      <c r="AC340" s="150"/>
      <c r="AD340" s="150"/>
      <c r="AE340" s="150"/>
      <c r="AF340" s="150"/>
      <c r="AG340" s="150" t="s">
        <v>411</v>
      </c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</row>
    <row r="341" spans="1:60" outlineLevel="1" x14ac:dyDescent="0.25">
      <c r="A341" s="185">
        <v>307</v>
      </c>
      <c r="B341" s="186" t="s">
        <v>2619</v>
      </c>
      <c r="C341" s="192" t="s">
        <v>2906</v>
      </c>
      <c r="D341" s="187" t="s">
        <v>888</v>
      </c>
      <c r="E341" s="188">
        <v>298</v>
      </c>
      <c r="F341" s="189"/>
      <c r="G341" s="190">
        <f t="shared" si="112"/>
        <v>0</v>
      </c>
      <c r="H341" s="189"/>
      <c r="I341" s="190">
        <f t="shared" si="113"/>
        <v>0</v>
      </c>
      <c r="J341" s="189"/>
      <c r="K341" s="190">
        <f t="shared" si="114"/>
        <v>0</v>
      </c>
      <c r="L341" s="190">
        <v>12</v>
      </c>
      <c r="M341" s="190">
        <f t="shared" si="115"/>
        <v>0</v>
      </c>
      <c r="N341" s="188">
        <v>0</v>
      </c>
      <c r="O341" s="188">
        <f t="shared" si="116"/>
        <v>0</v>
      </c>
      <c r="P341" s="188">
        <v>0</v>
      </c>
      <c r="Q341" s="188">
        <f t="shared" si="117"/>
        <v>0</v>
      </c>
      <c r="R341" s="190"/>
      <c r="S341" s="190" t="s">
        <v>443</v>
      </c>
      <c r="T341" s="191" t="s">
        <v>359</v>
      </c>
      <c r="U341" s="160">
        <v>0</v>
      </c>
      <c r="V341" s="160">
        <f t="shared" si="118"/>
        <v>0</v>
      </c>
      <c r="W341" s="160"/>
      <c r="X341" s="160" t="s">
        <v>1304</v>
      </c>
      <c r="Y341" s="160" t="s">
        <v>361</v>
      </c>
      <c r="Z341" s="150"/>
      <c r="AA341" s="150"/>
      <c r="AB341" s="150"/>
      <c r="AC341" s="150"/>
      <c r="AD341" s="150"/>
      <c r="AE341" s="150"/>
      <c r="AF341" s="150"/>
      <c r="AG341" s="150" t="s">
        <v>2631</v>
      </c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</row>
    <row r="342" spans="1:60" outlineLevel="1" x14ac:dyDescent="0.25">
      <c r="A342" s="185">
        <v>308</v>
      </c>
      <c r="B342" s="186" t="s">
        <v>2619</v>
      </c>
      <c r="C342" s="192" t="s">
        <v>2907</v>
      </c>
      <c r="D342" s="187" t="s">
        <v>888</v>
      </c>
      <c r="E342" s="188">
        <v>61</v>
      </c>
      <c r="F342" s="189"/>
      <c r="G342" s="190">
        <f t="shared" si="112"/>
        <v>0</v>
      </c>
      <c r="H342" s="189"/>
      <c r="I342" s="190">
        <f t="shared" si="113"/>
        <v>0</v>
      </c>
      <c r="J342" s="189"/>
      <c r="K342" s="190">
        <f t="shared" si="114"/>
        <v>0</v>
      </c>
      <c r="L342" s="190">
        <v>12</v>
      </c>
      <c r="M342" s="190">
        <f t="shared" si="115"/>
        <v>0</v>
      </c>
      <c r="N342" s="188">
        <v>0</v>
      </c>
      <c r="O342" s="188">
        <f t="shared" si="116"/>
        <v>0</v>
      </c>
      <c r="P342" s="188">
        <v>0</v>
      </c>
      <c r="Q342" s="188">
        <f t="shared" si="117"/>
        <v>0</v>
      </c>
      <c r="R342" s="190"/>
      <c r="S342" s="190" t="s">
        <v>443</v>
      </c>
      <c r="T342" s="191" t="s">
        <v>359</v>
      </c>
      <c r="U342" s="160">
        <v>0</v>
      </c>
      <c r="V342" s="160">
        <f t="shared" si="118"/>
        <v>0</v>
      </c>
      <c r="W342" s="160"/>
      <c r="X342" s="160" t="s">
        <v>1304</v>
      </c>
      <c r="Y342" s="160" t="s">
        <v>361</v>
      </c>
      <c r="Z342" s="150"/>
      <c r="AA342" s="150"/>
      <c r="AB342" s="150"/>
      <c r="AC342" s="150"/>
      <c r="AD342" s="150"/>
      <c r="AE342" s="150"/>
      <c r="AF342" s="150"/>
      <c r="AG342" s="150" t="s">
        <v>2631</v>
      </c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</row>
    <row r="343" spans="1:60" outlineLevel="1" x14ac:dyDescent="0.25">
      <c r="A343" s="185">
        <v>309</v>
      </c>
      <c r="B343" s="186" t="s">
        <v>2619</v>
      </c>
      <c r="C343" s="192" t="s">
        <v>2908</v>
      </c>
      <c r="D343" s="187" t="s">
        <v>888</v>
      </c>
      <c r="E343" s="188">
        <v>169</v>
      </c>
      <c r="F343" s="189"/>
      <c r="G343" s="190">
        <f t="shared" si="112"/>
        <v>0</v>
      </c>
      <c r="H343" s="189"/>
      <c r="I343" s="190">
        <f t="shared" si="113"/>
        <v>0</v>
      </c>
      <c r="J343" s="189"/>
      <c r="K343" s="190">
        <f t="shared" si="114"/>
        <v>0</v>
      </c>
      <c r="L343" s="190">
        <v>12</v>
      </c>
      <c r="M343" s="190">
        <f t="shared" si="115"/>
        <v>0</v>
      </c>
      <c r="N343" s="188">
        <v>0</v>
      </c>
      <c r="O343" s="188">
        <f t="shared" si="116"/>
        <v>0</v>
      </c>
      <c r="P343" s="188">
        <v>0</v>
      </c>
      <c r="Q343" s="188">
        <f t="shared" si="117"/>
        <v>0</v>
      </c>
      <c r="R343" s="190"/>
      <c r="S343" s="190" t="s">
        <v>443</v>
      </c>
      <c r="T343" s="191" t="s">
        <v>359</v>
      </c>
      <c r="U343" s="160">
        <v>0</v>
      </c>
      <c r="V343" s="160">
        <f t="shared" si="118"/>
        <v>0</v>
      </c>
      <c r="W343" s="160"/>
      <c r="X343" s="160" t="s">
        <v>1304</v>
      </c>
      <c r="Y343" s="160" t="s">
        <v>361</v>
      </c>
      <c r="Z343" s="150"/>
      <c r="AA343" s="150"/>
      <c r="AB343" s="150"/>
      <c r="AC343" s="150"/>
      <c r="AD343" s="150"/>
      <c r="AE343" s="150"/>
      <c r="AF343" s="150"/>
      <c r="AG343" s="150" t="s">
        <v>2631</v>
      </c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</row>
    <row r="344" spans="1:60" outlineLevel="1" x14ac:dyDescent="0.25">
      <c r="A344" s="185">
        <v>310</v>
      </c>
      <c r="B344" s="186" t="s">
        <v>2619</v>
      </c>
      <c r="C344" s="192" t="s">
        <v>2909</v>
      </c>
      <c r="D344" s="187" t="s">
        <v>888</v>
      </c>
      <c r="E344" s="188">
        <v>66</v>
      </c>
      <c r="F344" s="189"/>
      <c r="G344" s="190">
        <f t="shared" si="112"/>
        <v>0</v>
      </c>
      <c r="H344" s="189"/>
      <c r="I344" s="190">
        <f t="shared" si="113"/>
        <v>0</v>
      </c>
      <c r="J344" s="189"/>
      <c r="K344" s="190">
        <f t="shared" si="114"/>
        <v>0</v>
      </c>
      <c r="L344" s="190">
        <v>12</v>
      </c>
      <c r="M344" s="190">
        <f t="shared" si="115"/>
        <v>0</v>
      </c>
      <c r="N344" s="188">
        <v>0</v>
      </c>
      <c r="O344" s="188">
        <f t="shared" si="116"/>
        <v>0</v>
      </c>
      <c r="P344" s="188">
        <v>0</v>
      </c>
      <c r="Q344" s="188">
        <f t="shared" si="117"/>
        <v>0</v>
      </c>
      <c r="R344" s="190"/>
      <c r="S344" s="190" t="s">
        <v>443</v>
      </c>
      <c r="T344" s="191" t="s">
        <v>359</v>
      </c>
      <c r="U344" s="160">
        <v>0</v>
      </c>
      <c r="V344" s="160">
        <f t="shared" si="118"/>
        <v>0</v>
      </c>
      <c r="W344" s="160"/>
      <c r="X344" s="160" t="s">
        <v>1304</v>
      </c>
      <c r="Y344" s="160" t="s">
        <v>361</v>
      </c>
      <c r="Z344" s="150"/>
      <c r="AA344" s="150"/>
      <c r="AB344" s="150"/>
      <c r="AC344" s="150"/>
      <c r="AD344" s="150"/>
      <c r="AE344" s="150"/>
      <c r="AF344" s="150"/>
      <c r="AG344" s="150" t="s">
        <v>2631</v>
      </c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</row>
    <row r="345" spans="1:60" outlineLevel="1" x14ac:dyDescent="0.25">
      <c r="A345" s="185">
        <v>311</v>
      </c>
      <c r="B345" s="186" t="s">
        <v>2619</v>
      </c>
      <c r="C345" s="192" t="s">
        <v>2910</v>
      </c>
      <c r="D345" s="187" t="s">
        <v>888</v>
      </c>
      <c r="E345" s="188">
        <v>154</v>
      </c>
      <c r="F345" s="189"/>
      <c r="G345" s="190">
        <f t="shared" si="112"/>
        <v>0</v>
      </c>
      <c r="H345" s="189"/>
      <c r="I345" s="190">
        <f t="shared" si="113"/>
        <v>0</v>
      </c>
      <c r="J345" s="189"/>
      <c r="K345" s="190">
        <f t="shared" si="114"/>
        <v>0</v>
      </c>
      <c r="L345" s="190">
        <v>12</v>
      </c>
      <c r="M345" s="190">
        <f t="shared" si="115"/>
        <v>0</v>
      </c>
      <c r="N345" s="188">
        <v>0</v>
      </c>
      <c r="O345" s="188">
        <f t="shared" si="116"/>
        <v>0</v>
      </c>
      <c r="P345" s="188">
        <v>0</v>
      </c>
      <c r="Q345" s="188">
        <f t="shared" si="117"/>
        <v>0</v>
      </c>
      <c r="R345" s="190"/>
      <c r="S345" s="190" t="s">
        <v>443</v>
      </c>
      <c r="T345" s="191" t="s">
        <v>359</v>
      </c>
      <c r="U345" s="160">
        <v>0</v>
      </c>
      <c r="V345" s="160">
        <f t="shared" si="118"/>
        <v>0</v>
      </c>
      <c r="W345" s="160"/>
      <c r="X345" s="160" t="s">
        <v>1304</v>
      </c>
      <c r="Y345" s="160" t="s">
        <v>361</v>
      </c>
      <c r="Z345" s="150"/>
      <c r="AA345" s="150"/>
      <c r="AB345" s="150"/>
      <c r="AC345" s="150"/>
      <c r="AD345" s="150"/>
      <c r="AE345" s="150"/>
      <c r="AF345" s="150"/>
      <c r="AG345" s="150" t="s">
        <v>2631</v>
      </c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</row>
    <row r="346" spans="1:60" outlineLevel="1" x14ac:dyDescent="0.25">
      <c r="A346" s="185">
        <v>312</v>
      </c>
      <c r="B346" s="186" t="s">
        <v>2619</v>
      </c>
      <c r="C346" s="192" t="s">
        <v>2911</v>
      </c>
      <c r="D346" s="187" t="s">
        <v>888</v>
      </c>
      <c r="E346" s="188">
        <v>65</v>
      </c>
      <c r="F346" s="189"/>
      <c r="G346" s="190">
        <f t="shared" si="112"/>
        <v>0</v>
      </c>
      <c r="H346" s="189"/>
      <c r="I346" s="190">
        <f t="shared" si="113"/>
        <v>0</v>
      </c>
      <c r="J346" s="189"/>
      <c r="K346" s="190">
        <f t="shared" si="114"/>
        <v>0</v>
      </c>
      <c r="L346" s="190">
        <v>12</v>
      </c>
      <c r="M346" s="190">
        <f t="shared" si="115"/>
        <v>0</v>
      </c>
      <c r="N346" s="188">
        <v>0</v>
      </c>
      <c r="O346" s="188">
        <f t="shared" si="116"/>
        <v>0</v>
      </c>
      <c r="P346" s="188">
        <v>0</v>
      </c>
      <c r="Q346" s="188">
        <f t="shared" si="117"/>
        <v>0</v>
      </c>
      <c r="R346" s="190"/>
      <c r="S346" s="190" t="s">
        <v>443</v>
      </c>
      <c r="T346" s="191" t="s">
        <v>359</v>
      </c>
      <c r="U346" s="160">
        <v>0</v>
      </c>
      <c r="V346" s="160">
        <f t="shared" si="118"/>
        <v>0</v>
      </c>
      <c r="W346" s="160"/>
      <c r="X346" s="160" t="s">
        <v>1304</v>
      </c>
      <c r="Y346" s="160" t="s">
        <v>361</v>
      </c>
      <c r="Z346" s="150"/>
      <c r="AA346" s="150"/>
      <c r="AB346" s="150"/>
      <c r="AC346" s="150"/>
      <c r="AD346" s="150"/>
      <c r="AE346" s="150"/>
      <c r="AF346" s="150"/>
      <c r="AG346" s="150" t="s">
        <v>2631</v>
      </c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</row>
    <row r="347" spans="1:60" outlineLevel="1" x14ac:dyDescent="0.25">
      <c r="A347" s="185">
        <v>313</v>
      </c>
      <c r="B347" s="186" t="s">
        <v>2619</v>
      </c>
      <c r="C347" s="192" t="s">
        <v>2912</v>
      </c>
      <c r="D347" s="187" t="s">
        <v>888</v>
      </c>
      <c r="E347" s="188">
        <v>81</v>
      </c>
      <c r="F347" s="189"/>
      <c r="G347" s="190">
        <f t="shared" si="112"/>
        <v>0</v>
      </c>
      <c r="H347" s="189"/>
      <c r="I347" s="190">
        <f t="shared" si="113"/>
        <v>0</v>
      </c>
      <c r="J347" s="189"/>
      <c r="K347" s="190">
        <f t="shared" si="114"/>
        <v>0</v>
      </c>
      <c r="L347" s="190">
        <v>12</v>
      </c>
      <c r="M347" s="190">
        <f t="shared" si="115"/>
        <v>0</v>
      </c>
      <c r="N347" s="188">
        <v>0</v>
      </c>
      <c r="O347" s="188">
        <f t="shared" si="116"/>
        <v>0</v>
      </c>
      <c r="P347" s="188">
        <v>0</v>
      </c>
      <c r="Q347" s="188">
        <f t="shared" si="117"/>
        <v>0</v>
      </c>
      <c r="R347" s="190"/>
      <c r="S347" s="190" t="s">
        <v>443</v>
      </c>
      <c r="T347" s="191" t="s">
        <v>359</v>
      </c>
      <c r="U347" s="160">
        <v>0</v>
      </c>
      <c r="V347" s="160">
        <f t="shared" si="118"/>
        <v>0</v>
      </c>
      <c r="W347" s="160"/>
      <c r="X347" s="160" t="s">
        <v>1304</v>
      </c>
      <c r="Y347" s="160" t="s">
        <v>361</v>
      </c>
      <c r="Z347" s="150"/>
      <c r="AA347" s="150"/>
      <c r="AB347" s="150"/>
      <c r="AC347" s="150"/>
      <c r="AD347" s="150"/>
      <c r="AE347" s="150"/>
      <c r="AF347" s="150"/>
      <c r="AG347" s="150" t="s">
        <v>2631</v>
      </c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</row>
    <row r="348" spans="1:60" outlineLevel="1" x14ac:dyDescent="0.25">
      <c r="A348" s="185">
        <v>314</v>
      </c>
      <c r="B348" s="186" t="s">
        <v>2619</v>
      </c>
      <c r="C348" s="192" t="s">
        <v>2913</v>
      </c>
      <c r="D348" s="187" t="s">
        <v>888</v>
      </c>
      <c r="E348" s="188">
        <v>127</v>
      </c>
      <c r="F348" s="189"/>
      <c r="G348" s="190">
        <f t="shared" si="112"/>
        <v>0</v>
      </c>
      <c r="H348" s="189"/>
      <c r="I348" s="190">
        <f t="shared" si="113"/>
        <v>0</v>
      </c>
      <c r="J348" s="189"/>
      <c r="K348" s="190">
        <f t="shared" si="114"/>
        <v>0</v>
      </c>
      <c r="L348" s="190">
        <v>12</v>
      </c>
      <c r="M348" s="190">
        <f t="shared" si="115"/>
        <v>0</v>
      </c>
      <c r="N348" s="188">
        <v>0</v>
      </c>
      <c r="O348" s="188">
        <f t="shared" si="116"/>
        <v>0</v>
      </c>
      <c r="P348" s="188">
        <v>0</v>
      </c>
      <c r="Q348" s="188">
        <f t="shared" si="117"/>
        <v>0</v>
      </c>
      <c r="R348" s="190"/>
      <c r="S348" s="190" t="s">
        <v>443</v>
      </c>
      <c r="T348" s="191" t="s">
        <v>359</v>
      </c>
      <c r="U348" s="160">
        <v>0</v>
      </c>
      <c r="V348" s="160">
        <f t="shared" si="118"/>
        <v>0</v>
      </c>
      <c r="W348" s="160"/>
      <c r="X348" s="160" t="s">
        <v>1304</v>
      </c>
      <c r="Y348" s="160" t="s">
        <v>361</v>
      </c>
      <c r="Z348" s="150"/>
      <c r="AA348" s="150"/>
      <c r="AB348" s="150"/>
      <c r="AC348" s="150"/>
      <c r="AD348" s="150"/>
      <c r="AE348" s="150"/>
      <c r="AF348" s="150"/>
      <c r="AG348" s="150" t="s">
        <v>2631</v>
      </c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</row>
    <row r="349" spans="1:60" outlineLevel="1" x14ac:dyDescent="0.25">
      <c r="A349" s="185">
        <v>315</v>
      </c>
      <c r="B349" s="186" t="s">
        <v>2619</v>
      </c>
      <c r="C349" s="192" t="s">
        <v>2914</v>
      </c>
      <c r="D349" s="187" t="s">
        <v>888</v>
      </c>
      <c r="E349" s="188">
        <v>24</v>
      </c>
      <c r="F349" s="189"/>
      <c r="G349" s="190">
        <f t="shared" si="112"/>
        <v>0</v>
      </c>
      <c r="H349" s="189"/>
      <c r="I349" s="190">
        <f t="shared" si="113"/>
        <v>0</v>
      </c>
      <c r="J349" s="189"/>
      <c r="K349" s="190">
        <f t="shared" si="114"/>
        <v>0</v>
      </c>
      <c r="L349" s="190">
        <v>12</v>
      </c>
      <c r="M349" s="190">
        <f t="shared" si="115"/>
        <v>0</v>
      </c>
      <c r="N349" s="188">
        <v>0</v>
      </c>
      <c r="O349" s="188">
        <f t="shared" si="116"/>
        <v>0</v>
      </c>
      <c r="P349" s="188">
        <v>0</v>
      </c>
      <c r="Q349" s="188">
        <f t="shared" si="117"/>
        <v>0</v>
      </c>
      <c r="R349" s="190"/>
      <c r="S349" s="190" t="s">
        <v>443</v>
      </c>
      <c r="T349" s="191" t="s">
        <v>359</v>
      </c>
      <c r="U349" s="160">
        <v>0</v>
      </c>
      <c r="V349" s="160">
        <f t="shared" si="118"/>
        <v>0</v>
      </c>
      <c r="W349" s="160"/>
      <c r="X349" s="160" t="s">
        <v>1304</v>
      </c>
      <c r="Y349" s="160" t="s">
        <v>361</v>
      </c>
      <c r="Z349" s="150"/>
      <c r="AA349" s="150"/>
      <c r="AB349" s="150"/>
      <c r="AC349" s="150"/>
      <c r="AD349" s="150"/>
      <c r="AE349" s="150"/>
      <c r="AF349" s="150"/>
      <c r="AG349" s="150" t="s">
        <v>2631</v>
      </c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</row>
    <row r="350" spans="1:60" outlineLevel="1" x14ac:dyDescent="0.25">
      <c r="A350" s="185">
        <v>316</v>
      </c>
      <c r="B350" s="186" t="s">
        <v>2619</v>
      </c>
      <c r="C350" s="192" t="s">
        <v>2915</v>
      </c>
      <c r="D350" s="187" t="s">
        <v>888</v>
      </c>
      <c r="E350" s="188">
        <v>150</v>
      </c>
      <c r="F350" s="189"/>
      <c r="G350" s="190">
        <f t="shared" si="112"/>
        <v>0</v>
      </c>
      <c r="H350" s="189"/>
      <c r="I350" s="190">
        <f t="shared" si="113"/>
        <v>0</v>
      </c>
      <c r="J350" s="189"/>
      <c r="K350" s="190">
        <f t="shared" si="114"/>
        <v>0</v>
      </c>
      <c r="L350" s="190">
        <v>12</v>
      </c>
      <c r="M350" s="190">
        <f t="shared" si="115"/>
        <v>0</v>
      </c>
      <c r="N350" s="188">
        <v>0</v>
      </c>
      <c r="O350" s="188">
        <f t="shared" si="116"/>
        <v>0</v>
      </c>
      <c r="P350" s="188">
        <v>0</v>
      </c>
      <c r="Q350" s="188">
        <f t="shared" si="117"/>
        <v>0</v>
      </c>
      <c r="R350" s="190"/>
      <c r="S350" s="190" t="s">
        <v>443</v>
      </c>
      <c r="T350" s="191" t="s">
        <v>359</v>
      </c>
      <c r="U350" s="160">
        <v>0</v>
      </c>
      <c r="V350" s="160">
        <f t="shared" si="118"/>
        <v>0</v>
      </c>
      <c r="W350" s="160"/>
      <c r="X350" s="160" t="s">
        <v>1304</v>
      </c>
      <c r="Y350" s="160" t="s">
        <v>361</v>
      </c>
      <c r="Z350" s="150"/>
      <c r="AA350" s="150"/>
      <c r="AB350" s="150"/>
      <c r="AC350" s="150"/>
      <c r="AD350" s="150"/>
      <c r="AE350" s="150"/>
      <c r="AF350" s="150"/>
      <c r="AG350" s="150" t="s">
        <v>2631</v>
      </c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</row>
    <row r="351" spans="1:60" outlineLevel="1" x14ac:dyDescent="0.25">
      <c r="A351" s="185">
        <v>317</v>
      </c>
      <c r="B351" s="186" t="s">
        <v>2619</v>
      </c>
      <c r="C351" s="192" t="s">
        <v>2916</v>
      </c>
      <c r="D351" s="187" t="s">
        <v>888</v>
      </c>
      <c r="E351" s="188">
        <v>250</v>
      </c>
      <c r="F351" s="189"/>
      <c r="G351" s="190">
        <f t="shared" si="112"/>
        <v>0</v>
      </c>
      <c r="H351" s="189"/>
      <c r="I351" s="190">
        <f t="shared" si="113"/>
        <v>0</v>
      </c>
      <c r="J351" s="189"/>
      <c r="K351" s="190">
        <f t="shared" si="114"/>
        <v>0</v>
      </c>
      <c r="L351" s="190">
        <v>12</v>
      </c>
      <c r="M351" s="190">
        <f t="shared" si="115"/>
        <v>0</v>
      </c>
      <c r="N351" s="188">
        <v>0</v>
      </c>
      <c r="O351" s="188">
        <f t="shared" si="116"/>
        <v>0</v>
      </c>
      <c r="P351" s="188">
        <v>0</v>
      </c>
      <c r="Q351" s="188">
        <f t="shared" si="117"/>
        <v>0</v>
      </c>
      <c r="R351" s="190"/>
      <c r="S351" s="190" t="s">
        <v>443</v>
      </c>
      <c r="T351" s="191" t="s">
        <v>359</v>
      </c>
      <c r="U351" s="160">
        <v>0</v>
      </c>
      <c r="V351" s="160">
        <f t="shared" si="118"/>
        <v>0</v>
      </c>
      <c r="W351" s="160"/>
      <c r="X351" s="160" t="s">
        <v>1304</v>
      </c>
      <c r="Y351" s="160" t="s">
        <v>361</v>
      </c>
      <c r="Z351" s="150"/>
      <c r="AA351" s="150"/>
      <c r="AB351" s="150"/>
      <c r="AC351" s="150"/>
      <c r="AD351" s="150"/>
      <c r="AE351" s="150"/>
      <c r="AF351" s="150"/>
      <c r="AG351" s="150" t="s">
        <v>2631</v>
      </c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</row>
    <row r="352" spans="1:60" outlineLevel="1" x14ac:dyDescent="0.25">
      <c r="A352" s="185">
        <v>318</v>
      </c>
      <c r="B352" s="186" t="s">
        <v>2619</v>
      </c>
      <c r="C352" s="192" t="s">
        <v>2917</v>
      </c>
      <c r="D352" s="187" t="s">
        <v>888</v>
      </c>
      <c r="E352" s="188">
        <v>128</v>
      </c>
      <c r="F352" s="189"/>
      <c r="G352" s="190">
        <f t="shared" si="112"/>
        <v>0</v>
      </c>
      <c r="H352" s="189"/>
      <c r="I352" s="190">
        <f t="shared" si="113"/>
        <v>0</v>
      </c>
      <c r="J352" s="189"/>
      <c r="K352" s="190">
        <f t="shared" si="114"/>
        <v>0</v>
      </c>
      <c r="L352" s="190">
        <v>12</v>
      </c>
      <c r="M352" s="190">
        <f t="shared" si="115"/>
        <v>0</v>
      </c>
      <c r="N352" s="188">
        <v>0</v>
      </c>
      <c r="O352" s="188">
        <f t="shared" si="116"/>
        <v>0</v>
      </c>
      <c r="P352" s="188">
        <v>0</v>
      </c>
      <c r="Q352" s="188">
        <f t="shared" si="117"/>
        <v>0</v>
      </c>
      <c r="R352" s="190"/>
      <c r="S352" s="190" t="s">
        <v>443</v>
      </c>
      <c r="T352" s="191" t="s">
        <v>359</v>
      </c>
      <c r="U352" s="160">
        <v>0</v>
      </c>
      <c r="V352" s="160">
        <f t="shared" si="118"/>
        <v>0</v>
      </c>
      <c r="W352" s="160"/>
      <c r="X352" s="160" t="s">
        <v>1304</v>
      </c>
      <c r="Y352" s="160" t="s">
        <v>361</v>
      </c>
      <c r="Z352" s="150"/>
      <c r="AA352" s="150"/>
      <c r="AB352" s="150"/>
      <c r="AC352" s="150"/>
      <c r="AD352" s="150"/>
      <c r="AE352" s="150"/>
      <c r="AF352" s="150"/>
      <c r="AG352" s="150" t="s">
        <v>2631</v>
      </c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</row>
    <row r="353" spans="1:60" outlineLevel="1" x14ac:dyDescent="0.25">
      <c r="A353" s="185">
        <v>319</v>
      </c>
      <c r="B353" s="186" t="s">
        <v>2619</v>
      </c>
      <c r="C353" s="192" t="s">
        <v>2918</v>
      </c>
      <c r="D353" s="187" t="s">
        <v>888</v>
      </c>
      <c r="E353" s="188">
        <v>47</v>
      </c>
      <c r="F353" s="189"/>
      <c r="G353" s="190">
        <f t="shared" si="112"/>
        <v>0</v>
      </c>
      <c r="H353" s="189"/>
      <c r="I353" s="190">
        <f t="shared" si="113"/>
        <v>0</v>
      </c>
      <c r="J353" s="189"/>
      <c r="K353" s="190">
        <f t="shared" si="114"/>
        <v>0</v>
      </c>
      <c r="L353" s="190">
        <v>12</v>
      </c>
      <c r="M353" s="190">
        <f t="shared" si="115"/>
        <v>0</v>
      </c>
      <c r="N353" s="188">
        <v>0</v>
      </c>
      <c r="O353" s="188">
        <f t="shared" si="116"/>
        <v>0</v>
      </c>
      <c r="P353" s="188">
        <v>0</v>
      </c>
      <c r="Q353" s="188">
        <f t="shared" si="117"/>
        <v>0</v>
      </c>
      <c r="R353" s="190"/>
      <c r="S353" s="190" t="s">
        <v>443</v>
      </c>
      <c r="T353" s="191" t="s">
        <v>359</v>
      </c>
      <c r="U353" s="160">
        <v>0</v>
      </c>
      <c r="V353" s="160">
        <f t="shared" si="118"/>
        <v>0</v>
      </c>
      <c r="W353" s="160"/>
      <c r="X353" s="160" t="s">
        <v>1304</v>
      </c>
      <c r="Y353" s="160" t="s">
        <v>361</v>
      </c>
      <c r="Z353" s="150"/>
      <c r="AA353" s="150"/>
      <c r="AB353" s="150"/>
      <c r="AC353" s="150"/>
      <c r="AD353" s="150"/>
      <c r="AE353" s="150"/>
      <c r="AF353" s="150"/>
      <c r="AG353" s="150" t="s">
        <v>2631</v>
      </c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</row>
    <row r="354" spans="1:60" outlineLevel="1" x14ac:dyDescent="0.25">
      <c r="A354" s="185">
        <v>320</v>
      </c>
      <c r="B354" s="186" t="s">
        <v>2619</v>
      </c>
      <c r="C354" s="192" t="s">
        <v>2919</v>
      </c>
      <c r="D354" s="187" t="s">
        <v>888</v>
      </c>
      <c r="E354" s="188">
        <v>122</v>
      </c>
      <c r="F354" s="189"/>
      <c r="G354" s="190">
        <f t="shared" si="112"/>
        <v>0</v>
      </c>
      <c r="H354" s="189"/>
      <c r="I354" s="190">
        <f t="shared" si="113"/>
        <v>0</v>
      </c>
      <c r="J354" s="189"/>
      <c r="K354" s="190">
        <f t="shared" si="114"/>
        <v>0</v>
      </c>
      <c r="L354" s="190">
        <v>12</v>
      </c>
      <c r="M354" s="190">
        <f t="shared" si="115"/>
        <v>0</v>
      </c>
      <c r="N354" s="188">
        <v>0</v>
      </c>
      <c r="O354" s="188">
        <f t="shared" si="116"/>
        <v>0</v>
      </c>
      <c r="P354" s="188">
        <v>0</v>
      </c>
      <c r="Q354" s="188">
        <f t="shared" si="117"/>
        <v>0</v>
      </c>
      <c r="R354" s="190"/>
      <c r="S354" s="190" t="s">
        <v>443</v>
      </c>
      <c r="T354" s="191" t="s">
        <v>359</v>
      </c>
      <c r="U354" s="160">
        <v>0</v>
      </c>
      <c r="V354" s="160">
        <f t="shared" si="118"/>
        <v>0</v>
      </c>
      <c r="W354" s="160"/>
      <c r="X354" s="160" t="s">
        <v>1304</v>
      </c>
      <c r="Y354" s="160" t="s">
        <v>361</v>
      </c>
      <c r="Z354" s="150"/>
      <c r="AA354" s="150"/>
      <c r="AB354" s="150"/>
      <c r="AC354" s="150"/>
      <c r="AD354" s="150"/>
      <c r="AE354" s="150"/>
      <c r="AF354" s="150"/>
      <c r="AG354" s="150" t="s">
        <v>2631</v>
      </c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</row>
    <row r="355" spans="1:60" outlineLevel="1" x14ac:dyDescent="0.25">
      <c r="A355" s="185">
        <v>321</v>
      </c>
      <c r="B355" s="186" t="s">
        <v>2619</v>
      </c>
      <c r="C355" s="192" t="s">
        <v>2920</v>
      </c>
      <c r="D355" s="187" t="s">
        <v>888</v>
      </c>
      <c r="E355" s="188">
        <v>153</v>
      </c>
      <c r="F355" s="189"/>
      <c r="G355" s="190">
        <f t="shared" si="112"/>
        <v>0</v>
      </c>
      <c r="H355" s="189"/>
      <c r="I355" s="190">
        <f t="shared" si="113"/>
        <v>0</v>
      </c>
      <c r="J355" s="189"/>
      <c r="K355" s="190">
        <f t="shared" si="114"/>
        <v>0</v>
      </c>
      <c r="L355" s="190">
        <v>12</v>
      </c>
      <c r="M355" s="190">
        <f t="shared" si="115"/>
        <v>0</v>
      </c>
      <c r="N355" s="188">
        <v>0</v>
      </c>
      <c r="O355" s="188">
        <f t="shared" si="116"/>
        <v>0</v>
      </c>
      <c r="P355" s="188">
        <v>0</v>
      </c>
      <c r="Q355" s="188">
        <f t="shared" si="117"/>
        <v>0</v>
      </c>
      <c r="R355" s="190"/>
      <c r="S355" s="190" t="s">
        <v>443</v>
      </c>
      <c r="T355" s="191" t="s">
        <v>359</v>
      </c>
      <c r="U355" s="160">
        <v>0</v>
      </c>
      <c r="V355" s="160">
        <f t="shared" si="118"/>
        <v>0</v>
      </c>
      <c r="W355" s="160"/>
      <c r="X355" s="160" t="s">
        <v>1304</v>
      </c>
      <c r="Y355" s="160" t="s">
        <v>361</v>
      </c>
      <c r="Z355" s="150"/>
      <c r="AA355" s="150"/>
      <c r="AB355" s="150"/>
      <c r="AC355" s="150"/>
      <c r="AD355" s="150"/>
      <c r="AE355" s="150"/>
      <c r="AF355" s="150"/>
      <c r="AG355" s="150" t="s">
        <v>2631</v>
      </c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</row>
    <row r="356" spans="1:60" outlineLevel="1" x14ac:dyDescent="0.25">
      <c r="A356" s="185">
        <v>322</v>
      </c>
      <c r="B356" s="186" t="s">
        <v>2619</v>
      </c>
      <c r="C356" s="192" t="s">
        <v>2921</v>
      </c>
      <c r="D356" s="187" t="s">
        <v>888</v>
      </c>
      <c r="E356" s="188">
        <v>159</v>
      </c>
      <c r="F356" s="189"/>
      <c r="G356" s="190">
        <f t="shared" si="112"/>
        <v>0</v>
      </c>
      <c r="H356" s="189"/>
      <c r="I356" s="190">
        <f t="shared" si="113"/>
        <v>0</v>
      </c>
      <c r="J356" s="189"/>
      <c r="K356" s="190">
        <f t="shared" si="114"/>
        <v>0</v>
      </c>
      <c r="L356" s="190">
        <v>12</v>
      </c>
      <c r="M356" s="190">
        <f t="shared" si="115"/>
        <v>0</v>
      </c>
      <c r="N356" s="188">
        <v>0</v>
      </c>
      <c r="O356" s="188">
        <f t="shared" si="116"/>
        <v>0</v>
      </c>
      <c r="P356" s="188">
        <v>0</v>
      </c>
      <c r="Q356" s="188">
        <f t="shared" si="117"/>
        <v>0</v>
      </c>
      <c r="R356" s="190"/>
      <c r="S356" s="190" t="s">
        <v>443</v>
      </c>
      <c r="T356" s="191" t="s">
        <v>359</v>
      </c>
      <c r="U356" s="160">
        <v>0</v>
      </c>
      <c r="V356" s="160">
        <f t="shared" si="118"/>
        <v>0</v>
      </c>
      <c r="W356" s="160"/>
      <c r="X356" s="160" t="s">
        <v>1304</v>
      </c>
      <c r="Y356" s="160" t="s">
        <v>361</v>
      </c>
      <c r="Z356" s="150"/>
      <c r="AA356" s="150"/>
      <c r="AB356" s="150"/>
      <c r="AC356" s="150"/>
      <c r="AD356" s="150"/>
      <c r="AE356" s="150"/>
      <c r="AF356" s="150"/>
      <c r="AG356" s="150" t="s">
        <v>2631</v>
      </c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</row>
    <row r="357" spans="1:60" outlineLevel="1" x14ac:dyDescent="0.25">
      <c r="A357" s="185">
        <v>323</v>
      </c>
      <c r="B357" s="186" t="s">
        <v>2619</v>
      </c>
      <c r="C357" s="192" t="s">
        <v>2922</v>
      </c>
      <c r="D357" s="187" t="s">
        <v>888</v>
      </c>
      <c r="E357" s="188">
        <v>19</v>
      </c>
      <c r="F357" s="189"/>
      <c r="G357" s="190">
        <f t="shared" si="112"/>
        <v>0</v>
      </c>
      <c r="H357" s="189"/>
      <c r="I357" s="190">
        <f t="shared" si="113"/>
        <v>0</v>
      </c>
      <c r="J357" s="189"/>
      <c r="K357" s="190">
        <f t="shared" si="114"/>
        <v>0</v>
      </c>
      <c r="L357" s="190">
        <v>12</v>
      </c>
      <c r="M357" s="190">
        <f t="shared" si="115"/>
        <v>0</v>
      </c>
      <c r="N357" s="188">
        <v>0</v>
      </c>
      <c r="O357" s="188">
        <f t="shared" si="116"/>
        <v>0</v>
      </c>
      <c r="P357" s="188">
        <v>0</v>
      </c>
      <c r="Q357" s="188">
        <f t="shared" si="117"/>
        <v>0</v>
      </c>
      <c r="R357" s="190"/>
      <c r="S357" s="190" t="s">
        <v>443</v>
      </c>
      <c r="T357" s="191" t="s">
        <v>359</v>
      </c>
      <c r="U357" s="160">
        <v>0</v>
      </c>
      <c r="V357" s="160">
        <f t="shared" si="118"/>
        <v>0</v>
      </c>
      <c r="W357" s="160"/>
      <c r="X357" s="160" t="s">
        <v>1304</v>
      </c>
      <c r="Y357" s="160" t="s">
        <v>361</v>
      </c>
      <c r="Z357" s="150"/>
      <c r="AA357" s="150"/>
      <c r="AB357" s="150"/>
      <c r="AC357" s="150"/>
      <c r="AD357" s="150"/>
      <c r="AE357" s="150"/>
      <c r="AF357" s="150"/>
      <c r="AG357" s="150" t="s">
        <v>2631</v>
      </c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</row>
    <row r="358" spans="1:60" outlineLevel="1" x14ac:dyDescent="0.25">
      <c r="A358" s="185">
        <v>324</v>
      </c>
      <c r="B358" s="186" t="s">
        <v>2619</v>
      </c>
      <c r="C358" s="192" t="s">
        <v>2923</v>
      </c>
      <c r="D358" s="187" t="s">
        <v>888</v>
      </c>
      <c r="E358" s="188">
        <v>95</v>
      </c>
      <c r="F358" s="189"/>
      <c r="G358" s="190">
        <f t="shared" si="112"/>
        <v>0</v>
      </c>
      <c r="H358" s="189"/>
      <c r="I358" s="190">
        <f t="shared" si="113"/>
        <v>0</v>
      </c>
      <c r="J358" s="189"/>
      <c r="K358" s="190">
        <f t="shared" si="114"/>
        <v>0</v>
      </c>
      <c r="L358" s="190">
        <v>12</v>
      </c>
      <c r="M358" s="190">
        <f t="shared" si="115"/>
        <v>0</v>
      </c>
      <c r="N358" s="188">
        <v>0</v>
      </c>
      <c r="O358" s="188">
        <f t="shared" si="116"/>
        <v>0</v>
      </c>
      <c r="P358" s="188">
        <v>0</v>
      </c>
      <c r="Q358" s="188">
        <f t="shared" si="117"/>
        <v>0</v>
      </c>
      <c r="R358" s="190"/>
      <c r="S358" s="190" t="s">
        <v>443</v>
      </c>
      <c r="T358" s="191" t="s">
        <v>359</v>
      </c>
      <c r="U358" s="160">
        <v>0</v>
      </c>
      <c r="V358" s="160">
        <f t="shared" si="118"/>
        <v>0</v>
      </c>
      <c r="W358" s="160"/>
      <c r="X358" s="160" t="s">
        <v>1304</v>
      </c>
      <c r="Y358" s="160" t="s">
        <v>361</v>
      </c>
      <c r="Z358" s="150"/>
      <c r="AA358" s="150"/>
      <c r="AB358" s="150"/>
      <c r="AC358" s="150"/>
      <c r="AD358" s="150"/>
      <c r="AE358" s="150"/>
      <c r="AF358" s="150"/>
      <c r="AG358" s="150" t="s">
        <v>2631</v>
      </c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</row>
    <row r="359" spans="1:60" outlineLevel="1" x14ac:dyDescent="0.25">
      <c r="A359" s="185">
        <v>325</v>
      </c>
      <c r="B359" s="186" t="s">
        <v>2924</v>
      </c>
      <c r="C359" s="192" t="s">
        <v>2925</v>
      </c>
      <c r="D359" s="187"/>
      <c r="E359" s="188">
        <v>0</v>
      </c>
      <c r="F359" s="189"/>
      <c r="G359" s="190">
        <f t="shared" ref="G359:G390" si="119">ROUND(E359*F359,2)</f>
        <v>0</v>
      </c>
      <c r="H359" s="189"/>
      <c r="I359" s="190">
        <f t="shared" ref="I359:I390" si="120">ROUND(E359*H359,2)</f>
        <v>0</v>
      </c>
      <c r="J359" s="189"/>
      <c r="K359" s="190">
        <f t="shared" ref="K359:K390" si="121">ROUND(E359*J359,2)</f>
        <v>0</v>
      </c>
      <c r="L359" s="190">
        <v>21</v>
      </c>
      <c r="M359" s="190">
        <f t="shared" ref="M359:M390" si="122">G359*(1+L359/100)</f>
        <v>0</v>
      </c>
      <c r="N359" s="188">
        <v>0</v>
      </c>
      <c r="O359" s="188">
        <f t="shared" ref="O359:O390" si="123">ROUND(E359*N359,2)</f>
        <v>0</v>
      </c>
      <c r="P359" s="188">
        <v>0</v>
      </c>
      <c r="Q359" s="188">
        <f t="shared" ref="Q359:Q390" si="124">ROUND(E359*P359,2)</f>
        <v>0</v>
      </c>
      <c r="R359" s="190"/>
      <c r="S359" s="190" t="s">
        <v>443</v>
      </c>
      <c r="T359" s="191" t="s">
        <v>359</v>
      </c>
      <c r="U359" s="160">
        <v>0</v>
      </c>
      <c r="V359" s="160">
        <f t="shared" ref="V359:V390" si="125">ROUND(E359*U359,2)</f>
        <v>0</v>
      </c>
      <c r="W359" s="160"/>
      <c r="X359" s="160" t="s">
        <v>410</v>
      </c>
      <c r="Y359" s="160" t="s">
        <v>361</v>
      </c>
      <c r="Z359" s="150"/>
      <c r="AA359" s="150"/>
      <c r="AB359" s="150"/>
      <c r="AC359" s="150"/>
      <c r="AD359" s="150"/>
      <c r="AE359" s="150"/>
      <c r="AF359" s="150"/>
      <c r="AG359" s="150" t="s">
        <v>411</v>
      </c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</row>
    <row r="360" spans="1:60" outlineLevel="1" x14ac:dyDescent="0.25">
      <c r="A360" s="185">
        <v>326</v>
      </c>
      <c r="B360" s="186" t="s">
        <v>2619</v>
      </c>
      <c r="C360" s="192" t="s">
        <v>2926</v>
      </c>
      <c r="D360" s="187" t="s">
        <v>888</v>
      </c>
      <c r="E360" s="188">
        <v>41</v>
      </c>
      <c r="F360" s="189"/>
      <c r="G360" s="190">
        <f t="shared" si="119"/>
        <v>0</v>
      </c>
      <c r="H360" s="189"/>
      <c r="I360" s="190">
        <f t="shared" si="120"/>
        <v>0</v>
      </c>
      <c r="J360" s="189"/>
      <c r="K360" s="190">
        <f t="shared" si="121"/>
        <v>0</v>
      </c>
      <c r="L360" s="190">
        <v>12</v>
      </c>
      <c r="M360" s="190">
        <f t="shared" si="122"/>
        <v>0</v>
      </c>
      <c r="N360" s="188">
        <v>0</v>
      </c>
      <c r="O360" s="188">
        <f t="shared" si="123"/>
        <v>0</v>
      </c>
      <c r="P360" s="188">
        <v>0</v>
      </c>
      <c r="Q360" s="188">
        <f t="shared" si="124"/>
        <v>0</v>
      </c>
      <c r="R360" s="190"/>
      <c r="S360" s="190" t="s">
        <v>443</v>
      </c>
      <c r="T360" s="191" t="s">
        <v>359</v>
      </c>
      <c r="U360" s="160">
        <v>0</v>
      </c>
      <c r="V360" s="160">
        <f t="shared" si="125"/>
        <v>0</v>
      </c>
      <c r="W360" s="160"/>
      <c r="X360" s="160" t="s">
        <v>1304</v>
      </c>
      <c r="Y360" s="160" t="s">
        <v>361</v>
      </c>
      <c r="Z360" s="150"/>
      <c r="AA360" s="150"/>
      <c r="AB360" s="150"/>
      <c r="AC360" s="150"/>
      <c r="AD360" s="150"/>
      <c r="AE360" s="150"/>
      <c r="AF360" s="150"/>
      <c r="AG360" s="150" t="s">
        <v>2631</v>
      </c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</row>
    <row r="361" spans="1:60" outlineLevel="1" x14ac:dyDescent="0.25">
      <c r="A361" s="185">
        <v>327</v>
      </c>
      <c r="B361" s="186" t="s">
        <v>2619</v>
      </c>
      <c r="C361" s="192" t="s">
        <v>2927</v>
      </c>
      <c r="D361" s="187" t="s">
        <v>888</v>
      </c>
      <c r="E361" s="188">
        <v>50</v>
      </c>
      <c r="F361" s="189"/>
      <c r="G361" s="190">
        <f t="shared" si="119"/>
        <v>0</v>
      </c>
      <c r="H361" s="189"/>
      <c r="I361" s="190">
        <f t="shared" si="120"/>
        <v>0</v>
      </c>
      <c r="J361" s="189"/>
      <c r="K361" s="190">
        <f t="shared" si="121"/>
        <v>0</v>
      </c>
      <c r="L361" s="190">
        <v>12</v>
      </c>
      <c r="M361" s="190">
        <f t="shared" si="122"/>
        <v>0</v>
      </c>
      <c r="N361" s="188">
        <v>0</v>
      </c>
      <c r="O361" s="188">
        <f t="shared" si="123"/>
        <v>0</v>
      </c>
      <c r="P361" s="188">
        <v>0</v>
      </c>
      <c r="Q361" s="188">
        <f t="shared" si="124"/>
        <v>0</v>
      </c>
      <c r="R361" s="190"/>
      <c r="S361" s="190" t="s">
        <v>443</v>
      </c>
      <c r="T361" s="191" t="s">
        <v>359</v>
      </c>
      <c r="U361" s="160">
        <v>0</v>
      </c>
      <c r="V361" s="160">
        <f t="shared" si="125"/>
        <v>0</v>
      </c>
      <c r="W361" s="160"/>
      <c r="X361" s="160" t="s">
        <v>1304</v>
      </c>
      <c r="Y361" s="160" t="s">
        <v>361</v>
      </c>
      <c r="Z361" s="150"/>
      <c r="AA361" s="150"/>
      <c r="AB361" s="150"/>
      <c r="AC361" s="150"/>
      <c r="AD361" s="150"/>
      <c r="AE361" s="150"/>
      <c r="AF361" s="150"/>
      <c r="AG361" s="150" t="s">
        <v>2631</v>
      </c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</row>
    <row r="362" spans="1:60" outlineLevel="1" x14ac:dyDescent="0.25">
      <c r="A362" s="185">
        <v>328</v>
      </c>
      <c r="B362" s="186" t="s">
        <v>2619</v>
      </c>
      <c r="C362" s="192" t="s">
        <v>2928</v>
      </c>
      <c r="D362" s="187" t="s">
        <v>888</v>
      </c>
      <c r="E362" s="188">
        <v>23</v>
      </c>
      <c r="F362" s="189"/>
      <c r="G362" s="190">
        <f t="shared" si="119"/>
        <v>0</v>
      </c>
      <c r="H362" s="189"/>
      <c r="I362" s="190">
        <f t="shared" si="120"/>
        <v>0</v>
      </c>
      <c r="J362" s="189"/>
      <c r="K362" s="190">
        <f t="shared" si="121"/>
        <v>0</v>
      </c>
      <c r="L362" s="190">
        <v>12</v>
      </c>
      <c r="M362" s="190">
        <f t="shared" si="122"/>
        <v>0</v>
      </c>
      <c r="N362" s="188">
        <v>0</v>
      </c>
      <c r="O362" s="188">
        <f t="shared" si="123"/>
        <v>0</v>
      </c>
      <c r="P362" s="188">
        <v>0</v>
      </c>
      <c r="Q362" s="188">
        <f t="shared" si="124"/>
        <v>0</v>
      </c>
      <c r="R362" s="190"/>
      <c r="S362" s="190" t="s">
        <v>443</v>
      </c>
      <c r="T362" s="191" t="s">
        <v>359</v>
      </c>
      <c r="U362" s="160">
        <v>0</v>
      </c>
      <c r="V362" s="160">
        <f t="shared" si="125"/>
        <v>0</v>
      </c>
      <c r="W362" s="160"/>
      <c r="X362" s="160" t="s">
        <v>1304</v>
      </c>
      <c r="Y362" s="160" t="s">
        <v>361</v>
      </c>
      <c r="Z362" s="150"/>
      <c r="AA362" s="150"/>
      <c r="AB362" s="150"/>
      <c r="AC362" s="150"/>
      <c r="AD362" s="150"/>
      <c r="AE362" s="150"/>
      <c r="AF362" s="150"/>
      <c r="AG362" s="150" t="s">
        <v>2631</v>
      </c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</row>
    <row r="363" spans="1:60" outlineLevel="1" x14ac:dyDescent="0.25">
      <c r="A363" s="185">
        <v>329</v>
      </c>
      <c r="B363" s="186" t="s">
        <v>2929</v>
      </c>
      <c r="C363" s="192" t="s">
        <v>2930</v>
      </c>
      <c r="D363" s="187"/>
      <c r="E363" s="188">
        <v>0</v>
      </c>
      <c r="F363" s="189"/>
      <c r="G363" s="190">
        <f t="shared" si="119"/>
        <v>0</v>
      </c>
      <c r="H363" s="189"/>
      <c r="I363" s="190">
        <f t="shared" si="120"/>
        <v>0</v>
      </c>
      <c r="J363" s="189"/>
      <c r="K363" s="190">
        <f t="shared" si="121"/>
        <v>0</v>
      </c>
      <c r="L363" s="190">
        <v>21</v>
      </c>
      <c r="M363" s="190">
        <f t="shared" si="122"/>
        <v>0</v>
      </c>
      <c r="N363" s="188">
        <v>0</v>
      </c>
      <c r="O363" s="188">
        <f t="shared" si="123"/>
        <v>0</v>
      </c>
      <c r="P363" s="188">
        <v>0</v>
      </c>
      <c r="Q363" s="188">
        <f t="shared" si="124"/>
        <v>0</v>
      </c>
      <c r="R363" s="190"/>
      <c r="S363" s="190" t="s">
        <v>443</v>
      </c>
      <c r="T363" s="191" t="s">
        <v>359</v>
      </c>
      <c r="U363" s="160">
        <v>0</v>
      </c>
      <c r="V363" s="160">
        <f t="shared" si="125"/>
        <v>0</v>
      </c>
      <c r="W363" s="160"/>
      <c r="X363" s="160" t="s">
        <v>410</v>
      </c>
      <c r="Y363" s="160" t="s">
        <v>361</v>
      </c>
      <c r="Z363" s="150"/>
      <c r="AA363" s="150"/>
      <c r="AB363" s="150"/>
      <c r="AC363" s="150"/>
      <c r="AD363" s="150"/>
      <c r="AE363" s="150"/>
      <c r="AF363" s="150"/>
      <c r="AG363" s="150" t="s">
        <v>411</v>
      </c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</row>
    <row r="364" spans="1:60" outlineLevel="1" x14ac:dyDescent="0.25">
      <c r="A364" s="185">
        <v>330</v>
      </c>
      <c r="B364" s="186" t="s">
        <v>2619</v>
      </c>
      <c r="C364" s="192" t="s">
        <v>2931</v>
      </c>
      <c r="D364" s="187" t="s">
        <v>888</v>
      </c>
      <c r="E364" s="188">
        <v>48</v>
      </c>
      <c r="F364" s="189"/>
      <c r="G364" s="190">
        <f t="shared" si="119"/>
        <v>0</v>
      </c>
      <c r="H364" s="189"/>
      <c r="I364" s="190">
        <f t="shared" si="120"/>
        <v>0</v>
      </c>
      <c r="J364" s="189"/>
      <c r="K364" s="190">
        <f t="shared" si="121"/>
        <v>0</v>
      </c>
      <c r="L364" s="190">
        <v>12</v>
      </c>
      <c r="M364" s="190">
        <f t="shared" si="122"/>
        <v>0</v>
      </c>
      <c r="N364" s="188">
        <v>0</v>
      </c>
      <c r="O364" s="188">
        <f t="shared" si="123"/>
        <v>0</v>
      </c>
      <c r="P364" s="188">
        <v>0</v>
      </c>
      <c r="Q364" s="188">
        <f t="shared" si="124"/>
        <v>0</v>
      </c>
      <c r="R364" s="190"/>
      <c r="S364" s="190" t="s">
        <v>443</v>
      </c>
      <c r="T364" s="191" t="s">
        <v>359</v>
      </c>
      <c r="U364" s="160">
        <v>0</v>
      </c>
      <c r="V364" s="160">
        <f t="shared" si="125"/>
        <v>0</v>
      </c>
      <c r="W364" s="160"/>
      <c r="X364" s="160" t="s">
        <v>1304</v>
      </c>
      <c r="Y364" s="160" t="s">
        <v>361</v>
      </c>
      <c r="Z364" s="150"/>
      <c r="AA364" s="150"/>
      <c r="AB364" s="150"/>
      <c r="AC364" s="150"/>
      <c r="AD364" s="150"/>
      <c r="AE364" s="150"/>
      <c r="AF364" s="150"/>
      <c r="AG364" s="150" t="s">
        <v>2631</v>
      </c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</row>
    <row r="365" spans="1:60" outlineLevel="1" x14ac:dyDescent="0.25">
      <c r="A365" s="185">
        <v>331</v>
      </c>
      <c r="B365" s="186" t="s">
        <v>2932</v>
      </c>
      <c r="C365" s="192" t="s">
        <v>2933</v>
      </c>
      <c r="D365" s="187"/>
      <c r="E365" s="188">
        <v>0</v>
      </c>
      <c r="F365" s="189"/>
      <c r="G365" s="190">
        <f t="shared" si="119"/>
        <v>0</v>
      </c>
      <c r="H365" s="189"/>
      <c r="I365" s="190">
        <f t="shared" si="120"/>
        <v>0</v>
      </c>
      <c r="J365" s="189"/>
      <c r="K365" s="190">
        <f t="shared" si="121"/>
        <v>0</v>
      </c>
      <c r="L365" s="190">
        <v>21</v>
      </c>
      <c r="M365" s="190">
        <f t="shared" si="122"/>
        <v>0</v>
      </c>
      <c r="N365" s="188">
        <v>0</v>
      </c>
      <c r="O365" s="188">
        <f t="shared" si="123"/>
        <v>0</v>
      </c>
      <c r="P365" s="188">
        <v>0</v>
      </c>
      <c r="Q365" s="188">
        <f t="shared" si="124"/>
        <v>0</v>
      </c>
      <c r="R365" s="190"/>
      <c r="S365" s="190" t="s">
        <v>443</v>
      </c>
      <c r="T365" s="191" t="s">
        <v>359</v>
      </c>
      <c r="U365" s="160">
        <v>0</v>
      </c>
      <c r="V365" s="160">
        <f t="shared" si="125"/>
        <v>0</v>
      </c>
      <c r="W365" s="160"/>
      <c r="X365" s="160" t="s">
        <v>410</v>
      </c>
      <c r="Y365" s="160" t="s">
        <v>361</v>
      </c>
      <c r="Z365" s="150"/>
      <c r="AA365" s="150"/>
      <c r="AB365" s="150"/>
      <c r="AC365" s="150"/>
      <c r="AD365" s="150"/>
      <c r="AE365" s="150"/>
      <c r="AF365" s="150"/>
      <c r="AG365" s="150" t="s">
        <v>411</v>
      </c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</row>
    <row r="366" spans="1:60" outlineLevel="1" x14ac:dyDescent="0.25">
      <c r="A366" s="185">
        <v>332</v>
      </c>
      <c r="B366" s="186" t="s">
        <v>2619</v>
      </c>
      <c r="C366" s="192" t="s">
        <v>2934</v>
      </c>
      <c r="D366" s="187" t="s">
        <v>888</v>
      </c>
      <c r="E366" s="188">
        <v>445</v>
      </c>
      <c r="F366" s="189"/>
      <c r="G366" s="190">
        <f t="shared" si="119"/>
        <v>0</v>
      </c>
      <c r="H366" s="189"/>
      <c r="I366" s="190">
        <f t="shared" si="120"/>
        <v>0</v>
      </c>
      <c r="J366" s="189"/>
      <c r="K366" s="190">
        <f t="shared" si="121"/>
        <v>0</v>
      </c>
      <c r="L366" s="190">
        <v>12</v>
      </c>
      <c r="M366" s="190">
        <f t="shared" si="122"/>
        <v>0</v>
      </c>
      <c r="N366" s="188">
        <v>0</v>
      </c>
      <c r="O366" s="188">
        <f t="shared" si="123"/>
        <v>0</v>
      </c>
      <c r="P366" s="188">
        <v>0</v>
      </c>
      <c r="Q366" s="188">
        <f t="shared" si="124"/>
        <v>0</v>
      </c>
      <c r="R366" s="190"/>
      <c r="S366" s="190" t="s">
        <v>443</v>
      </c>
      <c r="T366" s="191" t="s">
        <v>359</v>
      </c>
      <c r="U366" s="160">
        <v>0</v>
      </c>
      <c r="V366" s="160">
        <f t="shared" si="125"/>
        <v>0</v>
      </c>
      <c r="W366" s="160"/>
      <c r="X366" s="160" t="s">
        <v>1304</v>
      </c>
      <c r="Y366" s="160" t="s">
        <v>361</v>
      </c>
      <c r="Z366" s="150"/>
      <c r="AA366" s="150"/>
      <c r="AB366" s="150"/>
      <c r="AC366" s="150"/>
      <c r="AD366" s="150"/>
      <c r="AE366" s="150"/>
      <c r="AF366" s="150"/>
      <c r="AG366" s="150" t="s">
        <v>2631</v>
      </c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</row>
    <row r="367" spans="1:60" outlineLevel="1" x14ac:dyDescent="0.25">
      <c r="A367" s="185">
        <v>333</v>
      </c>
      <c r="B367" s="186" t="s">
        <v>2619</v>
      </c>
      <c r="C367" s="192" t="s">
        <v>2935</v>
      </c>
      <c r="D367" s="187" t="s">
        <v>888</v>
      </c>
      <c r="E367" s="188">
        <v>15</v>
      </c>
      <c r="F367" s="189"/>
      <c r="G367" s="190">
        <f t="shared" si="119"/>
        <v>0</v>
      </c>
      <c r="H367" s="189"/>
      <c r="I367" s="190">
        <f t="shared" si="120"/>
        <v>0</v>
      </c>
      <c r="J367" s="189"/>
      <c r="K367" s="190">
        <f t="shared" si="121"/>
        <v>0</v>
      </c>
      <c r="L367" s="190">
        <v>12</v>
      </c>
      <c r="M367" s="190">
        <f t="shared" si="122"/>
        <v>0</v>
      </c>
      <c r="N367" s="188">
        <v>0</v>
      </c>
      <c r="O367" s="188">
        <f t="shared" si="123"/>
        <v>0</v>
      </c>
      <c r="P367" s="188">
        <v>0</v>
      </c>
      <c r="Q367" s="188">
        <f t="shared" si="124"/>
        <v>0</v>
      </c>
      <c r="R367" s="190"/>
      <c r="S367" s="190" t="s">
        <v>443</v>
      </c>
      <c r="T367" s="191" t="s">
        <v>359</v>
      </c>
      <c r="U367" s="160">
        <v>0</v>
      </c>
      <c r="V367" s="160">
        <f t="shared" si="125"/>
        <v>0</v>
      </c>
      <c r="W367" s="160"/>
      <c r="X367" s="160" t="s">
        <v>1304</v>
      </c>
      <c r="Y367" s="160" t="s">
        <v>361</v>
      </c>
      <c r="Z367" s="150"/>
      <c r="AA367" s="150"/>
      <c r="AB367" s="150"/>
      <c r="AC367" s="150"/>
      <c r="AD367" s="150"/>
      <c r="AE367" s="150"/>
      <c r="AF367" s="150"/>
      <c r="AG367" s="150" t="s">
        <v>2631</v>
      </c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</row>
    <row r="368" spans="1:60" outlineLevel="1" x14ac:dyDescent="0.25">
      <c r="A368" s="185">
        <v>334</v>
      </c>
      <c r="B368" s="186" t="s">
        <v>2619</v>
      </c>
      <c r="C368" s="192" t="s">
        <v>2936</v>
      </c>
      <c r="D368" s="187" t="s">
        <v>888</v>
      </c>
      <c r="E368" s="188">
        <v>740</v>
      </c>
      <c r="F368" s="189"/>
      <c r="G368" s="190">
        <f t="shared" si="119"/>
        <v>0</v>
      </c>
      <c r="H368" s="189"/>
      <c r="I368" s="190">
        <f t="shared" si="120"/>
        <v>0</v>
      </c>
      <c r="J368" s="189"/>
      <c r="K368" s="190">
        <f t="shared" si="121"/>
        <v>0</v>
      </c>
      <c r="L368" s="190">
        <v>12</v>
      </c>
      <c r="M368" s="190">
        <f t="shared" si="122"/>
        <v>0</v>
      </c>
      <c r="N368" s="188">
        <v>0</v>
      </c>
      <c r="O368" s="188">
        <f t="shared" si="123"/>
        <v>0</v>
      </c>
      <c r="P368" s="188">
        <v>0</v>
      </c>
      <c r="Q368" s="188">
        <f t="shared" si="124"/>
        <v>0</v>
      </c>
      <c r="R368" s="190"/>
      <c r="S368" s="190" t="s">
        <v>443</v>
      </c>
      <c r="T368" s="191" t="s">
        <v>359</v>
      </c>
      <c r="U368" s="160">
        <v>0</v>
      </c>
      <c r="V368" s="160">
        <f t="shared" si="125"/>
        <v>0</v>
      </c>
      <c r="W368" s="160"/>
      <c r="X368" s="160" t="s">
        <v>1304</v>
      </c>
      <c r="Y368" s="160" t="s">
        <v>361</v>
      </c>
      <c r="Z368" s="150"/>
      <c r="AA368" s="150"/>
      <c r="AB368" s="150"/>
      <c r="AC368" s="150"/>
      <c r="AD368" s="150"/>
      <c r="AE368" s="150"/>
      <c r="AF368" s="150"/>
      <c r="AG368" s="150" t="s">
        <v>2631</v>
      </c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</row>
    <row r="369" spans="1:60" outlineLevel="1" x14ac:dyDescent="0.25">
      <c r="A369" s="185">
        <v>335</v>
      </c>
      <c r="B369" s="186" t="s">
        <v>2619</v>
      </c>
      <c r="C369" s="192" t="s">
        <v>2937</v>
      </c>
      <c r="D369" s="187" t="s">
        <v>888</v>
      </c>
      <c r="E369" s="188">
        <v>800</v>
      </c>
      <c r="F369" s="189"/>
      <c r="G369" s="190">
        <f t="shared" si="119"/>
        <v>0</v>
      </c>
      <c r="H369" s="189"/>
      <c r="I369" s="190">
        <f t="shared" si="120"/>
        <v>0</v>
      </c>
      <c r="J369" s="189"/>
      <c r="K369" s="190">
        <f t="shared" si="121"/>
        <v>0</v>
      </c>
      <c r="L369" s="190">
        <v>12</v>
      </c>
      <c r="M369" s="190">
        <f t="shared" si="122"/>
        <v>0</v>
      </c>
      <c r="N369" s="188">
        <v>0</v>
      </c>
      <c r="O369" s="188">
        <f t="shared" si="123"/>
        <v>0</v>
      </c>
      <c r="P369" s="188">
        <v>0</v>
      </c>
      <c r="Q369" s="188">
        <f t="shared" si="124"/>
        <v>0</v>
      </c>
      <c r="R369" s="190"/>
      <c r="S369" s="190" t="s">
        <v>443</v>
      </c>
      <c r="T369" s="191" t="s">
        <v>359</v>
      </c>
      <c r="U369" s="160">
        <v>0</v>
      </c>
      <c r="V369" s="160">
        <f t="shared" si="125"/>
        <v>0</v>
      </c>
      <c r="W369" s="160"/>
      <c r="X369" s="160" t="s">
        <v>1304</v>
      </c>
      <c r="Y369" s="160" t="s">
        <v>361</v>
      </c>
      <c r="Z369" s="150"/>
      <c r="AA369" s="150"/>
      <c r="AB369" s="150"/>
      <c r="AC369" s="150"/>
      <c r="AD369" s="150"/>
      <c r="AE369" s="150"/>
      <c r="AF369" s="150"/>
      <c r="AG369" s="150" t="s">
        <v>2631</v>
      </c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</row>
    <row r="370" spans="1:60" outlineLevel="1" x14ac:dyDescent="0.25">
      <c r="A370" s="185">
        <v>336</v>
      </c>
      <c r="B370" s="186" t="s">
        <v>2619</v>
      </c>
      <c r="C370" s="192" t="s">
        <v>2938</v>
      </c>
      <c r="D370" s="187" t="s">
        <v>888</v>
      </c>
      <c r="E370" s="188">
        <v>60</v>
      </c>
      <c r="F370" s="189"/>
      <c r="G370" s="190">
        <f t="shared" si="119"/>
        <v>0</v>
      </c>
      <c r="H370" s="189"/>
      <c r="I370" s="190">
        <f t="shared" si="120"/>
        <v>0</v>
      </c>
      <c r="J370" s="189"/>
      <c r="K370" s="190">
        <f t="shared" si="121"/>
        <v>0</v>
      </c>
      <c r="L370" s="190">
        <v>12</v>
      </c>
      <c r="M370" s="190">
        <f t="shared" si="122"/>
        <v>0</v>
      </c>
      <c r="N370" s="188">
        <v>0</v>
      </c>
      <c r="O370" s="188">
        <f t="shared" si="123"/>
        <v>0</v>
      </c>
      <c r="P370" s="188">
        <v>0</v>
      </c>
      <c r="Q370" s="188">
        <f t="shared" si="124"/>
        <v>0</v>
      </c>
      <c r="R370" s="190"/>
      <c r="S370" s="190" t="s">
        <v>443</v>
      </c>
      <c r="T370" s="191" t="s">
        <v>359</v>
      </c>
      <c r="U370" s="160">
        <v>0</v>
      </c>
      <c r="V370" s="160">
        <f t="shared" si="125"/>
        <v>0</v>
      </c>
      <c r="W370" s="160"/>
      <c r="X370" s="160" t="s">
        <v>1304</v>
      </c>
      <c r="Y370" s="160" t="s">
        <v>361</v>
      </c>
      <c r="Z370" s="150"/>
      <c r="AA370" s="150"/>
      <c r="AB370" s="150"/>
      <c r="AC370" s="150"/>
      <c r="AD370" s="150"/>
      <c r="AE370" s="150"/>
      <c r="AF370" s="150"/>
      <c r="AG370" s="150" t="s">
        <v>2631</v>
      </c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</row>
    <row r="371" spans="1:60" outlineLevel="1" x14ac:dyDescent="0.25">
      <c r="A371" s="185">
        <v>337</v>
      </c>
      <c r="B371" s="186" t="s">
        <v>2939</v>
      </c>
      <c r="C371" s="192" t="s">
        <v>2940</v>
      </c>
      <c r="D371" s="187"/>
      <c r="E371" s="188">
        <v>0</v>
      </c>
      <c r="F371" s="189"/>
      <c r="G371" s="190">
        <f t="shared" si="119"/>
        <v>0</v>
      </c>
      <c r="H371" s="189"/>
      <c r="I371" s="190">
        <f t="shared" si="120"/>
        <v>0</v>
      </c>
      <c r="J371" s="189"/>
      <c r="K371" s="190">
        <f t="shared" si="121"/>
        <v>0</v>
      </c>
      <c r="L371" s="190">
        <v>21</v>
      </c>
      <c r="M371" s="190">
        <f t="shared" si="122"/>
        <v>0</v>
      </c>
      <c r="N371" s="188">
        <v>0</v>
      </c>
      <c r="O371" s="188">
        <f t="shared" si="123"/>
        <v>0</v>
      </c>
      <c r="P371" s="188">
        <v>0</v>
      </c>
      <c r="Q371" s="188">
        <f t="shared" si="124"/>
        <v>0</v>
      </c>
      <c r="R371" s="190"/>
      <c r="S371" s="190" t="s">
        <v>443</v>
      </c>
      <c r="T371" s="191" t="s">
        <v>359</v>
      </c>
      <c r="U371" s="160">
        <v>0</v>
      </c>
      <c r="V371" s="160">
        <f t="shared" si="125"/>
        <v>0</v>
      </c>
      <c r="W371" s="160"/>
      <c r="X371" s="160" t="s">
        <v>410</v>
      </c>
      <c r="Y371" s="160" t="s">
        <v>361</v>
      </c>
      <c r="Z371" s="150"/>
      <c r="AA371" s="150"/>
      <c r="AB371" s="150"/>
      <c r="AC371" s="150"/>
      <c r="AD371" s="150"/>
      <c r="AE371" s="150"/>
      <c r="AF371" s="150"/>
      <c r="AG371" s="150" t="s">
        <v>411</v>
      </c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</row>
    <row r="372" spans="1:60" outlineLevel="1" x14ac:dyDescent="0.25">
      <c r="A372" s="185">
        <v>338</v>
      </c>
      <c r="B372" s="186" t="s">
        <v>2619</v>
      </c>
      <c r="C372" s="192" t="s">
        <v>2941</v>
      </c>
      <c r="D372" s="187" t="s">
        <v>888</v>
      </c>
      <c r="E372" s="188">
        <v>10</v>
      </c>
      <c r="F372" s="189"/>
      <c r="G372" s="190">
        <f t="shared" si="119"/>
        <v>0</v>
      </c>
      <c r="H372" s="189"/>
      <c r="I372" s="190">
        <f t="shared" si="120"/>
        <v>0</v>
      </c>
      <c r="J372" s="189"/>
      <c r="K372" s="190">
        <f t="shared" si="121"/>
        <v>0</v>
      </c>
      <c r="L372" s="190">
        <v>12</v>
      </c>
      <c r="M372" s="190">
        <f t="shared" si="122"/>
        <v>0</v>
      </c>
      <c r="N372" s="188">
        <v>0</v>
      </c>
      <c r="O372" s="188">
        <f t="shared" si="123"/>
        <v>0</v>
      </c>
      <c r="P372" s="188">
        <v>0</v>
      </c>
      <c r="Q372" s="188">
        <f t="shared" si="124"/>
        <v>0</v>
      </c>
      <c r="R372" s="190"/>
      <c r="S372" s="190" t="s">
        <v>443</v>
      </c>
      <c r="T372" s="191" t="s">
        <v>359</v>
      </c>
      <c r="U372" s="160">
        <v>0</v>
      </c>
      <c r="V372" s="160">
        <f t="shared" si="125"/>
        <v>0</v>
      </c>
      <c r="W372" s="160"/>
      <c r="X372" s="160" t="s">
        <v>1304</v>
      </c>
      <c r="Y372" s="160" t="s">
        <v>361</v>
      </c>
      <c r="Z372" s="150"/>
      <c r="AA372" s="150"/>
      <c r="AB372" s="150"/>
      <c r="AC372" s="150"/>
      <c r="AD372" s="150"/>
      <c r="AE372" s="150"/>
      <c r="AF372" s="150"/>
      <c r="AG372" s="150" t="s">
        <v>2631</v>
      </c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</row>
    <row r="373" spans="1:60" outlineLevel="1" x14ac:dyDescent="0.25">
      <c r="A373" s="185">
        <v>339</v>
      </c>
      <c r="B373" s="186" t="s">
        <v>2619</v>
      </c>
      <c r="C373" s="192" t="s">
        <v>2942</v>
      </c>
      <c r="D373" s="187" t="s">
        <v>888</v>
      </c>
      <c r="E373" s="188">
        <v>3</v>
      </c>
      <c r="F373" s="189"/>
      <c r="G373" s="190">
        <f t="shared" si="119"/>
        <v>0</v>
      </c>
      <c r="H373" s="189"/>
      <c r="I373" s="190">
        <f t="shared" si="120"/>
        <v>0</v>
      </c>
      <c r="J373" s="189"/>
      <c r="K373" s="190">
        <f t="shared" si="121"/>
        <v>0</v>
      </c>
      <c r="L373" s="190">
        <v>12</v>
      </c>
      <c r="M373" s="190">
        <f t="shared" si="122"/>
        <v>0</v>
      </c>
      <c r="N373" s="188">
        <v>0</v>
      </c>
      <c r="O373" s="188">
        <f t="shared" si="123"/>
        <v>0</v>
      </c>
      <c r="P373" s="188">
        <v>0</v>
      </c>
      <c r="Q373" s="188">
        <f t="shared" si="124"/>
        <v>0</v>
      </c>
      <c r="R373" s="190"/>
      <c r="S373" s="190" t="s">
        <v>443</v>
      </c>
      <c r="T373" s="191" t="s">
        <v>359</v>
      </c>
      <c r="U373" s="160">
        <v>0</v>
      </c>
      <c r="V373" s="160">
        <f t="shared" si="125"/>
        <v>0</v>
      </c>
      <c r="W373" s="160"/>
      <c r="X373" s="160" t="s">
        <v>1304</v>
      </c>
      <c r="Y373" s="160" t="s">
        <v>361</v>
      </c>
      <c r="Z373" s="150"/>
      <c r="AA373" s="150"/>
      <c r="AB373" s="150"/>
      <c r="AC373" s="150"/>
      <c r="AD373" s="150"/>
      <c r="AE373" s="150"/>
      <c r="AF373" s="150"/>
      <c r="AG373" s="150" t="s">
        <v>2631</v>
      </c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</row>
    <row r="374" spans="1:60" outlineLevel="1" x14ac:dyDescent="0.25">
      <c r="A374" s="185">
        <v>340</v>
      </c>
      <c r="B374" s="186" t="s">
        <v>2943</v>
      </c>
      <c r="C374" s="192" t="s">
        <v>2944</v>
      </c>
      <c r="D374" s="187"/>
      <c r="E374" s="188">
        <v>0</v>
      </c>
      <c r="F374" s="189"/>
      <c r="G374" s="190">
        <f t="shared" si="119"/>
        <v>0</v>
      </c>
      <c r="H374" s="189"/>
      <c r="I374" s="190">
        <f t="shared" si="120"/>
        <v>0</v>
      </c>
      <c r="J374" s="189"/>
      <c r="K374" s="190">
        <f t="shared" si="121"/>
        <v>0</v>
      </c>
      <c r="L374" s="190">
        <v>21</v>
      </c>
      <c r="M374" s="190">
        <f t="shared" si="122"/>
        <v>0</v>
      </c>
      <c r="N374" s="188">
        <v>0</v>
      </c>
      <c r="O374" s="188">
        <f t="shared" si="123"/>
        <v>0</v>
      </c>
      <c r="P374" s="188">
        <v>0</v>
      </c>
      <c r="Q374" s="188">
        <f t="shared" si="124"/>
        <v>0</v>
      </c>
      <c r="R374" s="190"/>
      <c r="S374" s="190" t="s">
        <v>443</v>
      </c>
      <c r="T374" s="191" t="s">
        <v>359</v>
      </c>
      <c r="U374" s="160">
        <v>0</v>
      </c>
      <c r="V374" s="160">
        <f t="shared" si="125"/>
        <v>0</v>
      </c>
      <c r="W374" s="160"/>
      <c r="X374" s="160" t="s">
        <v>410</v>
      </c>
      <c r="Y374" s="160" t="s">
        <v>361</v>
      </c>
      <c r="Z374" s="150"/>
      <c r="AA374" s="150"/>
      <c r="AB374" s="150"/>
      <c r="AC374" s="150"/>
      <c r="AD374" s="150"/>
      <c r="AE374" s="150"/>
      <c r="AF374" s="150"/>
      <c r="AG374" s="150" t="s">
        <v>411</v>
      </c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</row>
    <row r="375" spans="1:60" outlineLevel="1" x14ac:dyDescent="0.25">
      <c r="A375" s="185">
        <v>341</v>
      </c>
      <c r="B375" s="186" t="s">
        <v>2619</v>
      </c>
      <c r="C375" s="192" t="s">
        <v>2945</v>
      </c>
      <c r="D375" s="187" t="s">
        <v>888</v>
      </c>
      <c r="E375" s="188">
        <v>3</v>
      </c>
      <c r="F375" s="189"/>
      <c r="G375" s="190">
        <f t="shared" si="119"/>
        <v>0</v>
      </c>
      <c r="H375" s="189"/>
      <c r="I375" s="190">
        <f t="shared" si="120"/>
        <v>0</v>
      </c>
      <c r="J375" s="189"/>
      <c r="K375" s="190">
        <f t="shared" si="121"/>
        <v>0</v>
      </c>
      <c r="L375" s="190">
        <v>12</v>
      </c>
      <c r="M375" s="190">
        <f t="shared" si="122"/>
        <v>0</v>
      </c>
      <c r="N375" s="188">
        <v>0</v>
      </c>
      <c r="O375" s="188">
        <f t="shared" si="123"/>
        <v>0</v>
      </c>
      <c r="P375" s="188">
        <v>0</v>
      </c>
      <c r="Q375" s="188">
        <f t="shared" si="124"/>
        <v>0</v>
      </c>
      <c r="R375" s="190"/>
      <c r="S375" s="190" t="s">
        <v>443</v>
      </c>
      <c r="T375" s="191" t="s">
        <v>359</v>
      </c>
      <c r="U375" s="160">
        <v>0</v>
      </c>
      <c r="V375" s="160">
        <f t="shared" si="125"/>
        <v>0</v>
      </c>
      <c r="W375" s="160"/>
      <c r="X375" s="160" t="s">
        <v>1304</v>
      </c>
      <c r="Y375" s="160" t="s">
        <v>361</v>
      </c>
      <c r="Z375" s="150"/>
      <c r="AA375" s="150"/>
      <c r="AB375" s="150"/>
      <c r="AC375" s="150"/>
      <c r="AD375" s="150"/>
      <c r="AE375" s="150"/>
      <c r="AF375" s="150"/>
      <c r="AG375" s="150" t="s">
        <v>2631</v>
      </c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</row>
    <row r="376" spans="1:60" outlineLevel="1" x14ac:dyDescent="0.25">
      <c r="A376" s="185">
        <v>342</v>
      </c>
      <c r="B376" s="186" t="s">
        <v>2619</v>
      </c>
      <c r="C376" s="192" t="s">
        <v>2946</v>
      </c>
      <c r="D376" s="187" t="s">
        <v>888</v>
      </c>
      <c r="E376" s="188">
        <v>6</v>
      </c>
      <c r="F376" s="189"/>
      <c r="G376" s="190">
        <f t="shared" si="119"/>
        <v>0</v>
      </c>
      <c r="H376" s="189"/>
      <c r="I376" s="190">
        <f t="shared" si="120"/>
        <v>0</v>
      </c>
      <c r="J376" s="189"/>
      <c r="K376" s="190">
        <f t="shared" si="121"/>
        <v>0</v>
      </c>
      <c r="L376" s="190">
        <v>12</v>
      </c>
      <c r="M376" s="190">
        <f t="shared" si="122"/>
        <v>0</v>
      </c>
      <c r="N376" s="188">
        <v>0</v>
      </c>
      <c r="O376" s="188">
        <f t="shared" si="123"/>
        <v>0</v>
      </c>
      <c r="P376" s="188">
        <v>0</v>
      </c>
      <c r="Q376" s="188">
        <f t="shared" si="124"/>
        <v>0</v>
      </c>
      <c r="R376" s="190"/>
      <c r="S376" s="190" t="s">
        <v>443</v>
      </c>
      <c r="T376" s="191" t="s">
        <v>359</v>
      </c>
      <c r="U376" s="160">
        <v>0</v>
      </c>
      <c r="V376" s="160">
        <f t="shared" si="125"/>
        <v>0</v>
      </c>
      <c r="W376" s="160"/>
      <c r="X376" s="160" t="s">
        <v>1304</v>
      </c>
      <c r="Y376" s="160" t="s">
        <v>361</v>
      </c>
      <c r="Z376" s="150"/>
      <c r="AA376" s="150"/>
      <c r="AB376" s="150"/>
      <c r="AC376" s="150"/>
      <c r="AD376" s="150"/>
      <c r="AE376" s="150"/>
      <c r="AF376" s="150"/>
      <c r="AG376" s="150" t="s">
        <v>2631</v>
      </c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</row>
    <row r="377" spans="1:60" outlineLevel="1" x14ac:dyDescent="0.25">
      <c r="A377" s="185">
        <v>343</v>
      </c>
      <c r="B377" s="186" t="s">
        <v>2619</v>
      </c>
      <c r="C377" s="192" t="s">
        <v>2947</v>
      </c>
      <c r="D377" s="187" t="s">
        <v>888</v>
      </c>
      <c r="E377" s="188">
        <v>6</v>
      </c>
      <c r="F377" s="189"/>
      <c r="G377" s="190">
        <f t="shared" si="119"/>
        <v>0</v>
      </c>
      <c r="H377" s="189"/>
      <c r="I377" s="190">
        <f t="shared" si="120"/>
        <v>0</v>
      </c>
      <c r="J377" s="189"/>
      <c r="K377" s="190">
        <f t="shared" si="121"/>
        <v>0</v>
      </c>
      <c r="L377" s="190">
        <v>12</v>
      </c>
      <c r="M377" s="190">
        <f t="shared" si="122"/>
        <v>0</v>
      </c>
      <c r="N377" s="188">
        <v>0</v>
      </c>
      <c r="O377" s="188">
        <f t="shared" si="123"/>
        <v>0</v>
      </c>
      <c r="P377" s="188">
        <v>0</v>
      </c>
      <c r="Q377" s="188">
        <f t="shared" si="124"/>
        <v>0</v>
      </c>
      <c r="R377" s="190"/>
      <c r="S377" s="190" t="s">
        <v>443</v>
      </c>
      <c r="T377" s="191" t="s">
        <v>359</v>
      </c>
      <c r="U377" s="160">
        <v>0</v>
      </c>
      <c r="V377" s="160">
        <f t="shared" si="125"/>
        <v>0</v>
      </c>
      <c r="W377" s="160"/>
      <c r="X377" s="160" t="s">
        <v>1304</v>
      </c>
      <c r="Y377" s="160" t="s">
        <v>361</v>
      </c>
      <c r="Z377" s="150"/>
      <c r="AA377" s="150"/>
      <c r="AB377" s="150"/>
      <c r="AC377" s="150"/>
      <c r="AD377" s="150"/>
      <c r="AE377" s="150"/>
      <c r="AF377" s="150"/>
      <c r="AG377" s="150" t="s">
        <v>2631</v>
      </c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</row>
    <row r="378" spans="1:60" outlineLevel="1" x14ac:dyDescent="0.25">
      <c r="A378" s="185">
        <v>344</v>
      </c>
      <c r="B378" s="186" t="s">
        <v>2619</v>
      </c>
      <c r="C378" s="192" t="s">
        <v>2948</v>
      </c>
      <c r="D378" s="187" t="s">
        <v>888</v>
      </c>
      <c r="E378" s="188">
        <v>3</v>
      </c>
      <c r="F378" s="189"/>
      <c r="G378" s="190">
        <f t="shared" si="119"/>
        <v>0</v>
      </c>
      <c r="H378" s="189"/>
      <c r="I378" s="190">
        <f t="shared" si="120"/>
        <v>0</v>
      </c>
      <c r="J378" s="189"/>
      <c r="K378" s="190">
        <f t="shared" si="121"/>
        <v>0</v>
      </c>
      <c r="L378" s="190">
        <v>12</v>
      </c>
      <c r="M378" s="190">
        <f t="shared" si="122"/>
        <v>0</v>
      </c>
      <c r="N378" s="188">
        <v>0</v>
      </c>
      <c r="O378" s="188">
        <f t="shared" si="123"/>
        <v>0</v>
      </c>
      <c r="P378" s="188">
        <v>0</v>
      </c>
      <c r="Q378" s="188">
        <f t="shared" si="124"/>
        <v>0</v>
      </c>
      <c r="R378" s="190"/>
      <c r="S378" s="190" t="s">
        <v>443</v>
      </c>
      <c r="T378" s="191" t="s">
        <v>359</v>
      </c>
      <c r="U378" s="160">
        <v>0</v>
      </c>
      <c r="V378" s="160">
        <f t="shared" si="125"/>
        <v>0</v>
      </c>
      <c r="W378" s="160"/>
      <c r="X378" s="160" t="s">
        <v>1304</v>
      </c>
      <c r="Y378" s="160" t="s">
        <v>361</v>
      </c>
      <c r="Z378" s="150"/>
      <c r="AA378" s="150"/>
      <c r="AB378" s="150"/>
      <c r="AC378" s="150"/>
      <c r="AD378" s="150"/>
      <c r="AE378" s="150"/>
      <c r="AF378" s="150"/>
      <c r="AG378" s="150" t="s">
        <v>2631</v>
      </c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</row>
    <row r="379" spans="1:60" outlineLevel="1" x14ac:dyDescent="0.25">
      <c r="A379" s="185">
        <v>345</v>
      </c>
      <c r="B379" s="186" t="s">
        <v>2619</v>
      </c>
      <c r="C379" s="192" t="s">
        <v>2949</v>
      </c>
      <c r="D379" s="187" t="s">
        <v>888</v>
      </c>
      <c r="E379" s="188">
        <v>5</v>
      </c>
      <c r="F379" s="189"/>
      <c r="G379" s="190">
        <f t="shared" si="119"/>
        <v>0</v>
      </c>
      <c r="H379" s="189"/>
      <c r="I379" s="190">
        <f t="shared" si="120"/>
        <v>0</v>
      </c>
      <c r="J379" s="189"/>
      <c r="K379" s="190">
        <f t="shared" si="121"/>
        <v>0</v>
      </c>
      <c r="L379" s="190">
        <v>12</v>
      </c>
      <c r="M379" s="190">
        <f t="shared" si="122"/>
        <v>0</v>
      </c>
      <c r="N379" s="188">
        <v>0</v>
      </c>
      <c r="O379" s="188">
        <f t="shared" si="123"/>
        <v>0</v>
      </c>
      <c r="P379" s="188">
        <v>0</v>
      </c>
      <c r="Q379" s="188">
        <f t="shared" si="124"/>
        <v>0</v>
      </c>
      <c r="R379" s="190"/>
      <c r="S379" s="190" t="s">
        <v>443</v>
      </c>
      <c r="T379" s="191" t="s">
        <v>359</v>
      </c>
      <c r="U379" s="160">
        <v>0</v>
      </c>
      <c r="V379" s="160">
        <f t="shared" si="125"/>
        <v>0</v>
      </c>
      <c r="W379" s="160"/>
      <c r="X379" s="160" t="s">
        <v>1304</v>
      </c>
      <c r="Y379" s="160" t="s">
        <v>361</v>
      </c>
      <c r="Z379" s="150"/>
      <c r="AA379" s="150"/>
      <c r="AB379" s="150"/>
      <c r="AC379" s="150"/>
      <c r="AD379" s="150"/>
      <c r="AE379" s="150"/>
      <c r="AF379" s="150"/>
      <c r="AG379" s="150" t="s">
        <v>2631</v>
      </c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</row>
    <row r="380" spans="1:60" outlineLevel="1" x14ac:dyDescent="0.25">
      <c r="A380" s="185">
        <v>346</v>
      </c>
      <c r="B380" s="186" t="s">
        <v>2619</v>
      </c>
      <c r="C380" s="192" t="s">
        <v>2950</v>
      </c>
      <c r="D380" s="187" t="s">
        <v>888</v>
      </c>
      <c r="E380" s="188">
        <v>6</v>
      </c>
      <c r="F380" s="189"/>
      <c r="G380" s="190">
        <f t="shared" si="119"/>
        <v>0</v>
      </c>
      <c r="H380" s="189"/>
      <c r="I380" s="190">
        <f t="shared" si="120"/>
        <v>0</v>
      </c>
      <c r="J380" s="189"/>
      <c r="K380" s="190">
        <f t="shared" si="121"/>
        <v>0</v>
      </c>
      <c r="L380" s="190">
        <v>12</v>
      </c>
      <c r="M380" s="190">
        <f t="shared" si="122"/>
        <v>0</v>
      </c>
      <c r="N380" s="188">
        <v>0</v>
      </c>
      <c r="O380" s="188">
        <f t="shared" si="123"/>
        <v>0</v>
      </c>
      <c r="P380" s="188">
        <v>0</v>
      </c>
      <c r="Q380" s="188">
        <f t="shared" si="124"/>
        <v>0</v>
      </c>
      <c r="R380" s="190"/>
      <c r="S380" s="190" t="s">
        <v>443</v>
      </c>
      <c r="T380" s="191" t="s">
        <v>359</v>
      </c>
      <c r="U380" s="160">
        <v>0</v>
      </c>
      <c r="V380" s="160">
        <f t="shared" si="125"/>
        <v>0</v>
      </c>
      <c r="W380" s="160"/>
      <c r="X380" s="160" t="s">
        <v>1304</v>
      </c>
      <c r="Y380" s="160" t="s">
        <v>361</v>
      </c>
      <c r="Z380" s="150"/>
      <c r="AA380" s="150"/>
      <c r="AB380" s="150"/>
      <c r="AC380" s="150"/>
      <c r="AD380" s="150"/>
      <c r="AE380" s="150"/>
      <c r="AF380" s="150"/>
      <c r="AG380" s="150" t="s">
        <v>2631</v>
      </c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</row>
    <row r="381" spans="1:60" outlineLevel="1" x14ac:dyDescent="0.25">
      <c r="A381" s="185">
        <v>347</v>
      </c>
      <c r="B381" s="186" t="s">
        <v>2619</v>
      </c>
      <c r="C381" s="192" t="s">
        <v>2951</v>
      </c>
      <c r="D381" s="187" t="s">
        <v>888</v>
      </c>
      <c r="E381" s="188">
        <v>5</v>
      </c>
      <c r="F381" s="189"/>
      <c r="G381" s="190">
        <f t="shared" si="119"/>
        <v>0</v>
      </c>
      <c r="H381" s="189"/>
      <c r="I381" s="190">
        <f t="shared" si="120"/>
        <v>0</v>
      </c>
      <c r="J381" s="189"/>
      <c r="K381" s="190">
        <f t="shared" si="121"/>
        <v>0</v>
      </c>
      <c r="L381" s="190">
        <v>12</v>
      </c>
      <c r="M381" s="190">
        <f t="shared" si="122"/>
        <v>0</v>
      </c>
      <c r="N381" s="188">
        <v>0</v>
      </c>
      <c r="O381" s="188">
        <f t="shared" si="123"/>
        <v>0</v>
      </c>
      <c r="P381" s="188">
        <v>0</v>
      </c>
      <c r="Q381" s="188">
        <f t="shared" si="124"/>
        <v>0</v>
      </c>
      <c r="R381" s="190"/>
      <c r="S381" s="190" t="s">
        <v>443</v>
      </c>
      <c r="T381" s="191" t="s">
        <v>359</v>
      </c>
      <c r="U381" s="160">
        <v>0</v>
      </c>
      <c r="V381" s="160">
        <f t="shared" si="125"/>
        <v>0</v>
      </c>
      <c r="W381" s="160"/>
      <c r="X381" s="160" t="s">
        <v>1304</v>
      </c>
      <c r="Y381" s="160" t="s">
        <v>361</v>
      </c>
      <c r="Z381" s="150"/>
      <c r="AA381" s="150"/>
      <c r="AB381" s="150"/>
      <c r="AC381" s="150"/>
      <c r="AD381" s="150"/>
      <c r="AE381" s="150"/>
      <c r="AF381" s="150"/>
      <c r="AG381" s="150" t="s">
        <v>2631</v>
      </c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</row>
    <row r="382" spans="1:60" outlineLevel="1" x14ac:dyDescent="0.25">
      <c r="A382" s="185">
        <v>348</v>
      </c>
      <c r="B382" s="186" t="s">
        <v>2619</v>
      </c>
      <c r="C382" s="192" t="s">
        <v>2952</v>
      </c>
      <c r="D382" s="187" t="s">
        <v>888</v>
      </c>
      <c r="E382" s="188">
        <v>9</v>
      </c>
      <c r="F382" s="189"/>
      <c r="G382" s="190">
        <f t="shared" si="119"/>
        <v>0</v>
      </c>
      <c r="H382" s="189"/>
      <c r="I382" s="190">
        <f t="shared" si="120"/>
        <v>0</v>
      </c>
      <c r="J382" s="189"/>
      <c r="K382" s="190">
        <f t="shared" si="121"/>
        <v>0</v>
      </c>
      <c r="L382" s="190">
        <v>12</v>
      </c>
      <c r="M382" s="190">
        <f t="shared" si="122"/>
        <v>0</v>
      </c>
      <c r="N382" s="188">
        <v>0</v>
      </c>
      <c r="O382" s="188">
        <f t="shared" si="123"/>
        <v>0</v>
      </c>
      <c r="P382" s="188">
        <v>0</v>
      </c>
      <c r="Q382" s="188">
        <f t="shared" si="124"/>
        <v>0</v>
      </c>
      <c r="R382" s="190"/>
      <c r="S382" s="190" t="s">
        <v>443</v>
      </c>
      <c r="T382" s="191" t="s">
        <v>359</v>
      </c>
      <c r="U382" s="160">
        <v>0</v>
      </c>
      <c r="V382" s="160">
        <f t="shared" si="125"/>
        <v>0</v>
      </c>
      <c r="W382" s="160"/>
      <c r="X382" s="160" t="s">
        <v>1304</v>
      </c>
      <c r="Y382" s="160" t="s">
        <v>361</v>
      </c>
      <c r="Z382" s="150"/>
      <c r="AA382" s="150"/>
      <c r="AB382" s="150"/>
      <c r="AC382" s="150"/>
      <c r="AD382" s="150"/>
      <c r="AE382" s="150"/>
      <c r="AF382" s="150"/>
      <c r="AG382" s="150" t="s">
        <v>2631</v>
      </c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</row>
    <row r="383" spans="1:60" outlineLevel="1" x14ac:dyDescent="0.25">
      <c r="A383" s="185">
        <v>349</v>
      </c>
      <c r="B383" s="186" t="s">
        <v>2619</v>
      </c>
      <c r="C383" s="192" t="s">
        <v>2953</v>
      </c>
      <c r="D383" s="187" t="s">
        <v>888</v>
      </c>
      <c r="E383" s="188">
        <v>7</v>
      </c>
      <c r="F383" s="189"/>
      <c r="G383" s="190">
        <f t="shared" si="119"/>
        <v>0</v>
      </c>
      <c r="H383" s="189"/>
      <c r="I383" s="190">
        <f t="shared" si="120"/>
        <v>0</v>
      </c>
      <c r="J383" s="189"/>
      <c r="K383" s="190">
        <f t="shared" si="121"/>
        <v>0</v>
      </c>
      <c r="L383" s="190">
        <v>12</v>
      </c>
      <c r="M383" s="190">
        <f t="shared" si="122"/>
        <v>0</v>
      </c>
      <c r="N383" s="188">
        <v>0</v>
      </c>
      <c r="O383" s="188">
        <f t="shared" si="123"/>
        <v>0</v>
      </c>
      <c r="P383" s="188">
        <v>0</v>
      </c>
      <c r="Q383" s="188">
        <f t="shared" si="124"/>
        <v>0</v>
      </c>
      <c r="R383" s="190"/>
      <c r="S383" s="190" t="s">
        <v>443</v>
      </c>
      <c r="T383" s="191" t="s">
        <v>359</v>
      </c>
      <c r="U383" s="160">
        <v>0</v>
      </c>
      <c r="V383" s="160">
        <f t="shared" si="125"/>
        <v>0</v>
      </c>
      <c r="W383" s="160"/>
      <c r="X383" s="160" t="s">
        <v>1304</v>
      </c>
      <c r="Y383" s="160" t="s">
        <v>361</v>
      </c>
      <c r="Z383" s="150"/>
      <c r="AA383" s="150"/>
      <c r="AB383" s="150"/>
      <c r="AC383" s="150"/>
      <c r="AD383" s="150"/>
      <c r="AE383" s="150"/>
      <c r="AF383" s="150"/>
      <c r="AG383" s="150" t="s">
        <v>2631</v>
      </c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</row>
    <row r="384" spans="1:60" outlineLevel="1" x14ac:dyDescent="0.25">
      <c r="A384" s="185">
        <v>350</v>
      </c>
      <c r="B384" s="186" t="s">
        <v>2619</v>
      </c>
      <c r="C384" s="192" t="s">
        <v>2954</v>
      </c>
      <c r="D384" s="187" t="s">
        <v>888</v>
      </c>
      <c r="E384" s="188">
        <v>7</v>
      </c>
      <c r="F384" s="189"/>
      <c r="G384" s="190">
        <f t="shared" si="119"/>
        <v>0</v>
      </c>
      <c r="H384" s="189"/>
      <c r="I384" s="190">
        <f t="shared" si="120"/>
        <v>0</v>
      </c>
      <c r="J384" s="189"/>
      <c r="K384" s="190">
        <f t="shared" si="121"/>
        <v>0</v>
      </c>
      <c r="L384" s="190">
        <v>12</v>
      </c>
      <c r="M384" s="190">
        <f t="shared" si="122"/>
        <v>0</v>
      </c>
      <c r="N384" s="188">
        <v>0</v>
      </c>
      <c r="O384" s="188">
        <f t="shared" si="123"/>
        <v>0</v>
      </c>
      <c r="P384" s="188">
        <v>0</v>
      </c>
      <c r="Q384" s="188">
        <f t="shared" si="124"/>
        <v>0</v>
      </c>
      <c r="R384" s="190"/>
      <c r="S384" s="190" t="s">
        <v>443</v>
      </c>
      <c r="T384" s="191" t="s">
        <v>359</v>
      </c>
      <c r="U384" s="160">
        <v>0</v>
      </c>
      <c r="V384" s="160">
        <f t="shared" si="125"/>
        <v>0</v>
      </c>
      <c r="W384" s="160"/>
      <c r="X384" s="160" t="s">
        <v>1304</v>
      </c>
      <c r="Y384" s="160" t="s">
        <v>361</v>
      </c>
      <c r="Z384" s="150"/>
      <c r="AA384" s="150"/>
      <c r="AB384" s="150"/>
      <c r="AC384" s="150"/>
      <c r="AD384" s="150"/>
      <c r="AE384" s="150"/>
      <c r="AF384" s="150"/>
      <c r="AG384" s="150" t="s">
        <v>2631</v>
      </c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</row>
    <row r="385" spans="1:60" outlineLevel="1" x14ac:dyDescent="0.25">
      <c r="A385" s="185">
        <v>351</v>
      </c>
      <c r="B385" s="186" t="s">
        <v>2619</v>
      </c>
      <c r="C385" s="192" t="s">
        <v>2955</v>
      </c>
      <c r="D385" s="187" t="s">
        <v>888</v>
      </c>
      <c r="E385" s="188">
        <v>6</v>
      </c>
      <c r="F385" s="189"/>
      <c r="G385" s="190">
        <f t="shared" si="119"/>
        <v>0</v>
      </c>
      <c r="H385" s="189"/>
      <c r="I385" s="190">
        <f t="shared" si="120"/>
        <v>0</v>
      </c>
      <c r="J385" s="189"/>
      <c r="K385" s="190">
        <f t="shared" si="121"/>
        <v>0</v>
      </c>
      <c r="L385" s="190">
        <v>12</v>
      </c>
      <c r="M385" s="190">
        <f t="shared" si="122"/>
        <v>0</v>
      </c>
      <c r="N385" s="188">
        <v>0</v>
      </c>
      <c r="O385" s="188">
        <f t="shared" si="123"/>
        <v>0</v>
      </c>
      <c r="P385" s="188">
        <v>0</v>
      </c>
      <c r="Q385" s="188">
        <f t="shared" si="124"/>
        <v>0</v>
      </c>
      <c r="R385" s="190"/>
      <c r="S385" s="190" t="s">
        <v>443</v>
      </c>
      <c r="T385" s="191" t="s">
        <v>359</v>
      </c>
      <c r="U385" s="160">
        <v>0</v>
      </c>
      <c r="V385" s="160">
        <f t="shared" si="125"/>
        <v>0</v>
      </c>
      <c r="W385" s="160"/>
      <c r="X385" s="160" t="s">
        <v>1304</v>
      </c>
      <c r="Y385" s="160" t="s">
        <v>361</v>
      </c>
      <c r="Z385" s="150"/>
      <c r="AA385" s="150"/>
      <c r="AB385" s="150"/>
      <c r="AC385" s="150"/>
      <c r="AD385" s="150"/>
      <c r="AE385" s="150"/>
      <c r="AF385" s="150"/>
      <c r="AG385" s="150" t="s">
        <v>2631</v>
      </c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</row>
    <row r="386" spans="1:60" outlineLevel="1" x14ac:dyDescent="0.25">
      <c r="A386" s="185">
        <v>352</v>
      </c>
      <c r="B386" s="186" t="s">
        <v>2619</v>
      </c>
      <c r="C386" s="192" t="s">
        <v>2956</v>
      </c>
      <c r="D386" s="187" t="s">
        <v>888</v>
      </c>
      <c r="E386" s="188">
        <v>7</v>
      </c>
      <c r="F386" s="189"/>
      <c r="G386" s="190">
        <f t="shared" si="119"/>
        <v>0</v>
      </c>
      <c r="H386" s="189"/>
      <c r="I386" s="190">
        <f t="shared" si="120"/>
        <v>0</v>
      </c>
      <c r="J386" s="189"/>
      <c r="K386" s="190">
        <f t="shared" si="121"/>
        <v>0</v>
      </c>
      <c r="L386" s="190">
        <v>12</v>
      </c>
      <c r="M386" s="190">
        <f t="shared" si="122"/>
        <v>0</v>
      </c>
      <c r="N386" s="188">
        <v>0</v>
      </c>
      <c r="O386" s="188">
        <f t="shared" si="123"/>
        <v>0</v>
      </c>
      <c r="P386" s="188">
        <v>0</v>
      </c>
      <c r="Q386" s="188">
        <f t="shared" si="124"/>
        <v>0</v>
      </c>
      <c r="R386" s="190"/>
      <c r="S386" s="190" t="s">
        <v>443</v>
      </c>
      <c r="T386" s="191" t="s">
        <v>359</v>
      </c>
      <c r="U386" s="160">
        <v>0</v>
      </c>
      <c r="V386" s="160">
        <f t="shared" si="125"/>
        <v>0</v>
      </c>
      <c r="W386" s="160"/>
      <c r="X386" s="160" t="s">
        <v>1304</v>
      </c>
      <c r="Y386" s="160" t="s">
        <v>361</v>
      </c>
      <c r="Z386" s="150"/>
      <c r="AA386" s="150"/>
      <c r="AB386" s="150"/>
      <c r="AC386" s="150"/>
      <c r="AD386" s="150"/>
      <c r="AE386" s="150"/>
      <c r="AF386" s="150"/>
      <c r="AG386" s="150" t="s">
        <v>2631</v>
      </c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</row>
    <row r="387" spans="1:60" outlineLevel="1" x14ac:dyDescent="0.25">
      <c r="A387" s="185">
        <v>353</v>
      </c>
      <c r="B387" s="186" t="s">
        <v>2619</v>
      </c>
      <c r="C387" s="192" t="s">
        <v>2957</v>
      </c>
      <c r="D387" s="187" t="s">
        <v>888</v>
      </c>
      <c r="E387" s="188">
        <v>7</v>
      </c>
      <c r="F387" s="189"/>
      <c r="G387" s="190">
        <f t="shared" si="119"/>
        <v>0</v>
      </c>
      <c r="H387" s="189"/>
      <c r="I387" s="190">
        <f t="shared" si="120"/>
        <v>0</v>
      </c>
      <c r="J387" s="189"/>
      <c r="K387" s="190">
        <f t="shared" si="121"/>
        <v>0</v>
      </c>
      <c r="L387" s="190">
        <v>12</v>
      </c>
      <c r="M387" s="190">
        <f t="shared" si="122"/>
        <v>0</v>
      </c>
      <c r="N387" s="188">
        <v>0</v>
      </c>
      <c r="O387" s="188">
        <f t="shared" si="123"/>
        <v>0</v>
      </c>
      <c r="P387" s="188">
        <v>0</v>
      </c>
      <c r="Q387" s="188">
        <f t="shared" si="124"/>
        <v>0</v>
      </c>
      <c r="R387" s="190"/>
      <c r="S387" s="190" t="s">
        <v>443</v>
      </c>
      <c r="T387" s="191" t="s">
        <v>359</v>
      </c>
      <c r="U387" s="160">
        <v>0</v>
      </c>
      <c r="V387" s="160">
        <f t="shared" si="125"/>
        <v>0</v>
      </c>
      <c r="W387" s="160"/>
      <c r="X387" s="160" t="s">
        <v>1304</v>
      </c>
      <c r="Y387" s="160" t="s">
        <v>361</v>
      </c>
      <c r="Z387" s="150"/>
      <c r="AA387" s="150"/>
      <c r="AB387" s="150"/>
      <c r="AC387" s="150"/>
      <c r="AD387" s="150"/>
      <c r="AE387" s="150"/>
      <c r="AF387" s="150"/>
      <c r="AG387" s="150" t="s">
        <v>2631</v>
      </c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</row>
    <row r="388" spans="1:60" outlineLevel="1" x14ac:dyDescent="0.25">
      <c r="A388" s="185">
        <v>354</v>
      </c>
      <c r="B388" s="186" t="s">
        <v>2619</v>
      </c>
      <c r="C388" s="192" t="s">
        <v>2958</v>
      </c>
      <c r="D388" s="187" t="s">
        <v>888</v>
      </c>
      <c r="E388" s="188">
        <v>10</v>
      </c>
      <c r="F388" s="189"/>
      <c r="G388" s="190">
        <f t="shared" si="119"/>
        <v>0</v>
      </c>
      <c r="H388" s="189"/>
      <c r="I388" s="190">
        <f t="shared" si="120"/>
        <v>0</v>
      </c>
      <c r="J388" s="189"/>
      <c r="K388" s="190">
        <f t="shared" si="121"/>
        <v>0</v>
      </c>
      <c r="L388" s="190">
        <v>12</v>
      </c>
      <c r="M388" s="190">
        <f t="shared" si="122"/>
        <v>0</v>
      </c>
      <c r="N388" s="188">
        <v>0</v>
      </c>
      <c r="O388" s="188">
        <f t="shared" si="123"/>
        <v>0</v>
      </c>
      <c r="P388" s="188">
        <v>0</v>
      </c>
      <c r="Q388" s="188">
        <f t="shared" si="124"/>
        <v>0</v>
      </c>
      <c r="R388" s="190"/>
      <c r="S388" s="190" t="s">
        <v>443</v>
      </c>
      <c r="T388" s="191" t="s">
        <v>359</v>
      </c>
      <c r="U388" s="160">
        <v>0</v>
      </c>
      <c r="V388" s="160">
        <f t="shared" si="125"/>
        <v>0</v>
      </c>
      <c r="W388" s="160"/>
      <c r="X388" s="160" t="s">
        <v>1304</v>
      </c>
      <c r="Y388" s="160" t="s">
        <v>361</v>
      </c>
      <c r="Z388" s="150"/>
      <c r="AA388" s="150"/>
      <c r="AB388" s="150"/>
      <c r="AC388" s="150"/>
      <c r="AD388" s="150"/>
      <c r="AE388" s="150"/>
      <c r="AF388" s="150"/>
      <c r="AG388" s="150" t="s">
        <v>2631</v>
      </c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</row>
    <row r="389" spans="1:60" outlineLevel="1" x14ac:dyDescent="0.25">
      <c r="A389" s="185">
        <v>355</v>
      </c>
      <c r="B389" s="186" t="s">
        <v>2619</v>
      </c>
      <c r="C389" s="192" t="s">
        <v>2959</v>
      </c>
      <c r="D389" s="187" t="s">
        <v>888</v>
      </c>
      <c r="E389" s="188">
        <v>9</v>
      </c>
      <c r="F389" s="189"/>
      <c r="G389" s="190">
        <f t="shared" si="119"/>
        <v>0</v>
      </c>
      <c r="H389" s="189"/>
      <c r="I389" s="190">
        <f t="shared" si="120"/>
        <v>0</v>
      </c>
      <c r="J389" s="189"/>
      <c r="K389" s="190">
        <f t="shared" si="121"/>
        <v>0</v>
      </c>
      <c r="L389" s="190">
        <v>12</v>
      </c>
      <c r="M389" s="190">
        <f t="shared" si="122"/>
        <v>0</v>
      </c>
      <c r="N389" s="188">
        <v>0</v>
      </c>
      <c r="O389" s="188">
        <f t="shared" si="123"/>
        <v>0</v>
      </c>
      <c r="P389" s="188">
        <v>0</v>
      </c>
      <c r="Q389" s="188">
        <f t="shared" si="124"/>
        <v>0</v>
      </c>
      <c r="R389" s="190"/>
      <c r="S389" s="190" t="s">
        <v>443</v>
      </c>
      <c r="T389" s="191" t="s">
        <v>359</v>
      </c>
      <c r="U389" s="160">
        <v>0</v>
      </c>
      <c r="V389" s="160">
        <f t="shared" si="125"/>
        <v>0</v>
      </c>
      <c r="W389" s="160"/>
      <c r="X389" s="160" t="s">
        <v>1304</v>
      </c>
      <c r="Y389" s="160" t="s">
        <v>361</v>
      </c>
      <c r="Z389" s="150"/>
      <c r="AA389" s="150"/>
      <c r="AB389" s="150"/>
      <c r="AC389" s="150"/>
      <c r="AD389" s="150"/>
      <c r="AE389" s="150"/>
      <c r="AF389" s="150"/>
      <c r="AG389" s="150" t="s">
        <v>2631</v>
      </c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</row>
    <row r="390" spans="1:60" outlineLevel="1" x14ac:dyDescent="0.25">
      <c r="A390" s="185">
        <v>356</v>
      </c>
      <c r="B390" s="186" t="s">
        <v>2619</v>
      </c>
      <c r="C390" s="192" t="s">
        <v>2960</v>
      </c>
      <c r="D390" s="187" t="s">
        <v>888</v>
      </c>
      <c r="E390" s="188">
        <v>9</v>
      </c>
      <c r="F390" s="189"/>
      <c r="G390" s="190">
        <f t="shared" si="119"/>
        <v>0</v>
      </c>
      <c r="H390" s="189"/>
      <c r="I390" s="190">
        <f t="shared" si="120"/>
        <v>0</v>
      </c>
      <c r="J390" s="189"/>
      <c r="K390" s="190">
        <f t="shared" si="121"/>
        <v>0</v>
      </c>
      <c r="L390" s="190">
        <v>12</v>
      </c>
      <c r="M390" s="190">
        <f t="shared" si="122"/>
        <v>0</v>
      </c>
      <c r="N390" s="188">
        <v>0</v>
      </c>
      <c r="O390" s="188">
        <f t="shared" si="123"/>
        <v>0</v>
      </c>
      <c r="P390" s="188">
        <v>0</v>
      </c>
      <c r="Q390" s="188">
        <f t="shared" si="124"/>
        <v>0</v>
      </c>
      <c r="R390" s="190"/>
      <c r="S390" s="190" t="s">
        <v>443</v>
      </c>
      <c r="T390" s="191" t="s">
        <v>359</v>
      </c>
      <c r="U390" s="160">
        <v>0</v>
      </c>
      <c r="V390" s="160">
        <f t="shared" si="125"/>
        <v>0</v>
      </c>
      <c r="W390" s="160"/>
      <c r="X390" s="160" t="s">
        <v>1304</v>
      </c>
      <c r="Y390" s="160" t="s">
        <v>361</v>
      </c>
      <c r="Z390" s="150"/>
      <c r="AA390" s="150"/>
      <c r="AB390" s="150"/>
      <c r="AC390" s="150"/>
      <c r="AD390" s="150"/>
      <c r="AE390" s="150"/>
      <c r="AF390" s="150"/>
      <c r="AG390" s="150" t="s">
        <v>2631</v>
      </c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</row>
    <row r="391" spans="1:60" outlineLevel="1" x14ac:dyDescent="0.25">
      <c r="A391" s="185">
        <v>357</v>
      </c>
      <c r="B391" s="186" t="s">
        <v>2619</v>
      </c>
      <c r="C391" s="192" t="s">
        <v>2961</v>
      </c>
      <c r="D391" s="187" t="s">
        <v>888</v>
      </c>
      <c r="E391" s="188">
        <v>7</v>
      </c>
      <c r="F391" s="189"/>
      <c r="G391" s="190">
        <f t="shared" ref="G391:G422" si="126">ROUND(E391*F391,2)</f>
        <v>0</v>
      </c>
      <c r="H391" s="189"/>
      <c r="I391" s="190">
        <f t="shared" ref="I391:I422" si="127">ROUND(E391*H391,2)</f>
        <v>0</v>
      </c>
      <c r="J391" s="189"/>
      <c r="K391" s="190">
        <f t="shared" ref="K391:K422" si="128">ROUND(E391*J391,2)</f>
        <v>0</v>
      </c>
      <c r="L391" s="190">
        <v>12</v>
      </c>
      <c r="M391" s="190">
        <f t="shared" ref="M391:M422" si="129">G391*(1+L391/100)</f>
        <v>0</v>
      </c>
      <c r="N391" s="188">
        <v>0</v>
      </c>
      <c r="O391" s="188">
        <f t="shared" ref="O391:O422" si="130">ROUND(E391*N391,2)</f>
        <v>0</v>
      </c>
      <c r="P391" s="188">
        <v>0</v>
      </c>
      <c r="Q391" s="188">
        <f t="shared" ref="Q391:Q422" si="131">ROUND(E391*P391,2)</f>
        <v>0</v>
      </c>
      <c r="R391" s="190"/>
      <c r="S391" s="190" t="s">
        <v>443</v>
      </c>
      <c r="T391" s="191" t="s">
        <v>359</v>
      </c>
      <c r="U391" s="160">
        <v>0</v>
      </c>
      <c r="V391" s="160">
        <f t="shared" ref="V391:V422" si="132">ROUND(E391*U391,2)</f>
        <v>0</v>
      </c>
      <c r="W391" s="160"/>
      <c r="X391" s="160" t="s">
        <v>1304</v>
      </c>
      <c r="Y391" s="160" t="s">
        <v>361</v>
      </c>
      <c r="Z391" s="150"/>
      <c r="AA391" s="150"/>
      <c r="AB391" s="150"/>
      <c r="AC391" s="150"/>
      <c r="AD391" s="150"/>
      <c r="AE391" s="150"/>
      <c r="AF391" s="150"/>
      <c r="AG391" s="150" t="s">
        <v>2631</v>
      </c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</row>
    <row r="392" spans="1:60" outlineLevel="1" x14ac:dyDescent="0.25">
      <c r="A392" s="185">
        <v>358</v>
      </c>
      <c r="B392" s="186" t="s">
        <v>2619</v>
      </c>
      <c r="C392" s="192" t="s">
        <v>2962</v>
      </c>
      <c r="D392" s="187" t="s">
        <v>888</v>
      </c>
      <c r="E392" s="188">
        <v>9</v>
      </c>
      <c r="F392" s="189"/>
      <c r="G392" s="190">
        <f t="shared" si="126"/>
        <v>0</v>
      </c>
      <c r="H392" s="189"/>
      <c r="I392" s="190">
        <f t="shared" si="127"/>
        <v>0</v>
      </c>
      <c r="J392" s="189"/>
      <c r="K392" s="190">
        <f t="shared" si="128"/>
        <v>0</v>
      </c>
      <c r="L392" s="190">
        <v>12</v>
      </c>
      <c r="M392" s="190">
        <f t="shared" si="129"/>
        <v>0</v>
      </c>
      <c r="N392" s="188">
        <v>0</v>
      </c>
      <c r="O392" s="188">
        <f t="shared" si="130"/>
        <v>0</v>
      </c>
      <c r="P392" s="188">
        <v>0</v>
      </c>
      <c r="Q392" s="188">
        <f t="shared" si="131"/>
        <v>0</v>
      </c>
      <c r="R392" s="190"/>
      <c r="S392" s="190" t="s">
        <v>443</v>
      </c>
      <c r="T392" s="191" t="s">
        <v>359</v>
      </c>
      <c r="U392" s="160">
        <v>0</v>
      </c>
      <c r="V392" s="160">
        <f t="shared" si="132"/>
        <v>0</v>
      </c>
      <c r="W392" s="160"/>
      <c r="X392" s="160" t="s">
        <v>1304</v>
      </c>
      <c r="Y392" s="160" t="s">
        <v>361</v>
      </c>
      <c r="Z392" s="150"/>
      <c r="AA392" s="150"/>
      <c r="AB392" s="150"/>
      <c r="AC392" s="150"/>
      <c r="AD392" s="150"/>
      <c r="AE392" s="150"/>
      <c r="AF392" s="150"/>
      <c r="AG392" s="150" t="s">
        <v>2631</v>
      </c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</row>
    <row r="393" spans="1:60" outlineLevel="1" x14ac:dyDescent="0.25">
      <c r="A393" s="185">
        <v>359</v>
      </c>
      <c r="B393" s="186" t="s">
        <v>2619</v>
      </c>
      <c r="C393" s="192" t="s">
        <v>2963</v>
      </c>
      <c r="D393" s="187" t="s">
        <v>888</v>
      </c>
      <c r="E393" s="188">
        <v>7</v>
      </c>
      <c r="F393" s="189"/>
      <c r="G393" s="190">
        <f t="shared" si="126"/>
        <v>0</v>
      </c>
      <c r="H393" s="189"/>
      <c r="I393" s="190">
        <f t="shared" si="127"/>
        <v>0</v>
      </c>
      <c r="J393" s="189"/>
      <c r="K393" s="190">
        <f t="shared" si="128"/>
        <v>0</v>
      </c>
      <c r="L393" s="190">
        <v>12</v>
      </c>
      <c r="M393" s="190">
        <f t="shared" si="129"/>
        <v>0</v>
      </c>
      <c r="N393" s="188">
        <v>0</v>
      </c>
      <c r="O393" s="188">
        <f t="shared" si="130"/>
        <v>0</v>
      </c>
      <c r="P393" s="188">
        <v>0</v>
      </c>
      <c r="Q393" s="188">
        <f t="shared" si="131"/>
        <v>0</v>
      </c>
      <c r="R393" s="190"/>
      <c r="S393" s="190" t="s">
        <v>443</v>
      </c>
      <c r="T393" s="191" t="s">
        <v>359</v>
      </c>
      <c r="U393" s="160">
        <v>0</v>
      </c>
      <c r="V393" s="160">
        <f t="shared" si="132"/>
        <v>0</v>
      </c>
      <c r="W393" s="160"/>
      <c r="X393" s="160" t="s">
        <v>1304</v>
      </c>
      <c r="Y393" s="160" t="s">
        <v>361</v>
      </c>
      <c r="Z393" s="150"/>
      <c r="AA393" s="150"/>
      <c r="AB393" s="150"/>
      <c r="AC393" s="150"/>
      <c r="AD393" s="150"/>
      <c r="AE393" s="150"/>
      <c r="AF393" s="150"/>
      <c r="AG393" s="150" t="s">
        <v>2631</v>
      </c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</row>
    <row r="394" spans="1:60" outlineLevel="1" x14ac:dyDescent="0.25">
      <c r="A394" s="185">
        <v>360</v>
      </c>
      <c r="B394" s="186" t="s">
        <v>2619</v>
      </c>
      <c r="C394" s="192" t="s">
        <v>2964</v>
      </c>
      <c r="D394" s="187" t="s">
        <v>888</v>
      </c>
      <c r="E394" s="188">
        <v>10</v>
      </c>
      <c r="F394" s="189"/>
      <c r="G394" s="190">
        <f t="shared" si="126"/>
        <v>0</v>
      </c>
      <c r="H394" s="189"/>
      <c r="I394" s="190">
        <f t="shared" si="127"/>
        <v>0</v>
      </c>
      <c r="J394" s="189"/>
      <c r="K394" s="190">
        <f t="shared" si="128"/>
        <v>0</v>
      </c>
      <c r="L394" s="190">
        <v>12</v>
      </c>
      <c r="M394" s="190">
        <f t="shared" si="129"/>
        <v>0</v>
      </c>
      <c r="N394" s="188">
        <v>0</v>
      </c>
      <c r="O394" s="188">
        <f t="shared" si="130"/>
        <v>0</v>
      </c>
      <c r="P394" s="188">
        <v>0</v>
      </c>
      <c r="Q394" s="188">
        <f t="shared" si="131"/>
        <v>0</v>
      </c>
      <c r="R394" s="190"/>
      <c r="S394" s="190" t="s">
        <v>443</v>
      </c>
      <c r="T394" s="191" t="s">
        <v>359</v>
      </c>
      <c r="U394" s="160">
        <v>0</v>
      </c>
      <c r="V394" s="160">
        <f t="shared" si="132"/>
        <v>0</v>
      </c>
      <c r="W394" s="160"/>
      <c r="X394" s="160" t="s">
        <v>1304</v>
      </c>
      <c r="Y394" s="160" t="s">
        <v>361</v>
      </c>
      <c r="Z394" s="150"/>
      <c r="AA394" s="150"/>
      <c r="AB394" s="150"/>
      <c r="AC394" s="150"/>
      <c r="AD394" s="150"/>
      <c r="AE394" s="150"/>
      <c r="AF394" s="150"/>
      <c r="AG394" s="150" t="s">
        <v>2631</v>
      </c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</row>
    <row r="395" spans="1:60" outlineLevel="1" x14ac:dyDescent="0.25">
      <c r="A395" s="185">
        <v>361</v>
      </c>
      <c r="B395" s="186" t="s">
        <v>2619</v>
      </c>
      <c r="C395" s="192" t="s">
        <v>2965</v>
      </c>
      <c r="D395" s="187" t="s">
        <v>888</v>
      </c>
      <c r="E395" s="188">
        <v>6</v>
      </c>
      <c r="F395" s="189"/>
      <c r="G395" s="190">
        <f t="shared" si="126"/>
        <v>0</v>
      </c>
      <c r="H395" s="189"/>
      <c r="I395" s="190">
        <f t="shared" si="127"/>
        <v>0</v>
      </c>
      <c r="J395" s="189"/>
      <c r="K395" s="190">
        <f t="shared" si="128"/>
        <v>0</v>
      </c>
      <c r="L395" s="190">
        <v>12</v>
      </c>
      <c r="M395" s="190">
        <f t="shared" si="129"/>
        <v>0</v>
      </c>
      <c r="N395" s="188">
        <v>0</v>
      </c>
      <c r="O395" s="188">
        <f t="shared" si="130"/>
        <v>0</v>
      </c>
      <c r="P395" s="188">
        <v>0</v>
      </c>
      <c r="Q395" s="188">
        <f t="shared" si="131"/>
        <v>0</v>
      </c>
      <c r="R395" s="190"/>
      <c r="S395" s="190" t="s">
        <v>443</v>
      </c>
      <c r="T395" s="191" t="s">
        <v>359</v>
      </c>
      <c r="U395" s="160">
        <v>0</v>
      </c>
      <c r="V395" s="160">
        <f t="shared" si="132"/>
        <v>0</v>
      </c>
      <c r="W395" s="160"/>
      <c r="X395" s="160" t="s">
        <v>1304</v>
      </c>
      <c r="Y395" s="160" t="s">
        <v>361</v>
      </c>
      <c r="Z395" s="150"/>
      <c r="AA395" s="150"/>
      <c r="AB395" s="150"/>
      <c r="AC395" s="150"/>
      <c r="AD395" s="150"/>
      <c r="AE395" s="150"/>
      <c r="AF395" s="150"/>
      <c r="AG395" s="150" t="s">
        <v>2631</v>
      </c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</row>
    <row r="396" spans="1:60" outlineLevel="1" x14ac:dyDescent="0.25">
      <c r="A396" s="185">
        <v>362</v>
      </c>
      <c r="B396" s="186" t="s">
        <v>2619</v>
      </c>
      <c r="C396" s="192" t="s">
        <v>2966</v>
      </c>
      <c r="D396" s="187" t="s">
        <v>888</v>
      </c>
      <c r="E396" s="188">
        <v>120</v>
      </c>
      <c r="F396" s="189"/>
      <c r="G396" s="190">
        <f t="shared" si="126"/>
        <v>0</v>
      </c>
      <c r="H396" s="189"/>
      <c r="I396" s="190">
        <f t="shared" si="127"/>
        <v>0</v>
      </c>
      <c r="J396" s="189"/>
      <c r="K396" s="190">
        <f t="shared" si="128"/>
        <v>0</v>
      </c>
      <c r="L396" s="190">
        <v>12</v>
      </c>
      <c r="M396" s="190">
        <f t="shared" si="129"/>
        <v>0</v>
      </c>
      <c r="N396" s="188">
        <v>0</v>
      </c>
      <c r="O396" s="188">
        <f t="shared" si="130"/>
        <v>0</v>
      </c>
      <c r="P396" s="188">
        <v>0</v>
      </c>
      <c r="Q396" s="188">
        <f t="shared" si="131"/>
        <v>0</v>
      </c>
      <c r="R396" s="190"/>
      <c r="S396" s="190" t="s">
        <v>443</v>
      </c>
      <c r="T396" s="191" t="s">
        <v>359</v>
      </c>
      <c r="U396" s="160">
        <v>0</v>
      </c>
      <c r="V396" s="160">
        <f t="shared" si="132"/>
        <v>0</v>
      </c>
      <c r="W396" s="160"/>
      <c r="X396" s="160" t="s">
        <v>1304</v>
      </c>
      <c r="Y396" s="160" t="s">
        <v>361</v>
      </c>
      <c r="Z396" s="150"/>
      <c r="AA396" s="150"/>
      <c r="AB396" s="150"/>
      <c r="AC396" s="150"/>
      <c r="AD396" s="150"/>
      <c r="AE396" s="150"/>
      <c r="AF396" s="150"/>
      <c r="AG396" s="150" t="s">
        <v>2631</v>
      </c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</row>
    <row r="397" spans="1:60" outlineLevel="1" x14ac:dyDescent="0.25">
      <c r="A397" s="185">
        <v>363</v>
      </c>
      <c r="B397" s="186" t="s">
        <v>2967</v>
      </c>
      <c r="C397" s="192" t="s">
        <v>2968</v>
      </c>
      <c r="D397" s="187"/>
      <c r="E397" s="188">
        <v>0</v>
      </c>
      <c r="F397" s="189"/>
      <c r="G397" s="190">
        <f t="shared" si="126"/>
        <v>0</v>
      </c>
      <c r="H397" s="189"/>
      <c r="I397" s="190">
        <f t="shared" si="127"/>
        <v>0</v>
      </c>
      <c r="J397" s="189"/>
      <c r="K397" s="190">
        <f t="shared" si="128"/>
        <v>0</v>
      </c>
      <c r="L397" s="190">
        <v>21</v>
      </c>
      <c r="M397" s="190">
        <f t="shared" si="129"/>
        <v>0</v>
      </c>
      <c r="N397" s="188">
        <v>0</v>
      </c>
      <c r="O397" s="188">
        <f t="shared" si="130"/>
        <v>0</v>
      </c>
      <c r="P397" s="188">
        <v>0</v>
      </c>
      <c r="Q397" s="188">
        <f t="shared" si="131"/>
        <v>0</v>
      </c>
      <c r="R397" s="190"/>
      <c r="S397" s="190" t="s">
        <v>443</v>
      </c>
      <c r="T397" s="191" t="s">
        <v>359</v>
      </c>
      <c r="U397" s="160">
        <v>0</v>
      </c>
      <c r="V397" s="160">
        <f t="shared" si="132"/>
        <v>0</v>
      </c>
      <c r="W397" s="160"/>
      <c r="X397" s="160" t="s">
        <v>410</v>
      </c>
      <c r="Y397" s="160" t="s">
        <v>361</v>
      </c>
      <c r="Z397" s="150"/>
      <c r="AA397" s="150"/>
      <c r="AB397" s="150"/>
      <c r="AC397" s="150"/>
      <c r="AD397" s="150"/>
      <c r="AE397" s="150"/>
      <c r="AF397" s="150"/>
      <c r="AG397" s="150" t="s">
        <v>411</v>
      </c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</row>
    <row r="398" spans="1:60" outlineLevel="1" x14ac:dyDescent="0.25">
      <c r="A398" s="185">
        <v>364</v>
      </c>
      <c r="B398" s="186" t="s">
        <v>2619</v>
      </c>
      <c r="C398" s="192" t="s">
        <v>2969</v>
      </c>
      <c r="D398" s="187" t="s">
        <v>888</v>
      </c>
      <c r="E398" s="188">
        <v>70</v>
      </c>
      <c r="F398" s="189"/>
      <c r="G398" s="190">
        <f t="shared" si="126"/>
        <v>0</v>
      </c>
      <c r="H398" s="189"/>
      <c r="I398" s="190">
        <f t="shared" si="127"/>
        <v>0</v>
      </c>
      <c r="J398" s="189"/>
      <c r="K398" s="190">
        <f t="shared" si="128"/>
        <v>0</v>
      </c>
      <c r="L398" s="190">
        <v>12</v>
      </c>
      <c r="M398" s="190">
        <f t="shared" si="129"/>
        <v>0</v>
      </c>
      <c r="N398" s="188">
        <v>0</v>
      </c>
      <c r="O398" s="188">
        <f t="shared" si="130"/>
        <v>0</v>
      </c>
      <c r="P398" s="188">
        <v>0</v>
      </c>
      <c r="Q398" s="188">
        <f t="shared" si="131"/>
        <v>0</v>
      </c>
      <c r="R398" s="190"/>
      <c r="S398" s="190" t="s">
        <v>443</v>
      </c>
      <c r="T398" s="191" t="s">
        <v>359</v>
      </c>
      <c r="U398" s="160">
        <v>0</v>
      </c>
      <c r="V398" s="160">
        <f t="shared" si="132"/>
        <v>0</v>
      </c>
      <c r="W398" s="160"/>
      <c r="X398" s="160" t="s">
        <v>1304</v>
      </c>
      <c r="Y398" s="160" t="s">
        <v>361</v>
      </c>
      <c r="Z398" s="150"/>
      <c r="AA398" s="150"/>
      <c r="AB398" s="150"/>
      <c r="AC398" s="150"/>
      <c r="AD398" s="150"/>
      <c r="AE398" s="150"/>
      <c r="AF398" s="150"/>
      <c r="AG398" s="150" t="s">
        <v>2631</v>
      </c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</row>
    <row r="399" spans="1:60" outlineLevel="1" x14ac:dyDescent="0.25">
      <c r="A399" s="185">
        <v>365</v>
      </c>
      <c r="B399" s="186" t="s">
        <v>2619</v>
      </c>
      <c r="C399" s="192" t="s">
        <v>2970</v>
      </c>
      <c r="D399" s="187" t="s">
        <v>888</v>
      </c>
      <c r="E399" s="188">
        <v>70</v>
      </c>
      <c r="F399" s="189"/>
      <c r="G399" s="190">
        <f t="shared" si="126"/>
        <v>0</v>
      </c>
      <c r="H399" s="189"/>
      <c r="I399" s="190">
        <f t="shared" si="127"/>
        <v>0</v>
      </c>
      <c r="J399" s="189"/>
      <c r="K399" s="190">
        <f t="shared" si="128"/>
        <v>0</v>
      </c>
      <c r="L399" s="190">
        <v>12</v>
      </c>
      <c r="M399" s="190">
        <f t="shared" si="129"/>
        <v>0</v>
      </c>
      <c r="N399" s="188">
        <v>0</v>
      </c>
      <c r="O399" s="188">
        <f t="shared" si="130"/>
        <v>0</v>
      </c>
      <c r="P399" s="188">
        <v>0</v>
      </c>
      <c r="Q399" s="188">
        <f t="shared" si="131"/>
        <v>0</v>
      </c>
      <c r="R399" s="190"/>
      <c r="S399" s="190" t="s">
        <v>443</v>
      </c>
      <c r="T399" s="191" t="s">
        <v>359</v>
      </c>
      <c r="U399" s="160">
        <v>0</v>
      </c>
      <c r="V399" s="160">
        <f t="shared" si="132"/>
        <v>0</v>
      </c>
      <c r="W399" s="160"/>
      <c r="X399" s="160" t="s">
        <v>1304</v>
      </c>
      <c r="Y399" s="160" t="s">
        <v>361</v>
      </c>
      <c r="Z399" s="150"/>
      <c r="AA399" s="150"/>
      <c r="AB399" s="150"/>
      <c r="AC399" s="150"/>
      <c r="AD399" s="150"/>
      <c r="AE399" s="150"/>
      <c r="AF399" s="150"/>
      <c r="AG399" s="150" t="s">
        <v>2631</v>
      </c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</row>
    <row r="400" spans="1:60" outlineLevel="1" x14ac:dyDescent="0.25">
      <c r="A400" s="185">
        <v>366</v>
      </c>
      <c r="B400" s="186" t="s">
        <v>2619</v>
      </c>
      <c r="C400" s="192" t="s">
        <v>2971</v>
      </c>
      <c r="D400" s="187" t="s">
        <v>888</v>
      </c>
      <c r="E400" s="188">
        <v>70</v>
      </c>
      <c r="F400" s="189"/>
      <c r="G400" s="190">
        <f t="shared" si="126"/>
        <v>0</v>
      </c>
      <c r="H400" s="189"/>
      <c r="I400" s="190">
        <f t="shared" si="127"/>
        <v>0</v>
      </c>
      <c r="J400" s="189"/>
      <c r="K400" s="190">
        <f t="shared" si="128"/>
        <v>0</v>
      </c>
      <c r="L400" s="190">
        <v>12</v>
      </c>
      <c r="M400" s="190">
        <f t="shared" si="129"/>
        <v>0</v>
      </c>
      <c r="N400" s="188">
        <v>0</v>
      </c>
      <c r="O400" s="188">
        <f t="shared" si="130"/>
        <v>0</v>
      </c>
      <c r="P400" s="188">
        <v>0</v>
      </c>
      <c r="Q400" s="188">
        <f t="shared" si="131"/>
        <v>0</v>
      </c>
      <c r="R400" s="190"/>
      <c r="S400" s="190" t="s">
        <v>443</v>
      </c>
      <c r="T400" s="191" t="s">
        <v>359</v>
      </c>
      <c r="U400" s="160">
        <v>0</v>
      </c>
      <c r="V400" s="160">
        <f t="shared" si="132"/>
        <v>0</v>
      </c>
      <c r="W400" s="160"/>
      <c r="X400" s="160" t="s">
        <v>1304</v>
      </c>
      <c r="Y400" s="160" t="s">
        <v>361</v>
      </c>
      <c r="Z400" s="150"/>
      <c r="AA400" s="150"/>
      <c r="AB400" s="150"/>
      <c r="AC400" s="150"/>
      <c r="AD400" s="150"/>
      <c r="AE400" s="150"/>
      <c r="AF400" s="150"/>
      <c r="AG400" s="150" t="s">
        <v>2631</v>
      </c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</row>
    <row r="401" spans="1:60" outlineLevel="1" x14ac:dyDescent="0.25">
      <c r="A401" s="185">
        <v>367</v>
      </c>
      <c r="B401" s="186" t="s">
        <v>2619</v>
      </c>
      <c r="C401" s="192" t="s">
        <v>2972</v>
      </c>
      <c r="D401" s="187" t="s">
        <v>888</v>
      </c>
      <c r="E401" s="188">
        <v>50</v>
      </c>
      <c r="F401" s="189"/>
      <c r="G401" s="190">
        <f t="shared" si="126"/>
        <v>0</v>
      </c>
      <c r="H401" s="189"/>
      <c r="I401" s="190">
        <f t="shared" si="127"/>
        <v>0</v>
      </c>
      <c r="J401" s="189"/>
      <c r="K401" s="190">
        <f t="shared" si="128"/>
        <v>0</v>
      </c>
      <c r="L401" s="190">
        <v>12</v>
      </c>
      <c r="M401" s="190">
        <f t="shared" si="129"/>
        <v>0</v>
      </c>
      <c r="N401" s="188">
        <v>0</v>
      </c>
      <c r="O401" s="188">
        <f t="shared" si="130"/>
        <v>0</v>
      </c>
      <c r="P401" s="188">
        <v>0</v>
      </c>
      <c r="Q401" s="188">
        <f t="shared" si="131"/>
        <v>0</v>
      </c>
      <c r="R401" s="190"/>
      <c r="S401" s="190" t="s">
        <v>443</v>
      </c>
      <c r="T401" s="191" t="s">
        <v>359</v>
      </c>
      <c r="U401" s="160">
        <v>0</v>
      </c>
      <c r="V401" s="160">
        <f t="shared" si="132"/>
        <v>0</v>
      </c>
      <c r="W401" s="160"/>
      <c r="X401" s="160" t="s">
        <v>1304</v>
      </c>
      <c r="Y401" s="160" t="s">
        <v>361</v>
      </c>
      <c r="Z401" s="150"/>
      <c r="AA401" s="150"/>
      <c r="AB401" s="150"/>
      <c r="AC401" s="150"/>
      <c r="AD401" s="150"/>
      <c r="AE401" s="150"/>
      <c r="AF401" s="150"/>
      <c r="AG401" s="150" t="s">
        <v>2631</v>
      </c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</row>
    <row r="402" spans="1:60" outlineLevel="1" x14ac:dyDescent="0.25">
      <c r="A402" s="185">
        <v>368</v>
      </c>
      <c r="B402" s="186" t="s">
        <v>2619</v>
      </c>
      <c r="C402" s="192" t="s">
        <v>2973</v>
      </c>
      <c r="D402" s="187" t="s">
        <v>888</v>
      </c>
      <c r="E402" s="188">
        <v>100</v>
      </c>
      <c r="F402" s="189"/>
      <c r="G402" s="190">
        <f t="shared" si="126"/>
        <v>0</v>
      </c>
      <c r="H402" s="189"/>
      <c r="I402" s="190">
        <f t="shared" si="127"/>
        <v>0</v>
      </c>
      <c r="J402" s="189"/>
      <c r="K402" s="190">
        <f t="shared" si="128"/>
        <v>0</v>
      </c>
      <c r="L402" s="190">
        <v>12</v>
      </c>
      <c r="M402" s="190">
        <f t="shared" si="129"/>
        <v>0</v>
      </c>
      <c r="N402" s="188">
        <v>0</v>
      </c>
      <c r="O402" s="188">
        <f t="shared" si="130"/>
        <v>0</v>
      </c>
      <c r="P402" s="188">
        <v>0</v>
      </c>
      <c r="Q402" s="188">
        <f t="shared" si="131"/>
        <v>0</v>
      </c>
      <c r="R402" s="190"/>
      <c r="S402" s="190" t="s">
        <v>443</v>
      </c>
      <c r="T402" s="191" t="s">
        <v>359</v>
      </c>
      <c r="U402" s="160">
        <v>0</v>
      </c>
      <c r="V402" s="160">
        <f t="shared" si="132"/>
        <v>0</v>
      </c>
      <c r="W402" s="160"/>
      <c r="X402" s="160" t="s">
        <v>1304</v>
      </c>
      <c r="Y402" s="160" t="s">
        <v>361</v>
      </c>
      <c r="Z402" s="150"/>
      <c r="AA402" s="150"/>
      <c r="AB402" s="150"/>
      <c r="AC402" s="150"/>
      <c r="AD402" s="150"/>
      <c r="AE402" s="150"/>
      <c r="AF402" s="150"/>
      <c r="AG402" s="150" t="s">
        <v>2631</v>
      </c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</row>
    <row r="403" spans="1:60" x14ac:dyDescent="0.25">
      <c r="A403" s="162" t="s">
        <v>353</v>
      </c>
      <c r="B403" s="163" t="s">
        <v>211</v>
      </c>
      <c r="C403" s="177" t="s">
        <v>212</v>
      </c>
      <c r="D403" s="164"/>
      <c r="E403" s="165"/>
      <c r="F403" s="166"/>
      <c r="G403" s="166">
        <f>SUMIF(AG404:AG408,"&lt;&gt;NOR",G404:G408)</f>
        <v>0</v>
      </c>
      <c r="H403" s="166"/>
      <c r="I403" s="166">
        <f>SUM(I404:I408)</f>
        <v>0</v>
      </c>
      <c r="J403" s="166"/>
      <c r="K403" s="166">
        <f>SUM(K404:K408)</f>
        <v>0</v>
      </c>
      <c r="L403" s="166"/>
      <c r="M403" s="166">
        <f>SUM(M404:M408)</f>
        <v>0</v>
      </c>
      <c r="N403" s="165"/>
      <c r="O403" s="165">
        <f>SUM(O404:O408)</f>
        <v>0</v>
      </c>
      <c r="P403" s="165"/>
      <c r="Q403" s="165">
        <f>SUM(Q404:Q408)</f>
        <v>0</v>
      </c>
      <c r="R403" s="166"/>
      <c r="S403" s="166"/>
      <c r="T403" s="167"/>
      <c r="U403" s="161"/>
      <c r="V403" s="161">
        <f>SUM(V404:V408)</f>
        <v>0</v>
      </c>
      <c r="W403" s="161"/>
      <c r="X403" s="161"/>
      <c r="Y403" s="161"/>
      <c r="AG403" t="s">
        <v>354</v>
      </c>
    </row>
    <row r="404" spans="1:60" outlineLevel="1" x14ac:dyDescent="0.25">
      <c r="A404" s="185">
        <v>369</v>
      </c>
      <c r="B404" s="186" t="s">
        <v>2788</v>
      </c>
      <c r="C404" s="192" t="s">
        <v>2974</v>
      </c>
      <c r="D404" s="187" t="s">
        <v>888</v>
      </c>
      <c r="E404" s="188">
        <v>410</v>
      </c>
      <c r="F404" s="189"/>
      <c r="G404" s="190">
        <f>ROUND(E404*F404,2)</f>
        <v>0</v>
      </c>
      <c r="H404" s="189"/>
      <c r="I404" s="190">
        <f>ROUND(E404*H404,2)</f>
        <v>0</v>
      </c>
      <c r="J404" s="189"/>
      <c r="K404" s="190">
        <f>ROUND(E404*J404,2)</f>
        <v>0</v>
      </c>
      <c r="L404" s="190">
        <v>21</v>
      </c>
      <c r="M404" s="190">
        <f>G404*(1+L404/100)</f>
        <v>0</v>
      </c>
      <c r="N404" s="188">
        <v>0</v>
      </c>
      <c r="O404" s="188">
        <f>ROUND(E404*N404,2)</f>
        <v>0</v>
      </c>
      <c r="P404" s="188">
        <v>0</v>
      </c>
      <c r="Q404" s="188">
        <f>ROUND(E404*P404,2)</f>
        <v>0</v>
      </c>
      <c r="R404" s="190"/>
      <c r="S404" s="190" t="s">
        <v>443</v>
      </c>
      <c r="T404" s="191" t="s">
        <v>359</v>
      </c>
      <c r="U404" s="160">
        <v>0</v>
      </c>
      <c r="V404" s="160">
        <f>ROUND(E404*U404,2)</f>
        <v>0</v>
      </c>
      <c r="W404" s="160"/>
      <c r="X404" s="160" t="s">
        <v>1304</v>
      </c>
      <c r="Y404" s="160" t="s">
        <v>361</v>
      </c>
      <c r="Z404" s="150"/>
      <c r="AA404" s="150"/>
      <c r="AB404" s="150"/>
      <c r="AC404" s="150"/>
      <c r="AD404" s="150"/>
      <c r="AE404" s="150"/>
      <c r="AF404" s="150"/>
      <c r="AG404" s="150" t="s">
        <v>1305</v>
      </c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</row>
    <row r="405" spans="1:60" outlineLevel="1" x14ac:dyDescent="0.25">
      <c r="A405" s="185">
        <v>370</v>
      </c>
      <c r="B405" s="186" t="s">
        <v>2877</v>
      </c>
      <c r="C405" s="192" t="s">
        <v>2878</v>
      </c>
      <c r="D405" s="187" t="s">
        <v>888</v>
      </c>
      <c r="E405" s="188">
        <v>410</v>
      </c>
      <c r="F405" s="189"/>
      <c r="G405" s="190">
        <f>ROUND(E405*F405,2)</f>
        <v>0</v>
      </c>
      <c r="H405" s="189"/>
      <c r="I405" s="190">
        <f>ROUND(E405*H405,2)</f>
        <v>0</v>
      </c>
      <c r="J405" s="189"/>
      <c r="K405" s="190">
        <f>ROUND(E405*J405,2)</f>
        <v>0</v>
      </c>
      <c r="L405" s="190">
        <v>21</v>
      </c>
      <c r="M405" s="190">
        <f>G405*(1+L405/100)</f>
        <v>0</v>
      </c>
      <c r="N405" s="188">
        <v>0</v>
      </c>
      <c r="O405" s="188">
        <f>ROUND(E405*N405,2)</f>
        <v>0</v>
      </c>
      <c r="P405" s="188">
        <v>0</v>
      </c>
      <c r="Q405" s="188">
        <f>ROUND(E405*P405,2)</f>
        <v>0</v>
      </c>
      <c r="R405" s="190"/>
      <c r="S405" s="190" t="s">
        <v>443</v>
      </c>
      <c r="T405" s="191" t="s">
        <v>359</v>
      </c>
      <c r="U405" s="160">
        <v>0</v>
      </c>
      <c r="V405" s="160">
        <f>ROUND(E405*U405,2)</f>
        <v>0</v>
      </c>
      <c r="W405" s="160"/>
      <c r="X405" s="160" t="s">
        <v>410</v>
      </c>
      <c r="Y405" s="160" t="s">
        <v>361</v>
      </c>
      <c r="Z405" s="150"/>
      <c r="AA405" s="150"/>
      <c r="AB405" s="150"/>
      <c r="AC405" s="150"/>
      <c r="AD405" s="150"/>
      <c r="AE405" s="150"/>
      <c r="AF405" s="150"/>
      <c r="AG405" s="150" t="s">
        <v>1578</v>
      </c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</row>
    <row r="406" spans="1:60" outlineLevel="1" x14ac:dyDescent="0.25">
      <c r="A406" s="185">
        <v>371</v>
      </c>
      <c r="B406" s="186" t="s">
        <v>2619</v>
      </c>
      <c r="C406" s="192" t="s">
        <v>2975</v>
      </c>
      <c r="D406" s="187" t="s">
        <v>888</v>
      </c>
      <c r="E406" s="188">
        <v>260</v>
      </c>
      <c r="F406" s="189"/>
      <c r="G406" s="190">
        <f>ROUND(E406*F406,2)</f>
        <v>0</v>
      </c>
      <c r="H406" s="189"/>
      <c r="I406" s="190">
        <f>ROUND(E406*H406,2)</f>
        <v>0</v>
      </c>
      <c r="J406" s="189"/>
      <c r="K406" s="190">
        <f>ROUND(E406*J406,2)</f>
        <v>0</v>
      </c>
      <c r="L406" s="190">
        <v>12</v>
      </c>
      <c r="M406" s="190">
        <f>G406*(1+L406/100)</f>
        <v>0</v>
      </c>
      <c r="N406" s="188">
        <v>0</v>
      </c>
      <c r="O406" s="188">
        <f>ROUND(E406*N406,2)</f>
        <v>0</v>
      </c>
      <c r="P406" s="188">
        <v>0</v>
      </c>
      <c r="Q406" s="188">
        <f>ROUND(E406*P406,2)</f>
        <v>0</v>
      </c>
      <c r="R406" s="190"/>
      <c r="S406" s="190" t="s">
        <v>443</v>
      </c>
      <c r="T406" s="191" t="s">
        <v>359</v>
      </c>
      <c r="U406" s="160">
        <v>0</v>
      </c>
      <c r="V406" s="160">
        <f>ROUND(E406*U406,2)</f>
        <v>0</v>
      </c>
      <c r="W406" s="160"/>
      <c r="X406" s="160" t="s">
        <v>1304</v>
      </c>
      <c r="Y406" s="160" t="s">
        <v>361</v>
      </c>
      <c r="Z406" s="150"/>
      <c r="AA406" s="150"/>
      <c r="AB406" s="150"/>
      <c r="AC406" s="150"/>
      <c r="AD406" s="150"/>
      <c r="AE406" s="150"/>
      <c r="AF406" s="150"/>
      <c r="AG406" s="150" t="s">
        <v>2631</v>
      </c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</row>
    <row r="407" spans="1:60" outlineLevel="1" x14ac:dyDescent="0.25">
      <c r="A407" s="185">
        <v>372</v>
      </c>
      <c r="B407" s="186" t="s">
        <v>2967</v>
      </c>
      <c r="C407" s="192" t="s">
        <v>2968</v>
      </c>
      <c r="D407" s="187"/>
      <c r="E407" s="188">
        <v>0</v>
      </c>
      <c r="F407" s="189"/>
      <c r="G407" s="190">
        <f>ROUND(E407*F407,2)</f>
        <v>0</v>
      </c>
      <c r="H407" s="189"/>
      <c r="I407" s="190">
        <f>ROUND(E407*H407,2)</f>
        <v>0</v>
      </c>
      <c r="J407" s="189"/>
      <c r="K407" s="190">
        <f>ROUND(E407*J407,2)</f>
        <v>0</v>
      </c>
      <c r="L407" s="190">
        <v>21</v>
      </c>
      <c r="M407" s="190">
        <f>G407*(1+L407/100)</f>
        <v>0</v>
      </c>
      <c r="N407" s="188">
        <v>0</v>
      </c>
      <c r="O407" s="188">
        <f>ROUND(E407*N407,2)</f>
        <v>0</v>
      </c>
      <c r="P407" s="188">
        <v>0</v>
      </c>
      <c r="Q407" s="188">
        <f>ROUND(E407*P407,2)</f>
        <v>0</v>
      </c>
      <c r="R407" s="190"/>
      <c r="S407" s="190" t="s">
        <v>443</v>
      </c>
      <c r="T407" s="191" t="s">
        <v>359</v>
      </c>
      <c r="U407" s="160">
        <v>0</v>
      </c>
      <c r="V407" s="160">
        <f>ROUND(E407*U407,2)</f>
        <v>0</v>
      </c>
      <c r="W407" s="160"/>
      <c r="X407" s="160" t="s">
        <v>410</v>
      </c>
      <c r="Y407" s="160" t="s">
        <v>361</v>
      </c>
      <c r="Z407" s="150"/>
      <c r="AA407" s="150"/>
      <c r="AB407" s="150"/>
      <c r="AC407" s="150"/>
      <c r="AD407" s="150"/>
      <c r="AE407" s="150"/>
      <c r="AF407" s="150"/>
      <c r="AG407" s="150" t="s">
        <v>411</v>
      </c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</row>
    <row r="408" spans="1:60" outlineLevel="1" x14ac:dyDescent="0.25">
      <c r="A408" s="185">
        <v>373</v>
      </c>
      <c r="B408" s="186" t="s">
        <v>2619</v>
      </c>
      <c r="C408" s="192" t="s">
        <v>2976</v>
      </c>
      <c r="D408" s="187" t="s">
        <v>888</v>
      </c>
      <c r="E408" s="188">
        <v>150</v>
      </c>
      <c r="F408" s="189"/>
      <c r="G408" s="190">
        <f>ROUND(E408*F408,2)</f>
        <v>0</v>
      </c>
      <c r="H408" s="189"/>
      <c r="I408" s="190">
        <f>ROUND(E408*H408,2)</f>
        <v>0</v>
      </c>
      <c r="J408" s="189"/>
      <c r="K408" s="190">
        <f>ROUND(E408*J408,2)</f>
        <v>0</v>
      </c>
      <c r="L408" s="190">
        <v>12</v>
      </c>
      <c r="M408" s="190">
        <f>G408*(1+L408/100)</f>
        <v>0</v>
      </c>
      <c r="N408" s="188">
        <v>0</v>
      </c>
      <c r="O408" s="188">
        <f>ROUND(E408*N408,2)</f>
        <v>0</v>
      </c>
      <c r="P408" s="188">
        <v>0</v>
      </c>
      <c r="Q408" s="188">
        <f>ROUND(E408*P408,2)</f>
        <v>0</v>
      </c>
      <c r="R408" s="190"/>
      <c r="S408" s="190" t="s">
        <v>443</v>
      </c>
      <c r="T408" s="191" t="s">
        <v>359</v>
      </c>
      <c r="U408" s="160">
        <v>0</v>
      </c>
      <c r="V408" s="160">
        <f>ROUND(E408*U408,2)</f>
        <v>0</v>
      </c>
      <c r="W408" s="160"/>
      <c r="X408" s="160" t="s">
        <v>1304</v>
      </c>
      <c r="Y408" s="160" t="s">
        <v>361</v>
      </c>
      <c r="Z408" s="150"/>
      <c r="AA408" s="150"/>
      <c r="AB408" s="150"/>
      <c r="AC408" s="150"/>
      <c r="AD408" s="150"/>
      <c r="AE408" s="150"/>
      <c r="AF408" s="150"/>
      <c r="AG408" s="150" t="s">
        <v>2631</v>
      </c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</row>
    <row r="409" spans="1:60" x14ac:dyDescent="0.25">
      <c r="A409" s="162" t="s">
        <v>353</v>
      </c>
      <c r="B409" s="163" t="s">
        <v>215</v>
      </c>
      <c r="C409" s="177" t="s">
        <v>216</v>
      </c>
      <c r="D409" s="164"/>
      <c r="E409" s="165"/>
      <c r="F409" s="166"/>
      <c r="G409" s="166">
        <f>SUMIF(AG410:AG415,"&lt;&gt;NOR",G410:G415)</f>
        <v>0</v>
      </c>
      <c r="H409" s="166"/>
      <c r="I409" s="166">
        <f>SUM(I410:I415)</f>
        <v>0</v>
      </c>
      <c r="J409" s="166"/>
      <c r="K409" s="166">
        <f>SUM(K410:K415)</f>
        <v>0</v>
      </c>
      <c r="L409" s="166"/>
      <c r="M409" s="166">
        <f>SUM(M410:M415)</f>
        <v>0</v>
      </c>
      <c r="N409" s="165"/>
      <c r="O409" s="165">
        <f>SUM(O410:O415)</f>
        <v>0</v>
      </c>
      <c r="P409" s="165"/>
      <c r="Q409" s="165">
        <f>SUM(Q410:Q415)</f>
        <v>0</v>
      </c>
      <c r="R409" s="166"/>
      <c r="S409" s="166"/>
      <c r="T409" s="167"/>
      <c r="U409" s="161"/>
      <c r="V409" s="161">
        <f>SUM(V410:V415)</f>
        <v>0</v>
      </c>
      <c r="W409" s="161"/>
      <c r="X409" s="161"/>
      <c r="Y409" s="161"/>
      <c r="AG409" t="s">
        <v>354</v>
      </c>
    </row>
    <row r="410" spans="1:60" outlineLevel="1" x14ac:dyDescent="0.25">
      <c r="A410" s="185">
        <v>374</v>
      </c>
      <c r="B410" s="186" t="s">
        <v>2871</v>
      </c>
      <c r="C410" s="192" t="s">
        <v>2977</v>
      </c>
      <c r="D410" s="187" t="s">
        <v>888</v>
      </c>
      <c r="E410" s="188">
        <v>6500</v>
      </c>
      <c r="F410" s="189"/>
      <c r="G410" s="190">
        <f t="shared" ref="G410:G415" si="133">ROUND(E410*F410,2)</f>
        <v>0</v>
      </c>
      <c r="H410" s="189"/>
      <c r="I410" s="190">
        <f t="shared" ref="I410:I415" si="134">ROUND(E410*H410,2)</f>
        <v>0</v>
      </c>
      <c r="J410" s="189"/>
      <c r="K410" s="190">
        <f t="shared" ref="K410:K415" si="135">ROUND(E410*J410,2)</f>
        <v>0</v>
      </c>
      <c r="L410" s="190">
        <v>21</v>
      </c>
      <c r="M410" s="190">
        <f t="shared" ref="M410:M415" si="136">G410*(1+L410/100)</f>
        <v>0</v>
      </c>
      <c r="N410" s="188">
        <v>0</v>
      </c>
      <c r="O410" s="188">
        <f t="shared" ref="O410:O415" si="137">ROUND(E410*N410,2)</f>
        <v>0</v>
      </c>
      <c r="P410" s="188">
        <v>0</v>
      </c>
      <c r="Q410" s="188">
        <f t="shared" ref="Q410:Q415" si="138">ROUND(E410*P410,2)</f>
        <v>0</v>
      </c>
      <c r="R410" s="190"/>
      <c r="S410" s="190" t="s">
        <v>443</v>
      </c>
      <c r="T410" s="191" t="s">
        <v>359</v>
      </c>
      <c r="U410" s="160">
        <v>0</v>
      </c>
      <c r="V410" s="160">
        <f t="shared" ref="V410:V415" si="139">ROUND(E410*U410,2)</f>
        <v>0</v>
      </c>
      <c r="W410" s="160"/>
      <c r="X410" s="160" t="s">
        <v>1304</v>
      </c>
      <c r="Y410" s="160" t="s">
        <v>361</v>
      </c>
      <c r="Z410" s="150"/>
      <c r="AA410" s="150"/>
      <c r="AB410" s="150"/>
      <c r="AC410" s="150"/>
      <c r="AD410" s="150"/>
      <c r="AE410" s="150"/>
      <c r="AF410" s="150"/>
      <c r="AG410" s="150" t="s">
        <v>1305</v>
      </c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</row>
    <row r="411" spans="1:60" outlineLevel="1" x14ac:dyDescent="0.25">
      <c r="A411" s="185">
        <v>375</v>
      </c>
      <c r="B411" s="186" t="s">
        <v>2877</v>
      </c>
      <c r="C411" s="192" t="s">
        <v>2878</v>
      </c>
      <c r="D411" s="187" t="s">
        <v>888</v>
      </c>
      <c r="E411" s="188">
        <v>6500</v>
      </c>
      <c r="F411" s="189"/>
      <c r="G411" s="190">
        <f t="shared" si="133"/>
        <v>0</v>
      </c>
      <c r="H411" s="189"/>
      <c r="I411" s="190">
        <f t="shared" si="134"/>
        <v>0</v>
      </c>
      <c r="J411" s="189"/>
      <c r="K411" s="190">
        <f t="shared" si="135"/>
        <v>0</v>
      </c>
      <c r="L411" s="190">
        <v>21</v>
      </c>
      <c r="M411" s="190">
        <f t="shared" si="136"/>
        <v>0</v>
      </c>
      <c r="N411" s="188">
        <v>0</v>
      </c>
      <c r="O411" s="188">
        <f t="shared" si="137"/>
        <v>0</v>
      </c>
      <c r="P411" s="188">
        <v>0</v>
      </c>
      <c r="Q411" s="188">
        <f t="shared" si="138"/>
        <v>0</v>
      </c>
      <c r="R411" s="190"/>
      <c r="S411" s="190" t="s">
        <v>443</v>
      </c>
      <c r="T411" s="191" t="s">
        <v>359</v>
      </c>
      <c r="U411" s="160">
        <v>0</v>
      </c>
      <c r="V411" s="160">
        <f t="shared" si="139"/>
        <v>0</v>
      </c>
      <c r="W411" s="160"/>
      <c r="X411" s="160" t="s">
        <v>410</v>
      </c>
      <c r="Y411" s="160" t="s">
        <v>361</v>
      </c>
      <c r="Z411" s="150"/>
      <c r="AA411" s="150"/>
      <c r="AB411" s="150"/>
      <c r="AC411" s="150"/>
      <c r="AD411" s="150"/>
      <c r="AE411" s="150"/>
      <c r="AF411" s="150"/>
      <c r="AG411" s="150" t="s">
        <v>1780</v>
      </c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</row>
    <row r="412" spans="1:60" outlineLevel="1" x14ac:dyDescent="0.25">
      <c r="A412" s="185">
        <v>376</v>
      </c>
      <c r="B412" s="186" t="s">
        <v>2967</v>
      </c>
      <c r="C412" s="192" t="s">
        <v>2968</v>
      </c>
      <c r="D412" s="187"/>
      <c r="E412" s="188">
        <v>0</v>
      </c>
      <c r="F412" s="189"/>
      <c r="G412" s="190">
        <f t="shared" si="133"/>
        <v>0</v>
      </c>
      <c r="H412" s="189"/>
      <c r="I412" s="190">
        <f t="shared" si="134"/>
        <v>0</v>
      </c>
      <c r="J412" s="189"/>
      <c r="K412" s="190">
        <f t="shared" si="135"/>
        <v>0</v>
      </c>
      <c r="L412" s="190">
        <v>21</v>
      </c>
      <c r="M412" s="190">
        <f t="shared" si="136"/>
        <v>0</v>
      </c>
      <c r="N412" s="188">
        <v>0</v>
      </c>
      <c r="O412" s="188">
        <f t="shared" si="137"/>
        <v>0</v>
      </c>
      <c r="P412" s="188">
        <v>0</v>
      </c>
      <c r="Q412" s="188">
        <f t="shared" si="138"/>
        <v>0</v>
      </c>
      <c r="R412" s="190"/>
      <c r="S412" s="190" t="s">
        <v>443</v>
      </c>
      <c r="T412" s="191" t="s">
        <v>359</v>
      </c>
      <c r="U412" s="160">
        <v>0</v>
      </c>
      <c r="V412" s="160">
        <f t="shared" si="139"/>
        <v>0</v>
      </c>
      <c r="W412" s="160"/>
      <c r="X412" s="160" t="s">
        <v>410</v>
      </c>
      <c r="Y412" s="160" t="s">
        <v>361</v>
      </c>
      <c r="Z412" s="150"/>
      <c r="AA412" s="150"/>
      <c r="AB412" s="150"/>
      <c r="AC412" s="150"/>
      <c r="AD412" s="150"/>
      <c r="AE412" s="150"/>
      <c r="AF412" s="150"/>
      <c r="AG412" s="150" t="s">
        <v>411</v>
      </c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</row>
    <row r="413" spans="1:60" outlineLevel="1" x14ac:dyDescent="0.25">
      <c r="A413" s="185">
        <v>377</v>
      </c>
      <c r="B413" s="186" t="s">
        <v>2619</v>
      </c>
      <c r="C413" s="192" t="s">
        <v>2978</v>
      </c>
      <c r="D413" s="187" t="s">
        <v>888</v>
      </c>
      <c r="E413" s="188">
        <v>4000</v>
      </c>
      <c r="F413" s="189"/>
      <c r="G413" s="190">
        <f t="shared" si="133"/>
        <v>0</v>
      </c>
      <c r="H413" s="189"/>
      <c r="I413" s="190">
        <f t="shared" si="134"/>
        <v>0</v>
      </c>
      <c r="J413" s="189"/>
      <c r="K413" s="190">
        <f t="shared" si="135"/>
        <v>0</v>
      </c>
      <c r="L413" s="190">
        <v>12</v>
      </c>
      <c r="M413" s="190">
        <f t="shared" si="136"/>
        <v>0</v>
      </c>
      <c r="N413" s="188">
        <v>0</v>
      </c>
      <c r="O413" s="188">
        <f t="shared" si="137"/>
        <v>0</v>
      </c>
      <c r="P413" s="188">
        <v>0</v>
      </c>
      <c r="Q413" s="188">
        <f t="shared" si="138"/>
        <v>0</v>
      </c>
      <c r="R413" s="190"/>
      <c r="S413" s="190" t="s">
        <v>443</v>
      </c>
      <c r="T413" s="191" t="s">
        <v>359</v>
      </c>
      <c r="U413" s="160">
        <v>0</v>
      </c>
      <c r="V413" s="160">
        <f t="shared" si="139"/>
        <v>0</v>
      </c>
      <c r="W413" s="160"/>
      <c r="X413" s="160" t="s">
        <v>1304</v>
      </c>
      <c r="Y413" s="160" t="s">
        <v>361</v>
      </c>
      <c r="Z413" s="150"/>
      <c r="AA413" s="150"/>
      <c r="AB413" s="150"/>
      <c r="AC413" s="150"/>
      <c r="AD413" s="150"/>
      <c r="AE413" s="150"/>
      <c r="AF413" s="150"/>
      <c r="AG413" s="150" t="s">
        <v>2631</v>
      </c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</row>
    <row r="414" spans="1:60" outlineLevel="1" x14ac:dyDescent="0.25">
      <c r="A414" s="185">
        <v>378</v>
      </c>
      <c r="B414" s="186" t="s">
        <v>2619</v>
      </c>
      <c r="C414" s="192" t="s">
        <v>2979</v>
      </c>
      <c r="D414" s="187" t="s">
        <v>888</v>
      </c>
      <c r="E414" s="188">
        <v>2000</v>
      </c>
      <c r="F414" s="189"/>
      <c r="G414" s="190">
        <f t="shared" si="133"/>
        <v>0</v>
      </c>
      <c r="H414" s="189"/>
      <c r="I414" s="190">
        <f t="shared" si="134"/>
        <v>0</v>
      </c>
      <c r="J414" s="189"/>
      <c r="K414" s="190">
        <f t="shared" si="135"/>
        <v>0</v>
      </c>
      <c r="L414" s="190">
        <v>12</v>
      </c>
      <c r="M414" s="190">
        <f t="shared" si="136"/>
        <v>0</v>
      </c>
      <c r="N414" s="188">
        <v>0</v>
      </c>
      <c r="O414" s="188">
        <f t="shared" si="137"/>
        <v>0</v>
      </c>
      <c r="P414" s="188">
        <v>0</v>
      </c>
      <c r="Q414" s="188">
        <f t="shared" si="138"/>
        <v>0</v>
      </c>
      <c r="R414" s="190"/>
      <c r="S414" s="190" t="s">
        <v>443</v>
      </c>
      <c r="T414" s="191" t="s">
        <v>359</v>
      </c>
      <c r="U414" s="160">
        <v>0</v>
      </c>
      <c r="V414" s="160">
        <f t="shared" si="139"/>
        <v>0</v>
      </c>
      <c r="W414" s="160"/>
      <c r="X414" s="160" t="s">
        <v>1304</v>
      </c>
      <c r="Y414" s="160" t="s">
        <v>361</v>
      </c>
      <c r="Z414" s="150"/>
      <c r="AA414" s="150"/>
      <c r="AB414" s="150"/>
      <c r="AC414" s="150"/>
      <c r="AD414" s="150"/>
      <c r="AE414" s="150"/>
      <c r="AF414" s="150"/>
      <c r="AG414" s="150" t="s">
        <v>2631</v>
      </c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</row>
    <row r="415" spans="1:60" outlineLevel="1" x14ac:dyDescent="0.25">
      <c r="A415" s="185">
        <v>379</v>
      </c>
      <c r="B415" s="186" t="s">
        <v>2619</v>
      </c>
      <c r="C415" s="192" t="s">
        <v>2980</v>
      </c>
      <c r="D415" s="187" t="s">
        <v>888</v>
      </c>
      <c r="E415" s="188">
        <v>500</v>
      </c>
      <c r="F415" s="189"/>
      <c r="G415" s="190">
        <f t="shared" si="133"/>
        <v>0</v>
      </c>
      <c r="H415" s="189"/>
      <c r="I415" s="190">
        <f t="shared" si="134"/>
        <v>0</v>
      </c>
      <c r="J415" s="189"/>
      <c r="K415" s="190">
        <f t="shared" si="135"/>
        <v>0</v>
      </c>
      <c r="L415" s="190">
        <v>12</v>
      </c>
      <c r="M415" s="190">
        <f t="shared" si="136"/>
        <v>0</v>
      </c>
      <c r="N415" s="188">
        <v>0</v>
      </c>
      <c r="O415" s="188">
        <f t="shared" si="137"/>
        <v>0</v>
      </c>
      <c r="P415" s="188">
        <v>0</v>
      </c>
      <c r="Q415" s="188">
        <f t="shared" si="138"/>
        <v>0</v>
      </c>
      <c r="R415" s="190"/>
      <c r="S415" s="190" t="s">
        <v>443</v>
      </c>
      <c r="T415" s="191" t="s">
        <v>359</v>
      </c>
      <c r="U415" s="160">
        <v>0</v>
      </c>
      <c r="V415" s="160">
        <f t="shared" si="139"/>
        <v>0</v>
      </c>
      <c r="W415" s="160"/>
      <c r="X415" s="160" t="s">
        <v>1304</v>
      </c>
      <c r="Y415" s="160" t="s">
        <v>361</v>
      </c>
      <c r="Z415" s="150"/>
      <c r="AA415" s="150"/>
      <c r="AB415" s="150"/>
      <c r="AC415" s="150"/>
      <c r="AD415" s="150"/>
      <c r="AE415" s="150"/>
      <c r="AF415" s="150"/>
      <c r="AG415" s="150" t="s">
        <v>2631</v>
      </c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</row>
    <row r="416" spans="1:60" x14ac:dyDescent="0.25">
      <c r="A416" s="162" t="s">
        <v>353</v>
      </c>
      <c r="B416" s="163" t="s">
        <v>219</v>
      </c>
      <c r="C416" s="177" t="s">
        <v>220</v>
      </c>
      <c r="D416" s="164"/>
      <c r="E416" s="165"/>
      <c r="F416" s="166"/>
      <c r="G416" s="166">
        <f>SUMIF(AG417:AG419,"&lt;&gt;NOR",G417:G419)</f>
        <v>0</v>
      </c>
      <c r="H416" s="166"/>
      <c r="I416" s="166">
        <f>SUM(I417:I419)</f>
        <v>0</v>
      </c>
      <c r="J416" s="166"/>
      <c r="K416" s="166">
        <f>SUM(K417:K419)</f>
        <v>0</v>
      </c>
      <c r="L416" s="166"/>
      <c r="M416" s="166">
        <f>SUM(M417:M419)</f>
        <v>0</v>
      </c>
      <c r="N416" s="165"/>
      <c r="O416" s="165">
        <f>SUM(O417:O419)</f>
        <v>0</v>
      </c>
      <c r="P416" s="165"/>
      <c r="Q416" s="165">
        <f>SUM(Q417:Q419)</f>
        <v>0</v>
      </c>
      <c r="R416" s="166"/>
      <c r="S416" s="166"/>
      <c r="T416" s="167"/>
      <c r="U416" s="161"/>
      <c r="V416" s="161">
        <f>SUM(V417:V419)</f>
        <v>0</v>
      </c>
      <c r="W416" s="161"/>
      <c r="X416" s="161"/>
      <c r="Y416" s="161"/>
      <c r="AG416" t="s">
        <v>354</v>
      </c>
    </row>
    <row r="417" spans="1:60" ht="20.399999999999999" outlineLevel="1" x14ac:dyDescent="0.25">
      <c r="A417" s="185">
        <v>380</v>
      </c>
      <c r="B417" s="186" t="s">
        <v>2981</v>
      </c>
      <c r="C417" s="192" t="s">
        <v>2982</v>
      </c>
      <c r="D417" s="187" t="s">
        <v>888</v>
      </c>
      <c r="E417" s="188">
        <v>40</v>
      </c>
      <c r="F417" s="189"/>
      <c r="G417" s="190">
        <f>ROUND(E417*F417,2)</f>
        <v>0</v>
      </c>
      <c r="H417" s="189"/>
      <c r="I417" s="190">
        <f>ROUND(E417*H417,2)</f>
        <v>0</v>
      </c>
      <c r="J417" s="189"/>
      <c r="K417" s="190">
        <f>ROUND(E417*J417,2)</f>
        <v>0</v>
      </c>
      <c r="L417" s="190">
        <v>21</v>
      </c>
      <c r="M417" s="190">
        <f>G417*(1+L417/100)</f>
        <v>0</v>
      </c>
      <c r="N417" s="188">
        <v>0</v>
      </c>
      <c r="O417" s="188">
        <f>ROUND(E417*N417,2)</f>
        <v>0</v>
      </c>
      <c r="P417" s="188">
        <v>0</v>
      </c>
      <c r="Q417" s="188">
        <f>ROUND(E417*P417,2)</f>
        <v>0</v>
      </c>
      <c r="R417" s="190"/>
      <c r="S417" s="190" t="s">
        <v>443</v>
      </c>
      <c r="T417" s="191" t="s">
        <v>359</v>
      </c>
      <c r="U417" s="160">
        <v>0</v>
      </c>
      <c r="V417" s="160">
        <f>ROUND(E417*U417,2)</f>
        <v>0</v>
      </c>
      <c r="W417" s="160"/>
      <c r="X417" s="160" t="s">
        <v>410</v>
      </c>
      <c r="Y417" s="160" t="s">
        <v>361</v>
      </c>
      <c r="Z417" s="150"/>
      <c r="AA417" s="150"/>
      <c r="AB417" s="150"/>
      <c r="AC417" s="150"/>
      <c r="AD417" s="150"/>
      <c r="AE417" s="150"/>
      <c r="AF417" s="150"/>
      <c r="AG417" s="150" t="s">
        <v>1578</v>
      </c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</row>
    <row r="418" spans="1:60" outlineLevel="1" x14ac:dyDescent="0.25">
      <c r="A418" s="185">
        <v>381</v>
      </c>
      <c r="B418" s="186" t="s">
        <v>2983</v>
      </c>
      <c r="C418" s="192" t="s">
        <v>2984</v>
      </c>
      <c r="D418" s="187"/>
      <c r="E418" s="188">
        <v>0</v>
      </c>
      <c r="F418" s="189"/>
      <c r="G418" s="190">
        <f>ROUND(E418*F418,2)</f>
        <v>0</v>
      </c>
      <c r="H418" s="189"/>
      <c r="I418" s="190">
        <f>ROUND(E418*H418,2)</f>
        <v>0</v>
      </c>
      <c r="J418" s="189"/>
      <c r="K418" s="190">
        <f>ROUND(E418*J418,2)</f>
        <v>0</v>
      </c>
      <c r="L418" s="190">
        <v>21</v>
      </c>
      <c r="M418" s="190">
        <f>G418*(1+L418/100)</f>
        <v>0</v>
      </c>
      <c r="N418" s="188">
        <v>0</v>
      </c>
      <c r="O418" s="188">
        <f>ROUND(E418*N418,2)</f>
        <v>0</v>
      </c>
      <c r="P418" s="188">
        <v>0</v>
      </c>
      <c r="Q418" s="188">
        <f>ROUND(E418*P418,2)</f>
        <v>0</v>
      </c>
      <c r="R418" s="190"/>
      <c r="S418" s="190" t="s">
        <v>443</v>
      </c>
      <c r="T418" s="191" t="s">
        <v>359</v>
      </c>
      <c r="U418" s="160">
        <v>0</v>
      </c>
      <c r="V418" s="160">
        <f>ROUND(E418*U418,2)</f>
        <v>0</v>
      </c>
      <c r="W418" s="160"/>
      <c r="X418" s="160" t="s">
        <v>410</v>
      </c>
      <c r="Y418" s="160" t="s">
        <v>361</v>
      </c>
      <c r="Z418" s="150"/>
      <c r="AA418" s="150"/>
      <c r="AB418" s="150"/>
      <c r="AC418" s="150"/>
      <c r="AD418" s="150"/>
      <c r="AE418" s="150"/>
      <c r="AF418" s="150"/>
      <c r="AG418" s="150" t="s">
        <v>411</v>
      </c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</row>
    <row r="419" spans="1:60" outlineLevel="1" x14ac:dyDescent="0.25">
      <c r="A419" s="185">
        <v>382</v>
      </c>
      <c r="B419" s="186" t="s">
        <v>2619</v>
      </c>
      <c r="C419" s="192" t="s">
        <v>2985</v>
      </c>
      <c r="D419" s="187" t="s">
        <v>888</v>
      </c>
      <c r="E419" s="188">
        <v>40</v>
      </c>
      <c r="F419" s="189"/>
      <c r="G419" s="190">
        <f>ROUND(E419*F419,2)</f>
        <v>0</v>
      </c>
      <c r="H419" s="189"/>
      <c r="I419" s="190">
        <f>ROUND(E419*H419,2)</f>
        <v>0</v>
      </c>
      <c r="J419" s="189"/>
      <c r="K419" s="190">
        <f>ROUND(E419*J419,2)</f>
        <v>0</v>
      </c>
      <c r="L419" s="190">
        <v>12</v>
      </c>
      <c r="M419" s="190">
        <f>G419*(1+L419/100)</f>
        <v>0</v>
      </c>
      <c r="N419" s="188">
        <v>0</v>
      </c>
      <c r="O419" s="188">
        <f>ROUND(E419*N419,2)</f>
        <v>0</v>
      </c>
      <c r="P419" s="188">
        <v>0</v>
      </c>
      <c r="Q419" s="188">
        <f>ROUND(E419*P419,2)</f>
        <v>0</v>
      </c>
      <c r="R419" s="190"/>
      <c r="S419" s="190" t="s">
        <v>443</v>
      </c>
      <c r="T419" s="191" t="s">
        <v>359</v>
      </c>
      <c r="U419" s="160">
        <v>0</v>
      </c>
      <c r="V419" s="160">
        <f>ROUND(E419*U419,2)</f>
        <v>0</v>
      </c>
      <c r="W419" s="160"/>
      <c r="X419" s="160" t="s">
        <v>1304</v>
      </c>
      <c r="Y419" s="160" t="s">
        <v>361</v>
      </c>
      <c r="Z419" s="150"/>
      <c r="AA419" s="150"/>
      <c r="AB419" s="150"/>
      <c r="AC419" s="150"/>
      <c r="AD419" s="150"/>
      <c r="AE419" s="150"/>
      <c r="AF419" s="150"/>
      <c r="AG419" s="150" t="s">
        <v>2631</v>
      </c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</row>
    <row r="420" spans="1:60" x14ac:dyDescent="0.25">
      <c r="A420" s="162" t="s">
        <v>353</v>
      </c>
      <c r="B420" s="163" t="s">
        <v>223</v>
      </c>
      <c r="C420" s="177" t="s">
        <v>224</v>
      </c>
      <c r="D420" s="164"/>
      <c r="E420" s="165"/>
      <c r="F420" s="166"/>
      <c r="G420" s="166">
        <f>SUMIF(AG421:AG452,"&lt;&gt;NOR",G421:G452)</f>
        <v>0</v>
      </c>
      <c r="H420" s="166"/>
      <c r="I420" s="166">
        <f>SUM(I421:I452)</f>
        <v>0</v>
      </c>
      <c r="J420" s="166"/>
      <c r="K420" s="166">
        <f>SUM(K421:K452)</f>
        <v>0</v>
      </c>
      <c r="L420" s="166"/>
      <c r="M420" s="166">
        <f>SUM(M421:M452)</f>
        <v>0</v>
      </c>
      <c r="N420" s="165"/>
      <c r="O420" s="165">
        <f>SUM(O421:O452)</f>
        <v>0</v>
      </c>
      <c r="P420" s="165"/>
      <c r="Q420" s="165">
        <f>SUM(Q421:Q452)</f>
        <v>0</v>
      </c>
      <c r="R420" s="166"/>
      <c r="S420" s="166"/>
      <c r="T420" s="167"/>
      <c r="U420" s="161"/>
      <c r="V420" s="161">
        <f>SUM(V421:V452)</f>
        <v>0</v>
      </c>
      <c r="W420" s="161"/>
      <c r="X420" s="161"/>
      <c r="Y420" s="161"/>
      <c r="AG420" t="s">
        <v>354</v>
      </c>
    </row>
    <row r="421" spans="1:60" outlineLevel="1" x14ac:dyDescent="0.25">
      <c r="A421" s="185">
        <v>383</v>
      </c>
      <c r="B421" s="186" t="s">
        <v>2986</v>
      </c>
      <c r="C421" s="192" t="s">
        <v>2987</v>
      </c>
      <c r="D421" s="187" t="s">
        <v>446</v>
      </c>
      <c r="E421" s="188">
        <v>2265</v>
      </c>
      <c r="F421" s="189"/>
      <c r="G421" s="190">
        <f t="shared" ref="G421:G452" si="140">ROUND(E421*F421,2)</f>
        <v>0</v>
      </c>
      <c r="H421" s="189"/>
      <c r="I421" s="190">
        <f t="shared" ref="I421:I452" si="141">ROUND(E421*H421,2)</f>
        <v>0</v>
      </c>
      <c r="J421" s="189"/>
      <c r="K421" s="190">
        <f t="shared" ref="K421:K452" si="142">ROUND(E421*J421,2)</f>
        <v>0</v>
      </c>
      <c r="L421" s="190">
        <v>21</v>
      </c>
      <c r="M421" s="190">
        <f t="shared" ref="M421:M452" si="143">G421*(1+L421/100)</f>
        <v>0</v>
      </c>
      <c r="N421" s="188">
        <v>0</v>
      </c>
      <c r="O421" s="188">
        <f t="shared" ref="O421:O452" si="144">ROUND(E421*N421,2)</f>
        <v>0</v>
      </c>
      <c r="P421" s="188">
        <v>0</v>
      </c>
      <c r="Q421" s="188">
        <f t="shared" ref="Q421:Q452" si="145">ROUND(E421*P421,2)</f>
        <v>0</v>
      </c>
      <c r="R421" s="190"/>
      <c r="S421" s="190" t="s">
        <v>443</v>
      </c>
      <c r="T421" s="191" t="s">
        <v>359</v>
      </c>
      <c r="U421" s="160">
        <v>0</v>
      </c>
      <c r="V421" s="160">
        <f t="shared" ref="V421:V452" si="146">ROUND(E421*U421,2)</f>
        <v>0</v>
      </c>
      <c r="W421" s="160"/>
      <c r="X421" s="160" t="s">
        <v>410</v>
      </c>
      <c r="Y421" s="160" t="s">
        <v>361</v>
      </c>
      <c r="Z421" s="150"/>
      <c r="AA421" s="150"/>
      <c r="AB421" s="150"/>
      <c r="AC421" s="150"/>
      <c r="AD421" s="150"/>
      <c r="AE421" s="150"/>
      <c r="AF421" s="150"/>
      <c r="AG421" s="150" t="s">
        <v>1578</v>
      </c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</row>
    <row r="422" spans="1:60" outlineLevel="1" x14ac:dyDescent="0.25">
      <c r="A422" s="185">
        <v>384</v>
      </c>
      <c r="B422" s="186" t="s">
        <v>2988</v>
      </c>
      <c r="C422" s="192" t="s">
        <v>2989</v>
      </c>
      <c r="D422" s="187" t="s">
        <v>446</v>
      </c>
      <c r="E422" s="188">
        <v>590</v>
      </c>
      <c r="F422" s="189"/>
      <c r="G422" s="190">
        <f t="shared" si="140"/>
        <v>0</v>
      </c>
      <c r="H422" s="189"/>
      <c r="I422" s="190">
        <f t="shared" si="141"/>
        <v>0</v>
      </c>
      <c r="J422" s="189"/>
      <c r="K422" s="190">
        <f t="shared" si="142"/>
        <v>0</v>
      </c>
      <c r="L422" s="190">
        <v>21</v>
      </c>
      <c r="M422" s="190">
        <f t="shared" si="143"/>
        <v>0</v>
      </c>
      <c r="N422" s="188">
        <v>0</v>
      </c>
      <c r="O422" s="188">
        <f t="shared" si="144"/>
        <v>0</v>
      </c>
      <c r="P422" s="188">
        <v>0</v>
      </c>
      <c r="Q422" s="188">
        <f t="shared" si="145"/>
        <v>0</v>
      </c>
      <c r="R422" s="190"/>
      <c r="S422" s="190" t="s">
        <v>443</v>
      </c>
      <c r="T422" s="191" t="s">
        <v>359</v>
      </c>
      <c r="U422" s="160">
        <v>0</v>
      </c>
      <c r="V422" s="160">
        <f t="shared" si="146"/>
        <v>0</v>
      </c>
      <c r="W422" s="160"/>
      <c r="X422" s="160" t="s">
        <v>410</v>
      </c>
      <c r="Y422" s="160" t="s">
        <v>361</v>
      </c>
      <c r="Z422" s="150"/>
      <c r="AA422" s="150"/>
      <c r="AB422" s="150"/>
      <c r="AC422" s="150"/>
      <c r="AD422" s="150"/>
      <c r="AE422" s="150"/>
      <c r="AF422" s="150"/>
      <c r="AG422" s="150" t="s">
        <v>1578</v>
      </c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</row>
    <row r="423" spans="1:60" ht="20.399999999999999" outlineLevel="1" x14ac:dyDescent="0.25">
      <c r="A423" s="185">
        <v>385</v>
      </c>
      <c r="B423" s="186" t="s">
        <v>2990</v>
      </c>
      <c r="C423" s="192" t="s">
        <v>2991</v>
      </c>
      <c r="D423" s="187" t="s">
        <v>446</v>
      </c>
      <c r="E423" s="188">
        <v>1717</v>
      </c>
      <c r="F423" s="189"/>
      <c r="G423" s="190">
        <f t="shared" si="140"/>
        <v>0</v>
      </c>
      <c r="H423" s="189"/>
      <c r="I423" s="190">
        <f t="shared" si="141"/>
        <v>0</v>
      </c>
      <c r="J423" s="189"/>
      <c r="K423" s="190">
        <f t="shared" si="142"/>
        <v>0</v>
      </c>
      <c r="L423" s="190">
        <v>21</v>
      </c>
      <c r="M423" s="190">
        <f t="shared" si="143"/>
        <v>0</v>
      </c>
      <c r="N423" s="188">
        <v>0</v>
      </c>
      <c r="O423" s="188">
        <f t="shared" si="144"/>
        <v>0</v>
      </c>
      <c r="P423" s="188">
        <v>0</v>
      </c>
      <c r="Q423" s="188">
        <f t="shared" si="145"/>
        <v>0</v>
      </c>
      <c r="R423" s="190"/>
      <c r="S423" s="190" t="s">
        <v>443</v>
      </c>
      <c r="T423" s="191" t="s">
        <v>359</v>
      </c>
      <c r="U423" s="160">
        <v>0</v>
      </c>
      <c r="V423" s="160">
        <f t="shared" si="146"/>
        <v>0</v>
      </c>
      <c r="W423" s="160"/>
      <c r="X423" s="160" t="s">
        <v>410</v>
      </c>
      <c r="Y423" s="160" t="s">
        <v>361</v>
      </c>
      <c r="Z423" s="150"/>
      <c r="AA423" s="150"/>
      <c r="AB423" s="150"/>
      <c r="AC423" s="150"/>
      <c r="AD423" s="150"/>
      <c r="AE423" s="150"/>
      <c r="AF423" s="150"/>
      <c r="AG423" s="150" t="s">
        <v>1578</v>
      </c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</row>
    <row r="424" spans="1:60" outlineLevel="1" x14ac:dyDescent="0.25">
      <c r="A424" s="185">
        <v>386</v>
      </c>
      <c r="B424" s="186" t="s">
        <v>2992</v>
      </c>
      <c r="C424" s="192" t="s">
        <v>2993</v>
      </c>
      <c r="D424" s="187" t="s">
        <v>1246</v>
      </c>
      <c r="E424" s="188">
        <v>119.46</v>
      </c>
      <c r="F424" s="189"/>
      <c r="G424" s="190">
        <f t="shared" si="140"/>
        <v>0</v>
      </c>
      <c r="H424" s="189"/>
      <c r="I424" s="190">
        <f t="shared" si="141"/>
        <v>0</v>
      </c>
      <c r="J424" s="189"/>
      <c r="K424" s="190">
        <f t="shared" si="142"/>
        <v>0</v>
      </c>
      <c r="L424" s="190">
        <v>12</v>
      </c>
      <c r="M424" s="190">
        <f t="shared" si="143"/>
        <v>0</v>
      </c>
      <c r="N424" s="188">
        <v>0</v>
      </c>
      <c r="O424" s="188">
        <f t="shared" si="144"/>
        <v>0</v>
      </c>
      <c r="P424" s="188">
        <v>0</v>
      </c>
      <c r="Q424" s="188">
        <f t="shared" si="145"/>
        <v>0</v>
      </c>
      <c r="R424" s="190"/>
      <c r="S424" s="190" t="s">
        <v>443</v>
      </c>
      <c r="T424" s="191" t="s">
        <v>359</v>
      </c>
      <c r="U424" s="160">
        <v>0</v>
      </c>
      <c r="V424" s="160">
        <f t="shared" si="146"/>
        <v>0</v>
      </c>
      <c r="W424" s="160"/>
      <c r="X424" s="160" t="s">
        <v>744</v>
      </c>
      <c r="Y424" s="160" t="s">
        <v>361</v>
      </c>
      <c r="Z424" s="150"/>
      <c r="AA424" s="150"/>
      <c r="AB424" s="150"/>
      <c r="AC424" s="150"/>
      <c r="AD424" s="150"/>
      <c r="AE424" s="150"/>
      <c r="AF424" s="150"/>
      <c r="AG424" s="150" t="s">
        <v>1758</v>
      </c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</row>
    <row r="425" spans="1:60" outlineLevel="1" x14ac:dyDescent="0.25">
      <c r="A425" s="185">
        <v>387</v>
      </c>
      <c r="B425" s="186" t="s">
        <v>2992</v>
      </c>
      <c r="C425" s="192" t="s">
        <v>2994</v>
      </c>
      <c r="D425" s="187" t="s">
        <v>1246</v>
      </c>
      <c r="E425" s="188">
        <v>17.7</v>
      </c>
      <c r="F425" s="189"/>
      <c r="G425" s="190">
        <f t="shared" si="140"/>
        <v>0</v>
      </c>
      <c r="H425" s="189"/>
      <c r="I425" s="190">
        <f t="shared" si="141"/>
        <v>0</v>
      </c>
      <c r="J425" s="189"/>
      <c r="K425" s="190">
        <f t="shared" si="142"/>
        <v>0</v>
      </c>
      <c r="L425" s="190">
        <v>12</v>
      </c>
      <c r="M425" s="190">
        <f t="shared" si="143"/>
        <v>0</v>
      </c>
      <c r="N425" s="188">
        <v>0</v>
      </c>
      <c r="O425" s="188">
        <f t="shared" si="144"/>
        <v>0</v>
      </c>
      <c r="P425" s="188">
        <v>0</v>
      </c>
      <c r="Q425" s="188">
        <f t="shared" si="145"/>
        <v>0</v>
      </c>
      <c r="R425" s="190"/>
      <c r="S425" s="190" t="s">
        <v>443</v>
      </c>
      <c r="T425" s="191" t="s">
        <v>359</v>
      </c>
      <c r="U425" s="160">
        <v>0</v>
      </c>
      <c r="V425" s="160">
        <f t="shared" si="146"/>
        <v>0</v>
      </c>
      <c r="W425" s="160"/>
      <c r="X425" s="160" t="s">
        <v>1304</v>
      </c>
      <c r="Y425" s="160" t="s">
        <v>361</v>
      </c>
      <c r="Z425" s="150"/>
      <c r="AA425" s="150"/>
      <c r="AB425" s="150"/>
      <c r="AC425" s="150"/>
      <c r="AD425" s="150"/>
      <c r="AE425" s="150"/>
      <c r="AF425" s="150"/>
      <c r="AG425" s="150" t="s">
        <v>2631</v>
      </c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</row>
    <row r="426" spans="1:60" outlineLevel="1" x14ac:dyDescent="0.25">
      <c r="A426" s="185">
        <v>388</v>
      </c>
      <c r="B426" s="186" t="s">
        <v>2995</v>
      </c>
      <c r="C426" s="192" t="s">
        <v>2996</v>
      </c>
      <c r="D426" s="187" t="s">
        <v>446</v>
      </c>
      <c r="E426" s="188">
        <v>3982</v>
      </c>
      <c r="F426" s="189"/>
      <c r="G426" s="190">
        <f t="shared" si="140"/>
        <v>0</v>
      </c>
      <c r="H426" s="189"/>
      <c r="I426" s="190">
        <f t="shared" si="141"/>
        <v>0</v>
      </c>
      <c r="J426" s="189"/>
      <c r="K426" s="190">
        <f t="shared" si="142"/>
        <v>0</v>
      </c>
      <c r="L426" s="190">
        <v>21</v>
      </c>
      <c r="M426" s="190">
        <f t="shared" si="143"/>
        <v>0</v>
      </c>
      <c r="N426" s="188">
        <v>0</v>
      </c>
      <c r="O426" s="188">
        <f t="shared" si="144"/>
        <v>0</v>
      </c>
      <c r="P426" s="188">
        <v>0</v>
      </c>
      <c r="Q426" s="188">
        <f t="shared" si="145"/>
        <v>0</v>
      </c>
      <c r="R426" s="190"/>
      <c r="S426" s="190" t="s">
        <v>443</v>
      </c>
      <c r="T426" s="191" t="s">
        <v>359</v>
      </c>
      <c r="U426" s="160">
        <v>0</v>
      </c>
      <c r="V426" s="160">
        <f t="shared" si="146"/>
        <v>0</v>
      </c>
      <c r="W426" s="160"/>
      <c r="X426" s="160" t="s">
        <v>410</v>
      </c>
      <c r="Y426" s="160" t="s">
        <v>361</v>
      </c>
      <c r="Z426" s="150"/>
      <c r="AA426" s="150"/>
      <c r="AB426" s="150"/>
      <c r="AC426" s="150"/>
      <c r="AD426" s="150"/>
      <c r="AE426" s="150"/>
      <c r="AF426" s="150"/>
      <c r="AG426" s="150" t="s">
        <v>1578</v>
      </c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</row>
    <row r="427" spans="1:60" outlineLevel="1" x14ac:dyDescent="0.25">
      <c r="A427" s="185">
        <v>389</v>
      </c>
      <c r="B427" s="186" t="s">
        <v>2995</v>
      </c>
      <c r="C427" s="192" t="s">
        <v>2997</v>
      </c>
      <c r="D427" s="187" t="s">
        <v>446</v>
      </c>
      <c r="E427" s="188">
        <v>590</v>
      </c>
      <c r="F427" s="189"/>
      <c r="G427" s="190">
        <f t="shared" si="140"/>
        <v>0</v>
      </c>
      <c r="H427" s="189"/>
      <c r="I427" s="190">
        <f t="shared" si="141"/>
        <v>0</v>
      </c>
      <c r="J427" s="189"/>
      <c r="K427" s="190">
        <f t="shared" si="142"/>
        <v>0</v>
      </c>
      <c r="L427" s="190">
        <v>21</v>
      </c>
      <c r="M427" s="190">
        <f t="shared" si="143"/>
        <v>0</v>
      </c>
      <c r="N427" s="188">
        <v>0</v>
      </c>
      <c r="O427" s="188">
        <f t="shared" si="144"/>
        <v>0</v>
      </c>
      <c r="P427" s="188">
        <v>0</v>
      </c>
      <c r="Q427" s="188">
        <f t="shared" si="145"/>
        <v>0</v>
      </c>
      <c r="R427" s="190"/>
      <c r="S427" s="190" t="s">
        <v>443</v>
      </c>
      <c r="T427" s="191" t="s">
        <v>359</v>
      </c>
      <c r="U427" s="160">
        <v>0</v>
      </c>
      <c r="V427" s="160">
        <f t="shared" si="146"/>
        <v>0</v>
      </c>
      <c r="W427" s="160"/>
      <c r="X427" s="160" t="s">
        <v>1304</v>
      </c>
      <c r="Y427" s="160" t="s">
        <v>361</v>
      </c>
      <c r="Z427" s="150"/>
      <c r="AA427" s="150"/>
      <c r="AB427" s="150"/>
      <c r="AC427" s="150"/>
      <c r="AD427" s="150"/>
      <c r="AE427" s="150"/>
      <c r="AF427" s="150"/>
      <c r="AG427" s="150" t="s">
        <v>1305</v>
      </c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</row>
    <row r="428" spans="1:60" outlineLevel="1" x14ac:dyDescent="0.25">
      <c r="A428" s="185">
        <v>390</v>
      </c>
      <c r="B428" s="186" t="s">
        <v>2809</v>
      </c>
      <c r="C428" s="192" t="s">
        <v>2998</v>
      </c>
      <c r="D428" s="187" t="s">
        <v>407</v>
      </c>
      <c r="E428" s="188">
        <v>398.2</v>
      </c>
      <c r="F428" s="189"/>
      <c r="G428" s="190">
        <f t="shared" si="140"/>
        <v>0</v>
      </c>
      <c r="H428" s="189"/>
      <c r="I428" s="190">
        <f t="shared" si="141"/>
        <v>0</v>
      </c>
      <c r="J428" s="189"/>
      <c r="K428" s="190">
        <f t="shared" si="142"/>
        <v>0</v>
      </c>
      <c r="L428" s="190">
        <v>21</v>
      </c>
      <c r="M428" s="190">
        <f t="shared" si="143"/>
        <v>0</v>
      </c>
      <c r="N428" s="188">
        <v>0</v>
      </c>
      <c r="O428" s="188">
        <f t="shared" si="144"/>
        <v>0</v>
      </c>
      <c r="P428" s="188">
        <v>0</v>
      </c>
      <c r="Q428" s="188">
        <f t="shared" si="145"/>
        <v>0</v>
      </c>
      <c r="R428" s="190"/>
      <c r="S428" s="190" t="s">
        <v>443</v>
      </c>
      <c r="T428" s="191" t="s">
        <v>359</v>
      </c>
      <c r="U428" s="160">
        <v>0</v>
      </c>
      <c r="V428" s="160">
        <f t="shared" si="146"/>
        <v>0</v>
      </c>
      <c r="W428" s="160"/>
      <c r="X428" s="160" t="s">
        <v>1304</v>
      </c>
      <c r="Y428" s="160" t="s">
        <v>361</v>
      </c>
      <c r="Z428" s="150"/>
      <c r="AA428" s="150"/>
      <c r="AB428" s="150"/>
      <c r="AC428" s="150"/>
      <c r="AD428" s="150"/>
      <c r="AE428" s="150"/>
      <c r="AF428" s="150"/>
      <c r="AG428" s="150" t="s">
        <v>1305</v>
      </c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</row>
    <row r="429" spans="1:60" outlineLevel="1" x14ac:dyDescent="0.25">
      <c r="A429" s="185">
        <v>391</v>
      </c>
      <c r="B429" s="186" t="s">
        <v>2809</v>
      </c>
      <c r="C429" s="192" t="s">
        <v>2999</v>
      </c>
      <c r="D429" s="187" t="s">
        <v>407</v>
      </c>
      <c r="E429" s="188">
        <v>59</v>
      </c>
      <c r="F429" s="189"/>
      <c r="G429" s="190">
        <f t="shared" si="140"/>
        <v>0</v>
      </c>
      <c r="H429" s="189"/>
      <c r="I429" s="190">
        <f t="shared" si="141"/>
        <v>0</v>
      </c>
      <c r="J429" s="189"/>
      <c r="K429" s="190">
        <f t="shared" si="142"/>
        <v>0</v>
      </c>
      <c r="L429" s="190">
        <v>21</v>
      </c>
      <c r="M429" s="190">
        <f t="shared" si="143"/>
        <v>0</v>
      </c>
      <c r="N429" s="188">
        <v>0</v>
      </c>
      <c r="O429" s="188">
        <f t="shared" si="144"/>
        <v>0</v>
      </c>
      <c r="P429" s="188">
        <v>0</v>
      </c>
      <c r="Q429" s="188">
        <f t="shared" si="145"/>
        <v>0</v>
      </c>
      <c r="R429" s="190"/>
      <c r="S429" s="190" t="s">
        <v>443</v>
      </c>
      <c r="T429" s="191" t="s">
        <v>359</v>
      </c>
      <c r="U429" s="160">
        <v>0</v>
      </c>
      <c r="V429" s="160">
        <f t="shared" si="146"/>
        <v>0</v>
      </c>
      <c r="W429" s="160"/>
      <c r="X429" s="160" t="s">
        <v>1304</v>
      </c>
      <c r="Y429" s="160" t="s">
        <v>361</v>
      </c>
      <c r="Z429" s="150"/>
      <c r="AA429" s="150"/>
      <c r="AB429" s="150"/>
      <c r="AC429" s="150"/>
      <c r="AD429" s="150"/>
      <c r="AE429" s="150"/>
      <c r="AF429" s="150"/>
      <c r="AG429" s="150" t="s">
        <v>1305</v>
      </c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</row>
    <row r="430" spans="1:60" ht="20.399999999999999" outlineLevel="1" x14ac:dyDescent="0.25">
      <c r="A430" s="185">
        <v>392</v>
      </c>
      <c r="B430" s="186" t="s">
        <v>3000</v>
      </c>
      <c r="C430" s="192" t="s">
        <v>3001</v>
      </c>
      <c r="D430" s="187" t="s">
        <v>446</v>
      </c>
      <c r="E430" s="188">
        <v>6795</v>
      </c>
      <c r="F430" s="189"/>
      <c r="G430" s="190">
        <f t="shared" si="140"/>
        <v>0</v>
      </c>
      <c r="H430" s="189"/>
      <c r="I430" s="190">
        <f t="shared" si="141"/>
        <v>0</v>
      </c>
      <c r="J430" s="189"/>
      <c r="K430" s="190">
        <f t="shared" si="142"/>
        <v>0</v>
      </c>
      <c r="L430" s="190">
        <v>21</v>
      </c>
      <c r="M430" s="190">
        <f t="shared" si="143"/>
        <v>0</v>
      </c>
      <c r="N430" s="188">
        <v>0</v>
      </c>
      <c r="O430" s="188">
        <f t="shared" si="144"/>
        <v>0</v>
      </c>
      <c r="P430" s="188">
        <v>0</v>
      </c>
      <c r="Q430" s="188">
        <f t="shared" si="145"/>
        <v>0</v>
      </c>
      <c r="R430" s="190"/>
      <c r="S430" s="190" t="s">
        <v>443</v>
      </c>
      <c r="T430" s="191" t="s">
        <v>359</v>
      </c>
      <c r="U430" s="160">
        <v>0</v>
      </c>
      <c r="V430" s="160">
        <f t="shared" si="146"/>
        <v>0</v>
      </c>
      <c r="W430" s="160"/>
      <c r="X430" s="160" t="s">
        <v>410</v>
      </c>
      <c r="Y430" s="160" t="s">
        <v>361</v>
      </c>
      <c r="Z430" s="150"/>
      <c r="AA430" s="150"/>
      <c r="AB430" s="150"/>
      <c r="AC430" s="150"/>
      <c r="AD430" s="150"/>
      <c r="AE430" s="150"/>
      <c r="AF430" s="150"/>
      <c r="AG430" s="150" t="s">
        <v>1578</v>
      </c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</row>
    <row r="431" spans="1:60" ht="20.399999999999999" outlineLevel="1" x14ac:dyDescent="0.25">
      <c r="A431" s="185">
        <v>393</v>
      </c>
      <c r="B431" s="186" t="s">
        <v>3000</v>
      </c>
      <c r="C431" s="192" t="s">
        <v>3002</v>
      </c>
      <c r="D431" s="187" t="s">
        <v>446</v>
      </c>
      <c r="E431" s="188">
        <v>1770</v>
      </c>
      <c r="F431" s="189"/>
      <c r="G431" s="190">
        <f t="shared" si="140"/>
        <v>0</v>
      </c>
      <c r="H431" s="189"/>
      <c r="I431" s="190">
        <f t="shared" si="141"/>
        <v>0</v>
      </c>
      <c r="J431" s="189"/>
      <c r="K431" s="190">
        <f t="shared" si="142"/>
        <v>0</v>
      </c>
      <c r="L431" s="190">
        <v>21</v>
      </c>
      <c r="M431" s="190">
        <f t="shared" si="143"/>
        <v>0</v>
      </c>
      <c r="N431" s="188">
        <v>0</v>
      </c>
      <c r="O431" s="188">
        <f t="shared" si="144"/>
        <v>0</v>
      </c>
      <c r="P431" s="188">
        <v>0</v>
      </c>
      <c r="Q431" s="188">
        <f t="shared" si="145"/>
        <v>0</v>
      </c>
      <c r="R431" s="190"/>
      <c r="S431" s="190" t="s">
        <v>443</v>
      </c>
      <c r="T431" s="191" t="s">
        <v>359</v>
      </c>
      <c r="U431" s="160">
        <v>0</v>
      </c>
      <c r="V431" s="160">
        <f t="shared" si="146"/>
        <v>0</v>
      </c>
      <c r="W431" s="160"/>
      <c r="X431" s="160" t="s">
        <v>1304</v>
      </c>
      <c r="Y431" s="160" t="s">
        <v>361</v>
      </c>
      <c r="Z431" s="150"/>
      <c r="AA431" s="150"/>
      <c r="AB431" s="150"/>
      <c r="AC431" s="150"/>
      <c r="AD431" s="150"/>
      <c r="AE431" s="150"/>
      <c r="AF431" s="150"/>
      <c r="AG431" s="150" t="s">
        <v>1305</v>
      </c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</row>
    <row r="432" spans="1:60" outlineLevel="1" x14ac:dyDescent="0.25">
      <c r="A432" s="185">
        <v>394</v>
      </c>
      <c r="B432" s="186" t="s">
        <v>3003</v>
      </c>
      <c r="C432" s="192" t="s">
        <v>3004</v>
      </c>
      <c r="D432" s="187" t="s">
        <v>446</v>
      </c>
      <c r="E432" s="188">
        <v>5151</v>
      </c>
      <c r="F432" s="189"/>
      <c r="G432" s="190">
        <f t="shared" si="140"/>
        <v>0</v>
      </c>
      <c r="H432" s="189"/>
      <c r="I432" s="190">
        <f t="shared" si="141"/>
        <v>0</v>
      </c>
      <c r="J432" s="189"/>
      <c r="K432" s="190">
        <f t="shared" si="142"/>
        <v>0</v>
      </c>
      <c r="L432" s="190">
        <v>21</v>
      </c>
      <c r="M432" s="190">
        <f t="shared" si="143"/>
        <v>0</v>
      </c>
      <c r="N432" s="188">
        <v>0</v>
      </c>
      <c r="O432" s="188">
        <f t="shared" si="144"/>
        <v>0</v>
      </c>
      <c r="P432" s="188">
        <v>0</v>
      </c>
      <c r="Q432" s="188">
        <f t="shared" si="145"/>
        <v>0</v>
      </c>
      <c r="R432" s="190"/>
      <c r="S432" s="190" t="s">
        <v>443</v>
      </c>
      <c r="T432" s="191" t="s">
        <v>359</v>
      </c>
      <c r="U432" s="160">
        <v>0</v>
      </c>
      <c r="V432" s="160">
        <f t="shared" si="146"/>
        <v>0</v>
      </c>
      <c r="W432" s="160"/>
      <c r="X432" s="160" t="s">
        <v>410</v>
      </c>
      <c r="Y432" s="160" t="s">
        <v>361</v>
      </c>
      <c r="Z432" s="150"/>
      <c r="AA432" s="150"/>
      <c r="AB432" s="150"/>
      <c r="AC432" s="150"/>
      <c r="AD432" s="150"/>
      <c r="AE432" s="150"/>
      <c r="AF432" s="150"/>
      <c r="AG432" s="150" t="s">
        <v>1578</v>
      </c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</row>
    <row r="433" spans="1:60" outlineLevel="1" x14ac:dyDescent="0.25">
      <c r="A433" s="185">
        <v>395</v>
      </c>
      <c r="B433" s="186" t="s">
        <v>2677</v>
      </c>
      <c r="C433" s="192" t="s">
        <v>2678</v>
      </c>
      <c r="D433" s="187"/>
      <c r="E433" s="188">
        <v>0</v>
      </c>
      <c r="F433" s="189"/>
      <c r="G433" s="190">
        <f t="shared" si="140"/>
        <v>0</v>
      </c>
      <c r="H433" s="189"/>
      <c r="I433" s="190">
        <f t="shared" si="141"/>
        <v>0</v>
      </c>
      <c r="J433" s="189"/>
      <c r="K433" s="190">
        <f t="shared" si="142"/>
        <v>0</v>
      </c>
      <c r="L433" s="190">
        <v>21</v>
      </c>
      <c r="M433" s="190">
        <f t="shared" si="143"/>
        <v>0</v>
      </c>
      <c r="N433" s="188">
        <v>0</v>
      </c>
      <c r="O433" s="188">
        <f t="shared" si="144"/>
        <v>0</v>
      </c>
      <c r="P433" s="188">
        <v>0</v>
      </c>
      <c r="Q433" s="188">
        <f t="shared" si="145"/>
        <v>0</v>
      </c>
      <c r="R433" s="190"/>
      <c r="S433" s="190" t="s">
        <v>443</v>
      </c>
      <c r="T433" s="191" t="s">
        <v>359</v>
      </c>
      <c r="U433" s="160">
        <v>1.93</v>
      </c>
      <c r="V433" s="160">
        <f t="shared" si="146"/>
        <v>0</v>
      </c>
      <c r="W433" s="160"/>
      <c r="X433" s="160" t="s">
        <v>410</v>
      </c>
      <c r="Y433" s="160" t="s">
        <v>361</v>
      </c>
      <c r="Z433" s="150"/>
      <c r="AA433" s="150"/>
      <c r="AB433" s="150"/>
      <c r="AC433" s="150"/>
      <c r="AD433" s="150"/>
      <c r="AE433" s="150"/>
      <c r="AF433" s="150"/>
      <c r="AG433" s="150" t="s">
        <v>411</v>
      </c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</row>
    <row r="434" spans="1:60" outlineLevel="1" x14ac:dyDescent="0.25">
      <c r="A434" s="185">
        <v>396</v>
      </c>
      <c r="B434" s="186" t="s">
        <v>2679</v>
      </c>
      <c r="C434" s="192" t="s">
        <v>2751</v>
      </c>
      <c r="D434" s="187" t="s">
        <v>426</v>
      </c>
      <c r="E434" s="188">
        <v>0.11946</v>
      </c>
      <c r="F434" s="189"/>
      <c r="G434" s="190">
        <f t="shared" si="140"/>
        <v>0</v>
      </c>
      <c r="H434" s="189"/>
      <c r="I434" s="190">
        <f t="shared" si="141"/>
        <v>0</v>
      </c>
      <c r="J434" s="189"/>
      <c r="K434" s="190">
        <f t="shared" si="142"/>
        <v>0</v>
      </c>
      <c r="L434" s="190">
        <v>21</v>
      </c>
      <c r="M434" s="190">
        <f t="shared" si="143"/>
        <v>0</v>
      </c>
      <c r="N434" s="188">
        <v>0</v>
      </c>
      <c r="O434" s="188">
        <f t="shared" si="144"/>
        <v>0</v>
      </c>
      <c r="P434" s="188">
        <v>0</v>
      </c>
      <c r="Q434" s="188">
        <f t="shared" si="145"/>
        <v>0</v>
      </c>
      <c r="R434" s="190"/>
      <c r="S434" s="190" t="s">
        <v>443</v>
      </c>
      <c r="T434" s="191" t="s">
        <v>359</v>
      </c>
      <c r="U434" s="160">
        <v>0</v>
      </c>
      <c r="V434" s="160">
        <f t="shared" si="146"/>
        <v>0</v>
      </c>
      <c r="W434" s="160"/>
      <c r="X434" s="160" t="s">
        <v>1304</v>
      </c>
      <c r="Y434" s="160" t="s">
        <v>361</v>
      </c>
      <c r="Z434" s="150"/>
      <c r="AA434" s="150"/>
      <c r="AB434" s="150"/>
      <c r="AC434" s="150"/>
      <c r="AD434" s="150"/>
      <c r="AE434" s="150"/>
      <c r="AF434" s="150"/>
      <c r="AG434" s="150" t="s">
        <v>1305</v>
      </c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</row>
    <row r="435" spans="1:60" outlineLevel="1" x14ac:dyDescent="0.25">
      <c r="A435" s="185">
        <v>397</v>
      </c>
      <c r="B435" s="186" t="s">
        <v>2679</v>
      </c>
      <c r="C435" s="192" t="s">
        <v>2752</v>
      </c>
      <c r="D435" s="187" t="s">
        <v>426</v>
      </c>
      <c r="E435" s="188">
        <v>1.77E-2</v>
      </c>
      <c r="F435" s="189"/>
      <c r="G435" s="190">
        <f t="shared" si="140"/>
        <v>0</v>
      </c>
      <c r="H435" s="189"/>
      <c r="I435" s="190">
        <f t="shared" si="141"/>
        <v>0</v>
      </c>
      <c r="J435" s="189"/>
      <c r="K435" s="190">
        <f t="shared" si="142"/>
        <v>0</v>
      </c>
      <c r="L435" s="190">
        <v>21</v>
      </c>
      <c r="M435" s="190">
        <f t="shared" si="143"/>
        <v>0</v>
      </c>
      <c r="N435" s="188">
        <v>0</v>
      </c>
      <c r="O435" s="188">
        <f t="shared" si="144"/>
        <v>0</v>
      </c>
      <c r="P435" s="188">
        <v>0</v>
      </c>
      <c r="Q435" s="188">
        <f t="shared" si="145"/>
        <v>0</v>
      </c>
      <c r="R435" s="190"/>
      <c r="S435" s="190" t="s">
        <v>443</v>
      </c>
      <c r="T435" s="191" t="s">
        <v>359</v>
      </c>
      <c r="U435" s="160">
        <v>0</v>
      </c>
      <c r="V435" s="160">
        <f t="shared" si="146"/>
        <v>0</v>
      </c>
      <c r="W435" s="160"/>
      <c r="X435" s="160" t="s">
        <v>1304</v>
      </c>
      <c r="Y435" s="160" t="s">
        <v>361</v>
      </c>
      <c r="Z435" s="150"/>
      <c r="AA435" s="150"/>
      <c r="AB435" s="150"/>
      <c r="AC435" s="150"/>
      <c r="AD435" s="150"/>
      <c r="AE435" s="150"/>
      <c r="AF435" s="150"/>
      <c r="AG435" s="150" t="s">
        <v>1305</v>
      </c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</row>
    <row r="436" spans="1:60" outlineLevel="1" x14ac:dyDescent="0.25">
      <c r="A436" s="185">
        <v>398</v>
      </c>
      <c r="B436" s="186" t="s">
        <v>2766</v>
      </c>
      <c r="C436" s="192" t="s">
        <v>2767</v>
      </c>
      <c r="D436" s="187"/>
      <c r="E436" s="188">
        <v>0</v>
      </c>
      <c r="F436" s="189"/>
      <c r="G436" s="190">
        <f t="shared" si="140"/>
        <v>0</v>
      </c>
      <c r="H436" s="189"/>
      <c r="I436" s="190">
        <f t="shared" si="141"/>
        <v>0</v>
      </c>
      <c r="J436" s="189"/>
      <c r="K436" s="190">
        <f t="shared" si="142"/>
        <v>0</v>
      </c>
      <c r="L436" s="190">
        <v>21</v>
      </c>
      <c r="M436" s="190">
        <f t="shared" si="143"/>
        <v>0</v>
      </c>
      <c r="N436" s="188">
        <v>0</v>
      </c>
      <c r="O436" s="188">
        <f t="shared" si="144"/>
        <v>0</v>
      </c>
      <c r="P436" s="188">
        <v>0</v>
      </c>
      <c r="Q436" s="188">
        <f t="shared" si="145"/>
        <v>0</v>
      </c>
      <c r="R436" s="190"/>
      <c r="S436" s="190" t="s">
        <v>443</v>
      </c>
      <c r="T436" s="191" t="s">
        <v>359</v>
      </c>
      <c r="U436" s="160">
        <v>1.93</v>
      </c>
      <c r="V436" s="160">
        <f t="shared" si="146"/>
        <v>0</v>
      </c>
      <c r="W436" s="160"/>
      <c r="X436" s="160" t="s">
        <v>410</v>
      </c>
      <c r="Y436" s="160" t="s">
        <v>361</v>
      </c>
      <c r="Z436" s="150"/>
      <c r="AA436" s="150"/>
      <c r="AB436" s="150"/>
      <c r="AC436" s="150"/>
      <c r="AD436" s="150"/>
      <c r="AE436" s="150"/>
      <c r="AF436" s="150"/>
      <c r="AG436" s="150" t="s">
        <v>411</v>
      </c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</row>
    <row r="437" spans="1:60" outlineLevel="1" x14ac:dyDescent="0.25">
      <c r="A437" s="185">
        <v>399</v>
      </c>
      <c r="B437" s="186" t="s">
        <v>3000</v>
      </c>
      <c r="C437" s="192" t="s">
        <v>3005</v>
      </c>
      <c r="D437" s="187" t="s">
        <v>446</v>
      </c>
      <c r="E437" s="188">
        <v>27180</v>
      </c>
      <c r="F437" s="189"/>
      <c r="G437" s="190">
        <f t="shared" si="140"/>
        <v>0</v>
      </c>
      <c r="H437" s="189"/>
      <c r="I437" s="190">
        <f t="shared" si="141"/>
        <v>0</v>
      </c>
      <c r="J437" s="189"/>
      <c r="K437" s="190">
        <f t="shared" si="142"/>
        <v>0</v>
      </c>
      <c r="L437" s="190">
        <v>21</v>
      </c>
      <c r="M437" s="190">
        <f t="shared" si="143"/>
        <v>0</v>
      </c>
      <c r="N437" s="188">
        <v>0</v>
      </c>
      <c r="O437" s="188">
        <f t="shared" si="144"/>
        <v>0</v>
      </c>
      <c r="P437" s="188">
        <v>0</v>
      </c>
      <c r="Q437" s="188">
        <f t="shared" si="145"/>
        <v>0</v>
      </c>
      <c r="R437" s="190"/>
      <c r="S437" s="190" t="s">
        <v>443</v>
      </c>
      <c r="T437" s="191" t="s">
        <v>359</v>
      </c>
      <c r="U437" s="160">
        <v>0</v>
      </c>
      <c r="V437" s="160">
        <f t="shared" si="146"/>
        <v>0</v>
      </c>
      <c r="W437" s="160"/>
      <c r="X437" s="160" t="s">
        <v>1304</v>
      </c>
      <c r="Y437" s="160" t="s">
        <v>361</v>
      </c>
      <c r="Z437" s="150"/>
      <c r="AA437" s="150"/>
      <c r="AB437" s="150"/>
      <c r="AC437" s="150"/>
      <c r="AD437" s="150"/>
      <c r="AE437" s="150"/>
      <c r="AF437" s="150"/>
      <c r="AG437" s="150" t="s">
        <v>1305</v>
      </c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</row>
    <row r="438" spans="1:60" ht="20.399999999999999" outlineLevel="1" x14ac:dyDescent="0.25">
      <c r="A438" s="185">
        <v>400</v>
      </c>
      <c r="B438" s="186" t="s">
        <v>3000</v>
      </c>
      <c r="C438" s="192" t="s">
        <v>3006</v>
      </c>
      <c r="D438" s="187" t="s">
        <v>446</v>
      </c>
      <c r="E438" s="188">
        <v>7080</v>
      </c>
      <c r="F438" s="189"/>
      <c r="G438" s="190">
        <f t="shared" si="140"/>
        <v>0</v>
      </c>
      <c r="H438" s="189"/>
      <c r="I438" s="190">
        <f t="shared" si="141"/>
        <v>0</v>
      </c>
      <c r="J438" s="189"/>
      <c r="K438" s="190">
        <f t="shared" si="142"/>
        <v>0</v>
      </c>
      <c r="L438" s="190">
        <v>21</v>
      </c>
      <c r="M438" s="190">
        <f t="shared" si="143"/>
        <v>0</v>
      </c>
      <c r="N438" s="188">
        <v>0</v>
      </c>
      <c r="O438" s="188">
        <f t="shared" si="144"/>
        <v>0</v>
      </c>
      <c r="P438" s="188">
        <v>0</v>
      </c>
      <c r="Q438" s="188">
        <f t="shared" si="145"/>
        <v>0</v>
      </c>
      <c r="R438" s="190"/>
      <c r="S438" s="190" t="s">
        <v>443</v>
      </c>
      <c r="T438" s="191" t="s">
        <v>359</v>
      </c>
      <c r="U438" s="160">
        <v>0</v>
      </c>
      <c r="V438" s="160">
        <f t="shared" si="146"/>
        <v>0</v>
      </c>
      <c r="W438" s="160"/>
      <c r="X438" s="160" t="s">
        <v>1304</v>
      </c>
      <c r="Y438" s="160" t="s">
        <v>361</v>
      </c>
      <c r="Z438" s="150"/>
      <c r="AA438" s="150"/>
      <c r="AB438" s="150"/>
      <c r="AC438" s="150"/>
      <c r="AD438" s="150"/>
      <c r="AE438" s="150"/>
      <c r="AF438" s="150"/>
      <c r="AG438" s="150" t="s">
        <v>1305</v>
      </c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</row>
    <row r="439" spans="1:60" outlineLevel="1" x14ac:dyDescent="0.25">
      <c r="A439" s="185">
        <v>401</v>
      </c>
      <c r="B439" s="186" t="s">
        <v>3003</v>
      </c>
      <c r="C439" s="192" t="s">
        <v>3007</v>
      </c>
      <c r="D439" s="187" t="s">
        <v>446</v>
      </c>
      <c r="E439" s="188">
        <v>20604</v>
      </c>
      <c r="F439" s="189"/>
      <c r="G439" s="190">
        <f t="shared" si="140"/>
        <v>0</v>
      </c>
      <c r="H439" s="189"/>
      <c r="I439" s="190">
        <f t="shared" si="141"/>
        <v>0</v>
      </c>
      <c r="J439" s="189"/>
      <c r="K439" s="190">
        <f t="shared" si="142"/>
        <v>0</v>
      </c>
      <c r="L439" s="190">
        <v>21</v>
      </c>
      <c r="M439" s="190">
        <f t="shared" si="143"/>
        <v>0</v>
      </c>
      <c r="N439" s="188">
        <v>0</v>
      </c>
      <c r="O439" s="188">
        <f t="shared" si="144"/>
        <v>0</v>
      </c>
      <c r="P439" s="188">
        <v>0</v>
      </c>
      <c r="Q439" s="188">
        <f t="shared" si="145"/>
        <v>0</v>
      </c>
      <c r="R439" s="190"/>
      <c r="S439" s="190" t="s">
        <v>443</v>
      </c>
      <c r="T439" s="191" t="s">
        <v>359</v>
      </c>
      <c r="U439" s="160">
        <v>0</v>
      </c>
      <c r="V439" s="160">
        <f t="shared" si="146"/>
        <v>0</v>
      </c>
      <c r="W439" s="160"/>
      <c r="X439" s="160" t="s">
        <v>1304</v>
      </c>
      <c r="Y439" s="160" t="s">
        <v>361</v>
      </c>
      <c r="Z439" s="150"/>
      <c r="AA439" s="150"/>
      <c r="AB439" s="150"/>
      <c r="AC439" s="150"/>
      <c r="AD439" s="150"/>
      <c r="AE439" s="150"/>
      <c r="AF439" s="150"/>
      <c r="AG439" s="150" t="s">
        <v>1305</v>
      </c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</row>
    <row r="440" spans="1:60" outlineLevel="1" x14ac:dyDescent="0.25">
      <c r="A440" s="185">
        <v>402</v>
      </c>
      <c r="B440" s="186" t="s">
        <v>3008</v>
      </c>
      <c r="C440" s="192" t="s">
        <v>3009</v>
      </c>
      <c r="D440" s="187" t="s">
        <v>426</v>
      </c>
      <c r="E440" s="188">
        <v>4.53E-2</v>
      </c>
      <c r="F440" s="189"/>
      <c r="G440" s="190">
        <f t="shared" si="140"/>
        <v>0</v>
      </c>
      <c r="H440" s="189"/>
      <c r="I440" s="190">
        <f t="shared" si="141"/>
        <v>0</v>
      </c>
      <c r="J440" s="189"/>
      <c r="K440" s="190">
        <f t="shared" si="142"/>
        <v>0</v>
      </c>
      <c r="L440" s="190">
        <v>21</v>
      </c>
      <c r="M440" s="190">
        <f t="shared" si="143"/>
        <v>0</v>
      </c>
      <c r="N440" s="188">
        <v>0</v>
      </c>
      <c r="O440" s="188">
        <f t="shared" si="144"/>
        <v>0</v>
      </c>
      <c r="P440" s="188">
        <v>0</v>
      </c>
      <c r="Q440" s="188">
        <f t="shared" si="145"/>
        <v>0</v>
      </c>
      <c r="R440" s="190"/>
      <c r="S440" s="190" t="s">
        <v>443</v>
      </c>
      <c r="T440" s="191" t="s">
        <v>359</v>
      </c>
      <c r="U440" s="160">
        <v>0</v>
      </c>
      <c r="V440" s="160">
        <f t="shared" si="146"/>
        <v>0</v>
      </c>
      <c r="W440" s="160"/>
      <c r="X440" s="160" t="s">
        <v>410</v>
      </c>
      <c r="Y440" s="160" t="s">
        <v>361</v>
      </c>
      <c r="Z440" s="150"/>
      <c r="AA440" s="150"/>
      <c r="AB440" s="150"/>
      <c r="AC440" s="150"/>
      <c r="AD440" s="150"/>
      <c r="AE440" s="150"/>
      <c r="AF440" s="150"/>
      <c r="AG440" s="150" t="s">
        <v>1578</v>
      </c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</row>
    <row r="441" spans="1:60" outlineLevel="1" x14ac:dyDescent="0.25">
      <c r="A441" s="185">
        <v>403</v>
      </c>
      <c r="B441" s="186" t="s">
        <v>3008</v>
      </c>
      <c r="C441" s="192" t="s">
        <v>3010</v>
      </c>
      <c r="D441" s="187" t="s">
        <v>426</v>
      </c>
      <c r="E441" s="188">
        <v>1.18E-2</v>
      </c>
      <c r="F441" s="189"/>
      <c r="G441" s="190">
        <f t="shared" si="140"/>
        <v>0</v>
      </c>
      <c r="H441" s="189"/>
      <c r="I441" s="190">
        <f t="shared" si="141"/>
        <v>0</v>
      </c>
      <c r="J441" s="189"/>
      <c r="K441" s="190">
        <f t="shared" si="142"/>
        <v>0</v>
      </c>
      <c r="L441" s="190">
        <v>21</v>
      </c>
      <c r="M441" s="190">
        <f t="shared" si="143"/>
        <v>0</v>
      </c>
      <c r="N441" s="188">
        <v>0</v>
      </c>
      <c r="O441" s="188">
        <f t="shared" si="144"/>
        <v>0</v>
      </c>
      <c r="P441" s="188">
        <v>0</v>
      </c>
      <c r="Q441" s="188">
        <f t="shared" si="145"/>
        <v>0</v>
      </c>
      <c r="R441" s="190"/>
      <c r="S441" s="190" t="s">
        <v>443</v>
      </c>
      <c r="T441" s="191" t="s">
        <v>359</v>
      </c>
      <c r="U441" s="160">
        <v>0</v>
      </c>
      <c r="V441" s="160">
        <f t="shared" si="146"/>
        <v>0</v>
      </c>
      <c r="W441" s="160"/>
      <c r="X441" s="160" t="s">
        <v>1304</v>
      </c>
      <c r="Y441" s="160" t="s">
        <v>361</v>
      </c>
      <c r="Z441" s="150"/>
      <c r="AA441" s="150"/>
      <c r="AB441" s="150"/>
      <c r="AC441" s="150"/>
      <c r="AD441" s="150"/>
      <c r="AE441" s="150"/>
      <c r="AF441" s="150"/>
      <c r="AG441" s="150" t="s">
        <v>1305</v>
      </c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</row>
    <row r="442" spans="1:60" outlineLevel="1" x14ac:dyDescent="0.25">
      <c r="A442" s="185">
        <v>404</v>
      </c>
      <c r="B442" s="186" t="s">
        <v>3011</v>
      </c>
      <c r="C442" s="192" t="s">
        <v>3012</v>
      </c>
      <c r="D442" s="187" t="s">
        <v>426</v>
      </c>
      <c r="E442" s="188">
        <v>3.4340000000000002E-2</v>
      </c>
      <c r="F442" s="189"/>
      <c r="G442" s="190">
        <f t="shared" si="140"/>
        <v>0</v>
      </c>
      <c r="H442" s="189"/>
      <c r="I442" s="190">
        <f t="shared" si="141"/>
        <v>0</v>
      </c>
      <c r="J442" s="189"/>
      <c r="K442" s="190">
        <f t="shared" si="142"/>
        <v>0</v>
      </c>
      <c r="L442" s="190">
        <v>21</v>
      </c>
      <c r="M442" s="190">
        <f t="shared" si="143"/>
        <v>0</v>
      </c>
      <c r="N442" s="188">
        <v>0</v>
      </c>
      <c r="O442" s="188">
        <f t="shared" si="144"/>
        <v>0</v>
      </c>
      <c r="P442" s="188">
        <v>0</v>
      </c>
      <c r="Q442" s="188">
        <f t="shared" si="145"/>
        <v>0</v>
      </c>
      <c r="R442" s="190"/>
      <c r="S442" s="190" t="s">
        <v>443</v>
      </c>
      <c r="T442" s="191" t="s">
        <v>359</v>
      </c>
      <c r="U442" s="160">
        <v>0</v>
      </c>
      <c r="V442" s="160">
        <f t="shared" si="146"/>
        <v>0</v>
      </c>
      <c r="W442" s="160"/>
      <c r="X442" s="160" t="s">
        <v>410</v>
      </c>
      <c r="Y442" s="160" t="s">
        <v>361</v>
      </c>
      <c r="Z442" s="150"/>
      <c r="AA442" s="150"/>
      <c r="AB442" s="150"/>
      <c r="AC442" s="150"/>
      <c r="AD442" s="150"/>
      <c r="AE442" s="150"/>
      <c r="AF442" s="150"/>
      <c r="AG442" s="150" t="s">
        <v>1578</v>
      </c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</row>
    <row r="443" spans="1:60" outlineLevel="1" x14ac:dyDescent="0.25">
      <c r="A443" s="185">
        <v>405</v>
      </c>
      <c r="B443" s="186" t="s">
        <v>2714</v>
      </c>
      <c r="C443" s="192" t="s">
        <v>3013</v>
      </c>
      <c r="D443" s="187" t="s">
        <v>1246</v>
      </c>
      <c r="E443" s="188">
        <v>79.64</v>
      </c>
      <c r="F443" s="189"/>
      <c r="G443" s="190">
        <f t="shared" si="140"/>
        <v>0</v>
      </c>
      <c r="H443" s="189"/>
      <c r="I443" s="190">
        <f t="shared" si="141"/>
        <v>0</v>
      </c>
      <c r="J443" s="189"/>
      <c r="K443" s="190">
        <f t="shared" si="142"/>
        <v>0</v>
      </c>
      <c r="L443" s="190">
        <v>21</v>
      </c>
      <c r="M443" s="190">
        <f t="shared" si="143"/>
        <v>0</v>
      </c>
      <c r="N443" s="188">
        <v>0</v>
      </c>
      <c r="O443" s="188">
        <f t="shared" si="144"/>
        <v>0</v>
      </c>
      <c r="P443" s="188">
        <v>0</v>
      </c>
      <c r="Q443" s="188">
        <f t="shared" si="145"/>
        <v>0</v>
      </c>
      <c r="R443" s="190"/>
      <c r="S443" s="190" t="s">
        <v>443</v>
      </c>
      <c r="T443" s="191" t="s">
        <v>359</v>
      </c>
      <c r="U443" s="160">
        <v>0</v>
      </c>
      <c r="V443" s="160">
        <f t="shared" si="146"/>
        <v>0</v>
      </c>
      <c r="W443" s="160"/>
      <c r="X443" s="160" t="s">
        <v>1304</v>
      </c>
      <c r="Y443" s="160" t="s">
        <v>361</v>
      </c>
      <c r="Z443" s="150"/>
      <c r="AA443" s="150"/>
      <c r="AB443" s="150"/>
      <c r="AC443" s="150"/>
      <c r="AD443" s="150"/>
      <c r="AE443" s="150"/>
      <c r="AF443" s="150"/>
      <c r="AG443" s="150" t="s">
        <v>2631</v>
      </c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</row>
    <row r="444" spans="1:60" outlineLevel="1" x14ac:dyDescent="0.25">
      <c r="A444" s="185">
        <v>406</v>
      </c>
      <c r="B444" s="186" t="s">
        <v>2714</v>
      </c>
      <c r="C444" s="192" t="s">
        <v>3014</v>
      </c>
      <c r="D444" s="187" t="s">
        <v>1246</v>
      </c>
      <c r="E444" s="188">
        <v>11.8</v>
      </c>
      <c r="F444" s="189"/>
      <c r="G444" s="190">
        <f t="shared" si="140"/>
        <v>0</v>
      </c>
      <c r="H444" s="189"/>
      <c r="I444" s="190">
        <f t="shared" si="141"/>
        <v>0</v>
      </c>
      <c r="J444" s="189"/>
      <c r="K444" s="190">
        <f t="shared" si="142"/>
        <v>0</v>
      </c>
      <c r="L444" s="190">
        <v>21</v>
      </c>
      <c r="M444" s="190">
        <f t="shared" si="143"/>
        <v>0</v>
      </c>
      <c r="N444" s="188">
        <v>0</v>
      </c>
      <c r="O444" s="188">
        <f t="shared" si="144"/>
        <v>0</v>
      </c>
      <c r="P444" s="188">
        <v>0</v>
      </c>
      <c r="Q444" s="188">
        <f t="shared" si="145"/>
        <v>0</v>
      </c>
      <c r="R444" s="190"/>
      <c r="S444" s="190" t="s">
        <v>443</v>
      </c>
      <c r="T444" s="191" t="s">
        <v>359</v>
      </c>
      <c r="U444" s="160">
        <v>0</v>
      </c>
      <c r="V444" s="160">
        <f t="shared" si="146"/>
        <v>0</v>
      </c>
      <c r="W444" s="160"/>
      <c r="X444" s="160" t="s">
        <v>1304</v>
      </c>
      <c r="Y444" s="160" t="s">
        <v>361</v>
      </c>
      <c r="Z444" s="150"/>
      <c r="AA444" s="150"/>
      <c r="AB444" s="150"/>
      <c r="AC444" s="150"/>
      <c r="AD444" s="150"/>
      <c r="AE444" s="150"/>
      <c r="AF444" s="150"/>
      <c r="AG444" s="150" t="s">
        <v>2631</v>
      </c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</row>
    <row r="445" spans="1:60" outlineLevel="1" x14ac:dyDescent="0.25">
      <c r="A445" s="185">
        <v>407</v>
      </c>
      <c r="B445" s="186" t="s">
        <v>2809</v>
      </c>
      <c r="C445" s="192" t="s">
        <v>3015</v>
      </c>
      <c r="D445" s="187" t="s">
        <v>407</v>
      </c>
      <c r="E445" s="188">
        <v>1592.8</v>
      </c>
      <c r="F445" s="189"/>
      <c r="G445" s="190">
        <f t="shared" si="140"/>
        <v>0</v>
      </c>
      <c r="H445" s="189"/>
      <c r="I445" s="190">
        <f t="shared" si="141"/>
        <v>0</v>
      </c>
      <c r="J445" s="189"/>
      <c r="K445" s="190">
        <f t="shared" si="142"/>
        <v>0</v>
      </c>
      <c r="L445" s="190">
        <v>21</v>
      </c>
      <c r="M445" s="190">
        <f t="shared" si="143"/>
        <v>0</v>
      </c>
      <c r="N445" s="188">
        <v>0</v>
      </c>
      <c r="O445" s="188">
        <f t="shared" si="144"/>
        <v>0</v>
      </c>
      <c r="P445" s="188">
        <v>0</v>
      </c>
      <c r="Q445" s="188">
        <f t="shared" si="145"/>
        <v>0</v>
      </c>
      <c r="R445" s="190"/>
      <c r="S445" s="190" t="s">
        <v>443</v>
      </c>
      <c r="T445" s="191" t="s">
        <v>359</v>
      </c>
      <c r="U445" s="160">
        <v>0</v>
      </c>
      <c r="V445" s="160">
        <f t="shared" si="146"/>
        <v>0</v>
      </c>
      <c r="W445" s="160"/>
      <c r="X445" s="160" t="s">
        <v>1304</v>
      </c>
      <c r="Y445" s="160" t="s">
        <v>361</v>
      </c>
      <c r="Z445" s="150"/>
      <c r="AA445" s="150"/>
      <c r="AB445" s="150"/>
      <c r="AC445" s="150"/>
      <c r="AD445" s="150"/>
      <c r="AE445" s="150"/>
      <c r="AF445" s="150"/>
      <c r="AG445" s="150" t="s">
        <v>1305</v>
      </c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</row>
    <row r="446" spans="1:60" outlineLevel="1" x14ac:dyDescent="0.25">
      <c r="A446" s="185">
        <v>408</v>
      </c>
      <c r="B446" s="186" t="s">
        <v>2809</v>
      </c>
      <c r="C446" s="192" t="s">
        <v>3016</v>
      </c>
      <c r="D446" s="187" t="s">
        <v>407</v>
      </c>
      <c r="E446" s="188">
        <v>236</v>
      </c>
      <c r="F446" s="189"/>
      <c r="G446" s="190">
        <f t="shared" si="140"/>
        <v>0</v>
      </c>
      <c r="H446" s="189"/>
      <c r="I446" s="190">
        <f t="shared" si="141"/>
        <v>0</v>
      </c>
      <c r="J446" s="189"/>
      <c r="K446" s="190">
        <f t="shared" si="142"/>
        <v>0</v>
      </c>
      <c r="L446" s="190">
        <v>21</v>
      </c>
      <c r="M446" s="190">
        <f t="shared" si="143"/>
        <v>0</v>
      </c>
      <c r="N446" s="188">
        <v>0</v>
      </c>
      <c r="O446" s="188">
        <f t="shared" si="144"/>
        <v>0</v>
      </c>
      <c r="P446" s="188">
        <v>0</v>
      </c>
      <c r="Q446" s="188">
        <f t="shared" si="145"/>
        <v>0</v>
      </c>
      <c r="R446" s="190"/>
      <c r="S446" s="190" t="s">
        <v>443</v>
      </c>
      <c r="T446" s="191" t="s">
        <v>359</v>
      </c>
      <c r="U446" s="160">
        <v>0</v>
      </c>
      <c r="V446" s="160">
        <f t="shared" si="146"/>
        <v>0</v>
      </c>
      <c r="W446" s="160"/>
      <c r="X446" s="160" t="s">
        <v>1304</v>
      </c>
      <c r="Y446" s="160" t="s">
        <v>361</v>
      </c>
      <c r="Z446" s="150"/>
      <c r="AA446" s="150"/>
      <c r="AB446" s="150"/>
      <c r="AC446" s="150"/>
      <c r="AD446" s="150"/>
      <c r="AE446" s="150"/>
      <c r="AF446" s="150"/>
      <c r="AG446" s="150" t="s">
        <v>1305</v>
      </c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</row>
    <row r="447" spans="1:60" outlineLevel="1" x14ac:dyDescent="0.25">
      <c r="A447" s="185">
        <v>409</v>
      </c>
      <c r="B447" s="186" t="s">
        <v>3017</v>
      </c>
      <c r="C447" s="192" t="s">
        <v>3018</v>
      </c>
      <c r="D447" s="187" t="s">
        <v>446</v>
      </c>
      <c r="E447" s="188">
        <v>4530</v>
      </c>
      <c r="F447" s="189"/>
      <c r="G447" s="190">
        <f t="shared" si="140"/>
        <v>0</v>
      </c>
      <c r="H447" s="189"/>
      <c r="I447" s="190">
        <f t="shared" si="141"/>
        <v>0</v>
      </c>
      <c r="J447" s="189"/>
      <c r="K447" s="190">
        <f t="shared" si="142"/>
        <v>0</v>
      </c>
      <c r="L447" s="190">
        <v>21</v>
      </c>
      <c r="M447" s="190">
        <f t="shared" si="143"/>
        <v>0</v>
      </c>
      <c r="N447" s="188">
        <v>0</v>
      </c>
      <c r="O447" s="188">
        <f t="shared" si="144"/>
        <v>0</v>
      </c>
      <c r="P447" s="188">
        <v>0</v>
      </c>
      <c r="Q447" s="188">
        <f t="shared" si="145"/>
        <v>0</v>
      </c>
      <c r="R447" s="190"/>
      <c r="S447" s="190" t="s">
        <v>443</v>
      </c>
      <c r="T447" s="191" t="s">
        <v>359</v>
      </c>
      <c r="U447" s="160">
        <v>0</v>
      </c>
      <c r="V447" s="160">
        <f t="shared" si="146"/>
        <v>0</v>
      </c>
      <c r="W447" s="160"/>
      <c r="X447" s="160" t="s">
        <v>410</v>
      </c>
      <c r="Y447" s="160" t="s">
        <v>361</v>
      </c>
      <c r="Z447" s="150"/>
      <c r="AA447" s="150"/>
      <c r="AB447" s="150"/>
      <c r="AC447" s="150"/>
      <c r="AD447" s="150"/>
      <c r="AE447" s="150"/>
      <c r="AF447" s="150"/>
      <c r="AG447" s="150" t="s">
        <v>1578</v>
      </c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</row>
    <row r="448" spans="1:60" outlineLevel="1" x14ac:dyDescent="0.25">
      <c r="A448" s="185">
        <v>410</v>
      </c>
      <c r="B448" s="186" t="s">
        <v>3017</v>
      </c>
      <c r="C448" s="192" t="s">
        <v>3019</v>
      </c>
      <c r="D448" s="187" t="s">
        <v>446</v>
      </c>
      <c r="E448" s="188">
        <v>1180</v>
      </c>
      <c r="F448" s="189"/>
      <c r="G448" s="190">
        <f t="shared" si="140"/>
        <v>0</v>
      </c>
      <c r="H448" s="189"/>
      <c r="I448" s="190">
        <f t="shared" si="141"/>
        <v>0</v>
      </c>
      <c r="J448" s="189"/>
      <c r="K448" s="190">
        <f t="shared" si="142"/>
        <v>0</v>
      </c>
      <c r="L448" s="190">
        <v>21</v>
      </c>
      <c r="M448" s="190">
        <f t="shared" si="143"/>
        <v>0</v>
      </c>
      <c r="N448" s="188">
        <v>0</v>
      </c>
      <c r="O448" s="188">
        <f t="shared" si="144"/>
        <v>0</v>
      </c>
      <c r="P448" s="188">
        <v>0</v>
      </c>
      <c r="Q448" s="188">
        <f t="shared" si="145"/>
        <v>0</v>
      </c>
      <c r="R448" s="190"/>
      <c r="S448" s="190" t="s">
        <v>443</v>
      </c>
      <c r="T448" s="191" t="s">
        <v>359</v>
      </c>
      <c r="U448" s="160">
        <v>0</v>
      </c>
      <c r="V448" s="160">
        <f t="shared" si="146"/>
        <v>0</v>
      </c>
      <c r="W448" s="160"/>
      <c r="X448" s="160" t="s">
        <v>1304</v>
      </c>
      <c r="Y448" s="160" t="s">
        <v>361</v>
      </c>
      <c r="Z448" s="150"/>
      <c r="AA448" s="150"/>
      <c r="AB448" s="150"/>
      <c r="AC448" s="150"/>
      <c r="AD448" s="150"/>
      <c r="AE448" s="150"/>
      <c r="AF448" s="150"/>
      <c r="AG448" s="150" t="s">
        <v>1305</v>
      </c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</row>
    <row r="449" spans="1:60" outlineLevel="1" x14ac:dyDescent="0.25">
      <c r="A449" s="185">
        <v>411</v>
      </c>
      <c r="B449" s="186" t="s">
        <v>3020</v>
      </c>
      <c r="C449" s="192" t="s">
        <v>3021</v>
      </c>
      <c r="D449" s="187" t="s">
        <v>446</v>
      </c>
      <c r="E449" s="188">
        <v>3434</v>
      </c>
      <c r="F449" s="189"/>
      <c r="G449" s="190">
        <f t="shared" si="140"/>
        <v>0</v>
      </c>
      <c r="H449" s="189"/>
      <c r="I449" s="190">
        <f t="shared" si="141"/>
        <v>0</v>
      </c>
      <c r="J449" s="189"/>
      <c r="K449" s="190">
        <f t="shared" si="142"/>
        <v>0</v>
      </c>
      <c r="L449" s="190">
        <v>21</v>
      </c>
      <c r="M449" s="190">
        <f t="shared" si="143"/>
        <v>0</v>
      </c>
      <c r="N449" s="188">
        <v>0</v>
      </c>
      <c r="O449" s="188">
        <f t="shared" si="144"/>
        <v>0</v>
      </c>
      <c r="P449" s="188">
        <v>0</v>
      </c>
      <c r="Q449" s="188">
        <f t="shared" si="145"/>
        <v>0</v>
      </c>
      <c r="R449" s="190"/>
      <c r="S449" s="190" t="s">
        <v>443</v>
      </c>
      <c r="T449" s="191" t="s">
        <v>359</v>
      </c>
      <c r="U449" s="160">
        <v>0</v>
      </c>
      <c r="V449" s="160">
        <f t="shared" si="146"/>
        <v>0</v>
      </c>
      <c r="W449" s="160"/>
      <c r="X449" s="160" t="s">
        <v>410</v>
      </c>
      <c r="Y449" s="160" t="s">
        <v>361</v>
      </c>
      <c r="Z449" s="150"/>
      <c r="AA449" s="150"/>
      <c r="AB449" s="150"/>
      <c r="AC449" s="150"/>
      <c r="AD449" s="150"/>
      <c r="AE449" s="150"/>
      <c r="AF449" s="150"/>
      <c r="AG449" s="150" t="s">
        <v>1578</v>
      </c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</row>
    <row r="450" spans="1:60" ht="20.399999999999999" outlineLevel="1" x14ac:dyDescent="0.25">
      <c r="A450" s="185">
        <v>412</v>
      </c>
      <c r="B450" s="186" t="s">
        <v>3022</v>
      </c>
      <c r="C450" s="192" t="s">
        <v>3023</v>
      </c>
      <c r="D450" s="187" t="s">
        <v>446</v>
      </c>
      <c r="E450" s="188">
        <v>4530</v>
      </c>
      <c r="F450" s="189"/>
      <c r="G450" s="190">
        <f t="shared" si="140"/>
        <v>0</v>
      </c>
      <c r="H450" s="189"/>
      <c r="I450" s="190">
        <f t="shared" si="141"/>
        <v>0</v>
      </c>
      <c r="J450" s="189"/>
      <c r="K450" s="190">
        <f t="shared" si="142"/>
        <v>0</v>
      </c>
      <c r="L450" s="190">
        <v>21</v>
      </c>
      <c r="M450" s="190">
        <f t="shared" si="143"/>
        <v>0</v>
      </c>
      <c r="N450" s="188">
        <v>0</v>
      </c>
      <c r="O450" s="188">
        <f t="shared" si="144"/>
        <v>0</v>
      </c>
      <c r="P450" s="188">
        <v>0</v>
      </c>
      <c r="Q450" s="188">
        <f t="shared" si="145"/>
        <v>0</v>
      </c>
      <c r="R450" s="190"/>
      <c r="S450" s="190" t="s">
        <v>443</v>
      </c>
      <c r="T450" s="191" t="s">
        <v>359</v>
      </c>
      <c r="U450" s="160">
        <v>0</v>
      </c>
      <c r="V450" s="160">
        <f t="shared" si="146"/>
        <v>0</v>
      </c>
      <c r="W450" s="160"/>
      <c r="X450" s="160" t="s">
        <v>410</v>
      </c>
      <c r="Y450" s="160" t="s">
        <v>361</v>
      </c>
      <c r="Z450" s="150"/>
      <c r="AA450" s="150"/>
      <c r="AB450" s="150"/>
      <c r="AC450" s="150"/>
      <c r="AD450" s="150"/>
      <c r="AE450" s="150"/>
      <c r="AF450" s="150"/>
      <c r="AG450" s="150" t="s">
        <v>1578</v>
      </c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</row>
    <row r="451" spans="1:60" ht="20.399999999999999" outlineLevel="1" x14ac:dyDescent="0.25">
      <c r="A451" s="185">
        <v>413</v>
      </c>
      <c r="B451" s="186" t="s">
        <v>3022</v>
      </c>
      <c r="C451" s="192" t="s">
        <v>3024</v>
      </c>
      <c r="D451" s="187" t="s">
        <v>446</v>
      </c>
      <c r="E451" s="188">
        <v>1180</v>
      </c>
      <c r="F451" s="189"/>
      <c r="G451" s="190">
        <f t="shared" si="140"/>
        <v>0</v>
      </c>
      <c r="H451" s="189"/>
      <c r="I451" s="190">
        <f t="shared" si="141"/>
        <v>0</v>
      </c>
      <c r="J451" s="189"/>
      <c r="K451" s="190">
        <f t="shared" si="142"/>
        <v>0</v>
      </c>
      <c r="L451" s="190">
        <v>21</v>
      </c>
      <c r="M451" s="190">
        <f t="shared" si="143"/>
        <v>0</v>
      </c>
      <c r="N451" s="188">
        <v>0</v>
      </c>
      <c r="O451" s="188">
        <f t="shared" si="144"/>
        <v>0</v>
      </c>
      <c r="P451" s="188">
        <v>0</v>
      </c>
      <c r="Q451" s="188">
        <f t="shared" si="145"/>
        <v>0</v>
      </c>
      <c r="R451" s="190"/>
      <c r="S451" s="190" t="s">
        <v>443</v>
      </c>
      <c r="T451" s="191" t="s">
        <v>359</v>
      </c>
      <c r="U451" s="160">
        <v>0</v>
      </c>
      <c r="V451" s="160">
        <f t="shared" si="146"/>
        <v>0</v>
      </c>
      <c r="W451" s="160"/>
      <c r="X451" s="160" t="s">
        <v>1304</v>
      </c>
      <c r="Y451" s="160" t="s">
        <v>361</v>
      </c>
      <c r="Z451" s="150"/>
      <c r="AA451" s="150"/>
      <c r="AB451" s="150"/>
      <c r="AC451" s="150"/>
      <c r="AD451" s="150"/>
      <c r="AE451" s="150"/>
      <c r="AF451" s="150"/>
      <c r="AG451" s="150" t="s">
        <v>1305</v>
      </c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</row>
    <row r="452" spans="1:60" ht="20.399999999999999" outlineLevel="1" x14ac:dyDescent="0.25">
      <c r="A452" s="185">
        <v>414</v>
      </c>
      <c r="B452" s="186" t="s">
        <v>3025</v>
      </c>
      <c r="C452" s="192" t="s">
        <v>3026</v>
      </c>
      <c r="D452" s="187" t="s">
        <v>446</v>
      </c>
      <c r="E452" s="188">
        <v>3434</v>
      </c>
      <c r="F452" s="189"/>
      <c r="G452" s="190">
        <f t="shared" si="140"/>
        <v>0</v>
      </c>
      <c r="H452" s="189"/>
      <c r="I452" s="190">
        <f t="shared" si="141"/>
        <v>0</v>
      </c>
      <c r="J452" s="189"/>
      <c r="K452" s="190">
        <f t="shared" si="142"/>
        <v>0</v>
      </c>
      <c r="L452" s="190">
        <v>21</v>
      </c>
      <c r="M452" s="190">
        <f t="shared" si="143"/>
        <v>0</v>
      </c>
      <c r="N452" s="188">
        <v>0</v>
      </c>
      <c r="O452" s="188">
        <f t="shared" si="144"/>
        <v>0</v>
      </c>
      <c r="P452" s="188">
        <v>0</v>
      </c>
      <c r="Q452" s="188">
        <f t="shared" si="145"/>
        <v>0</v>
      </c>
      <c r="R452" s="190"/>
      <c r="S452" s="190" t="s">
        <v>443</v>
      </c>
      <c r="T452" s="191" t="s">
        <v>359</v>
      </c>
      <c r="U452" s="160">
        <v>0</v>
      </c>
      <c r="V452" s="160">
        <f t="shared" si="146"/>
        <v>0</v>
      </c>
      <c r="W452" s="160"/>
      <c r="X452" s="160" t="s">
        <v>410</v>
      </c>
      <c r="Y452" s="160" t="s">
        <v>361</v>
      </c>
      <c r="Z452" s="150"/>
      <c r="AA452" s="150"/>
      <c r="AB452" s="150"/>
      <c r="AC452" s="150"/>
      <c r="AD452" s="150"/>
      <c r="AE452" s="150"/>
      <c r="AF452" s="150"/>
      <c r="AG452" s="150" t="s">
        <v>1578</v>
      </c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</row>
    <row r="453" spans="1:60" x14ac:dyDescent="0.25">
      <c r="A453" s="162" t="s">
        <v>353</v>
      </c>
      <c r="B453" s="163" t="s">
        <v>227</v>
      </c>
      <c r="C453" s="177" t="s">
        <v>228</v>
      </c>
      <c r="D453" s="164"/>
      <c r="E453" s="165"/>
      <c r="F453" s="166"/>
      <c r="G453" s="166">
        <f>SUMIF(AG454:AG467,"&lt;&gt;NOR",G454:G467)</f>
        <v>0</v>
      </c>
      <c r="H453" s="166"/>
      <c r="I453" s="166">
        <f>SUM(I454:I467)</f>
        <v>0</v>
      </c>
      <c r="J453" s="166"/>
      <c r="K453" s="166">
        <f>SUM(K454:K467)</f>
        <v>0</v>
      </c>
      <c r="L453" s="166"/>
      <c r="M453" s="166">
        <f>SUM(M454:M467)</f>
        <v>0</v>
      </c>
      <c r="N453" s="165"/>
      <c r="O453" s="165">
        <f>SUM(O454:O467)</f>
        <v>0</v>
      </c>
      <c r="P453" s="165"/>
      <c r="Q453" s="165">
        <f>SUM(Q454:Q467)</f>
        <v>0</v>
      </c>
      <c r="R453" s="166"/>
      <c r="S453" s="166"/>
      <c r="T453" s="167"/>
      <c r="U453" s="161"/>
      <c r="V453" s="161">
        <f>SUM(V454:V467)</f>
        <v>244.75</v>
      </c>
      <c r="W453" s="161"/>
      <c r="X453" s="161"/>
      <c r="Y453" s="161"/>
      <c r="AG453" t="s">
        <v>354</v>
      </c>
    </row>
    <row r="454" spans="1:60" outlineLevel="1" x14ac:dyDescent="0.25">
      <c r="A454" s="185">
        <v>415</v>
      </c>
      <c r="B454" s="186" t="s">
        <v>3027</v>
      </c>
      <c r="C454" s="192" t="s">
        <v>3028</v>
      </c>
      <c r="D454" s="187" t="s">
        <v>446</v>
      </c>
      <c r="E454" s="188">
        <v>384.5</v>
      </c>
      <c r="F454" s="189"/>
      <c r="G454" s="190">
        <f>ROUND(E454*F454,2)</f>
        <v>0</v>
      </c>
      <c r="H454" s="189"/>
      <c r="I454" s="190">
        <f>ROUND(E454*H454,2)</f>
        <v>0</v>
      </c>
      <c r="J454" s="189"/>
      <c r="K454" s="190">
        <f>ROUND(E454*J454,2)</f>
        <v>0</v>
      </c>
      <c r="L454" s="190">
        <v>21</v>
      </c>
      <c r="M454" s="190">
        <f>G454*(1+L454/100)</f>
        <v>0</v>
      </c>
      <c r="N454" s="188">
        <v>0</v>
      </c>
      <c r="O454" s="188">
        <f>ROUND(E454*N454,2)</f>
        <v>0</v>
      </c>
      <c r="P454" s="188">
        <v>0</v>
      </c>
      <c r="Q454" s="188">
        <f>ROUND(E454*P454,2)</f>
        <v>0</v>
      </c>
      <c r="R454" s="190"/>
      <c r="S454" s="190" t="s">
        <v>443</v>
      </c>
      <c r="T454" s="191" t="s">
        <v>359</v>
      </c>
      <c r="U454" s="160">
        <v>0</v>
      </c>
      <c r="V454" s="160">
        <f>ROUND(E454*U454,2)</f>
        <v>0</v>
      </c>
      <c r="W454" s="160"/>
      <c r="X454" s="160" t="s">
        <v>410</v>
      </c>
      <c r="Y454" s="160" t="s">
        <v>361</v>
      </c>
      <c r="Z454" s="150"/>
      <c r="AA454" s="150"/>
      <c r="AB454" s="150"/>
      <c r="AC454" s="150"/>
      <c r="AD454" s="150"/>
      <c r="AE454" s="150"/>
      <c r="AF454" s="150"/>
      <c r="AG454" s="150" t="s">
        <v>1578</v>
      </c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</row>
    <row r="455" spans="1:60" ht="20.399999999999999" outlineLevel="1" x14ac:dyDescent="0.25">
      <c r="A455" s="185">
        <v>416</v>
      </c>
      <c r="B455" s="186" t="s">
        <v>3029</v>
      </c>
      <c r="C455" s="192" t="s">
        <v>3030</v>
      </c>
      <c r="D455" s="187" t="s">
        <v>446</v>
      </c>
      <c r="E455" s="188">
        <v>1555.9</v>
      </c>
      <c r="F455" s="189"/>
      <c r="G455" s="190">
        <f>ROUND(E455*F455,2)</f>
        <v>0</v>
      </c>
      <c r="H455" s="189"/>
      <c r="I455" s="190">
        <f>ROUND(E455*H455,2)</f>
        <v>0</v>
      </c>
      <c r="J455" s="189"/>
      <c r="K455" s="190">
        <f>ROUND(E455*J455,2)</f>
        <v>0</v>
      </c>
      <c r="L455" s="190">
        <v>21</v>
      </c>
      <c r="M455" s="190">
        <f>G455*(1+L455/100)</f>
        <v>0</v>
      </c>
      <c r="N455" s="188">
        <v>0</v>
      </c>
      <c r="O455" s="188">
        <f>ROUND(E455*N455,2)</f>
        <v>0</v>
      </c>
      <c r="P455" s="188">
        <v>0</v>
      </c>
      <c r="Q455" s="188">
        <f>ROUND(E455*P455,2)</f>
        <v>0</v>
      </c>
      <c r="R455" s="190"/>
      <c r="S455" s="190" t="s">
        <v>443</v>
      </c>
      <c r="T455" s="191" t="s">
        <v>359</v>
      </c>
      <c r="U455" s="160">
        <v>0</v>
      </c>
      <c r="V455" s="160">
        <f>ROUND(E455*U455,2)</f>
        <v>0</v>
      </c>
      <c r="W455" s="160"/>
      <c r="X455" s="160" t="s">
        <v>410</v>
      </c>
      <c r="Y455" s="160" t="s">
        <v>361</v>
      </c>
      <c r="Z455" s="150"/>
      <c r="AA455" s="150"/>
      <c r="AB455" s="150"/>
      <c r="AC455" s="150"/>
      <c r="AD455" s="150"/>
      <c r="AE455" s="150"/>
      <c r="AF455" s="150"/>
      <c r="AG455" s="150" t="s">
        <v>1578</v>
      </c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</row>
    <row r="456" spans="1:60" outlineLevel="1" x14ac:dyDescent="0.25">
      <c r="A456" s="185">
        <v>417</v>
      </c>
      <c r="B456" s="186" t="s">
        <v>2619</v>
      </c>
      <c r="C456" s="192" t="s">
        <v>3031</v>
      </c>
      <c r="D456" s="187" t="s">
        <v>1246</v>
      </c>
      <c r="E456" s="188">
        <v>15.523199999999999</v>
      </c>
      <c r="F456" s="189"/>
      <c r="G456" s="190">
        <f>ROUND(E456*F456,2)</f>
        <v>0</v>
      </c>
      <c r="H456" s="189"/>
      <c r="I456" s="190">
        <f>ROUND(E456*H456,2)</f>
        <v>0</v>
      </c>
      <c r="J456" s="189"/>
      <c r="K456" s="190">
        <f>ROUND(E456*J456,2)</f>
        <v>0</v>
      </c>
      <c r="L456" s="190">
        <v>12</v>
      </c>
      <c r="M456" s="190">
        <f>G456*(1+L456/100)</f>
        <v>0</v>
      </c>
      <c r="N456" s="188">
        <v>0</v>
      </c>
      <c r="O456" s="188">
        <f>ROUND(E456*N456,2)</f>
        <v>0</v>
      </c>
      <c r="P456" s="188">
        <v>0</v>
      </c>
      <c r="Q456" s="188">
        <f>ROUND(E456*P456,2)</f>
        <v>0</v>
      </c>
      <c r="R456" s="190"/>
      <c r="S456" s="190" t="s">
        <v>443</v>
      </c>
      <c r="T456" s="191" t="s">
        <v>359</v>
      </c>
      <c r="U456" s="160">
        <v>0</v>
      </c>
      <c r="V456" s="160">
        <f>ROUND(E456*U456,2)</f>
        <v>0</v>
      </c>
      <c r="W456" s="160"/>
      <c r="X456" s="160" t="s">
        <v>1304</v>
      </c>
      <c r="Y456" s="160" t="s">
        <v>361</v>
      </c>
      <c r="Z456" s="150"/>
      <c r="AA456" s="150"/>
      <c r="AB456" s="150"/>
      <c r="AC456" s="150"/>
      <c r="AD456" s="150"/>
      <c r="AE456" s="150"/>
      <c r="AF456" s="150"/>
      <c r="AG456" s="150" t="s">
        <v>2631</v>
      </c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</row>
    <row r="457" spans="1:60" outlineLevel="1" x14ac:dyDescent="0.25">
      <c r="A457" s="169">
        <v>418</v>
      </c>
      <c r="B457" s="170" t="s">
        <v>2619</v>
      </c>
      <c r="C457" s="178" t="s">
        <v>3032</v>
      </c>
      <c r="D457" s="171" t="s">
        <v>1246</v>
      </c>
      <c r="E457" s="172">
        <v>0.4657</v>
      </c>
      <c r="F457" s="173"/>
      <c r="G457" s="174">
        <f>ROUND(E457*F457,2)</f>
        <v>0</v>
      </c>
      <c r="H457" s="173"/>
      <c r="I457" s="174">
        <f>ROUND(E457*H457,2)</f>
        <v>0</v>
      </c>
      <c r="J457" s="173"/>
      <c r="K457" s="174">
        <f>ROUND(E457*J457,2)</f>
        <v>0</v>
      </c>
      <c r="L457" s="174">
        <v>12</v>
      </c>
      <c r="M457" s="174">
        <f>G457*(1+L457/100)</f>
        <v>0</v>
      </c>
      <c r="N457" s="172">
        <v>0</v>
      </c>
      <c r="O457" s="172">
        <f>ROUND(E457*N457,2)</f>
        <v>0</v>
      </c>
      <c r="P457" s="172">
        <v>0</v>
      </c>
      <c r="Q457" s="172">
        <f>ROUND(E457*P457,2)</f>
        <v>0</v>
      </c>
      <c r="R457" s="174"/>
      <c r="S457" s="174" t="s">
        <v>443</v>
      </c>
      <c r="T457" s="175" t="s">
        <v>359</v>
      </c>
      <c r="U457" s="160">
        <v>0</v>
      </c>
      <c r="V457" s="160">
        <f>ROUND(E457*U457,2)</f>
        <v>0</v>
      </c>
      <c r="W457" s="160"/>
      <c r="X457" s="160" t="s">
        <v>1304</v>
      </c>
      <c r="Y457" s="160" t="s">
        <v>361</v>
      </c>
      <c r="Z457" s="150"/>
      <c r="AA457" s="150"/>
      <c r="AB457" s="150"/>
      <c r="AC457" s="150"/>
      <c r="AD457" s="150"/>
      <c r="AE457" s="150"/>
      <c r="AF457" s="150"/>
      <c r="AG457" s="150" t="s">
        <v>2631</v>
      </c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</row>
    <row r="458" spans="1:60" outlineLevel="2" x14ac:dyDescent="0.25">
      <c r="A458" s="157"/>
      <c r="B458" s="158"/>
      <c r="C458" s="184" t="s">
        <v>3033</v>
      </c>
      <c r="D458" s="182"/>
      <c r="E458" s="183">
        <v>0.4657</v>
      </c>
      <c r="F458" s="160"/>
      <c r="G458" s="160"/>
      <c r="H458" s="160"/>
      <c r="I458" s="160"/>
      <c r="J458" s="160"/>
      <c r="K458" s="160"/>
      <c r="L458" s="160"/>
      <c r="M458" s="160"/>
      <c r="N458" s="159"/>
      <c r="O458" s="159"/>
      <c r="P458" s="159"/>
      <c r="Q458" s="159"/>
      <c r="R458" s="160"/>
      <c r="S458" s="160"/>
      <c r="T458" s="160"/>
      <c r="U458" s="160"/>
      <c r="V458" s="160"/>
      <c r="W458" s="160"/>
      <c r="X458" s="160"/>
      <c r="Y458" s="160"/>
      <c r="Z458" s="150"/>
      <c r="AA458" s="150"/>
      <c r="AB458" s="150"/>
      <c r="AC458" s="150"/>
      <c r="AD458" s="150"/>
      <c r="AE458" s="150"/>
      <c r="AF458" s="150"/>
      <c r="AG458" s="150" t="s">
        <v>415</v>
      </c>
      <c r="AH458" s="150">
        <v>0</v>
      </c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</row>
    <row r="459" spans="1:60" outlineLevel="1" x14ac:dyDescent="0.25">
      <c r="A459" s="185">
        <v>419</v>
      </c>
      <c r="B459" s="186" t="s">
        <v>3034</v>
      </c>
      <c r="C459" s="192" t="s">
        <v>3035</v>
      </c>
      <c r="D459" s="187" t="s">
        <v>446</v>
      </c>
      <c r="E459" s="188">
        <v>1940.4</v>
      </c>
      <c r="F459" s="189"/>
      <c r="G459" s="190">
        <f t="shared" ref="G459:G467" si="147">ROUND(E459*F459,2)</f>
        <v>0</v>
      </c>
      <c r="H459" s="189"/>
      <c r="I459" s="190">
        <f t="shared" ref="I459:I467" si="148">ROUND(E459*H459,2)</f>
        <v>0</v>
      </c>
      <c r="J459" s="189"/>
      <c r="K459" s="190">
        <f t="shared" ref="K459:K467" si="149">ROUND(E459*J459,2)</f>
        <v>0</v>
      </c>
      <c r="L459" s="190">
        <v>21</v>
      </c>
      <c r="M459" s="190">
        <f t="shared" ref="M459:M467" si="150">G459*(1+L459/100)</f>
        <v>0</v>
      </c>
      <c r="N459" s="188">
        <v>0</v>
      </c>
      <c r="O459" s="188">
        <f t="shared" ref="O459:O467" si="151">ROUND(E459*N459,2)</f>
        <v>0</v>
      </c>
      <c r="P459" s="188">
        <v>0</v>
      </c>
      <c r="Q459" s="188">
        <f t="shared" ref="Q459:Q467" si="152">ROUND(E459*P459,2)</f>
        <v>0</v>
      </c>
      <c r="R459" s="190"/>
      <c r="S459" s="190" t="s">
        <v>443</v>
      </c>
      <c r="T459" s="191" t="s">
        <v>359</v>
      </c>
      <c r="U459" s="160">
        <v>0</v>
      </c>
      <c r="V459" s="160">
        <f t="shared" ref="V459:V467" si="153">ROUND(E459*U459,2)</f>
        <v>0</v>
      </c>
      <c r="W459" s="160"/>
      <c r="X459" s="160" t="s">
        <v>410</v>
      </c>
      <c r="Y459" s="160" t="s">
        <v>361</v>
      </c>
      <c r="Z459" s="150"/>
      <c r="AA459" s="150"/>
      <c r="AB459" s="150"/>
      <c r="AC459" s="150"/>
      <c r="AD459" s="150"/>
      <c r="AE459" s="150"/>
      <c r="AF459" s="150"/>
      <c r="AG459" s="150" t="s">
        <v>411</v>
      </c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</row>
    <row r="460" spans="1:60" outlineLevel="1" x14ac:dyDescent="0.25">
      <c r="A460" s="185">
        <v>420</v>
      </c>
      <c r="B460" s="186" t="s">
        <v>2809</v>
      </c>
      <c r="C460" s="192" t="s">
        <v>2893</v>
      </c>
      <c r="D460" s="187" t="s">
        <v>407</v>
      </c>
      <c r="E460" s="188">
        <v>194.04</v>
      </c>
      <c r="F460" s="189"/>
      <c r="G460" s="190">
        <f t="shared" si="147"/>
        <v>0</v>
      </c>
      <c r="H460" s="189"/>
      <c r="I460" s="190">
        <f t="shared" si="148"/>
        <v>0</v>
      </c>
      <c r="J460" s="189"/>
      <c r="K460" s="190">
        <f t="shared" si="149"/>
        <v>0</v>
      </c>
      <c r="L460" s="190">
        <v>21</v>
      </c>
      <c r="M460" s="190">
        <f t="shared" si="150"/>
        <v>0</v>
      </c>
      <c r="N460" s="188">
        <v>0</v>
      </c>
      <c r="O460" s="188">
        <f t="shared" si="151"/>
        <v>0</v>
      </c>
      <c r="P460" s="188">
        <v>0</v>
      </c>
      <c r="Q460" s="188">
        <f t="shared" si="152"/>
        <v>0</v>
      </c>
      <c r="R460" s="190"/>
      <c r="S460" s="190" t="s">
        <v>443</v>
      </c>
      <c r="T460" s="191" t="s">
        <v>359</v>
      </c>
      <c r="U460" s="160">
        <v>0</v>
      </c>
      <c r="V460" s="160">
        <f t="shared" si="153"/>
        <v>0</v>
      </c>
      <c r="W460" s="160"/>
      <c r="X460" s="160" t="s">
        <v>1304</v>
      </c>
      <c r="Y460" s="160" t="s">
        <v>361</v>
      </c>
      <c r="Z460" s="150"/>
      <c r="AA460" s="150"/>
      <c r="AB460" s="150"/>
      <c r="AC460" s="150"/>
      <c r="AD460" s="150"/>
      <c r="AE460" s="150"/>
      <c r="AF460" s="150"/>
      <c r="AG460" s="150" t="s">
        <v>1305</v>
      </c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</row>
    <row r="461" spans="1:60" outlineLevel="1" x14ac:dyDescent="0.25">
      <c r="A461" s="185">
        <v>421</v>
      </c>
      <c r="B461" s="186" t="s">
        <v>3036</v>
      </c>
      <c r="C461" s="192" t="s">
        <v>3037</v>
      </c>
      <c r="D461" s="187" t="s">
        <v>446</v>
      </c>
      <c r="E461" s="188">
        <v>1555.9</v>
      </c>
      <c r="F461" s="189"/>
      <c r="G461" s="190">
        <f t="shared" si="147"/>
        <v>0</v>
      </c>
      <c r="H461" s="189"/>
      <c r="I461" s="190">
        <f t="shared" si="148"/>
        <v>0</v>
      </c>
      <c r="J461" s="189"/>
      <c r="K461" s="190">
        <f t="shared" si="149"/>
        <v>0</v>
      </c>
      <c r="L461" s="190">
        <v>21</v>
      </c>
      <c r="M461" s="190">
        <f t="shared" si="150"/>
        <v>0</v>
      </c>
      <c r="N461" s="188">
        <v>0</v>
      </c>
      <c r="O461" s="188">
        <f t="shared" si="151"/>
        <v>0</v>
      </c>
      <c r="P461" s="188">
        <v>0</v>
      </c>
      <c r="Q461" s="188">
        <f t="shared" si="152"/>
        <v>0</v>
      </c>
      <c r="R461" s="190"/>
      <c r="S461" s="190" t="s">
        <v>443</v>
      </c>
      <c r="T461" s="191" t="s">
        <v>359</v>
      </c>
      <c r="U461" s="160">
        <v>0.02</v>
      </c>
      <c r="V461" s="160">
        <f t="shared" si="153"/>
        <v>31.12</v>
      </c>
      <c r="W461" s="160"/>
      <c r="X461" s="160" t="s">
        <v>410</v>
      </c>
      <c r="Y461" s="160" t="s">
        <v>361</v>
      </c>
      <c r="Z461" s="150"/>
      <c r="AA461" s="150"/>
      <c r="AB461" s="150"/>
      <c r="AC461" s="150"/>
      <c r="AD461" s="150"/>
      <c r="AE461" s="150"/>
      <c r="AF461" s="150"/>
      <c r="AG461" s="150" t="s">
        <v>411</v>
      </c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</row>
    <row r="462" spans="1:60" outlineLevel="1" x14ac:dyDescent="0.25">
      <c r="A462" s="185">
        <v>422</v>
      </c>
      <c r="B462" s="186" t="s">
        <v>3038</v>
      </c>
      <c r="C462" s="192" t="s">
        <v>3039</v>
      </c>
      <c r="D462" s="187" t="s">
        <v>446</v>
      </c>
      <c r="E462" s="188">
        <v>384.5</v>
      </c>
      <c r="F462" s="189"/>
      <c r="G462" s="190">
        <f t="shared" si="147"/>
        <v>0</v>
      </c>
      <c r="H462" s="189"/>
      <c r="I462" s="190">
        <f t="shared" si="148"/>
        <v>0</v>
      </c>
      <c r="J462" s="189"/>
      <c r="K462" s="190">
        <f t="shared" si="149"/>
        <v>0</v>
      </c>
      <c r="L462" s="190">
        <v>21</v>
      </c>
      <c r="M462" s="190">
        <f t="shared" si="150"/>
        <v>0</v>
      </c>
      <c r="N462" s="188">
        <v>0</v>
      </c>
      <c r="O462" s="188">
        <f t="shared" si="151"/>
        <v>0</v>
      </c>
      <c r="P462" s="188">
        <v>0</v>
      </c>
      <c r="Q462" s="188">
        <f t="shared" si="152"/>
        <v>0</v>
      </c>
      <c r="R462" s="190"/>
      <c r="S462" s="190" t="s">
        <v>443</v>
      </c>
      <c r="T462" s="191" t="s">
        <v>359</v>
      </c>
      <c r="U462" s="160">
        <v>0.01</v>
      </c>
      <c r="V462" s="160">
        <f t="shared" si="153"/>
        <v>3.85</v>
      </c>
      <c r="W462" s="160"/>
      <c r="X462" s="160" t="s">
        <v>410</v>
      </c>
      <c r="Y462" s="160" t="s">
        <v>361</v>
      </c>
      <c r="Z462" s="150"/>
      <c r="AA462" s="150"/>
      <c r="AB462" s="150"/>
      <c r="AC462" s="150"/>
      <c r="AD462" s="150"/>
      <c r="AE462" s="150"/>
      <c r="AF462" s="150"/>
      <c r="AG462" s="150" t="s">
        <v>411</v>
      </c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</row>
    <row r="463" spans="1:60" outlineLevel="1" x14ac:dyDescent="0.25">
      <c r="A463" s="185">
        <v>423</v>
      </c>
      <c r="B463" s="186" t="s">
        <v>2677</v>
      </c>
      <c r="C463" s="192" t="s">
        <v>2678</v>
      </c>
      <c r="D463" s="187"/>
      <c r="E463" s="188">
        <v>0</v>
      </c>
      <c r="F463" s="189"/>
      <c r="G463" s="190">
        <f t="shared" si="147"/>
        <v>0</v>
      </c>
      <c r="H463" s="189"/>
      <c r="I463" s="190">
        <f t="shared" si="148"/>
        <v>0</v>
      </c>
      <c r="J463" s="189"/>
      <c r="K463" s="190">
        <f t="shared" si="149"/>
        <v>0</v>
      </c>
      <c r="L463" s="190">
        <v>21</v>
      </c>
      <c r="M463" s="190">
        <f t="shared" si="150"/>
        <v>0</v>
      </c>
      <c r="N463" s="188">
        <v>0</v>
      </c>
      <c r="O463" s="188">
        <f t="shared" si="151"/>
        <v>0</v>
      </c>
      <c r="P463" s="188">
        <v>0</v>
      </c>
      <c r="Q463" s="188">
        <f t="shared" si="152"/>
        <v>0</v>
      </c>
      <c r="R463" s="190"/>
      <c r="S463" s="190" t="s">
        <v>443</v>
      </c>
      <c r="T463" s="191" t="s">
        <v>359</v>
      </c>
      <c r="U463" s="160">
        <v>1.93</v>
      </c>
      <c r="V463" s="160">
        <f t="shared" si="153"/>
        <v>0</v>
      </c>
      <c r="W463" s="160"/>
      <c r="X463" s="160" t="s">
        <v>410</v>
      </c>
      <c r="Y463" s="160" t="s">
        <v>361</v>
      </c>
      <c r="Z463" s="150"/>
      <c r="AA463" s="150"/>
      <c r="AB463" s="150"/>
      <c r="AC463" s="150"/>
      <c r="AD463" s="150"/>
      <c r="AE463" s="150"/>
      <c r="AF463" s="150"/>
      <c r="AG463" s="150" t="s">
        <v>411</v>
      </c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</row>
    <row r="464" spans="1:60" outlineLevel="1" x14ac:dyDescent="0.25">
      <c r="A464" s="185">
        <v>424</v>
      </c>
      <c r="B464" s="186" t="s">
        <v>2679</v>
      </c>
      <c r="C464" s="192" t="s">
        <v>2751</v>
      </c>
      <c r="D464" s="187" t="s">
        <v>426</v>
      </c>
      <c r="E464" s="188">
        <v>1.6E-2</v>
      </c>
      <c r="F464" s="189"/>
      <c r="G464" s="190">
        <f t="shared" si="147"/>
        <v>0</v>
      </c>
      <c r="H464" s="189"/>
      <c r="I464" s="190">
        <f t="shared" si="148"/>
        <v>0</v>
      </c>
      <c r="J464" s="189"/>
      <c r="K464" s="190">
        <f t="shared" si="149"/>
        <v>0</v>
      </c>
      <c r="L464" s="190">
        <v>21</v>
      </c>
      <c r="M464" s="190">
        <f t="shared" si="150"/>
        <v>0</v>
      </c>
      <c r="N464" s="188">
        <v>0</v>
      </c>
      <c r="O464" s="188">
        <f t="shared" si="151"/>
        <v>0</v>
      </c>
      <c r="P464" s="188">
        <v>0</v>
      </c>
      <c r="Q464" s="188">
        <f t="shared" si="152"/>
        <v>0</v>
      </c>
      <c r="R464" s="190"/>
      <c r="S464" s="190" t="s">
        <v>443</v>
      </c>
      <c r="T464" s="191" t="s">
        <v>359</v>
      </c>
      <c r="U464" s="160">
        <v>0</v>
      </c>
      <c r="V464" s="160">
        <f t="shared" si="153"/>
        <v>0</v>
      </c>
      <c r="W464" s="160"/>
      <c r="X464" s="160" t="s">
        <v>1304</v>
      </c>
      <c r="Y464" s="160" t="s">
        <v>361</v>
      </c>
      <c r="Z464" s="150"/>
      <c r="AA464" s="150"/>
      <c r="AB464" s="150"/>
      <c r="AC464" s="150"/>
      <c r="AD464" s="150"/>
      <c r="AE464" s="150"/>
      <c r="AF464" s="150"/>
      <c r="AG464" s="150" t="s">
        <v>1305</v>
      </c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</row>
    <row r="465" spans="1:60" outlineLevel="1" x14ac:dyDescent="0.25">
      <c r="A465" s="185">
        <v>425</v>
      </c>
      <c r="B465" s="186" t="s">
        <v>2766</v>
      </c>
      <c r="C465" s="192" t="s">
        <v>2767</v>
      </c>
      <c r="D465" s="187"/>
      <c r="E465" s="188">
        <v>0</v>
      </c>
      <c r="F465" s="189"/>
      <c r="G465" s="190">
        <f t="shared" si="147"/>
        <v>0</v>
      </c>
      <c r="H465" s="189"/>
      <c r="I465" s="190">
        <f t="shared" si="148"/>
        <v>0</v>
      </c>
      <c r="J465" s="189"/>
      <c r="K465" s="190">
        <f t="shared" si="149"/>
        <v>0</v>
      </c>
      <c r="L465" s="190">
        <v>21</v>
      </c>
      <c r="M465" s="190">
        <f t="shared" si="150"/>
        <v>0</v>
      </c>
      <c r="N465" s="188">
        <v>0</v>
      </c>
      <c r="O465" s="188">
        <f t="shared" si="151"/>
        <v>0</v>
      </c>
      <c r="P465" s="188">
        <v>0</v>
      </c>
      <c r="Q465" s="188">
        <f t="shared" si="152"/>
        <v>0</v>
      </c>
      <c r="R465" s="190"/>
      <c r="S465" s="190" t="s">
        <v>443</v>
      </c>
      <c r="T465" s="191" t="s">
        <v>359</v>
      </c>
      <c r="U465" s="160">
        <v>1.93</v>
      </c>
      <c r="V465" s="160">
        <f t="shared" si="153"/>
        <v>0</v>
      </c>
      <c r="W465" s="160"/>
      <c r="X465" s="160" t="s">
        <v>410</v>
      </c>
      <c r="Y465" s="160" t="s">
        <v>361</v>
      </c>
      <c r="Z465" s="150"/>
      <c r="AA465" s="150"/>
      <c r="AB465" s="150"/>
      <c r="AC465" s="150"/>
      <c r="AD465" s="150"/>
      <c r="AE465" s="150"/>
      <c r="AF465" s="150"/>
      <c r="AG465" s="150" t="s">
        <v>411</v>
      </c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</row>
    <row r="466" spans="1:60" outlineLevel="1" x14ac:dyDescent="0.25">
      <c r="A466" s="185">
        <v>426</v>
      </c>
      <c r="B466" s="186" t="s">
        <v>3040</v>
      </c>
      <c r="C466" s="192" t="s">
        <v>3041</v>
      </c>
      <c r="D466" s="187" t="s">
        <v>446</v>
      </c>
      <c r="E466" s="188">
        <v>9335.4</v>
      </c>
      <c r="F466" s="189"/>
      <c r="G466" s="190">
        <f t="shared" si="147"/>
        <v>0</v>
      </c>
      <c r="H466" s="189"/>
      <c r="I466" s="190">
        <f t="shared" si="148"/>
        <v>0</v>
      </c>
      <c r="J466" s="189"/>
      <c r="K466" s="190">
        <f t="shared" si="149"/>
        <v>0</v>
      </c>
      <c r="L466" s="190">
        <v>21</v>
      </c>
      <c r="M466" s="190">
        <f t="shared" si="150"/>
        <v>0</v>
      </c>
      <c r="N466" s="188">
        <v>0</v>
      </c>
      <c r="O466" s="188">
        <f t="shared" si="151"/>
        <v>0</v>
      </c>
      <c r="P466" s="188">
        <v>0</v>
      </c>
      <c r="Q466" s="188">
        <f t="shared" si="152"/>
        <v>0</v>
      </c>
      <c r="R466" s="190"/>
      <c r="S466" s="190" t="s">
        <v>443</v>
      </c>
      <c r="T466" s="191" t="s">
        <v>359</v>
      </c>
      <c r="U466" s="160">
        <v>0.02</v>
      </c>
      <c r="V466" s="160">
        <f t="shared" si="153"/>
        <v>186.71</v>
      </c>
      <c r="W466" s="160"/>
      <c r="X466" s="160" t="s">
        <v>410</v>
      </c>
      <c r="Y466" s="160" t="s">
        <v>361</v>
      </c>
      <c r="Z466" s="150"/>
      <c r="AA466" s="150"/>
      <c r="AB466" s="150"/>
      <c r="AC466" s="150"/>
      <c r="AD466" s="150"/>
      <c r="AE466" s="150"/>
      <c r="AF466" s="150"/>
      <c r="AG466" s="150" t="s">
        <v>411</v>
      </c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</row>
    <row r="467" spans="1:60" outlineLevel="1" x14ac:dyDescent="0.25">
      <c r="A467" s="169">
        <v>427</v>
      </c>
      <c r="B467" s="170" t="s">
        <v>3042</v>
      </c>
      <c r="C467" s="178" t="s">
        <v>3043</v>
      </c>
      <c r="D467" s="171" t="s">
        <v>446</v>
      </c>
      <c r="E467" s="172">
        <v>2307</v>
      </c>
      <c r="F467" s="173"/>
      <c r="G467" s="174">
        <f t="shared" si="147"/>
        <v>0</v>
      </c>
      <c r="H467" s="173"/>
      <c r="I467" s="174">
        <f t="shared" si="148"/>
        <v>0</v>
      </c>
      <c r="J467" s="173"/>
      <c r="K467" s="174">
        <f t="shared" si="149"/>
        <v>0</v>
      </c>
      <c r="L467" s="174">
        <v>21</v>
      </c>
      <c r="M467" s="174">
        <f t="shared" si="150"/>
        <v>0</v>
      </c>
      <c r="N467" s="172">
        <v>0</v>
      </c>
      <c r="O467" s="172">
        <f t="shared" si="151"/>
        <v>0</v>
      </c>
      <c r="P467" s="172">
        <v>0</v>
      </c>
      <c r="Q467" s="172">
        <f t="shared" si="152"/>
        <v>0</v>
      </c>
      <c r="R467" s="174"/>
      <c r="S467" s="174" t="s">
        <v>443</v>
      </c>
      <c r="T467" s="175" t="s">
        <v>359</v>
      </c>
      <c r="U467" s="160">
        <v>0.01</v>
      </c>
      <c r="V467" s="160">
        <f t="shared" si="153"/>
        <v>23.07</v>
      </c>
      <c r="W467" s="160"/>
      <c r="X467" s="160" t="s">
        <v>410</v>
      </c>
      <c r="Y467" s="160" t="s">
        <v>361</v>
      </c>
      <c r="Z467" s="150"/>
      <c r="AA467" s="150"/>
      <c r="AB467" s="150"/>
      <c r="AC467" s="150"/>
      <c r="AD467" s="150"/>
      <c r="AE467" s="150"/>
      <c r="AF467" s="150"/>
      <c r="AG467" s="150" t="s">
        <v>411</v>
      </c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</row>
    <row r="468" spans="1:60" x14ac:dyDescent="0.25">
      <c r="A468" s="3"/>
      <c r="B468" s="4"/>
      <c r="C468" s="179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AE468">
        <v>12</v>
      </c>
      <c r="AF468">
        <v>21</v>
      </c>
      <c r="AG468" t="s">
        <v>339</v>
      </c>
    </row>
    <row r="469" spans="1:60" x14ac:dyDescent="0.25">
      <c r="A469" s="153"/>
      <c r="B469" s="154" t="s">
        <v>29</v>
      </c>
      <c r="C469" s="180"/>
      <c r="D469" s="155"/>
      <c r="E469" s="156"/>
      <c r="F469" s="156"/>
      <c r="G469" s="168">
        <f>G8+G12+G41+G52+G79+G98+G148+G224+G292+G403+G409+G416+G420+G453</f>
        <v>0</v>
      </c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AE469">
        <f>SUMIF(L7:L467,AE468,G7:G467)</f>
        <v>0</v>
      </c>
      <c r="AF469">
        <f>SUMIF(L7:L467,AF468,G7:G467)</f>
        <v>0</v>
      </c>
      <c r="AG469" t="s">
        <v>401</v>
      </c>
    </row>
    <row r="470" spans="1:60" x14ac:dyDescent="0.25">
      <c r="C470" s="181"/>
      <c r="D470" s="10"/>
      <c r="AG470" t="s">
        <v>403</v>
      </c>
    </row>
    <row r="471" spans="1:60" x14ac:dyDescent="0.25">
      <c r="D471" s="10"/>
    </row>
    <row r="472" spans="1:60" x14ac:dyDescent="0.25">
      <c r="D472" s="10"/>
    </row>
    <row r="473" spans="1:60" x14ac:dyDescent="0.25">
      <c r="D473" s="10"/>
    </row>
    <row r="474" spans="1:60" x14ac:dyDescent="0.25">
      <c r="D474" s="10"/>
    </row>
    <row r="475" spans="1:60" x14ac:dyDescent="0.25">
      <c r="D475" s="10"/>
    </row>
    <row r="476" spans="1:60" x14ac:dyDescent="0.25">
      <c r="D476" s="10"/>
    </row>
    <row r="477" spans="1:60" x14ac:dyDescent="0.25">
      <c r="D477" s="10"/>
    </row>
    <row r="478" spans="1:60" x14ac:dyDescent="0.25">
      <c r="D478" s="10"/>
    </row>
    <row r="479" spans="1:60" x14ac:dyDescent="0.25">
      <c r="D479" s="10"/>
    </row>
    <row r="480" spans="1:60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LyB0GrERqFYljfYRl4DExFUeDkoE7Q6dfXRKehw51mN/YdvLe9ClZipqpONyJqBe8N7JZJ64pvOM8tbZEFdx3Q==" saltValue="/o2Ubbz4ZFNnrDW9imqlYg==" spinCount="100000" sheet="1" formatRows="0"/>
  <mergeCells count="22">
    <mergeCell ref="C236:G236"/>
    <mergeCell ref="A1:G1"/>
    <mergeCell ref="C2:G2"/>
    <mergeCell ref="C3:G3"/>
    <mergeCell ref="C4:G4"/>
    <mergeCell ref="C10:G10"/>
    <mergeCell ref="C11:G11"/>
    <mergeCell ref="C111:G111"/>
    <mergeCell ref="C113:G113"/>
    <mergeCell ref="C116:G116"/>
    <mergeCell ref="C126:G126"/>
    <mergeCell ref="C133:G133"/>
    <mergeCell ref="C314:G314"/>
    <mergeCell ref="C321:G321"/>
    <mergeCell ref="C323:G323"/>
    <mergeCell ref="C326:G326"/>
    <mergeCell ref="C247:G247"/>
    <mergeCell ref="C298:G298"/>
    <mergeCell ref="C301:G301"/>
    <mergeCell ref="C308:G308"/>
    <mergeCell ref="C310:G310"/>
    <mergeCell ref="C312:G312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7909E-D689-4551-A42E-80F5719FF8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323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326</v>
      </c>
      <c r="C3" s="258" t="s">
        <v>327</v>
      </c>
      <c r="D3" s="259"/>
      <c r="E3" s="259"/>
      <c r="F3" s="259"/>
      <c r="G3" s="260"/>
      <c r="AC3" s="124" t="s">
        <v>328</v>
      </c>
      <c r="AG3" t="s">
        <v>329</v>
      </c>
    </row>
    <row r="4" spans="1:60" ht="25.05" customHeight="1" x14ac:dyDescent="0.25">
      <c r="A4" s="143" t="s">
        <v>9</v>
      </c>
      <c r="B4" s="144" t="s">
        <v>59</v>
      </c>
      <c r="C4" s="261" t="s">
        <v>60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321</v>
      </c>
      <c r="C8" s="177" t="s">
        <v>27</v>
      </c>
      <c r="D8" s="164"/>
      <c r="E8" s="165"/>
      <c r="F8" s="166"/>
      <c r="G8" s="166">
        <f>SUMIF(AG9:AG19,"&lt;&gt;NOR",G9:G19)</f>
        <v>0</v>
      </c>
      <c r="H8" s="166"/>
      <c r="I8" s="166">
        <f>SUM(I9:I19)</f>
        <v>0</v>
      </c>
      <c r="J8" s="166"/>
      <c r="K8" s="166">
        <f>SUM(K9:K19)</f>
        <v>0</v>
      </c>
      <c r="L8" s="166"/>
      <c r="M8" s="166">
        <f>SUM(M9:M19)</f>
        <v>0</v>
      </c>
      <c r="N8" s="165"/>
      <c r="O8" s="165">
        <f>SUM(O9:O19)</f>
        <v>0</v>
      </c>
      <c r="P8" s="165"/>
      <c r="Q8" s="165">
        <f>SUM(Q9:Q19)</f>
        <v>0</v>
      </c>
      <c r="R8" s="166"/>
      <c r="S8" s="166"/>
      <c r="T8" s="167"/>
      <c r="U8" s="161"/>
      <c r="V8" s="161">
        <f>SUM(V9:V19)</f>
        <v>0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355</v>
      </c>
      <c r="C9" s="178" t="s">
        <v>356</v>
      </c>
      <c r="D9" s="171" t="s">
        <v>357</v>
      </c>
      <c r="E9" s="172">
        <v>1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358</v>
      </c>
      <c r="T9" s="175" t="s">
        <v>359</v>
      </c>
      <c r="U9" s="160">
        <v>0</v>
      </c>
      <c r="V9" s="160">
        <f>ROUND(E9*U9,2)</f>
        <v>0</v>
      </c>
      <c r="W9" s="160"/>
      <c r="X9" s="160" t="s">
        <v>360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362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55" t="s">
        <v>402</v>
      </c>
      <c r="D10" s="256"/>
      <c r="E10" s="256"/>
      <c r="F10" s="256"/>
      <c r="G10" s="256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363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3" x14ac:dyDescent="0.25">
      <c r="A11" s="157"/>
      <c r="B11" s="158"/>
      <c r="C11" s="264" t="s">
        <v>364</v>
      </c>
      <c r="D11" s="265"/>
      <c r="E11" s="265"/>
      <c r="F11" s="265"/>
      <c r="G11" s="265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363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76" t="str">
        <f>C11</f>
        <v>Vyhotovení protokolu o vytyčení stavby se seznamem souřadnic vytyčených bodů a jejich polohopisnými (S-JTSK) a výškopisnými (Bpv) hodnotami.</v>
      </c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69">
        <v>2</v>
      </c>
      <c r="B12" s="170" t="s">
        <v>365</v>
      </c>
      <c r="C12" s="178" t="s">
        <v>366</v>
      </c>
      <c r="D12" s="171" t="s">
        <v>357</v>
      </c>
      <c r="E12" s="172">
        <v>1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4"/>
      <c r="S12" s="174" t="s">
        <v>358</v>
      </c>
      <c r="T12" s="175" t="s">
        <v>359</v>
      </c>
      <c r="U12" s="160">
        <v>0</v>
      </c>
      <c r="V12" s="160">
        <f>ROUND(E12*U12,2)</f>
        <v>0</v>
      </c>
      <c r="W12" s="160"/>
      <c r="X12" s="160" t="s">
        <v>360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362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255" t="s">
        <v>367</v>
      </c>
      <c r="D13" s="256"/>
      <c r="E13" s="256"/>
      <c r="F13" s="256"/>
      <c r="G13" s="256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363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76" t="str">
        <f>C13</f>
        <v>Zaměření a vytýčení stávajících inženýrských sítí v místě stavby z hlediska jejich ochrany při provádění stavby.</v>
      </c>
      <c r="BB13" s="150"/>
      <c r="BC13" s="150"/>
      <c r="BD13" s="150"/>
      <c r="BE13" s="150"/>
      <c r="BF13" s="150"/>
      <c r="BG13" s="150"/>
      <c r="BH13" s="150"/>
    </row>
    <row r="14" spans="1:60" outlineLevel="1" x14ac:dyDescent="0.25">
      <c r="A14" s="169">
        <v>3</v>
      </c>
      <c r="B14" s="170" t="s">
        <v>368</v>
      </c>
      <c r="C14" s="178" t="s">
        <v>369</v>
      </c>
      <c r="D14" s="171" t="s">
        <v>357</v>
      </c>
      <c r="E14" s="172">
        <v>1</v>
      </c>
      <c r="F14" s="173"/>
      <c r="G14" s="174">
        <f>ROUND(E14*F14,2)</f>
        <v>0</v>
      </c>
      <c r="H14" s="173"/>
      <c r="I14" s="174">
        <f>ROUND(E14*H14,2)</f>
        <v>0</v>
      </c>
      <c r="J14" s="173"/>
      <c r="K14" s="174">
        <f>ROUND(E14*J14,2)</f>
        <v>0</v>
      </c>
      <c r="L14" s="174">
        <v>21</v>
      </c>
      <c r="M14" s="174">
        <f>G14*(1+L14/100)</f>
        <v>0</v>
      </c>
      <c r="N14" s="172">
        <v>0</v>
      </c>
      <c r="O14" s="172">
        <f>ROUND(E14*N14,2)</f>
        <v>0</v>
      </c>
      <c r="P14" s="172">
        <v>0</v>
      </c>
      <c r="Q14" s="172">
        <f>ROUND(E14*P14,2)</f>
        <v>0</v>
      </c>
      <c r="R14" s="174"/>
      <c r="S14" s="174" t="s">
        <v>358</v>
      </c>
      <c r="T14" s="175" t="s">
        <v>359</v>
      </c>
      <c r="U14" s="160">
        <v>0</v>
      </c>
      <c r="V14" s="160">
        <f>ROUND(E14*U14,2)</f>
        <v>0</v>
      </c>
      <c r="W14" s="160"/>
      <c r="X14" s="160" t="s">
        <v>360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362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2" x14ac:dyDescent="0.25">
      <c r="A15" s="157"/>
      <c r="B15" s="158"/>
      <c r="C15" s="255" t="s">
        <v>370</v>
      </c>
      <c r="D15" s="256"/>
      <c r="E15" s="256"/>
      <c r="F15" s="256"/>
      <c r="G15" s="256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60"/>
      <c r="Z15" s="150"/>
      <c r="AA15" s="150"/>
      <c r="AB15" s="150"/>
      <c r="AC15" s="150"/>
      <c r="AD15" s="150"/>
      <c r="AE15" s="150"/>
      <c r="AF15" s="150"/>
      <c r="AG15" s="150" t="s">
        <v>363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5">
      <c r="A16" s="169">
        <v>4</v>
      </c>
      <c r="B16" s="170" t="s">
        <v>371</v>
      </c>
      <c r="C16" s="178" t="s">
        <v>372</v>
      </c>
      <c r="D16" s="171" t="s">
        <v>357</v>
      </c>
      <c r="E16" s="172">
        <v>1</v>
      </c>
      <c r="F16" s="173"/>
      <c r="G16" s="174">
        <f>ROUND(E16*F16,2)</f>
        <v>0</v>
      </c>
      <c r="H16" s="173"/>
      <c r="I16" s="174">
        <f>ROUND(E16*H16,2)</f>
        <v>0</v>
      </c>
      <c r="J16" s="173"/>
      <c r="K16" s="174">
        <f>ROUND(E16*J16,2)</f>
        <v>0</v>
      </c>
      <c r="L16" s="174">
        <v>21</v>
      </c>
      <c r="M16" s="174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4"/>
      <c r="S16" s="174" t="s">
        <v>358</v>
      </c>
      <c r="T16" s="175" t="s">
        <v>359</v>
      </c>
      <c r="U16" s="160">
        <v>0</v>
      </c>
      <c r="V16" s="160">
        <f>ROUND(E16*U16,2)</f>
        <v>0</v>
      </c>
      <c r="W16" s="160"/>
      <c r="X16" s="160" t="s">
        <v>360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362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21" outlineLevel="2" x14ac:dyDescent="0.25">
      <c r="A17" s="157"/>
      <c r="B17" s="158"/>
      <c r="C17" s="255" t="s">
        <v>373</v>
      </c>
      <c r="D17" s="256"/>
      <c r="E17" s="256"/>
      <c r="F17" s="256"/>
      <c r="G17" s="256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363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76" t="str">
        <f>C17</f>
        <v>Náklady na ztížené provádění stavebních prací v důsledku nepřerušeného provozu na staveništi nebo v případech nepřerušeného provozu v objektech v nichž se stavební práce provádí.</v>
      </c>
      <c r="BB17" s="150"/>
      <c r="BC17" s="150"/>
      <c r="BD17" s="150"/>
      <c r="BE17" s="150"/>
      <c r="BF17" s="150"/>
      <c r="BG17" s="150"/>
      <c r="BH17" s="150"/>
    </row>
    <row r="18" spans="1:60" outlineLevel="1" x14ac:dyDescent="0.25">
      <c r="A18" s="169">
        <v>5</v>
      </c>
      <c r="B18" s="170" t="s">
        <v>374</v>
      </c>
      <c r="C18" s="178" t="s">
        <v>375</v>
      </c>
      <c r="D18" s="171" t="s">
        <v>357</v>
      </c>
      <c r="E18" s="172">
        <v>1</v>
      </c>
      <c r="F18" s="173"/>
      <c r="G18" s="174">
        <f>ROUND(E18*F18,2)</f>
        <v>0</v>
      </c>
      <c r="H18" s="173"/>
      <c r="I18" s="174">
        <f>ROUND(E18*H18,2)</f>
        <v>0</v>
      </c>
      <c r="J18" s="173"/>
      <c r="K18" s="174">
        <f>ROUND(E18*J18,2)</f>
        <v>0</v>
      </c>
      <c r="L18" s="174">
        <v>21</v>
      </c>
      <c r="M18" s="174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4"/>
      <c r="S18" s="174" t="s">
        <v>358</v>
      </c>
      <c r="T18" s="175" t="s">
        <v>359</v>
      </c>
      <c r="U18" s="160">
        <v>0</v>
      </c>
      <c r="V18" s="160">
        <f>ROUND(E18*U18,2)</f>
        <v>0</v>
      </c>
      <c r="W18" s="160"/>
      <c r="X18" s="160" t="s">
        <v>360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362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2" x14ac:dyDescent="0.25">
      <c r="A19" s="157"/>
      <c r="B19" s="158"/>
      <c r="C19" s="255" t="s">
        <v>376</v>
      </c>
      <c r="D19" s="256"/>
      <c r="E19" s="256"/>
      <c r="F19" s="256"/>
      <c r="G19" s="256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363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5">
      <c r="A20" s="162" t="s">
        <v>353</v>
      </c>
      <c r="B20" s="163" t="s">
        <v>322</v>
      </c>
      <c r="C20" s="177" t="s">
        <v>28</v>
      </c>
      <c r="D20" s="164"/>
      <c r="E20" s="165"/>
      <c r="F20" s="166"/>
      <c r="G20" s="166">
        <f>SUMIF(AG21:AG36,"&lt;&gt;NOR",G21:G36)</f>
        <v>0</v>
      </c>
      <c r="H20" s="166"/>
      <c r="I20" s="166">
        <f>SUM(I21:I36)</f>
        <v>0</v>
      </c>
      <c r="J20" s="166"/>
      <c r="K20" s="166">
        <f>SUM(K21:K36)</f>
        <v>0</v>
      </c>
      <c r="L20" s="166"/>
      <c r="M20" s="166">
        <f>SUM(M21:M36)</f>
        <v>0</v>
      </c>
      <c r="N20" s="165"/>
      <c r="O20" s="165">
        <f>SUM(O21:O36)</f>
        <v>0</v>
      </c>
      <c r="P20" s="165"/>
      <c r="Q20" s="165">
        <f>SUM(Q21:Q36)</f>
        <v>0</v>
      </c>
      <c r="R20" s="166"/>
      <c r="S20" s="166"/>
      <c r="T20" s="167"/>
      <c r="U20" s="161"/>
      <c r="V20" s="161">
        <f>SUM(V21:V36)</f>
        <v>0</v>
      </c>
      <c r="W20" s="161"/>
      <c r="X20" s="161"/>
      <c r="Y20" s="161"/>
      <c r="AG20" t="s">
        <v>354</v>
      </c>
    </row>
    <row r="21" spans="1:60" outlineLevel="1" x14ac:dyDescent="0.25">
      <c r="A21" s="169">
        <v>6</v>
      </c>
      <c r="B21" s="170" t="s">
        <v>377</v>
      </c>
      <c r="C21" s="178" t="s">
        <v>378</v>
      </c>
      <c r="D21" s="171" t="s">
        <v>357</v>
      </c>
      <c r="E21" s="172">
        <v>1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0</v>
      </c>
      <c r="O21" s="172">
        <f>ROUND(E21*N21,2)</f>
        <v>0</v>
      </c>
      <c r="P21" s="172">
        <v>0</v>
      </c>
      <c r="Q21" s="172">
        <f>ROUND(E21*P21,2)</f>
        <v>0</v>
      </c>
      <c r="R21" s="174"/>
      <c r="S21" s="174" t="s">
        <v>358</v>
      </c>
      <c r="T21" s="175" t="s">
        <v>359</v>
      </c>
      <c r="U21" s="160">
        <v>0</v>
      </c>
      <c r="V21" s="160">
        <f>ROUND(E21*U21,2)</f>
        <v>0</v>
      </c>
      <c r="W21" s="160"/>
      <c r="X21" s="160" t="s">
        <v>360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362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255" t="s">
        <v>379</v>
      </c>
      <c r="D22" s="256"/>
      <c r="E22" s="256"/>
      <c r="F22" s="256"/>
      <c r="G22" s="256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363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5">
      <c r="A23" s="169">
        <v>7</v>
      </c>
      <c r="B23" s="170" t="s">
        <v>380</v>
      </c>
      <c r="C23" s="178" t="s">
        <v>381</v>
      </c>
      <c r="D23" s="171" t="s">
        <v>357</v>
      </c>
      <c r="E23" s="172">
        <v>1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0</v>
      </c>
      <c r="O23" s="172">
        <f>ROUND(E23*N23,2)</f>
        <v>0</v>
      </c>
      <c r="P23" s="172">
        <v>0</v>
      </c>
      <c r="Q23" s="172">
        <f>ROUND(E23*P23,2)</f>
        <v>0</v>
      </c>
      <c r="R23" s="174"/>
      <c r="S23" s="174" t="s">
        <v>358</v>
      </c>
      <c r="T23" s="175" t="s">
        <v>359</v>
      </c>
      <c r="U23" s="160">
        <v>0</v>
      </c>
      <c r="V23" s="160">
        <f>ROUND(E23*U23,2)</f>
        <v>0</v>
      </c>
      <c r="W23" s="160"/>
      <c r="X23" s="160" t="s">
        <v>360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362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1" outlineLevel="2" x14ac:dyDescent="0.25">
      <c r="A24" s="157"/>
      <c r="B24" s="158"/>
      <c r="C24" s="255" t="s">
        <v>382</v>
      </c>
      <c r="D24" s="256"/>
      <c r="E24" s="256"/>
      <c r="F24" s="256"/>
      <c r="G24" s="256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363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76" t="str">
        <f>C24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4" s="150"/>
      <c r="BC24" s="150"/>
      <c r="BD24" s="150"/>
      <c r="BE24" s="150"/>
      <c r="BF24" s="150"/>
      <c r="BG24" s="150"/>
      <c r="BH24" s="150"/>
    </row>
    <row r="25" spans="1:60" outlineLevel="1" x14ac:dyDescent="0.25">
      <c r="A25" s="169">
        <v>8</v>
      </c>
      <c r="B25" s="170" t="s">
        <v>383</v>
      </c>
      <c r="C25" s="178" t="s">
        <v>384</v>
      </c>
      <c r="D25" s="171" t="s">
        <v>357</v>
      </c>
      <c r="E25" s="172">
        <v>1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4"/>
      <c r="S25" s="174" t="s">
        <v>358</v>
      </c>
      <c r="T25" s="175" t="s">
        <v>359</v>
      </c>
      <c r="U25" s="160">
        <v>0</v>
      </c>
      <c r="V25" s="160">
        <f>ROUND(E25*U25,2)</f>
        <v>0</v>
      </c>
      <c r="W25" s="160"/>
      <c r="X25" s="160" t="s">
        <v>360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362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1" outlineLevel="2" x14ac:dyDescent="0.25">
      <c r="A26" s="157"/>
      <c r="B26" s="158"/>
      <c r="C26" s="255" t="s">
        <v>385</v>
      </c>
      <c r="D26" s="256"/>
      <c r="E26" s="256"/>
      <c r="F26" s="256"/>
      <c r="G26" s="256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363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76" t="str">
        <f>C26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69">
        <v>9</v>
      </c>
      <c r="B27" s="170" t="s">
        <v>386</v>
      </c>
      <c r="C27" s="178" t="s">
        <v>387</v>
      </c>
      <c r="D27" s="171" t="s">
        <v>357</v>
      </c>
      <c r="E27" s="172">
        <v>1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0</v>
      </c>
      <c r="O27" s="172">
        <f>ROUND(E27*N27,2)</f>
        <v>0</v>
      </c>
      <c r="P27" s="172">
        <v>0</v>
      </c>
      <c r="Q27" s="172">
        <f>ROUND(E27*P27,2)</f>
        <v>0</v>
      </c>
      <c r="R27" s="174"/>
      <c r="S27" s="174" t="s">
        <v>358</v>
      </c>
      <c r="T27" s="175" t="s">
        <v>359</v>
      </c>
      <c r="U27" s="160">
        <v>0</v>
      </c>
      <c r="V27" s="160">
        <f>ROUND(E27*U27,2)</f>
        <v>0</v>
      </c>
      <c r="W27" s="160"/>
      <c r="X27" s="160" t="s">
        <v>360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362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ht="31.2" outlineLevel="2" x14ac:dyDescent="0.25">
      <c r="A28" s="157"/>
      <c r="B28" s="158"/>
      <c r="C28" s="255" t="s">
        <v>388</v>
      </c>
      <c r="D28" s="256"/>
      <c r="E28" s="256"/>
      <c r="F28" s="256"/>
      <c r="G28" s="256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363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76" t="str">
        <f>C28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69">
        <v>10</v>
      </c>
      <c r="B29" s="170" t="s">
        <v>389</v>
      </c>
      <c r="C29" s="178" t="s">
        <v>390</v>
      </c>
      <c r="D29" s="171" t="s">
        <v>357</v>
      </c>
      <c r="E29" s="172">
        <v>1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0</v>
      </c>
      <c r="O29" s="172">
        <f>ROUND(E29*N29,2)</f>
        <v>0</v>
      </c>
      <c r="P29" s="172">
        <v>0</v>
      </c>
      <c r="Q29" s="172">
        <f>ROUND(E29*P29,2)</f>
        <v>0</v>
      </c>
      <c r="R29" s="174"/>
      <c r="S29" s="174" t="s">
        <v>358</v>
      </c>
      <c r="T29" s="175" t="s">
        <v>359</v>
      </c>
      <c r="U29" s="160">
        <v>0</v>
      </c>
      <c r="V29" s="160">
        <f>ROUND(E29*U29,2)</f>
        <v>0</v>
      </c>
      <c r="W29" s="160"/>
      <c r="X29" s="160" t="s">
        <v>360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362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ht="21" outlineLevel="2" x14ac:dyDescent="0.25">
      <c r="A30" s="157"/>
      <c r="B30" s="158"/>
      <c r="C30" s="255" t="s">
        <v>391</v>
      </c>
      <c r="D30" s="256"/>
      <c r="E30" s="256"/>
      <c r="F30" s="256"/>
      <c r="G30" s="256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363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76" t="str">
        <f>C30</f>
        <v>Náklady zhotovitele, související s prováděním zkoušek a revizí předepsaných technickými normami nebo objednatelem a které jsou pro provedení díla nezbytné.</v>
      </c>
      <c r="BB30" s="150"/>
      <c r="BC30" s="150"/>
      <c r="BD30" s="150"/>
      <c r="BE30" s="150"/>
      <c r="BF30" s="150"/>
      <c r="BG30" s="150"/>
      <c r="BH30" s="150"/>
    </row>
    <row r="31" spans="1:60" outlineLevel="1" x14ac:dyDescent="0.25">
      <c r="A31" s="169">
        <v>11</v>
      </c>
      <c r="B31" s="170" t="s">
        <v>392</v>
      </c>
      <c r="C31" s="178" t="s">
        <v>393</v>
      </c>
      <c r="D31" s="171" t="s">
        <v>357</v>
      </c>
      <c r="E31" s="172">
        <v>1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4"/>
      <c r="S31" s="174" t="s">
        <v>358</v>
      </c>
      <c r="T31" s="175" t="s">
        <v>359</v>
      </c>
      <c r="U31" s="160">
        <v>0</v>
      </c>
      <c r="V31" s="160">
        <f>ROUND(E31*U31,2)</f>
        <v>0</v>
      </c>
      <c r="W31" s="160"/>
      <c r="X31" s="160" t="s">
        <v>360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362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2" x14ac:dyDescent="0.25">
      <c r="A32" s="157"/>
      <c r="B32" s="158"/>
      <c r="C32" s="255" t="s">
        <v>394</v>
      </c>
      <c r="D32" s="256"/>
      <c r="E32" s="256"/>
      <c r="F32" s="256"/>
      <c r="G32" s="256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363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76" t="str">
        <f>C32</f>
        <v>Náklady zhotovitele, které vzniknou v souvislosti s povinnostmi zhotovitele při předání a převzetí díla.</v>
      </c>
      <c r="BB32" s="150"/>
      <c r="BC32" s="150"/>
      <c r="BD32" s="150"/>
      <c r="BE32" s="150"/>
      <c r="BF32" s="150"/>
      <c r="BG32" s="150"/>
      <c r="BH32" s="150"/>
    </row>
    <row r="33" spans="1:60" outlineLevel="1" x14ac:dyDescent="0.25">
      <c r="A33" s="169">
        <v>12</v>
      </c>
      <c r="B33" s="170" t="s">
        <v>395</v>
      </c>
      <c r="C33" s="178" t="s">
        <v>396</v>
      </c>
      <c r="D33" s="171" t="s">
        <v>357</v>
      </c>
      <c r="E33" s="172">
        <v>1</v>
      </c>
      <c r="F33" s="173"/>
      <c r="G33" s="174">
        <f>ROUND(E33*F33,2)</f>
        <v>0</v>
      </c>
      <c r="H33" s="173"/>
      <c r="I33" s="174">
        <f>ROUND(E33*H33,2)</f>
        <v>0</v>
      </c>
      <c r="J33" s="173"/>
      <c r="K33" s="174">
        <f>ROUND(E33*J33,2)</f>
        <v>0</v>
      </c>
      <c r="L33" s="174">
        <v>21</v>
      </c>
      <c r="M33" s="174">
        <f>G33*(1+L33/100)</f>
        <v>0</v>
      </c>
      <c r="N33" s="172">
        <v>0</v>
      </c>
      <c r="O33" s="172">
        <f>ROUND(E33*N33,2)</f>
        <v>0</v>
      </c>
      <c r="P33" s="172">
        <v>0</v>
      </c>
      <c r="Q33" s="172">
        <f>ROUND(E33*P33,2)</f>
        <v>0</v>
      </c>
      <c r="R33" s="174"/>
      <c r="S33" s="174" t="s">
        <v>358</v>
      </c>
      <c r="T33" s="175" t="s">
        <v>359</v>
      </c>
      <c r="U33" s="160">
        <v>0</v>
      </c>
      <c r="V33" s="160">
        <f>ROUND(E33*U33,2)</f>
        <v>0</v>
      </c>
      <c r="W33" s="160"/>
      <c r="X33" s="160" t="s">
        <v>360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362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2" x14ac:dyDescent="0.25">
      <c r="A34" s="157"/>
      <c r="B34" s="158"/>
      <c r="C34" s="255" t="s">
        <v>397</v>
      </c>
      <c r="D34" s="256"/>
      <c r="E34" s="256"/>
      <c r="F34" s="256"/>
      <c r="G34" s="256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363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76" t="str">
        <f>C34</f>
        <v>Náklady na vyhotovení dokumentace skutečného provedení stavby a její předání objednateli v požadované formě a požadovaném počtu.</v>
      </c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69">
        <v>13</v>
      </c>
      <c r="B35" s="170" t="s">
        <v>398</v>
      </c>
      <c r="C35" s="178" t="s">
        <v>399</v>
      </c>
      <c r="D35" s="171" t="s">
        <v>357</v>
      </c>
      <c r="E35" s="172">
        <v>1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4"/>
      <c r="S35" s="174" t="s">
        <v>358</v>
      </c>
      <c r="T35" s="175" t="s">
        <v>359</v>
      </c>
      <c r="U35" s="160">
        <v>0</v>
      </c>
      <c r="V35" s="160">
        <f>ROUND(E35*U35,2)</f>
        <v>0</v>
      </c>
      <c r="W35" s="160"/>
      <c r="X35" s="160" t="s">
        <v>360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362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2" x14ac:dyDescent="0.25">
      <c r="A36" s="157"/>
      <c r="B36" s="158"/>
      <c r="C36" s="255" t="s">
        <v>400</v>
      </c>
      <c r="D36" s="256"/>
      <c r="E36" s="256"/>
      <c r="F36" s="256"/>
      <c r="G36" s="256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363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76" t="str">
        <f>C36</f>
        <v>Náklady na provedení skutečného zaměření stavby v rozsahu nezbytném pro zápis změny do katastru nemovitostí.</v>
      </c>
      <c r="BB36" s="150"/>
      <c r="BC36" s="150"/>
      <c r="BD36" s="150"/>
      <c r="BE36" s="150"/>
      <c r="BF36" s="150"/>
      <c r="BG36" s="150"/>
      <c r="BH36" s="150"/>
    </row>
    <row r="37" spans="1:60" x14ac:dyDescent="0.25">
      <c r="A37" s="3"/>
      <c r="B37" s="4"/>
      <c r="C37" s="179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AE37">
        <v>15</v>
      </c>
      <c r="AF37">
        <v>21</v>
      </c>
      <c r="AG37" t="s">
        <v>339</v>
      </c>
    </row>
    <row r="38" spans="1:60" x14ac:dyDescent="0.25">
      <c r="A38" s="153"/>
      <c r="B38" s="154" t="s">
        <v>29</v>
      </c>
      <c r="C38" s="180"/>
      <c r="D38" s="155"/>
      <c r="E38" s="156"/>
      <c r="F38" s="156"/>
      <c r="G38" s="168">
        <f>G8+G20</f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f>SUMIF(L7:L36,AE37,G7:G36)</f>
        <v>0</v>
      </c>
      <c r="AF38">
        <f>SUMIF(L7:L36,AF37,G7:G36)</f>
        <v>0</v>
      </c>
      <c r="AG38" t="s">
        <v>401</v>
      </c>
    </row>
    <row r="39" spans="1:60" x14ac:dyDescent="0.25">
      <c r="C39" s="181"/>
      <c r="D39" s="10"/>
      <c r="AG39" t="s">
        <v>403</v>
      </c>
    </row>
    <row r="40" spans="1:60" x14ac:dyDescent="0.25">
      <c r="D40" s="10"/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vkpb/yVylfg8relt2jpyIDI0dx5qrYU0PGwqh7stv+F7CRrZqnTdfKTyctexTHCTOjtR8yJm7MupbjHr2zaPtg==" saltValue="e/n71qwC+Zywp1B337BPow==" spinCount="100000" sheet="1" formatRows="0"/>
  <mergeCells count="18">
    <mergeCell ref="C11:G11"/>
    <mergeCell ref="A1:G1"/>
    <mergeCell ref="C2:G2"/>
    <mergeCell ref="C3:G3"/>
    <mergeCell ref="C4:G4"/>
    <mergeCell ref="C10:G10"/>
    <mergeCell ref="C36:G36"/>
    <mergeCell ref="C13:G13"/>
    <mergeCell ref="C15:G15"/>
    <mergeCell ref="C17:G17"/>
    <mergeCell ref="C19:G19"/>
    <mergeCell ref="C22:G22"/>
    <mergeCell ref="C24:G24"/>
    <mergeCell ref="C26:G26"/>
    <mergeCell ref="C28:G28"/>
    <mergeCell ref="C30:G30"/>
    <mergeCell ref="C32:G32"/>
    <mergeCell ref="C34:G34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8833F-8FBB-46B3-A90C-43FC9F1BDAAB}">
  <sheetPr>
    <outlinePr summaryBelow="0"/>
  </sheetPr>
  <dimension ref="A1:BH5000"/>
  <sheetViews>
    <sheetView tabSelected="1" workbookViewId="0">
      <pane ySplit="7" topLeftCell="A8" activePane="bottomLeft" state="frozen"/>
      <selection pane="bottomLeft" activeCell="F18" sqref="F18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62</v>
      </c>
      <c r="C3" s="258" t="s">
        <v>63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64</v>
      </c>
      <c r="C4" s="261" t="s">
        <v>65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271</v>
      </c>
      <c r="C8" s="177" t="s">
        <v>272</v>
      </c>
      <c r="D8" s="164"/>
      <c r="E8" s="165"/>
      <c r="F8" s="166"/>
      <c r="G8" s="166">
        <f>SUMIF(AG9:AG16,"&lt;&gt;NOR",G9:G16)</f>
        <v>0</v>
      </c>
      <c r="H8" s="166"/>
      <c r="I8" s="166">
        <f>SUM(I9:I16)</f>
        <v>0</v>
      </c>
      <c r="J8" s="166"/>
      <c r="K8" s="166">
        <f>SUM(K9:K16)</f>
        <v>0</v>
      </c>
      <c r="L8" s="166"/>
      <c r="M8" s="166">
        <f>SUM(M9:M16)</f>
        <v>0</v>
      </c>
      <c r="N8" s="165"/>
      <c r="O8" s="165">
        <f>SUM(O9:O16)</f>
        <v>0</v>
      </c>
      <c r="P8" s="165"/>
      <c r="Q8" s="165">
        <f>SUM(Q9:Q16)</f>
        <v>10.15</v>
      </c>
      <c r="R8" s="166"/>
      <c r="S8" s="166"/>
      <c r="T8" s="167"/>
      <c r="U8" s="161"/>
      <c r="V8" s="161">
        <f>SUM(V9:V16)</f>
        <v>21.65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405</v>
      </c>
      <c r="C9" s="178" t="s">
        <v>406</v>
      </c>
      <c r="D9" s="171" t="s">
        <v>407</v>
      </c>
      <c r="E9" s="172">
        <v>3.19977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2.2000000000000002</v>
      </c>
      <c r="Q9" s="172">
        <f>ROUND(E9*P9,2)</f>
        <v>7.04</v>
      </c>
      <c r="R9" s="174" t="s">
        <v>408</v>
      </c>
      <c r="S9" s="174" t="s">
        <v>358</v>
      </c>
      <c r="T9" s="175" t="s">
        <v>409</v>
      </c>
      <c r="U9" s="160">
        <v>3.86</v>
      </c>
      <c r="V9" s="160">
        <f>ROUND(E9*U9,2)</f>
        <v>12.35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412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414</v>
      </c>
      <c r="D11" s="182"/>
      <c r="E11" s="183">
        <v>3.19977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69">
        <v>2</v>
      </c>
      <c r="B12" s="170" t="s">
        <v>416</v>
      </c>
      <c r="C12" s="178" t="s">
        <v>417</v>
      </c>
      <c r="D12" s="171" t="s">
        <v>407</v>
      </c>
      <c r="E12" s="172">
        <v>1.0665899999999999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1.1199999999999999E-3</v>
      </c>
      <c r="O12" s="172">
        <f>ROUND(E12*N12,2)</f>
        <v>0</v>
      </c>
      <c r="P12" s="172">
        <v>2.5</v>
      </c>
      <c r="Q12" s="172">
        <f>ROUND(E12*P12,2)</f>
        <v>2.67</v>
      </c>
      <c r="R12" s="174" t="s">
        <v>408</v>
      </c>
      <c r="S12" s="174" t="s">
        <v>358</v>
      </c>
      <c r="T12" s="175" t="s">
        <v>409</v>
      </c>
      <c r="U12" s="160">
        <v>2.61</v>
      </c>
      <c r="V12" s="160">
        <f>ROUND(E12*U12,2)</f>
        <v>2.78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1" outlineLevel="2" x14ac:dyDescent="0.25">
      <c r="A13" s="157"/>
      <c r="B13" s="158"/>
      <c r="C13" s="266" t="s">
        <v>418</v>
      </c>
      <c r="D13" s="267"/>
      <c r="E13" s="267"/>
      <c r="F13" s="267"/>
      <c r="G13" s="267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413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76" t="str">
        <f>C13</f>
        <v>nebo vybourání otvorů průřezové plochy přes 4 m2 ve zdivu nadzákladovém, včetně pomocného lešení o výšce podlahy do 1900 mm a pro zatížení do 1,5 kPa  (150 kg/m2),</v>
      </c>
      <c r="BB13" s="150"/>
      <c r="BC13" s="150"/>
      <c r="BD13" s="150"/>
      <c r="BE13" s="150"/>
      <c r="BF13" s="150"/>
      <c r="BG13" s="150"/>
      <c r="BH13" s="150"/>
    </row>
    <row r="14" spans="1:60" outlineLevel="2" x14ac:dyDescent="0.25">
      <c r="A14" s="157"/>
      <c r="B14" s="158"/>
      <c r="C14" s="184" t="s">
        <v>419</v>
      </c>
      <c r="D14" s="182"/>
      <c r="E14" s="183">
        <v>1.0665899999999999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5">
      <c r="A15" s="169">
        <v>3</v>
      </c>
      <c r="B15" s="170" t="s">
        <v>420</v>
      </c>
      <c r="C15" s="178" t="s">
        <v>421</v>
      </c>
      <c r="D15" s="171" t="s">
        <v>422</v>
      </c>
      <c r="E15" s="172">
        <v>11.851000000000001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3.6999999999999998E-2</v>
      </c>
      <c r="Q15" s="172">
        <f>ROUND(E15*P15,2)</f>
        <v>0.44</v>
      </c>
      <c r="R15" s="174" t="s">
        <v>408</v>
      </c>
      <c r="S15" s="174" t="s">
        <v>358</v>
      </c>
      <c r="T15" s="175" t="s">
        <v>409</v>
      </c>
      <c r="U15" s="160">
        <v>0.55000000000000004</v>
      </c>
      <c r="V15" s="160">
        <f>ROUND(E15*U15,2)</f>
        <v>6.52</v>
      </c>
      <c r="W15" s="160"/>
      <c r="X15" s="160" t="s">
        <v>410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411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184" t="s">
        <v>423</v>
      </c>
      <c r="D16" s="182"/>
      <c r="E16" s="183">
        <v>11.851000000000001</v>
      </c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x14ac:dyDescent="0.25">
      <c r="A17" s="162" t="s">
        <v>353</v>
      </c>
      <c r="B17" s="163" t="s">
        <v>318</v>
      </c>
      <c r="C17" s="177" t="s">
        <v>319</v>
      </c>
      <c r="D17" s="164"/>
      <c r="E17" s="165"/>
      <c r="F17" s="166"/>
      <c r="G17" s="166">
        <f>SUMIF(AG18:AG38,"&lt;&gt;NOR",G18:G38)</f>
        <v>0</v>
      </c>
      <c r="H17" s="166"/>
      <c r="I17" s="166">
        <f>SUM(I18:I38)</f>
        <v>0</v>
      </c>
      <c r="J17" s="166"/>
      <c r="K17" s="166">
        <f>SUM(K18:K38)</f>
        <v>0</v>
      </c>
      <c r="L17" s="166"/>
      <c r="M17" s="166">
        <f>SUM(M18:M38)</f>
        <v>0</v>
      </c>
      <c r="N17" s="165"/>
      <c r="O17" s="165">
        <f>SUM(O18:O38)</f>
        <v>0</v>
      </c>
      <c r="P17" s="165"/>
      <c r="Q17" s="165">
        <f>SUM(Q18:Q38)</f>
        <v>0</v>
      </c>
      <c r="R17" s="166"/>
      <c r="S17" s="166"/>
      <c r="T17" s="167"/>
      <c r="U17" s="161"/>
      <c r="V17" s="161">
        <f>SUM(V18:V38)</f>
        <v>45.75</v>
      </c>
      <c r="W17" s="161"/>
      <c r="X17" s="161"/>
      <c r="Y17" s="161"/>
      <c r="AG17" t="s">
        <v>354</v>
      </c>
    </row>
    <row r="18" spans="1:60" outlineLevel="1" x14ac:dyDescent="0.25">
      <c r="A18" s="169">
        <v>4</v>
      </c>
      <c r="B18" s="170" t="s">
        <v>424</v>
      </c>
      <c r="C18" s="178" t="s">
        <v>425</v>
      </c>
      <c r="D18" s="171" t="s">
        <v>426</v>
      </c>
      <c r="E18" s="172">
        <v>10.14446</v>
      </c>
      <c r="F18" s="173"/>
      <c r="G18" s="174">
        <f>ROUND(E18*F18,2)</f>
        <v>0</v>
      </c>
      <c r="H18" s="173"/>
      <c r="I18" s="174">
        <f>ROUND(E18*H18,2)</f>
        <v>0</v>
      </c>
      <c r="J18" s="173"/>
      <c r="K18" s="174">
        <f>ROUND(E18*J18,2)</f>
        <v>0</v>
      </c>
      <c r="L18" s="174">
        <v>21</v>
      </c>
      <c r="M18" s="174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4" t="s">
        <v>408</v>
      </c>
      <c r="S18" s="174" t="s">
        <v>358</v>
      </c>
      <c r="T18" s="175" t="s">
        <v>409</v>
      </c>
      <c r="U18" s="160">
        <v>0.49</v>
      </c>
      <c r="V18" s="160">
        <f>ROUND(E18*U18,2)</f>
        <v>4.97</v>
      </c>
      <c r="W18" s="160"/>
      <c r="X18" s="160" t="s">
        <v>427</v>
      </c>
      <c r="Y18" s="160" t="s">
        <v>361</v>
      </c>
      <c r="Z18" s="150"/>
      <c r="AA18" s="150"/>
      <c r="AB18" s="150"/>
      <c r="AC18" s="150"/>
      <c r="AD18" s="150"/>
      <c r="AE18" s="150"/>
      <c r="AF18" s="150"/>
      <c r="AG18" s="150" t="s">
        <v>428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2" x14ac:dyDescent="0.25">
      <c r="A19" s="157"/>
      <c r="B19" s="158"/>
      <c r="C19" s="255" t="s">
        <v>429</v>
      </c>
      <c r="D19" s="256"/>
      <c r="E19" s="256"/>
      <c r="F19" s="256"/>
      <c r="G19" s="256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363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2" x14ac:dyDescent="0.25">
      <c r="A20" s="157"/>
      <c r="B20" s="158"/>
      <c r="C20" s="184" t="s">
        <v>430</v>
      </c>
      <c r="D20" s="182"/>
      <c r="E20" s="183"/>
      <c r="F20" s="160"/>
      <c r="G20" s="160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415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3" x14ac:dyDescent="0.25">
      <c r="A21" s="157"/>
      <c r="B21" s="158"/>
      <c r="C21" s="184" t="s">
        <v>431</v>
      </c>
      <c r="D21" s="182"/>
      <c r="E21" s="183"/>
      <c r="F21" s="160"/>
      <c r="G21" s="160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415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3" x14ac:dyDescent="0.25">
      <c r="A22" s="157"/>
      <c r="B22" s="158"/>
      <c r="C22" s="184" t="s">
        <v>432</v>
      </c>
      <c r="D22" s="182"/>
      <c r="E22" s="183">
        <v>10.14446</v>
      </c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5">
      <c r="A23" s="169">
        <v>5</v>
      </c>
      <c r="B23" s="170" t="s">
        <v>433</v>
      </c>
      <c r="C23" s="178" t="s">
        <v>434</v>
      </c>
      <c r="D23" s="171" t="s">
        <v>426</v>
      </c>
      <c r="E23" s="172">
        <v>142.02238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0</v>
      </c>
      <c r="O23" s="172">
        <f>ROUND(E23*N23,2)</f>
        <v>0</v>
      </c>
      <c r="P23" s="172">
        <v>0</v>
      </c>
      <c r="Q23" s="172">
        <f>ROUND(E23*P23,2)</f>
        <v>0</v>
      </c>
      <c r="R23" s="174" t="s">
        <v>408</v>
      </c>
      <c r="S23" s="174" t="s">
        <v>358</v>
      </c>
      <c r="T23" s="175" t="s">
        <v>409</v>
      </c>
      <c r="U23" s="160">
        <v>0</v>
      </c>
      <c r="V23" s="160">
        <f>ROUND(E23*U23,2)</f>
        <v>0</v>
      </c>
      <c r="W23" s="160"/>
      <c r="X23" s="160" t="s">
        <v>427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428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2" x14ac:dyDescent="0.25">
      <c r="A24" s="157"/>
      <c r="B24" s="158"/>
      <c r="C24" s="184" t="s">
        <v>430</v>
      </c>
      <c r="D24" s="182"/>
      <c r="E24" s="183"/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3" x14ac:dyDescent="0.25">
      <c r="A25" s="157"/>
      <c r="B25" s="158"/>
      <c r="C25" s="184" t="s">
        <v>431</v>
      </c>
      <c r="D25" s="182"/>
      <c r="E25" s="183"/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3" x14ac:dyDescent="0.25">
      <c r="A26" s="157"/>
      <c r="B26" s="158"/>
      <c r="C26" s="184" t="s">
        <v>435</v>
      </c>
      <c r="D26" s="182"/>
      <c r="E26" s="183">
        <v>142.02238</v>
      </c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5">
      <c r="A27" s="169">
        <v>6</v>
      </c>
      <c r="B27" s="170" t="s">
        <v>436</v>
      </c>
      <c r="C27" s="178" t="s">
        <v>437</v>
      </c>
      <c r="D27" s="171" t="s">
        <v>426</v>
      </c>
      <c r="E27" s="172">
        <v>10.14446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0</v>
      </c>
      <c r="O27" s="172">
        <f>ROUND(E27*N27,2)</f>
        <v>0</v>
      </c>
      <c r="P27" s="172">
        <v>0</v>
      </c>
      <c r="Q27" s="172">
        <f>ROUND(E27*P27,2)</f>
        <v>0</v>
      </c>
      <c r="R27" s="174" t="s">
        <v>408</v>
      </c>
      <c r="S27" s="174" t="s">
        <v>358</v>
      </c>
      <c r="T27" s="175" t="s">
        <v>409</v>
      </c>
      <c r="U27" s="160">
        <v>0.94</v>
      </c>
      <c r="V27" s="160">
        <f>ROUND(E27*U27,2)</f>
        <v>9.5399999999999991</v>
      </c>
      <c r="W27" s="160"/>
      <c r="X27" s="160" t="s">
        <v>427</v>
      </c>
      <c r="Y27" s="160" t="s">
        <v>361</v>
      </c>
      <c r="Z27" s="150"/>
      <c r="AA27" s="150"/>
      <c r="AB27" s="150"/>
      <c r="AC27" s="150"/>
      <c r="AD27" s="150"/>
      <c r="AE27" s="150"/>
      <c r="AF27" s="150"/>
      <c r="AG27" s="150" t="s">
        <v>428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2" x14ac:dyDescent="0.25">
      <c r="A28" s="157"/>
      <c r="B28" s="158"/>
      <c r="C28" s="184" t="s">
        <v>430</v>
      </c>
      <c r="D28" s="182"/>
      <c r="E28" s="183"/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3" x14ac:dyDescent="0.25">
      <c r="A29" s="157"/>
      <c r="B29" s="158"/>
      <c r="C29" s="184" t="s">
        <v>431</v>
      </c>
      <c r="D29" s="182"/>
      <c r="E29" s="183"/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3" x14ac:dyDescent="0.25">
      <c r="A30" s="157"/>
      <c r="B30" s="158"/>
      <c r="C30" s="184" t="s">
        <v>432</v>
      </c>
      <c r="D30" s="182"/>
      <c r="E30" s="183">
        <v>10.14446</v>
      </c>
      <c r="F30" s="160"/>
      <c r="G30" s="160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415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5">
      <c r="A31" s="169">
        <v>7</v>
      </c>
      <c r="B31" s="170" t="s">
        <v>438</v>
      </c>
      <c r="C31" s="178" t="s">
        <v>439</v>
      </c>
      <c r="D31" s="171" t="s">
        <v>426</v>
      </c>
      <c r="E31" s="172">
        <v>284.04477000000003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4" t="s">
        <v>408</v>
      </c>
      <c r="S31" s="174" t="s">
        <v>358</v>
      </c>
      <c r="T31" s="175" t="s">
        <v>409</v>
      </c>
      <c r="U31" s="160">
        <v>0.11</v>
      </c>
      <c r="V31" s="160">
        <f>ROUND(E31*U31,2)</f>
        <v>31.24</v>
      </c>
      <c r="W31" s="160"/>
      <c r="X31" s="160" t="s">
        <v>427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428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2" x14ac:dyDescent="0.25">
      <c r="A32" s="157"/>
      <c r="B32" s="158"/>
      <c r="C32" s="184" t="s">
        <v>430</v>
      </c>
      <c r="D32" s="182"/>
      <c r="E32" s="183"/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415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3" x14ac:dyDescent="0.25">
      <c r="A33" s="157"/>
      <c r="B33" s="158"/>
      <c r="C33" s="184" t="s">
        <v>431</v>
      </c>
      <c r="D33" s="182"/>
      <c r="E33" s="183"/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3" x14ac:dyDescent="0.25">
      <c r="A34" s="157"/>
      <c r="B34" s="158"/>
      <c r="C34" s="184" t="s">
        <v>440</v>
      </c>
      <c r="D34" s="182"/>
      <c r="E34" s="183">
        <v>284.04477000000003</v>
      </c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5">
      <c r="A35" s="169">
        <v>8</v>
      </c>
      <c r="B35" s="170" t="s">
        <v>441</v>
      </c>
      <c r="C35" s="178" t="s">
        <v>442</v>
      </c>
      <c r="D35" s="171" t="s">
        <v>426</v>
      </c>
      <c r="E35" s="172">
        <v>10.14446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4"/>
      <c r="S35" s="174" t="s">
        <v>443</v>
      </c>
      <c r="T35" s="175" t="s">
        <v>359</v>
      </c>
      <c r="U35" s="160">
        <v>0</v>
      </c>
      <c r="V35" s="160">
        <f>ROUND(E35*U35,2)</f>
        <v>0</v>
      </c>
      <c r="W35" s="160"/>
      <c r="X35" s="160" t="s">
        <v>427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428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2" x14ac:dyDescent="0.25">
      <c r="A36" s="157"/>
      <c r="B36" s="158"/>
      <c r="C36" s="184" t="s">
        <v>430</v>
      </c>
      <c r="D36" s="182"/>
      <c r="E36" s="183"/>
      <c r="F36" s="160"/>
      <c r="G36" s="16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415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3" x14ac:dyDescent="0.25">
      <c r="A37" s="157"/>
      <c r="B37" s="158"/>
      <c r="C37" s="184" t="s">
        <v>431</v>
      </c>
      <c r="D37" s="182"/>
      <c r="E37" s="183"/>
      <c r="F37" s="160"/>
      <c r="G37" s="16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415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3" x14ac:dyDescent="0.25">
      <c r="A38" s="157"/>
      <c r="B38" s="158"/>
      <c r="C38" s="184" t="s">
        <v>432</v>
      </c>
      <c r="D38" s="182"/>
      <c r="E38" s="183">
        <v>10.14446</v>
      </c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x14ac:dyDescent="0.25">
      <c r="A39" s="3"/>
      <c r="B39" s="4"/>
      <c r="C39" s="179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v>15</v>
      </c>
      <c r="AF39">
        <v>21</v>
      </c>
      <c r="AG39" t="s">
        <v>339</v>
      </c>
    </row>
    <row r="40" spans="1:60" x14ac:dyDescent="0.25">
      <c r="A40" s="153"/>
      <c r="B40" s="154" t="s">
        <v>29</v>
      </c>
      <c r="C40" s="180"/>
      <c r="D40" s="155"/>
      <c r="E40" s="156"/>
      <c r="F40" s="156"/>
      <c r="G40" s="168">
        <f>G8+G17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f>SUMIF(L7:L38,AE39,G7:G38)</f>
        <v>0</v>
      </c>
      <c r="AF40">
        <f>SUMIF(L7:L38,AF39,G7:G38)</f>
        <v>0</v>
      </c>
      <c r="AG40" t="s">
        <v>401</v>
      </c>
    </row>
    <row r="41" spans="1:60" x14ac:dyDescent="0.25">
      <c r="C41" s="181"/>
      <c r="D41" s="10"/>
      <c r="AG41" t="s">
        <v>403</v>
      </c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rpgiWpDJkWVfX+OxJ3YFeJkazfs5tajqPycbJkUnwYaXV/PoHI5SBzj0bg039jyo8vHq6F+7Bb5Vump8HqB1vQ==" saltValue="jkHoBhohc75US01yG+77Ag==" spinCount="100000" sheet="1" formatRows="0"/>
  <mergeCells count="7">
    <mergeCell ref="C19:G19"/>
    <mergeCell ref="A1:G1"/>
    <mergeCell ref="C2:G2"/>
    <mergeCell ref="C3:G3"/>
    <mergeCell ref="C4:G4"/>
    <mergeCell ref="C10:G10"/>
    <mergeCell ref="C13:G13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D27B9-B947-4542-8B57-A3CECF0315F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62</v>
      </c>
      <c r="C3" s="258" t="s">
        <v>63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66</v>
      </c>
      <c r="C4" s="261" t="s">
        <v>67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SUMIF(AG9:AG14,"&lt;&gt;NOR",G9:G14)</f>
        <v>0</v>
      </c>
      <c r="H8" s="166"/>
      <c r="I8" s="166">
        <f>SUM(I9:I14)</f>
        <v>0</v>
      </c>
      <c r="J8" s="166"/>
      <c r="K8" s="166">
        <f>SUM(K9:K14)</f>
        <v>0</v>
      </c>
      <c r="L8" s="166"/>
      <c r="M8" s="166">
        <f>SUM(M9:M14)</f>
        <v>0</v>
      </c>
      <c r="N8" s="165"/>
      <c r="O8" s="165">
        <f>SUM(O9:O14)</f>
        <v>0</v>
      </c>
      <c r="P8" s="165"/>
      <c r="Q8" s="165">
        <f>SUM(Q9:Q14)</f>
        <v>3.97</v>
      </c>
      <c r="R8" s="166"/>
      <c r="S8" s="166"/>
      <c r="T8" s="167"/>
      <c r="U8" s="161"/>
      <c r="V8" s="161">
        <f>SUM(V9:V14)</f>
        <v>5.17</v>
      </c>
      <c r="W8" s="161"/>
      <c r="X8" s="161"/>
      <c r="Y8" s="161"/>
      <c r="AG8" t="s">
        <v>354</v>
      </c>
    </row>
    <row r="9" spans="1:60" ht="20.399999999999999" outlineLevel="1" x14ac:dyDescent="0.25">
      <c r="A9" s="169">
        <v>1</v>
      </c>
      <c r="B9" s="170" t="s">
        <v>444</v>
      </c>
      <c r="C9" s="178" t="s">
        <v>445</v>
      </c>
      <c r="D9" s="171" t="s">
        <v>446</v>
      </c>
      <c r="E9" s="172">
        <v>19.829999999999998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0.2</v>
      </c>
      <c r="Q9" s="172">
        <f>ROUND(E9*P9,2)</f>
        <v>3.97</v>
      </c>
      <c r="R9" s="174" t="s">
        <v>447</v>
      </c>
      <c r="S9" s="174" t="s">
        <v>358</v>
      </c>
      <c r="T9" s="175" t="s">
        <v>409</v>
      </c>
      <c r="U9" s="160">
        <v>0.1</v>
      </c>
      <c r="V9" s="160">
        <f>ROUND(E9*U9,2)</f>
        <v>1.98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448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449</v>
      </c>
      <c r="D11" s="182"/>
      <c r="E11" s="183">
        <v>19.829999999999998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0.399999999999999" outlineLevel="1" x14ac:dyDescent="0.25">
      <c r="A12" s="169">
        <v>2</v>
      </c>
      <c r="B12" s="170" t="s">
        <v>450</v>
      </c>
      <c r="C12" s="178" t="s">
        <v>451</v>
      </c>
      <c r="D12" s="171" t="s">
        <v>407</v>
      </c>
      <c r="E12" s="172">
        <v>2.7761999999999998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4" t="s">
        <v>452</v>
      </c>
      <c r="S12" s="174" t="s">
        <v>358</v>
      </c>
      <c r="T12" s="175" t="s">
        <v>409</v>
      </c>
      <c r="U12" s="160">
        <v>1.1499999999999999</v>
      </c>
      <c r="V12" s="160">
        <f>ROUND(E12*U12,2)</f>
        <v>3.19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266" t="s">
        <v>453</v>
      </c>
      <c r="D13" s="267"/>
      <c r="E13" s="267"/>
      <c r="F13" s="267"/>
      <c r="G13" s="267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413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2" x14ac:dyDescent="0.25">
      <c r="A14" s="157"/>
      <c r="B14" s="158"/>
      <c r="C14" s="184" t="s">
        <v>454</v>
      </c>
      <c r="D14" s="182"/>
      <c r="E14" s="183">
        <v>2.7761999999999998</v>
      </c>
      <c r="F14" s="160"/>
      <c r="G14" s="16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60"/>
      <c r="Z14" s="150"/>
      <c r="AA14" s="150"/>
      <c r="AB14" s="150"/>
      <c r="AC14" s="150"/>
      <c r="AD14" s="150"/>
      <c r="AE14" s="150"/>
      <c r="AF14" s="150"/>
      <c r="AG14" s="150" t="s">
        <v>415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x14ac:dyDescent="0.25">
      <c r="A15" s="162" t="s">
        <v>353</v>
      </c>
      <c r="B15" s="163" t="s">
        <v>249</v>
      </c>
      <c r="C15" s="177" t="s">
        <v>250</v>
      </c>
      <c r="D15" s="164"/>
      <c r="E15" s="165"/>
      <c r="F15" s="166"/>
      <c r="G15" s="166">
        <f>SUMIF(AG16:AG18,"&lt;&gt;NOR",G16:G18)</f>
        <v>0</v>
      </c>
      <c r="H15" s="166"/>
      <c r="I15" s="166">
        <f>SUM(I16:I18)</f>
        <v>0</v>
      </c>
      <c r="J15" s="166"/>
      <c r="K15" s="166">
        <f>SUM(K16:K18)</f>
        <v>0</v>
      </c>
      <c r="L15" s="166"/>
      <c r="M15" s="166">
        <f>SUM(M16:M18)</f>
        <v>0</v>
      </c>
      <c r="N15" s="165"/>
      <c r="O15" s="165">
        <f>SUM(O16:O18)</f>
        <v>6.22</v>
      </c>
      <c r="P15" s="165"/>
      <c r="Q15" s="165">
        <f>SUM(Q16:Q18)</f>
        <v>0</v>
      </c>
      <c r="R15" s="166"/>
      <c r="S15" s="166"/>
      <c r="T15" s="167"/>
      <c r="U15" s="161"/>
      <c r="V15" s="161">
        <f>SUM(V16:V18)</f>
        <v>23.99</v>
      </c>
      <c r="W15" s="161"/>
      <c r="X15" s="161"/>
      <c r="Y15" s="161"/>
      <c r="AG15" t="s">
        <v>354</v>
      </c>
    </row>
    <row r="16" spans="1:60" outlineLevel="1" x14ac:dyDescent="0.25">
      <c r="A16" s="169">
        <v>3</v>
      </c>
      <c r="B16" s="170" t="s">
        <v>455</v>
      </c>
      <c r="C16" s="178" t="s">
        <v>456</v>
      </c>
      <c r="D16" s="171" t="s">
        <v>446</v>
      </c>
      <c r="E16" s="172">
        <v>19.829999999999998</v>
      </c>
      <c r="F16" s="173"/>
      <c r="G16" s="174">
        <f>ROUND(E16*F16,2)</f>
        <v>0</v>
      </c>
      <c r="H16" s="173"/>
      <c r="I16" s="174">
        <f>ROUND(E16*H16,2)</f>
        <v>0</v>
      </c>
      <c r="J16" s="173"/>
      <c r="K16" s="174">
        <f>ROUND(E16*J16,2)</f>
        <v>0</v>
      </c>
      <c r="L16" s="174">
        <v>21</v>
      </c>
      <c r="M16" s="174">
        <f>G16*(1+L16/100)</f>
        <v>0</v>
      </c>
      <c r="N16" s="172">
        <v>0.31387999999999999</v>
      </c>
      <c r="O16" s="172">
        <f>ROUND(E16*N16,2)</f>
        <v>6.22</v>
      </c>
      <c r="P16" s="172">
        <v>0</v>
      </c>
      <c r="Q16" s="172">
        <f>ROUND(E16*P16,2)</f>
        <v>0</v>
      </c>
      <c r="R16" s="174" t="s">
        <v>447</v>
      </c>
      <c r="S16" s="174" t="s">
        <v>358</v>
      </c>
      <c r="T16" s="175" t="s">
        <v>409</v>
      </c>
      <c r="U16" s="160">
        <v>1.21</v>
      </c>
      <c r="V16" s="160">
        <f>ROUND(E16*U16,2)</f>
        <v>23.99</v>
      </c>
      <c r="W16" s="160"/>
      <c r="X16" s="160" t="s">
        <v>410</v>
      </c>
      <c r="Y16" s="160" t="s">
        <v>361</v>
      </c>
      <c r="Z16" s="150"/>
      <c r="AA16" s="150"/>
      <c r="AB16" s="150"/>
      <c r="AC16" s="150"/>
      <c r="AD16" s="150"/>
      <c r="AE16" s="150"/>
      <c r="AF16" s="150"/>
      <c r="AG16" s="150" t="s">
        <v>411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266" t="s">
        <v>457</v>
      </c>
      <c r="D17" s="267"/>
      <c r="E17" s="267"/>
      <c r="F17" s="267"/>
      <c r="G17" s="267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413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76" t="str">
        <f>C17</f>
        <v>s provedením lože do 50 mm, s vyplněním spár, s dvojím beraněním a se smetením přebytečného materiálu na krajnici</v>
      </c>
      <c r="BB17" s="150"/>
      <c r="BC17" s="150"/>
      <c r="BD17" s="150"/>
      <c r="BE17" s="150"/>
      <c r="BF17" s="150"/>
      <c r="BG17" s="150"/>
      <c r="BH17" s="150"/>
    </row>
    <row r="18" spans="1:60" outlineLevel="2" x14ac:dyDescent="0.25">
      <c r="A18" s="157"/>
      <c r="B18" s="158"/>
      <c r="C18" s="184" t="s">
        <v>449</v>
      </c>
      <c r="D18" s="182"/>
      <c r="E18" s="183">
        <v>19.829999999999998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x14ac:dyDescent="0.25">
      <c r="A19" s="162" t="s">
        <v>353</v>
      </c>
      <c r="B19" s="163" t="s">
        <v>253</v>
      </c>
      <c r="C19" s="177" t="s">
        <v>254</v>
      </c>
      <c r="D19" s="164"/>
      <c r="E19" s="165"/>
      <c r="F19" s="166"/>
      <c r="G19" s="166">
        <f>SUMIF(AG20:AG23,"&lt;&gt;NOR",G20:G23)</f>
        <v>0</v>
      </c>
      <c r="H19" s="166"/>
      <c r="I19" s="166">
        <f>SUM(I20:I23)</f>
        <v>0</v>
      </c>
      <c r="J19" s="166"/>
      <c r="K19" s="166">
        <f>SUM(K20:K23)</f>
        <v>0</v>
      </c>
      <c r="L19" s="166"/>
      <c r="M19" s="166">
        <f>SUM(M20:M23)</f>
        <v>0</v>
      </c>
      <c r="N19" s="165"/>
      <c r="O19" s="165">
        <f>SUM(O20:O23)</f>
        <v>4.67</v>
      </c>
      <c r="P19" s="165"/>
      <c r="Q19" s="165">
        <f>SUM(Q20:Q23)</f>
        <v>0</v>
      </c>
      <c r="R19" s="166"/>
      <c r="S19" s="166"/>
      <c r="T19" s="167"/>
      <c r="U19" s="161"/>
      <c r="V19" s="161">
        <f>SUM(V20:V23)</f>
        <v>5.94</v>
      </c>
      <c r="W19" s="161"/>
      <c r="X19" s="161"/>
      <c r="Y19" s="161"/>
      <c r="AG19" t="s">
        <v>354</v>
      </c>
    </row>
    <row r="20" spans="1:60" outlineLevel="1" x14ac:dyDescent="0.25">
      <c r="A20" s="169">
        <v>4</v>
      </c>
      <c r="B20" s="170" t="s">
        <v>458</v>
      </c>
      <c r="C20" s="178" t="s">
        <v>459</v>
      </c>
      <c r="D20" s="171" t="s">
        <v>407</v>
      </c>
      <c r="E20" s="172">
        <v>1.8508</v>
      </c>
      <c r="F20" s="173"/>
      <c r="G20" s="174">
        <f>ROUND(E20*F20,2)</f>
        <v>0</v>
      </c>
      <c r="H20" s="173"/>
      <c r="I20" s="174">
        <f>ROUND(E20*H20,2)</f>
        <v>0</v>
      </c>
      <c r="J20" s="173"/>
      <c r="K20" s="174">
        <f>ROUND(E20*J20,2)</f>
        <v>0</v>
      </c>
      <c r="L20" s="174">
        <v>21</v>
      </c>
      <c r="M20" s="174">
        <f>G20*(1+L20/100)</f>
        <v>0</v>
      </c>
      <c r="N20" s="172">
        <v>2.5249999999999999</v>
      </c>
      <c r="O20" s="172">
        <f>ROUND(E20*N20,2)</f>
        <v>4.67</v>
      </c>
      <c r="P20" s="172">
        <v>0</v>
      </c>
      <c r="Q20" s="172">
        <f>ROUND(E20*P20,2)</f>
        <v>0</v>
      </c>
      <c r="R20" s="174" t="s">
        <v>460</v>
      </c>
      <c r="S20" s="174" t="s">
        <v>358</v>
      </c>
      <c r="T20" s="175" t="s">
        <v>409</v>
      </c>
      <c r="U20" s="160">
        <v>3.21</v>
      </c>
      <c r="V20" s="160">
        <f>ROUND(E20*U20,2)</f>
        <v>5.94</v>
      </c>
      <c r="W20" s="160"/>
      <c r="X20" s="160" t="s">
        <v>410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411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2" x14ac:dyDescent="0.25">
      <c r="A21" s="157"/>
      <c r="B21" s="158"/>
      <c r="C21" s="266" t="s">
        <v>461</v>
      </c>
      <c r="D21" s="267"/>
      <c r="E21" s="267"/>
      <c r="F21" s="267"/>
      <c r="G21" s="267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413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264" t="s">
        <v>462</v>
      </c>
      <c r="D22" s="265"/>
      <c r="E22" s="265"/>
      <c r="F22" s="265"/>
      <c r="G22" s="265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363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2" x14ac:dyDescent="0.25">
      <c r="A23" s="157"/>
      <c r="B23" s="158"/>
      <c r="C23" s="184" t="s">
        <v>463</v>
      </c>
      <c r="D23" s="182"/>
      <c r="E23" s="183">
        <v>1.8508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x14ac:dyDescent="0.25">
      <c r="A24" s="162" t="s">
        <v>353</v>
      </c>
      <c r="B24" s="163" t="s">
        <v>271</v>
      </c>
      <c r="C24" s="177" t="s">
        <v>272</v>
      </c>
      <c r="D24" s="164"/>
      <c r="E24" s="165"/>
      <c r="F24" s="166"/>
      <c r="G24" s="166">
        <f>SUMIF(AG25:AG33,"&lt;&gt;NOR",G25:G33)</f>
        <v>0</v>
      </c>
      <c r="H24" s="166"/>
      <c r="I24" s="166">
        <f>SUM(I25:I33)</f>
        <v>0</v>
      </c>
      <c r="J24" s="166"/>
      <c r="K24" s="166">
        <f>SUM(K25:K33)</f>
        <v>0</v>
      </c>
      <c r="L24" s="166"/>
      <c r="M24" s="166">
        <f>SUM(M25:M33)</f>
        <v>0</v>
      </c>
      <c r="N24" s="165"/>
      <c r="O24" s="165">
        <f>SUM(O25:O33)</f>
        <v>0.01</v>
      </c>
      <c r="P24" s="165"/>
      <c r="Q24" s="165">
        <f>SUM(Q25:Q33)</f>
        <v>33.32</v>
      </c>
      <c r="R24" s="166"/>
      <c r="S24" s="166"/>
      <c r="T24" s="167"/>
      <c r="U24" s="161"/>
      <c r="V24" s="161">
        <f>SUM(V25:V33)</f>
        <v>48.16</v>
      </c>
      <c r="W24" s="161"/>
      <c r="X24" s="161"/>
      <c r="Y24" s="161"/>
      <c r="AG24" t="s">
        <v>354</v>
      </c>
    </row>
    <row r="25" spans="1:60" outlineLevel="1" x14ac:dyDescent="0.25">
      <c r="A25" s="169">
        <v>5</v>
      </c>
      <c r="B25" s="170" t="s">
        <v>405</v>
      </c>
      <c r="C25" s="178" t="s">
        <v>406</v>
      </c>
      <c r="D25" s="171" t="s">
        <v>407</v>
      </c>
      <c r="E25" s="172">
        <v>4.6269999999999998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</v>
      </c>
      <c r="O25" s="172">
        <f>ROUND(E25*N25,2)</f>
        <v>0</v>
      </c>
      <c r="P25" s="172">
        <v>2.2000000000000002</v>
      </c>
      <c r="Q25" s="172">
        <f>ROUND(E25*P25,2)</f>
        <v>10.18</v>
      </c>
      <c r="R25" s="174" t="s">
        <v>408</v>
      </c>
      <c r="S25" s="174" t="s">
        <v>358</v>
      </c>
      <c r="T25" s="175" t="s">
        <v>409</v>
      </c>
      <c r="U25" s="160">
        <v>3.86</v>
      </c>
      <c r="V25" s="160">
        <f>ROUND(E25*U25,2)</f>
        <v>17.86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411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2" x14ac:dyDescent="0.25">
      <c r="A26" s="157"/>
      <c r="B26" s="158"/>
      <c r="C26" s="266" t="s">
        <v>412</v>
      </c>
      <c r="D26" s="267"/>
      <c r="E26" s="267"/>
      <c r="F26" s="267"/>
      <c r="G26" s="267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413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2" x14ac:dyDescent="0.25">
      <c r="A27" s="157"/>
      <c r="B27" s="158"/>
      <c r="C27" s="184" t="s">
        <v>464</v>
      </c>
      <c r="D27" s="182"/>
      <c r="E27" s="183">
        <v>4.6269999999999998</v>
      </c>
      <c r="F27" s="160"/>
      <c r="G27" s="160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415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5">
      <c r="A28" s="169">
        <v>6</v>
      </c>
      <c r="B28" s="170" t="s">
        <v>416</v>
      </c>
      <c r="C28" s="178" t="s">
        <v>417</v>
      </c>
      <c r="D28" s="171" t="s">
        <v>407</v>
      </c>
      <c r="E28" s="172">
        <v>9.2539999999999996</v>
      </c>
      <c r="F28" s="173"/>
      <c r="G28" s="174">
        <f>ROUND(E28*F28,2)</f>
        <v>0</v>
      </c>
      <c r="H28" s="173"/>
      <c r="I28" s="174">
        <f>ROUND(E28*H28,2)</f>
        <v>0</v>
      </c>
      <c r="J28" s="173"/>
      <c r="K28" s="174">
        <f>ROUND(E28*J28,2)</f>
        <v>0</v>
      </c>
      <c r="L28" s="174">
        <v>21</v>
      </c>
      <c r="M28" s="174">
        <f>G28*(1+L28/100)</f>
        <v>0</v>
      </c>
      <c r="N28" s="172">
        <v>1.1199999999999999E-3</v>
      </c>
      <c r="O28" s="172">
        <f>ROUND(E28*N28,2)</f>
        <v>0.01</v>
      </c>
      <c r="P28" s="172">
        <v>2.5</v>
      </c>
      <c r="Q28" s="172">
        <f>ROUND(E28*P28,2)</f>
        <v>23.14</v>
      </c>
      <c r="R28" s="174" t="s">
        <v>408</v>
      </c>
      <c r="S28" s="174" t="s">
        <v>358</v>
      </c>
      <c r="T28" s="175" t="s">
        <v>409</v>
      </c>
      <c r="U28" s="160">
        <v>2.61</v>
      </c>
      <c r="V28" s="160">
        <f>ROUND(E28*U28,2)</f>
        <v>24.15</v>
      </c>
      <c r="W28" s="160"/>
      <c r="X28" s="160" t="s">
        <v>410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411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ht="21" outlineLevel="2" x14ac:dyDescent="0.25">
      <c r="A29" s="157"/>
      <c r="B29" s="158"/>
      <c r="C29" s="266" t="s">
        <v>418</v>
      </c>
      <c r="D29" s="267"/>
      <c r="E29" s="267"/>
      <c r="F29" s="267"/>
      <c r="G29" s="267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413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76" t="str">
        <f>C29</f>
        <v>nebo vybourání otvorů průřezové plochy přes 4 m2 ve zdivu nadzákladovém, včetně pomocného lešení o výšce podlahy do 1900 mm a pro zatížení do 1,5 kPa  (150 kg/m2),</v>
      </c>
      <c r="BB29" s="150"/>
      <c r="BC29" s="150"/>
      <c r="BD29" s="150"/>
      <c r="BE29" s="150"/>
      <c r="BF29" s="150"/>
      <c r="BG29" s="150"/>
      <c r="BH29" s="150"/>
    </row>
    <row r="30" spans="1:60" outlineLevel="2" x14ac:dyDescent="0.25">
      <c r="A30" s="157"/>
      <c r="B30" s="158"/>
      <c r="C30" s="184" t="s">
        <v>465</v>
      </c>
      <c r="D30" s="182"/>
      <c r="E30" s="183">
        <v>9.2539999999999996</v>
      </c>
      <c r="F30" s="160"/>
      <c r="G30" s="160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415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20.399999999999999" outlineLevel="1" x14ac:dyDescent="0.25">
      <c r="A31" s="169">
        <v>7</v>
      </c>
      <c r="B31" s="170" t="s">
        <v>466</v>
      </c>
      <c r="C31" s="178" t="s">
        <v>467</v>
      </c>
      <c r="D31" s="171" t="s">
        <v>446</v>
      </c>
      <c r="E31" s="172">
        <v>19.829999999999998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4" t="s">
        <v>447</v>
      </c>
      <c r="S31" s="174" t="s">
        <v>358</v>
      </c>
      <c r="T31" s="175" t="s">
        <v>409</v>
      </c>
      <c r="U31" s="160">
        <v>0.31</v>
      </c>
      <c r="V31" s="160">
        <f>ROUND(E31*U31,2)</f>
        <v>6.15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411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ht="21" outlineLevel="2" x14ac:dyDescent="0.25">
      <c r="A32" s="157"/>
      <c r="B32" s="158"/>
      <c r="C32" s="266" t="s">
        <v>468</v>
      </c>
      <c r="D32" s="267"/>
      <c r="E32" s="267"/>
      <c r="F32" s="267"/>
      <c r="G32" s="267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413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76" t="str">
        <f>C32</f>
        <v>od spojovacího materiálu, s uložením očištěných kostek na skládku, s odklizením odpadových hmot na hromady a s odklizením vybouraných kostek na vzdálenost do 3 m</v>
      </c>
      <c r="BB32" s="150"/>
      <c r="BC32" s="150"/>
      <c r="BD32" s="150"/>
      <c r="BE32" s="150"/>
      <c r="BF32" s="150"/>
      <c r="BG32" s="150"/>
      <c r="BH32" s="150"/>
    </row>
    <row r="33" spans="1:60" outlineLevel="2" x14ac:dyDescent="0.25">
      <c r="A33" s="157"/>
      <c r="B33" s="158"/>
      <c r="C33" s="184" t="s">
        <v>449</v>
      </c>
      <c r="D33" s="182"/>
      <c r="E33" s="183">
        <v>19.829999999999998</v>
      </c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x14ac:dyDescent="0.25">
      <c r="A34" s="162" t="s">
        <v>353</v>
      </c>
      <c r="B34" s="163" t="s">
        <v>318</v>
      </c>
      <c r="C34" s="177" t="s">
        <v>319</v>
      </c>
      <c r="D34" s="164"/>
      <c r="E34" s="165"/>
      <c r="F34" s="166"/>
      <c r="G34" s="166">
        <f>SUMIF(AG35:AG55,"&lt;&gt;NOR",G35:G55)</f>
        <v>0</v>
      </c>
      <c r="H34" s="166"/>
      <c r="I34" s="166">
        <f>SUM(I35:I55)</f>
        <v>0</v>
      </c>
      <c r="J34" s="166"/>
      <c r="K34" s="166">
        <f>SUM(K35:K55)</f>
        <v>0</v>
      </c>
      <c r="L34" s="166"/>
      <c r="M34" s="166">
        <f>SUM(M35:M55)</f>
        <v>0</v>
      </c>
      <c r="N34" s="165"/>
      <c r="O34" s="165">
        <f>SUM(O35:O55)</f>
        <v>0</v>
      </c>
      <c r="P34" s="165"/>
      <c r="Q34" s="165">
        <f>SUM(Q35:Q55)</f>
        <v>0</v>
      </c>
      <c r="R34" s="166"/>
      <c r="S34" s="166"/>
      <c r="T34" s="167"/>
      <c r="U34" s="161"/>
      <c r="V34" s="161">
        <f>SUM(V35:V55)</f>
        <v>168.13</v>
      </c>
      <c r="W34" s="161"/>
      <c r="X34" s="161"/>
      <c r="Y34" s="161"/>
      <c r="AG34" t="s">
        <v>354</v>
      </c>
    </row>
    <row r="35" spans="1:60" outlineLevel="1" x14ac:dyDescent="0.25">
      <c r="A35" s="169">
        <v>8</v>
      </c>
      <c r="B35" s="170" t="s">
        <v>424</v>
      </c>
      <c r="C35" s="178" t="s">
        <v>425</v>
      </c>
      <c r="D35" s="171" t="s">
        <v>426</v>
      </c>
      <c r="E35" s="172">
        <v>37.2804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4" t="s">
        <v>408</v>
      </c>
      <c r="S35" s="174" t="s">
        <v>358</v>
      </c>
      <c r="T35" s="175" t="s">
        <v>409</v>
      </c>
      <c r="U35" s="160">
        <v>0.49</v>
      </c>
      <c r="V35" s="160">
        <f>ROUND(E35*U35,2)</f>
        <v>18.27</v>
      </c>
      <c r="W35" s="160"/>
      <c r="X35" s="160" t="s">
        <v>427</v>
      </c>
      <c r="Y35" s="160" t="s">
        <v>361</v>
      </c>
      <c r="Z35" s="150"/>
      <c r="AA35" s="150"/>
      <c r="AB35" s="150"/>
      <c r="AC35" s="150"/>
      <c r="AD35" s="150"/>
      <c r="AE35" s="150"/>
      <c r="AF35" s="150"/>
      <c r="AG35" s="150" t="s">
        <v>428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2" x14ac:dyDescent="0.25">
      <c r="A36" s="157"/>
      <c r="B36" s="158"/>
      <c r="C36" s="255" t="s">
        <v>429</v>
      </c>
      <c r="D36" s="256"/>
      <c r="E36" s="256"/>
      <c r="F36" s="256"/>
      <c r="G36" s="256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363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2" x14ac:dyDescent="0.25">
      <c r="A37" s="157"/>
      <c r="B37" s="158"/>
      <c r="C37" s="184" t="s">
        <v>430</v>
      </c>
      <c r="D37" s="182"/>
      <c r="E37" s="183"/>
      <c r="F37" s="160"/>
      <c r="G37" s="16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60"/>
      <c r="Z37" s="150"/>
      <c r="AA37" s="150"/>
      <c r="AB37" s="150"/>
      <c r="AC37" s="150"/>
      <c r="AD37" s="150"/>
      <c r="AE37" s="150"/>
      <c r="AF37" s="150"/>
      <c r="AG37" s="150" t="s">
        <v>415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3" x14ac:dyDescent="0.25">
      <c r="A38" s="157"/>
      <c r="B38" s="158"/>
      <c r="C38" s="184" t="s">
        <v>469</v>
      </c>
      <c r="D38" s="182"/>
      <c r="E38" s="183"/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415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3" x14ac:dyDescent="0.25">
      <c r="A39" s="157"/>
      <c r="B39" s="158"/>
      <c r="C39" s="184" t="s">
        <v>470</v>
      </c>
      <c r="D39" s="182"/>
      <c r="E39" s="183">
        <v>37.2804</v>
      </c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5">
      <c r="A40" s="169">
        <v>9</v>
      </c>
      <c r="B40" s="170" t="s">
        <v>433</v>
      </c>
      <c r="C40" s="178" t="s">
        <v>434</v>
      </c>
      <c r="D40" s="171" t="s">
        <v>426</v>
      </c>
      <c r="E40" s="172">
        <v>521.92560000000003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0</v>
      </c>
      <c r="O40" s="172">
        <f>ROUND(E40*N40,2)</f>
        <v>0</v>
      </c>
      <c r="P40" s="172">
        <v>0</v>
      </c>
      <c r="Q40" s="172">
        <f>ROUND(E40*P40,2)</f>
        <v>0</v>
      </c>
      <c r="R40" s="174" t="s">
        <v>408</v>
      </c>
      <c r="S40" s="174" t="s">
        <v>358</v>
      </c>
      <c r="T40" s="175" t="s">
        <v>409</v>
      </c>
      <c r="U40" s="160">
        <v>0</v>
      </c>
      <c r="V40" s="160">
        <f>ROUND(E40*U40,2)</f>
        <v>0</v>
      </c>
      <c r="W40" s="160"/>
      <c r="X40" s="160" t="s">
        <v>427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428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2" x14ac:dyDescent="0.25">
      <c r="A41" s="157"/>
      <c r="B41" s="158"/>
      <c r="C41" s="184" t="s">
        <v>430</v>
      </c>
      <c r="D41" s="182"/>
      <c r="E41" s="183"/>
      <c r="F41" s="160"/>
      <c r="G41" s="160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60"/>
      <c r="Z41" s="150"/>
      <c r="AA41" s="150"/>
      <c r="AB41" s="150"/>
      <c r="AC41" s="150"/>
      <c r="AD41" s="150"/>
      <c r="AE41" s="150"/>
      <c r="AF41" s="150"/>
      <c r="AG41" s="150" t="s">
        <v>415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3" x14ac:dyDescent="0.25">
      <c r="A42" s="157"/>
      <c r="B42" s="158"/>
      <c r="C42" s="184" t="s">
        <v>469</v>
      </c>
      <c r="D42" s="182"/>
      <c r="E42" s="183"/>
      <c r="F42" s="160"/>
      <c r="G42" s="16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415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3" x14ac:dyDescent="0.25">
      <c r="A43" s="157"/>
      <c r="B43" s="158"/>
      <c r="C43" s="184" t="s">
        <v>471</v>
      </c>
      <c r="D43" s="182"/>
      <c r="E43" s="183">
        <v>521.92560000000003</v>
      </c>
      <c r="F43" s="160"/>
      <c r="G43" s="160"/>
      <c r="H43" s="160"/>
      <c r="I43" s="160"/>
      <c r="J43" s="160"/>
      <c r="K43" s="160"/>
      <c r="L43" s="160"/>
      <c r="M43" s="160"/>
      <c r="N43" s="159"/>
      <c r="O43" s="159"/>
      <c r="P43" s="159"/>
      <c r="Q43" s="159"/>
      <c r="R43" s="160"/>
      <c r="S43" s="160"/>
      <c r="T43" s="160"/>
      <c r="U43" s="160"/>
      <c r="V43" s="160"/>
      <c r="W43" s="160"/>
      <c r="X43" s="160"/>
      <c r="Y43" s="160"/>
      <c r="Z43" s="150"/>
      <c r="AA43" s="150"/>
      <c r="AB43" s="150"/>
      <c r="AC43" s="150"/>
      <c r="AD43" s="150"/>
      <c r="AE43" s="150"/>
      <c r="AF43" s="150"/>
      <c r="AG43" s="150" t="s">
        <v>415</v>
      </c>
      <c r="AH43" s="150">
        <v>0</v>
      </c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5">
      <c r="A44" s="169">
        <v>10</v>
      </c>
      <c r="B44" s="170" t="s">
        <v>436</v>
      </c>
      <c r="C44" s="178" t="s">
        <v>437</v>
      </c>
      <c r="D44" s="171" t="s">
        <v>426</v>
      </c>
      <c r="E44" s="172">
        <v>37.2804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4" t="s">
        <v>408</v>
      </c>
      <c r="S44" s="174" t="s">
        <v>358</v>
      </c>
      <c r="T44" s="175" t="s">
        <v>409</v>
      </c>
      <c r="U44" s="160">
        <v>0.94</v>
      </c>
      <c r="V44" s="160">
        <f>ROUND(E44*U44,2)</f>
        <v>35.04</v>
      </c>
      <c r="W44" s="160"/>
      <c r="X44" s="160" t="s">
        <v>427</v>
      </c>
      <c r="Y44" s="160" t="s">
        <v>361</v>
      </c>
      <c r="Z44" s="150"/>
      <c r="AA44" s="150"/>
      <c r="AB44" s="150"/>
      <c r="AC44" s="150"/>
      <c r="AD44" s="150"/>
      <c r="AE44" s="150"/>
      <c r="AF44" s="150"/>
      <c r="AG44" s="150" t="s">
        <v>428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2" x14ac:dyDescent="0.25">
      <c r="A45" s="157"/>
      <c r="B45" s="158"/>
      <c r="C45" s="184" t="s">
        <v>430</v>
      </c>
      <c r="D45" s="182"/>
      <c r="E45" s="183"/>
      <c r="F45" s="160"/>
      <c r="G45" s="160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60"/>
      <c r="Z45" s="150"/>
      <c r="AA45" s="150"/>
      <c r="AB45" s="150"/>
      <c r="AC45" s="150"/>
      <c r="AD45" s="150"/>
      <c r="AE45" s="150"/>
      <c r="AF45" s="150"/>
      <c r="AG45" s="150" t="s">
        <v>415</v>
      </c>
      <c r="AH45" s="150">
        <v>0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3" x14ac:dyDescent="0.25">
      <c r="A46" s="157"/>
      <c r="B46" s="158"/>
      <c r="C46" s="184" t="s">
        <v>469</v>
      </c>
      <c r="D46" s="182"/>
      <c r="E46" s="183"/>
      <c r="F46" s="160"/>
      <c r="G46" s="16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415</v>
      </c>
      <c r="AH46" s="150">
        <v>0</v>
      </c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3" x14ac:dyDescent="0.25">
      <c r="A47" s="157"/>
      <c r="B47" s="158"/>
      <c r="C47" s="184" t="s">
        <v>470</v>
      </c>
      <c r="D47" s="182"/>
      <c r="E47" s="183">
        <v>37.2804</v>
      </c>
      <c r="F47" s="160"/>
      <c r="G47" s="160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60"/>
      <c r="Z47" s="150"/>
      <c r="AA47" s="150"/>
      <c r="AB47" s="150"/>
      <c r="AC47" s="150"/>
      <c r="AD47" s="150"/>
      <c r="AE47" s="150"/>
      <c r="AF47" s="150"/>
      <c r="AG47" s="150" t="s">
        <v>415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5">
      <c r="A48" s="169">
        <v>11</v>
      </c>
      <c r="B48" s="170" t="s">
        <v>438</v>
      </c>
      <c r="C48" s="178" t="s">
        <v>439</v>
      </c>
      <c r="D48" s="171" t="s">
        <v>426</v>
      </c>
      <c r="E48" s="172">
        <v>1043.8512000000001</v>
      </c>
      <c r="F48" s="173"/>
      <c r="G48" s="174">
        <f>ROUND(E48*F48,2)</f>
        <v>0</v>
      </c>
      <c r="H48" s="173"/>
      <c r="I48" s="174">
        <f>ROUND(E48*H48,2)</f>
        <v>0</v>
      </c>
      <c r="J48" s="173"/>
      <c r="K48" s="174">
        <f>ROUND(E48*J48,2)</f>
        <v>0</v>
      </c>
      <c r="L48" s="174">
        <v>21</v>
      </c>
      <c r="M48" s="174">
        <f>G48*(1+L48/100)</f>
        <v>0</v>
      </c>
      <c r="N48" s="172">
        <v>0</v>
      </c>
      <c r="O48" s="172">
        <f>ROUND(E48*N48,2)</f>
        <v>0</v>
      </c>
      <c r="P48" s="172">
        <v>0</v>
      </c>
      <c r="Q48" s="172">
        <f>ROUND(E48*P48,2)</f>
        <v>0</v>
      </c>
      <c r="R48" s="174" t="s">
        <v>408</v>
      </c>
      <c r="S48" s="174" t="s">
        <v>358</v>
      </c>
      <c r="T48" s="175" t="s">
        <v>409</v>
      </c>
      <c r="U48" s="160">
        <v>0.11</v>
      </c>
      <c r="V48" s="160">
        <f>ROUND(E48*U48,2)</f>
        <v>114.82</v>
      </c>
      <c r="W48" s="160"/>
      <c r="X48" s="160" t="s">
        <v>427</v>
      </c>
      <c r="Y48" s="160" t="s">
        <v>361</v>
      </c>
      <c r="Z48" s="150"/>
      <c r="AA48" s="150"/>
      <c r="AB48" s="150"/>
      <c r="AC48" s="150"/>
      <c r="AD48" s="150"/>
      <c r="AE48" s="150"/>
      <c r="AF48" s="150"/>
      <c r="AG48" s="150" t="s">
        <v>428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2" x14ac:dyDescent="0.25">
      <c r="A49" s="157"/>
      <c r="B49" s="158"/>
      <c r="C49" s="184" t="s">
        <v>430</v>
      </c>
      <c r="D49" s="182"/>
      <c r="E49" s="183"/>
      <c r="F49" s="160"/>
      <c r="G49" s="160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415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3" x14ac:dyDescent="0.25">
      <c r="A50" s="157"/>
      <c r="B50" s="158"/>
      <c r="C50" s="184" t="s">
        <v>469</v>
      </c>
      <c r="D50" s="182"/>
      <c r="E50" s="183"/>
      <c r="F50" s="160"/>
      <c r="G50" s="160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60"/>
      <c r="Z50" s="150"/>
      <c r="AA50" s="150"/>
      <c r="AB50" s="150"/>
      <c r="AC50" s="150"/>
      <c r="AD50" s="150"/>
      <c r="AE50" s="150"/>
      <c r="AF50" s="150"/>
      <c r="AG50" s="150" t="s">
        <v>415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3" x14ac:dyDescent="0.25">
      <c r="A51" s="157"/>
      <c r="B51" s="158"/>
      <c r="C51" s="184" t="s">
        <v>472</v>
      </c>
      <c r="D51" s="182"/>
      <c r="E51" s="183">
        <v>1043.8512000000001</v>
      </c>
      <c r="F51" s="160"/>
      <c r="G51" s="160"/>
      <c r="H51" s="160"/>
      <c r="I51" s="160"/>
      <c r="J51" s="160"/>
      <c r="K51" s="160"/>
      <c r="L51" s="160"/>
      <c r="M51" s="160"/>
      <c r="N51" s="159"/>
      <c r="O51" s="159"/>
      <c r="P51" s="159"/>
      <c r="Q51" s="159"/>
      <c r="R51" s="160"/>
      <c r="S51" s="160"/>
      <c r="T51" s="160"/>
      <c r="U51" s="160"/>
      <c r="V51" s="160"/>
      <c r="W51" s="160"/>
      <c r="X51" s="160"/>
      <c r="Y51" s="160"/>
      <c r="Z51" s="150"/>
      <c r="AA51" s="150"/>
      <c r="AB51" s="150"/>
      <c r="AC51" s="150"/>
      <c r="AD51" s="150"/>
      <c r="AE51" s="150"/>
      <c r="AF51" s="150"/>
      <c r="AG51" s="150" t="s">
        <v>415</v>
      </c>
      <c r="AH51" s="150">
        <v>0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5">
      <c r="A52" s="169">
        <v>12</v>
      </c>
      <c r="B52" s="170" t="s">
        <v>441</v>
      </c>
      <c r="C52" s="178" t="s">
        <v>442</v>
      </c>
      <c r="D52" s="171" t="s">
        <v>426</v>
      </c>
      <c r="E52" s="172">
        <v>37.2804</v>
      </c>
      <c r="F52" s="173"/>
      <c r="G52" s="174">
        <f>ROUND(E52*F52,2)</f>
        <v>0</v>
      </c>
      <c r="H52" s="173"/>
      <c r="I52" s="174">
        <f>ROUND(E52*H52,2)</f>
        <v>0</v>
      </c>
      <c r="J52" s="173"/>
      <c r="K52" s="174">
        <f>ROUND(E52*J52,2)</f>
        <v>0</v>
      </c>
      <c r="L52" s="174">
        <v>21</v>
      </c>
      <c r="M52" s="174">
        <f>G52*(1+L52/100)</f>
        <v>0</v>
      </c>
      <c r="N52" s="172">
        <v>0</v>
      </c>
      <c r="O52" s="172">
        <f>ROUND(E52*N52,2)</f>
        <v>0</v>
      </c>
      <c r="P52" s="172">
        <v>0</v>
      </c>
      <c r="Q52" s="172">
        <f>ROUND(E52*P52,2)</f>
        <v>0</v>
      </c>
      <c r="R52" s="174"/>
      <c r="S52" s="174" t="s">
        <v>443</v>
      </c>
      <c r="T52" s="175" t="s">
        <v>359</v>
      </c>
      <c r="U52" s="160">
        <v>0</v>
      </c>
      <c r="V52" s="160">
        <f>ROUND(E52*U52,2)</f>
        <v>0</v>
      </c>
      <c r="W52" s="160"/>
      <c r="X52" s="160" t="s">
        <v>427</v>
      </c>
      <c r="Y52" s="160" t="s">
        <v>361</v>
      </c>
      <c r="Z52" s="150"/>
      <c r="AA52" s="150"/>
      <c r="AB52" s="150"/>
      <c r="AC52" s="150"/>
      <c r="AD52" s="150"/>
      <c r="AE52" s="150"/>
      <c r="AF52" s="150"/>
      <c r="AG52" s="150" t="s">
        <v>428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2" x14ac:dyDescent="0.25">
      <c r="A53" s="157"/>
      <c r="B53" s="158"/>
      <c r="C53" s="184" t="s">
        <v>430</v>
      </c>
      <c r="D53" s="182"/>
      <c r="E53" s="183"/>
      <c r="F53" s="160"/>
      <c r="G53" s="160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60"/>
      <c r="Z53" s="150"/>
      <c r="AA53" s="150"/>
      <c r="AB53" s="150"/>
      <c r="AC53" s="150"/>
      <c r="AD53" s="150"/>
      <c r="AE53" s="150"/>
      <c r="AF53" s="150"/>
      <c r="AG53" s="150" t="s">
        <v>415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3" x14ac:dyDescent="0.25">
      <c r="A54" s="157"/>
      <c r="B54" s="158"/>
      <c r="C54" s="184" t="s">
        <v>469</v>
      </c>
      <c r="D54" s="182"/>
      <c r="E54" s="183"/>
      <c r="F54" s="160"/>
      <c r="G54" s="16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415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3" x14ac:dyDescent="0.25">
      <c r="A55" s="157"/>
      <c r="B55" s="158"/>
      <c r="C55" s="184" t="s">
        <v>470</v>
      </c>
      <c r="D55" s="182"/>
      <c r="E55" s="183">
        <v>37.2804</v>
      </c>
      <c r="F55" s="160"/>
      <c r="G55" s="160"/>
      <c r="H55" s="160"/>
      <c r="I55" s="160"/>
      <c r="J55" s="160"/>
      <c r="K55" s="160"/>
      <c r="L55" s="160"/>
      <c r="M55" s="160"/>
      <c r="N55" s="159"/>
      <c r="O55" s="159"/>
      <c r="P55" s="159"/>
      <c r="Q55" s="159"/>
      <c r="R55" s="160"/>
      <c r="S55" s="160"/>
      <c r="T55" s="160"/>
      <c r="U55" s="160"/>
      <c r="V55" s="160"/>
      <c r="W55" s="160"/>
      <c r="X55" s="160"/>
      <c r="Y55" s="160"/>
      <c r="Z55" s="150"/>
      <c r="AA55" s="150"/>
      <c r="AB55" s="150"/>
      <c r="AC55" s="150"/>
      <c r="AD55" s="150"/>
      <c r="AE55" s="150"/>
      <c r="AF55" s="150"/>
      <c r="AG55" s="150" t="s">
        <v>415</v>
      </c>
      <c r="AH55" s="150">
        <v>0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x14ac:dyDescent="0.25">
      <c r="A56" s="3"/>
      <c r="B56" s="4"/>
      <c r="C56" s="179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v>15</v>
      </c>
      <c r="AF56">
        <v>21</v>
      </c>
      <c r="AG56" t="s">
        <v>339</v>
      </c>
    </row>
    <row r="57" spans="1:60" x14ac:dyDescent="0.25">
      <c r="A57" s="153"/>
      <c r="B57" s="154" t="s">
        <v>29</v>
      </c>
      <c r="C57" s="180"/>
      <c r="D57" s="155"/>
      <c r="E57" s="156"/>
      <c r="F57" s="156"/>
      <c r="G57" s="168">
        <f>G8+G15+G19+G24+G34</f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AE57">
        <f>SUMIF(L7:L55,AE56,G7:G55)</f>
        <v>0</v>
      </c>
      <c r="AF57">
        <f>SUMIF(L7:L55,AF56,G7:G55)</f>
        <v>0</v>
      </c>
      <c r="AG57" t="s">
        <v>401</v>
      </c>
    </row>
    <row r="58" spans="1:60" x14ac:dyDescent="0.25">
      <c r="C58" s="181"/>
      <c r="D58" s="10"/>
      <c r="AG58" t="s">
        <v>403</v>
      </c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umOLN0M66sihFrSgzWJ0vmD5BSzy1RjdE3HMUSOhE3Vt5tEvemcq4D7gfQ1xOTcu+FVfhWHqAZCk5yGAmMajA==" saltValue="JSASjLU9ZmSYi9D1hwHT/g==" spinCount="100000" sheet="1" formatRows="0"/>
  <mergeCells count="13">
    <mergeCell ref="C13:G13"/>
    <mergeCell ref="A1:G1"/>
    <mergeCell ref="C2:G2"/>
    <mergeCell ref="C3:G3"/>
    <mergeCell ref="C4:G4"/>
    <mergeCell ref="C10:G10"/>
    <mergeCell ref="C36:G36"/>
    <mergeCell ref="C17:G17"/>
    <mergeCell ref="C21:G21"/>
    <mergeCell ref="C22:G22"/>
    <mergeCell ref="C26:G26"/>
    <mergeCell ref="C29:G29"/>
    <mergeCell ref="C32:G32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FFFB6-4AE9-45D3-A2FD-A833D13EE67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62</v>
      </c>
      <c r="C3" s="258" t="s">
        <v>63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68</v>
      </c>
      <c r="C4" s="261" t="s">
        <v>69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SUMIF(AG9:AG29,"&lt;&gt;NOR",G9:G29)</f>
        <v>0</v>
      </c>
      <c r="H8" s="166"/>
      <c r="I8" s="166">
        <f>SUM(I9:I29)</f>
        <v>0</v>
      </c>
      <c r="J8" s="166"/>
      <c r="K8" s="166">
        <f>SUM(K9:K29)</f>
        <v>0</v>
      </c>
      <c r="L8" s="166"/>
      <c r="M8" s="166">
        <f>SUM(M9:M29)</f>
        <v>0</v>
      </c>
      <c r="N8" s="165"/>
      <c r="O8" s="165">
        <f>SUM(O9:O29)</f>
        <v>0</v>
      </c>
      <c r="P8" s="165"/>
      <c r="Q8" s="165">
        <f>SUM(Q9:Q29)</f>
        <v>0</v>
      </c>
      <c r="R8" s="166"/>
      <c r="S8" s="166"/>
      <c r="T8" s="167"/>
      <c r="U8" s="161"/>
      <c r="V8" s="161">
        <f>SUM(V9:V29)</f>
        <v>53.000000000000007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473</v>
      </c>
      <c r="C9" s="178" t="s">
        <v>474</v>
      </c>
      <c r="D9" s="171" t="s">
        <v>407</v>
      </c>
      <c r="E9" s="172">
        <v>5.7960000000000003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 t="s">
        <v>452</v>
      </c>
      <c r="S9" s="174" t="s">
        <v>358</v>
      </c>
      <c r="T9" s="175" t="s">
        <v>409</v>
      </c>
      <c r="U9" s="160">
        <v>3.53</v>
      </c>
      <c r="V9" s="160">
        <f>ROUND(E9*U9,2)</f>
        <v>20.46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475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476</v>
      </c>
      <c r="D11" s="182"/>
      <c r="E11" s="183">
        <v>5.7960000000000003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69">
        <v>2</v>
      </c>
      <c r="B12" s="170" t="s">
        <v>477</v>
      </c>
      <c r="C12" s="178" t="s">
        <v>478</v>
      </c>
      <c r="D12" s="171" t="s">
        <v>407</v>
      </c>
      <c r="E12" s="172">
        <v>5.7960000000000003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4" t="s">
        <v>452</v>
      </c>
      <c r="S12" s="174" t="s">
        <v>358</v>
      </c>
      <c r="T12" s="175" t="s">
        <v>409</v>
      </c>
      <c r="U12" s="160">
        <v>0.01</v>
      </c>
      <c r="V12" s="160">
        <f>ROUND(E12*U12,2)</f>
        <v>0.06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266" t="s">
        <v>479</v>
      </c>
      <c r="D13" s="267"/>
      <c r="E13" s="267"/>
      <c r="F13" s="267"/>
      <c r="G13" s="267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413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0.399999999999999" outlineLevel="1" x14ac:dyDescent="0.25">
      <c r="A14" s="169">
        <v>3</v>
      </c>
      <c r="B14" s="170" t="s">
        <v>480</v>
      </c>
      <c r="C14" s="178" t="s">
        <v>481</v>
      </c>
      <c r="D14" s="171" t="s">
        <v>407</v>
      </c>
      <c r="E14" s="172">
        <v>28.98</v>
      </c>
      <c r="F14" s="173"/>
      <c r="G14" s="174">
        <f>ROUND(E14*F14,2)</f>
        <v>0</v>
      </c>
      <c r="H14" s="173"/>
      <c r="I14" s="174">
        <f>ROUND(E14*H14,2)</f>
        <v>0</v>
      </c>
      <c r="J14" s="173"/>
      <c r="K14" s="174">
        <f>ROUND(E14*J14,2)</f>
        <v>0</v>
      </c>
      <c r="L14" s="174">
        <v>21</v>
      </c>
      <c r="M14" s="174">
        <f>G14*(1+L14/100)</f>
        <v>0</v>
      </c>
      <c r="N14" s="172">
        <v>0</v>
      </c>
      <c r="O14" s="172">
        <f>ROUND(E14*N14,2)</f>
        <v>0</v>
      </c>
      <c r="P14" s="172">
        <v>0</v>
      </c>
      <c r="Q14" s="172">
        <f>ROUND(E14*P14,2)</f>
        <v>0</v>
      </c>
      <c r="R14" s="174" t="s">
        <v>452</v>
      </c>
      <c r="S14" s="174" t="s">
        <v>358</v>
      </c>
      <c r="T14" s="175" t="s">
        <v>409</v>
      </c>
      <c r="U14" s="160">
        <v>0</v>
      </c>
      <c r="V14" s="160">
        <f>ROUND(E14*U14,2)</f>
        <v>0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411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2" x14ac:dyDescent="0.25">
      <c r="A15" s="157"/>
      <c r="B15" s="158"/>
      <c r="C15" s="266" t="s">
        <v>479</v>
      </c>
      <c r="D15" s="267"/>
      <c r="E15" s="267"/>
      <c r="F15" s="267"/>
      <c r="G15" s="267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60"/>
      <c r="Z15" s="150"/>
      <c r="AA15" s="150"/>
      <c r="AB15" s="150"/>
      <c r="AC15" s="150"/>
      <c r="AD15" s="150"/>
      <c r="AE15" s="150"/>
      <c r="AF15" s="150"/>
      <c r="AG15" s="150" t="s">
        <v>413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184" t="s">
        <v>482</v>
      </c>
      <c r="D16" s="182"/>
      <c r="E16" s="183">
        <v>28.98</v>
      </c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5">
      <c r="A17" s="169">
        <v>4</v>
      </c>
      <c r="B17" s="170" t="s">
        <v>483</v>
      </c>
      <c r="C17" s="178" t="s">
        <v>484</v>
      </c>
      <c r="D17" s="171" t="s">
        <v>407</v>
      </c>
      <c r="E17" s="172">
        <v>5.7960000000000003</v>
      </c>
      <c r="F17" s="173"/>
      <c r="G17" s="174">
        <f>ROUND(E17*F17,2)</f>
        <v>0</v>
      </c>
      <c r="H17" s="173"/>
      <c r="I17" s="174">
        <f>ROUND(E17*H17,2)</f>
        <v>0</v>
      </c>
      <c r="J17" s="173"/>
      <c r="K17" s="174">
        <f>ROUND(E17*J17,2)</f>
        <v>0</v>
      </c>
      <c r="L17" s="174">
        <v>21</v>
      </c>
      <c r="M17" s="174">
        <f>G17*(1+L17/100)</f>
        <v>0</v>
      </c>
      <c r="N17" s="172">
        <v>0</v>
      </c>
      <c r="O17" s="172">
        <f>ROUND(E17*N17,2)</f>
        <v>0</v>
      </c>
      <c r="P17" s="172">
        <v>0</v>
      </c>
      <c r="Q17" s="172">
        <f>ROUND(E17*P17,2)</f>
        <v>0</v>
      </c>
      <c r="R17" s="174" t="s">
        <v>452</v>
      </c>
      <c r="S17" s="174" t="s">
        <v>358</v>
      </c>
      <c r="T17" s="175" t="s">
        <v>409</v>
      </c>
      <c r="U17" s="160">
        <v>0.67</v>
      </c>
      <c r="V17" s="160">
        <f>ROUND(E17*U17,2)</f>
        <v>3.88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411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2" x14ac:dyDescent="0.25">
      <c r="A18" s="157"/>
      <c r="B18" s="158"/>
      <c r="C18" s="266" t="s">
        <v>485</v>
      </c>
      <c r="D18" s="267"/>
      <c r="E18" s="267"/>
      <c r="F18" s="267"/>
      <c r="G18" s="267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413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5">
      <c r="A19" s="169">
        <v>5</v>
      </c>
      <c r="B19" s="170" t="s">
        <v>486</v>
      </c>
      <c r="C19" s="178" t="s">
        <v>487</v>
      </c>
      <c r="D19" s="171" t="s">
        <v>407</v>
      </c>
      <c r="E19" s="172">
        <v>28.98</v>
      </c>
      <c r="F19" s="173"/>
      <c r="G19" s="174">
        <f>ROUND(E19*F19,2)</f>
        <v>0</v>
      </c>
      <c r="H19" s="173"/>
      <c r="I19" s="174">
        <f>ROUND(E19*H19,2)</f>
        <v>0</v>
      </c>
      <c r="J19" s="173"/>
      <c r="K19" s="174">
        <f>ROUND(E19*J19,2)</f>
        <v>0</v>
      </c>
      <c r="L19" s="174">
        <v>21</v>
      </c>
      <c r="M19" s="174">
        <f>G19*(1+L19/100)</f>
        <v>0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4" t="s">
        <v>452</v>
      </c>
      <c r="S19" s="174" t="s">
        <v>358</v>
      </c>
      <c r="T19" s="175" t="s">
        <v>409</v>
      </c>
      <c r="U19" s="160">
        <v>0.59099999999999997</v>
      </c>
      <c r="V19" s="160">
        <f>ROUND(E19*U19,2)</f>
        <v>17.13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411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2" x14ac:dyDescent="0.25">
      <c r="A20" s="157"/>
      <c r="B20" s="158"/>
      <c r="C20" s="266" t="s">
        <v>485</v>
      </c>
      <c r="D20" s="267"/>
      <c r="E20" s="267"/>
      <c r="F20" s="267"/>
      <c r="G20" s="267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413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2" x14ac:dyDescent="0.25">
      <c r="A21" s="157"/>
      <c r="B21" s="158"/>
      <c r="C21" s="184" t="s">
        <v>482</v>
      </c>
      <c r="D21" s="182"/>
      <c r="E21" s="183">
        <v>28.98</v>
      </c>
      <c r="F21" s="160"/>
      <c r="G21" s="160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415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20.399999999999999" outlineLevel="1" x14ac:dyDescent="0.25">
      <c r="A22" s="185">
        <v>6</v>
      </c>
      <c r="B22" s="186" t="s">
        <v>488</v>
      </c>
      <c r="C22" s="192" t="s">
        <v>489</v>
      </c>
      <c r="D22" s="187" t="s">
        <v>407</v>
      </c>
      <c r="E22" s="188">
        <v>5.7960000000000003</v>
      </c>
      <c r="F22" s="189"/>
      <c r="G22" s="190">
        <f>ROUND(E22*F22,2)</f>
        <v>0</v>
      </c>
      <c r="H22" s="189"/>
      <c r="I22" s="190">
        <f>ROUND(E22*H22,2)</f>
        <v>0</v>
      </c>
      <c r="J22" s="189"/>
      <c r="K22" s="190">
        <f>ROUND(E22*J22,2)</f>
        <v>0</v>
      </c>
      <c r="L22" s="190">
        <v>21</v>
      </c>
      <c r="M22" s="190">
        <f>G22*(1+L22/100)</f>
        <v>0</v>
      </c>
      <c r="N22" s="188">
        <v>0</v>
      </c>
      <c r="O22" s="188">
        <f>ROUND(E22*N22,2)</f>
        <v>0</v>
      </c>
      <c r="P22" s="188">
        <v>0</v>
      </c>
      <c r="Q22" s="188">
        <f>ROUND(E22*P22,2)</f>
        <v>0</v>
      </c>
      <c r="R22" s="190" t="s">
        <v>452</v>
      </c>
      <c r="S22" s="190" t="s">
        <v>358</v>
      </c>
      <c r="T22" s="191" t="s">
        <v>409</v>
      </c>
      <c r="U22" s="160">
        <v>0.65</v>
      </c>
      <c r="V22" s="160">
        <f>ROUND(E22*U22,2)</f>
        <v>3.77</v>
      </c>
      <c r="W22" s="160"/>
      <c r="X22" s="160" t="s">
        <v>410</v>
      </c>
      <c r="Y22" s="160" t="s">
        <v>361</v>
      </c>
      <c r="Z22" s="150"/>
      <c r="AA22" s="150"/>
      <c r="AB22" s="150"/>
      <c r="AC22" s="150"/>
      <c r="AD22" s="150"/>
      <c r="AE22" s="150"/>
      <c r="AF22" s="150"/>
      <c r="AG22" s="150" t="s">
        <v>411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5">
      <c r="A23" s="169">
        <v>7</v>
      </c>
      <c r="B23" s="170" t="s">
        <v>490</v>
      </c>
      <c r="C23" s="178" t="s">
        <v>491</v>
      </c>
      <c r="D23" s="171" t="s">
        <v>407</v>
      </c>
      <c r="E23" s="172">
        <v>5.7960000000000003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0</v>
      </c>
      <c r="O23" s="172">
        <f>ROUND(E23*N23,2)</f>
        <v>0</v>
      </c>
      <c r="P23" s="172">
        <v>0</v>
      </c>
      <c r="Q23" s="172">
        <f>ROUND(E23*P23,2)</f>
        <v>0</v>
      </c>
      <c r="R23" s="174" t="s">
        <v>452</v>
      </c>
      <c r="S23" s="174" t="s">
        <v>358</v>
      </c>
      <c r="T23" s="175" t="s">
        <v>409</v>
      </c>
      <c r="U23" s="160">
        <v>0.03</v>
      </c>
      <c r="V23" s="160">
        <f>ROUND(E23*U23,2)</f>
        <v>0.17</v>
      </c>
      <c r="W23" s="160"/>
      <c r="X23" s="160" t="s">
        <v>410</v>
      </c>
      <c r="Y23" s="160" t="s">
        <v>361</v>
      </c>
      <c r="Z23" s="150"/>
      <c r="AA23" s="150"/>
      <c r="AB23" s="150"/>
      <c r="AC23" s="150"/>
      <c r="AD23" s="150"/>
      <c r="AE23" s="150"/>
      <c r="AF23" s="150"/>
      <c r="AG23" s="150" t="s">
        <v>411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2" x14ac:dyDescent="0.25">
      <c r="A24" s="157"/>
      <c r="B24" s="158"/>
      <c r="C24" s="255" t="s">
        <v>492</v>
      </c>
      <c r="D24" s="256"/>
      <c r="E24" s="256"/>
      <c r="F24" s="256"/>
      <c r="G24" s="256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363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76" t="str">
        <f>C24</f>
        <v>Uložení sypaniny do násypů nebo na skládku s rozprostřením sypaniny ve vrstvách a s hrubým urovnáním.</v>
      </c>
      <c r="BB24" s="150"/>
      <c r="BC24" s="150"/>
      <c r="BD24" s="150"/>
      <c r="BE24" s="150"/>
      <c r="BF24" s="150"/>
      <c r="BG24" s="150"/>
      <c r="BH24" s="150"/>
    </row>
    <row r="25" spans="1:60" ht="20.399999999999999" outlineLevel="1" x14ac:dyDescent="0.25">
      <c r="A25" s="169">
        <v>8</v>
      </c>
      <c r="B25" s="170" t="s">
        <v>450</v>
      </c>
      <c r="C25" s="178" t="s">
        <v>451</v>
      </c>
      <c r="D25" s="171" t="s">
        <v>407</v>
      </c>
      <c r="E25" s="172">
        <v>6.5449999999999999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4" t="s">
        <v>452</v>
      </c>
      <c r="S25" s="174" t="s">
        <v>358</v>
      </c>
      <c r="T25" s="175" t="s">
        <v>409</v>
      </c>
      <c r="U25" s="160">
        <v>1.1499999999999999</v>
      </c>
      <c r="V25" s="160">
        <f>ROUND(E25*U25,2)</f>
        <v>7.53</v>
      </c>
      <c r="W25" s="160"/>
      <c r="X25" s="160" t="s">
        <v>410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411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2" x14ac:dyDescent="0.25">
      <c r="A26" s="157"/>
      <c r="B26" s="158"/>
      <c r="C26" s="266" t="s">
        <v>453</v>
      </c>
      <c r="D26" s="267"/>
      <c r="E26" s="267"/>
      <c r="F26" s="267"/>
      <c r="G26" s="267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413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2" x14ac:dyDescent="0.25">
      <c r="A27" s="157"/>
      <c r="B27" s="158"/>
      <c r="C27" s="184" t="s">
        <v>493</v>
      </c>
      <c r="D27" s="182"/>
      <c r="E27" s="183">
        <v>6.5449999999999999</v>
      </c>
      <c r="F27" s="160"/>
      <c r="G27" s="160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415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5">
      <c r="A28" s="169">
        <v>9</v>
      </c>
      <c r="B28" s="170" t="s">
        <v>494</v>
      </c>
      <c r="C28" s="178" t="s">
        <v>495</v>
      </c>
      <c r="D28" s="171" t="s">
        <v>426</v>
      </c>
      <c r="E28" s="172">
        <v>10.606680000000001</v>
      </c>
      <c r="F28" s="173"/>
      <c r="G28" s="174">
        <f>ROUND(E28*F28,2)</f>
        <v>0</v>
      </c>
      <c r="H28" s="173"/>
      <c r="I28" s="174">
        <f>ROUND(E28*H28,2)</f>
        <v>0</v>
      </c>
      <c r="J28" s="173"/>
      <c r="K28" s="174">
        <f>ROUND(E28*J28,2)</f>
        <v>0</v>
      </c>
      <c r="L28" s="174">
        <v>21</v>
      </c>
      <c r="M28" s="174">
        <f>G28*(1+L28/100)</f>
        <v>0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4"/>
      <c r="S28" s="174" t="s">
        <v>443</v>
      </c>
      <c r="T28" s="175" t="s">
        <v>359</v>
      </c>
      <c r="U28" s="160">
        <v>0</v>
      </c>
      <c r="V28" s="160">
        <f>ROUND(E28*U28,2)</f>
        <v>0</v>
      </c>
      <c r="W28" s="160"/>
      <c r="X28" s="160" t="s">
        <v>410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411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2" x14ac:dyDescent="0.25">
      <c r="A29" s="157"/>
      <c r="B29" s="158"/>
      <c r="C29" s="184" t="s">
        <v>496</v>
      </c>
      <c r="D29" s="182"/>
      <c r="E29" s="183">
        <v>10.606680000000001</v>
      </c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5">
      <c r="A30" s="162" t="s">
        <v>353</v>
      </c>
      <c r="B30" s="163" t="s">
        <v>271</v>
      </c>
      <c r="C30" s="177" t="s">
        <v>272</v>
      </c>
      <c r="D30" s="164"/>
      <c r="E30" s="165"/>
      <c r="F30" s="166"/>
      <c r="G30" s="166">
        <f>SUMIF(AG31:AG49,"&lt;&gt;NOR",G31:G49)</f>
        <v>0</v>
      </c>
      <c r="H30" s="166"/>
      <c r="I30" s="166">
        <f>SUM(I31:I49)</f>
        <v>0</v>
      </c>
      <c r="J30" s="166"/>
      <c r="K30" s="166">
        <f>SUM(K31:K49)</f>
        <v>0</v>
      </c>
      <c r="L30" s="166"/>
      <c r="M30" s="166">
        <f>SUM(M31:M49)</f>
        <v>0</v>
      </c>
      <c r="N30" s="165"/>
      <c r="O30" s="165">
        <f>SUM(O31:O49)</f>
        <v>0.01</v>
      </c>
      <c r="P30" s="165"/>
      <c r="Q30" s="165">
        <f>SUM(Q31:Q49)</f>
        <v>38.76</v>
      </c>
      <c r="R30" s="166"/>
      <c r="S30" s="166"/>
      <c r="T30" s="167"/>
      <c r="U30" s="161"/>
      <c r="V30" s="161">
        <f>SUM(V31:V49)</f>
        <v>158.84</v>
      </c>
      <c r="W30" s="161"/>
      <c r="X30" s="161"/>
      <c r="Y30" s="161"/>
      <c r="AG30" t="s">
        <v>354</v>
      </c>
    </row>
    <row r="31" spans="1:60" outlineLevel="1" x14ac:dyDescent="0.25">
      <c r="A31" s="169">
        <v>10</v>
      </c>
      <c r="B31" s="170" t="s">
        <v>497</v>
      </c>
      <c r="C31" s="178" t="s">
        <v>498</v>
      </c>
      <c r="D31" s="171" t="s">
        <v>407</v>
      </c>
      <c r="E31" s="172">
        <v>7.3979999999999997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2</v>
      </c>
      <c r="Q31" s="172">
        <f>ROUND(E31*P31,2)</f>
        <v>14.8</v>
      </c>
      <c r="R31" s="174" t="s">
        <v>408</v>
      </c>
      <c r="S31" s="174" t="s">
        <v>358</v>
      </c>
      <c r="T31" s="175" t="s">
        <v>409</v>
      </c>
      <c r="U31" s="160">
        <v>6.44</v>
      </c>
      <c r="V31" s="160">
        <f>ROUND(E31*U31,2)</f>
        <v>47.64</v>
      </c>
      <c r="W31" s="160"/>
      <c r="X31" s="160" t="s">
        <v>410</v>
      </c>
      <c r="Y31" s="160" t="s">
        <v>361</v>
      </c>
      <c r="Z31" s="150"/>
      <c r="AA31" s="150"/>
      <c r="AB31" s="150"/>
      <c r="AC31" s="150"/>
      <c r="AD31" s="150"/>
      <c r="AE31" s="150"/>
      <c r="AF31" s="150"/>
      <c r="AG31" s="150" t="s">
        <v>411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2" x14ac:dyDescent="0.25">
      <c r="A32" s="157"/>
      <c r="B32" s="158"/>
      <c r="C32" s="266" t="s">
        <v>412</v>
      </c>
      <c r="D32" s="267"/>
      <c r="E32" s="267"/>
      <c r="F32" s="267"/>
      <c r="G32" s="267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413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2" x14ac:dyDescent="0.25">
      <c r="A33" s="157"/>
      <c r="B33" s="158"/>
      <c r="C33" s="184" t="s">
        <v>499</v>
      </c>
      <c r="D33" s="182"/>
      <c r="E33" s="183">
        <v>2.6280000000000001</v>
      </c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3" x14ac:dyDescent="0.25">
      <c r="A34" s="157"/>
      <c r="B34" s="158"/>
      <c r="C34" s="184" t="s">
        <v>500</v>
      </c>
      <c r="D34" s="182"/>
      <c r="E34" s="183">
        <v>2.97</v>
      </c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3" x14ac:dyDescent="0.25">
      <c r="A35" s="157"/>
      <c r="B35" s="158"/>
      <c r="C35" s="184" t="s">
        <v>501</v>
      </c>
      <c r="D35" s="182"/>
      <c r="E35" s="183">
        <v>1.0620000000000001</v>
      </c>
      <c r="F35" s="160"/>
      <c r="G35" s="16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415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3" x14ac:dyDescent="0.25">
      <c r="A36" s="157"/>
      <c r="B36" s="158"/>
      <c r="C36" s="184" t="s">
        <v>502</v>
      </c>
      <c r="D36" s="182"/>
      <c r="E36" s="183">
        <v>0.73799999999999999</v>
      </c>
      <c r="F36" s="160"/>
      <c r="G36" s="16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415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5">
      <c r="A37" s="169">
        <v>11</v>
      </c>
      <c r="B37" s="170" t="s">
        <v>416</v>
      </c>
      <c r="C37" s="178" t="s">
        <v>417</v>
      </c>
      <c r="D37" s="171" t="s">
        <v>407</v>
      </c>
      <c r="E37" s="172">
        <v>5.2709999999999999</v>
      </c>
      <c r="F37" s="173"/>
      <c r="G37" s="174">
        <f>ROUND(E37*F37,2)</f>
        <v>0</v>
      </c>
      <c r="H37" s="173"/>
      <c r="I37" s="174">
        <f>ROUND(E37*H37,2)</f>
        <v>0</v>
      </c>
      <c r="J37" s="173"/>
      <c r="K37" s="174">
        <f>ROUND(E37*J37,2)</f>
        <v>0</v>
      </c>
      <c r="L37" s="174">
        <v>21</v>
      </c>
      <c r="M37" s="174">
        <f>G37*(1+L37/100)</f>
        <v>0</v>
      </c>
      <c r="N37" s="172">
        <v>1.1199999999999999E-3</v>
      </c>
      <c r="O37" s="172">
        <f>ROUND(E37*N37,2)</f>
        <v>0.01</v>
      </c>
      <c r="P37" s="172">
        <v>2.5</v>
      </c>
      <c r="Q37" s="172">
        <f>ROUND(E37*P37,2)</f>
        <v>13.18</v>
      </c>
      <c r="R37" s="174" t="s">
        <v>408</v>
      </c>
      <c r="S37" s="174" t="s">
        <v>358</v>
      </c>
      <c r="T37" s="175" t="s">
        <v>409</v>
      </c>
      <c r="U37" s="160">
        <v>2.61</v>
      </c>
      <c r="V37" s="160">
        <f>ROUND(E37*U37,2)</f>
        <v>13.76</v>
      </c>
      <c r="W37" s="160"/>
      <c r="X37" s="160" t="s">
        <v>410</v>
      </c>
      <c r="Y37" s="160" t="s">
        <v>361</v>
      </c>
      <c r="Z37" s="150"/>
      <c r="AA37" s="150"/>
      <c r="AB37" s="150"/>
      <c r="AC37" s="150"/>
      <c r="AD37" s="150"/>
      <c r="AE37" s="150"/>
      <c r="AF37" s="150"/>
      <c r="AG37" s="150" t="s">
        <v>411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1" outlineLevel="2" x14ac:dyDescent="0.25">
      <c r="A38" s="157"/>
      <c r="B38" s="158"/>
      <c r="C38" s="266" t="s">
        <v>418</v>
      </c>
      <c r="D38" s="267"/>
      <c r="E38" s="267"/>
      <c r="F38" s="267"/>
      <c r="G38" s="267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60"/>
      <c r="Z38" s="150"/>
      <c r="AA38" s="150"/>
      <c r="AB38" s="150"/>
      <c r="AC38" s="150"/>
      <c r="AD38" s="150"/>
      <c r="AE38" s="150"/>
      <c r="AF38" s="150"/>
      <c r="AG38" s="150" t="s">
        <v>413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76" t="str">
        <f>C38</f>
        <v>nebo vybourání otvorů průřezové plochy přes 4 m2 ve zdivu nadzákladovém, včetně pomocného lešení o výšce podlahy do 1900 mm a pro zatížení do 1,5 kPa  (150 kg/m2),</v>
      </c>
      <c r="BB38" s="150"/>
      <c r="BC38" s="150"/>
      <c r="BD38" s="150"/>
      <c r="BE38" s="150"/>
      <c r="BF38" s="150"/>
      <c r="BG38" s="150"/>
      <c r="BH38" s="150"/>
    </row>
    <row r="39" spans="1:60" outlineLevel="2" x14ac:dyDescent="0.25">
      <c r="A39" s="157"/>
      <c r="B39" s="158"/>
      <c r="C39" s="184" t="s">
        <v>503</v>
      </c>
      <c r="D39" s="182"/>
      <c r="E39" s="183">
        <v>0.72899999999999998</v>
      </c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3" x14ac:dyDescent="0.25">
      <c r="A40" s="157"/>
      <c r="B40" s="158"/>
      <c r="C40" s="184" t="s">
        <v>504</v>
      </c>
      <c r="D40" s="182"/>
      <c r="E40" s="183">
        <v>0.81</v>
      </c>
      <c r="F40" s="160"/>
      <c r="G40" s="160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60"/>
      <c r="Z40" s="150"/>
      <c r="AA40" s="150"/>
      <c r="AB40" s="150"/>
      <c r="AC40" s="150"/>
      <c r="AD40" s="150"/>
      <c r="AE40" s="150"/>
      <c r="AF40" s="150"/>
      <c r="AG40" s="150" t="s">
        <v>415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3" x14ac:dyDescent="0.25">
      <c r="A41" s="157"/>
      <c r="B41" s="158"/>
      <c r="C41" s="184" t="s">
        <v>505</v>
      </c>
      <c r="D41" s="182"/>
      <c r="E41" s="183">
        <v>1.752</v>
      </c>
      <c r="F41" s="160"/>
      <c r="G41" s="160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60"/>
      <c r="Z41" s="150"/>
      <c r="AA41" s="150"/>
      <c r="AB41" s="150"/>
      <c r="AC41" s="150"/>
      <c r="AD41" s="150"/>
      <c r="AE41" s="150"/>
      <c r="AF41" s="150"/>
      <c r="AG41" s="150" t="s">
        <v>415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3" x14ac:dyDescent="0.25">
      <c r="A42" s="157"/>
      <c r="B42" s="158"/>
      <c r="C42" s="184" t="s">
        <v>506</v>
      </c>
      <c r="D42" s="182"/>
      <c r="E42" s="183">
        <v>1.98</v>
      </c>
      <c r="F42" s="160"/>
      <c r="G42" s="16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60"/>
      <c r="Z42" s="150"/>
      <c r="AA42" s="150"/>
      <c r="AB42" s="150"/>
      <c r="AC42" s="150"/>
      <c r="AD42" s="150"/>
      <c r="AE42" s="150"/>
      <c r="AF42" s="150"/>
      <c r="AG42" s="150" t="s">
        <v>415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5">
      <c r="A43" s="169">
        <v>12</v>
      </c>
      <c r="B43" s="170" t="s">
        <v>507</v>
      </c>
      <c r="C43" s="178" t="s">
        <v>508</v>
      </c>
      <c r="D43" s="171" t="s">
        <v>446</v>
      </c>
      <c r="E43" s="172">
        <v>26.2</v>
      </c>
      <c r="F43" s="173"/>
      <c r="G43" s="174">
        <f>ROUND(E43*F43,2)</f>
        <v>0</v>
      </c>
      <c r="H43" s="173"/>
      <c r="I43" s="174">
        <f>ROUND(E43*H43,2)</f>
        <v>0</v>
      </c>
      <c r="J43" s="173"/>
      <c r="K43" s="174">
        <f>ROUND(E43*J43,2)</f>
        <v>0</v>
      </c>
      <c r="L43" s="174">
        <v>21</v>
      </c>
      <c r="M43" s="174">
        <f>G43*(1+L43/100)</f>
        <v>0</v>
      </c>
      <c r="N43" s="172">
        <v>0</v>
      </c>
      <c r="O43" s="172">
        <f>ROUND(E43*N43,2)</f>
        <v>0</v>
      </c>
      <c r="P43" s="172">
        <v>0.36</v>
      </c>
      <c r="Q43" s="172">
        <f>ROUND(E43*P43,2)</f>
        <v>9.43</v>
      </c>
      <c r="R43" s="174" t="s">
        <v>408</v>
      </c>
      <c r="S43" s="174" t="s">
        <v>358</v>
      </c>
      <c r="T43" s="175" t="s">
        <v>409</v>
      </c>
      <c r="U43" s="160">
        <v>3.33</v>
      </c>
      <c r="V43" s="160">
        <f>ROUND(E43*U43,2)</f>
        <v>87.25</v>
      </c>
      <c r="W43" s="160"/>
      <c r="X43" s="160" t="s">
        <v>410</v>
      </c>
      <c r="Y43" s="160" t="s">
        <v>361</v>
      </c>
      <c r="Z43" s="150"/>
      <c r="AA43" s="150"/>
      <c r="AB43" s="150"/>
      <c r="AC43" s="150"/>
      <c r="AD43" s="150"/>
      <c r="AE43" s="150"/>
      <c r="AF43" s="150"/>
      <c r="AG43" s="150" t="s">
        <v>411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2" x14ac:dyDescent="0.25">
      <c r="A44" s="157"/>
      <c r="B44" s="158"/>
      <c r="C44" s="184" t="s">
        <v>509</v>
      </c>
      <c r="D44" s="182"/>
      <c r="E44" s="183">
        <v>26.2</v>
      </c>
      <c r="F44" s="160"/>
      <c r="G44" s="160"/>
      <c r="H44" s="160"/>
      <c r="I44" s="160"/>
      <c r="J44" s="160"/>
      <c r="K44" s="160"/>
      <c r="L44" s="160"/>
      <c r="M44" s="160"/>
      <c r="N44" s="159"/>
      <c r="O44" s="159"/>
      <c r="P44" s="159"/>
      <c r="Q44" s="159"/>
      <c r="R44" s="160"/>
      <c r="S44" s="160"/>
      <c r="T44" s="160"/>
      <c r="U44" s="160"/>
      <c r="V44" s="160"/>
      <c r="W44" s="160"/>
      <c r="X44" s="160"/>
      <c r="Y44" s="160"/>
      <c r="Z44" s="150"/>
      <c r="AA44" s="150"/>
      <c r="AB44" s="150"/>
      <c r="AC44" s="150"/>
      <c r="AD44" s="150"/>
      <c r="AE44" s="150"/>
      <c r="AF44" s="150"/>
      <c r="AG44" s="150" t="s">
        <v>415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20.399999999999999" outlineLevel="1" x14ac:dyDescent="0.25">
      <c r="A45" s="169">
        <v>13</v>
      </c>
      <c r="B45" s="170" t="s">
        <v>510</v>
      </c>
      <c r="C45" s="178" t="s">
        <v>511</v>
      </c>
      <c r="D45" s="171" t="s">
        <v>422</v>
      </c>
      <c r="E45" s="172">
        <v>4.7</v>
      </c>
      <c r="F45" s="173"/>
      <c r="G45" s="174">
        <f>ROUND(E45*F45,2)</f>
        <v>0</v>
      </c>
      <c r="H45" s="173"/>
      <c r="I45" s="174">
        <f>ROUND(E45*H45,2)</f>
        <v>0</v>
      </c>
      <c r="J45" s="173"/>
      <c r="K45" s="174">
        <f>ROUND(E45*J45,2)</f>
        <v>0</v>
      </c>
      <c r="L45" s="174">
        <v>21</v>
      </c>
      <c r="M45" s="174">
        <f>G45*(1+L45/100)</f>
        <v>0</v>
      </c>
      <c r="N45" s="172">
        <v>0</v>
      </c>
      <c r="O45" s="172">
        <f>ROUND(E45*N45,2)</f>
        <v>0</v>
      </c>
      <c r="P45" s="172">
        <v>0.17599999999999999</v>
      </c>
      <c r="Q45" s="172">
        <f>ROUND(E45*P45,2)</f>
        <v>0.83</v>
      </c>
      <c r="R45" s="174" t="s">
        <v>408</v>
      </c>
      <c r="S45" s="174" t="s">
        <v>358</v>
      </c>
      <c r="T45" s="175" t="s">
        <v>409</v>
      </c>
      <c r="U45" s="160">
        <v>0.53</v>
      </c>
      <c r="V45" s="160">
        <f>ROUND(E45*U45,2)</f>
        <v>2.4900000000000002</v>
      </c>
      <c r="W45" s="160"/>
      <c r="X45" s="160" t="s">
        <v>410</v>
      </c>
      <c r="Y45" s="160" t="s">
        <v>361</v>
      </c>
      <c r="Z45" s="150"/>
      <c r="AA45" s="150"/>
      <c r="AB45" s="150"/>
      <c r="AC45" s="150"/>
      <c r="AD45" s="150"/>
      <c r="AE45" s="150"/>
      <c r="AF45" s="150"/>
      <c r="AG45" s="150" t="s">
        <v>411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2" x14ac:dyDescent="0.25">
      <c r="A46" s="157"/>
      <c r="B46" s="158"/>
      <c r="C46" s="266" t="s">
        <v>512</v>
      </c>
      <c r="D46" s="267"/>
      <c r="E46" s="267"/>
      <c r="F46" s="267"/>
      <c r="G46" s="267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413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2" x14ac:dyDescent="0.25">
      <c r="A47" s="157"/>
      <c r="B47" s="158"/>
      <c r="C47" s="184" t="s">
        <v>513</v>
      </c>
      <c r="D47" s="182"/>
      <c r="E47" s="183">
        <v>4.7</v>
      </c>
      <c r="F47" s="160"/>
      <c r="G47" s="160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60"/>
      <c r="Z47" s="150"/>
      <c r="AA47" s="150"/>
      <c r="AB47" s="150"/>
      <c r="AC47" s="150"/>
      <c r="AD47" s="150"/>
      <c r="AE47" s="150"/>
      <c r="AF47" s="150"/>
      <c r="AG47" s="150" t="s">
        <v>415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5">
      <c r="A48" s="169">
        <v>14</v>
      </c>
      <c r="B48" s="170" t="s">
        <v>420</v>
      </c>
      <c r="C48" s="178" t="s">
        <v>421</v>
      </c>
      <c r="D48" s="171" t="s">
        <v>422</v>
      </c>
      <c r="E48" s="172">
        <v>14</v>
      </c>
      <c r="F48" s="173"/>
      <c r="G48" s="174">
        <f>ROUND(E48*F48,2)</f>
        <v>0</v>
      </c>
      <c r="H48" s="173"/>
      <c r="I48" s="174">
        <f>ROUND(E48*H48,2)</f>
        <v>0</v>
      </c>
      <c r="J48" s="173"/>
      <c r="K48" s="174">
        <f>ROUND(E48*J48,2)</f>
        <v>0</v>
      </c>
      <c r="L48" s="174">
        <v>21</v>
      </c>
      <c r="M48" s="174">
        <f>G48*(1+L48/100)</f>
        <v>0</v>
      </c>
      <c r="N48" s="172">
        <v>0</v>
      </c>
      <c r="O48" s="172">
        <f>ROUND(E48*N48,2)</f>
        <v>0</v>
      </c>
      <c r="P48" s="172">
        <v>3.6999999999999998E-2</v>
      </c>
      <c r="Q48" s="172">
        <f>ROUND(E48*P48,2)</f>
        <v>0.52</v>
      </c>
      <c r="R48" s="174" t="s">
        <v>408</v>
      </c>
      <c r="S48" s="174" t="s">
        <v>358</v>
      </c>
      <c r="T48" s="175" t="s">
        <v>409</v>
      </c>
      <c r="U48" s="160">
        <v>0.55000000000000004</v>
      </c>
      <c r="V48" s="160">
        <f>ROUND(E48*U48,2)</f>
        <v>7.7</v>
      </c>
      <c r="W48" s="160"/>
      <c r="X48" s="160" t="s">
        <v>410</v>
      </c>
      <c r="Y48" s="160" t="s">
        <v>361</v>
      </c>
      <c r="Z48" s="150"/>
      <c r="AA48" s="150"/>
      <c r="AB48" s="150"/>
      <c r="AC48" s="150"/>
      <c r="AD48" s="150"/>
      <c r="AE48" s="150"/>
      <c r="AF48" s="150"/>
      <c r="AG48" s="150" t="s">
        <v>411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2" x14ac:dyDescent="0.25">
      <c r="A49" s="157"/>
      <c r="B49" s="158"/>
      <c r="C49" s="184" t="s">
        <v>514</v>
      </c>
      <c r="D49" s="182"/>
      <c r="E49" s="183">
        <v>14</v>
      </c>
      <c r="F49" s="160"/>
      <c r="G49" s="160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415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x14ac:dyDescent="0.25">
      <c r="A50" s="162" t="s">
        <v>353</v>
      </c>
      <c r="B50" s="163" t="s">
        <v>318</v>
      </c>
      <c r="C50" s="177" t="s">
        <v>319</v>
      </c>
      <c r="D50" s="164"/>
      <c r="E50" s="165"/>
      <c r="F50" s="166"/>
      <c r="G50" s="166">
        <f>SUMIF(AG51:AG71,"&lt;&gt;NOR",G51:G71)</f>
        <v>0</v>
      </c>
      <c r="H50" s="166"/>
      <c r="I50" s="166">
        <f>SUM(I51:I71)</f>
        <v>0</v>
      </c>
      <c r="J50" s="166"/>
      <c r="K50" s="166">
        <f>SUM(K51:K71)</f>
        <v>0</v>
      </c>
      <c r="L50" s="166"/>
      <c r="M50" s="166">
        <f>SUM(M51:M71)</f>
        <v>0</v>
      </c>
      <c r="N50" s="165"/>
      <c r="O50" s="165">
        <f>SUM(O51:O71)</f>
        <v>0</v>
      </c>
      <c r="P50" s="165"/>
      <c r="Q50" s="165">
        <f>SUM(Q51:Q71)</f>
        <v>0</v>
      </c>
      <c r="R50" s="166"/>
      <c r="S50" s="166"/>
      <c r="T50" s="167"/>
      <c r="U50" s="161"/>
      <c r="V50" s="161">
        <f>SUM(V51:V71)</f>
        <v>157.72</v>
      </c>
      <c r="W50" s="161"/>
      <c r="X50" s="161"/>
      <c r="Y50" s="161"/>
      <c r="AG50" t="s">
        <v>354</v>
      </c>
    </row>
    <row r="51" spans="1:60" outlineLevel="1" x14ac:dyDescent="0.25">
      <c r="A51" s="169">
        <v>15</v>
      </c>
      <c r="B51" s="170" t="s">
        <v>424</v>
      </c>
      <c r="C51" s="178" t="s">
        <v>425</v>
      </c>
      <c r="D51" s="171" t="s">
        <v>426</v>
      </c>
      <c r="E51" s="172">
        <v>38.750700000000002</v>
      </c>
      <c r="F51" s="173"/>
      <c r="G51" s="174">
        <f>ROUND(E51*F51,2)</f>
        <v>0</v>
      </c>
      <c r="H51" s="173"/>
      <c r="I51" s="174">
        <f>ROUND(E51*H51,2)</f>
        <v>0</v>
      </c>
      <c r="J51" s="173"/>
      <c r="K51" s="174">
        <f>ROUND(E51*J51,2)</f>
        <v>0</v>
      </c>
      <c r="L51" s="174">
        <v>21</v>
      </c>
      <c r="M51" s="174">
        <f>G51*(1+L51/100)</f>
        <v>0</v>
      </c>
      <c r="N51" s="172">
        <v>0</v>
      </c>
      <c r="O51" s="172">
        <f>ROUND(E51*N51,2)</f>
        <v>0</v>
      </c>
      <c r="P51" s="172">
        <v>0</v>
      </c>
      <c r="Q51" s="172">
        <f>ROUND(E51*P51,2)</f>
        <v>0</v>
      </c>
      <c r="R51" s="174" t="s">
        <v>408</v>
      </c>
      <c r="S51" s="174" t="s">
        <v>358</v>
      </c>
      <c r="T51" s="175" t="s">
        <v>409</v>
      </c>
      <c r="U51" s="160">
        <v>0.49</v>
      </c>
      <c r="V51" s="160">
        <f>ROUND(E51*U51,2)</f>
        <v>18.989999999999998</v>
      </c>
      <c r="W51" s="160"/>
      <c r="X51" s="160" t="s">
        <v>427</v>
      </c>
      <c r="Y51" s="160" t="s">
        <v>361</v>
      </c>
      <c r="Z51" s="150"/>
      <c r="AA51" s="150"/>
      <c r="AB51" s="150"/>
      <c r="AC51" s="150"/>
      <c r="AD51" s="150"/>
      <c r="AE51" s="150"/>
      <c r="AF51" s="150"/>
      <c r="AG51" s="150" t="s">
        <v>428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2" x14ac:dyDescent="0.25">
      <c r="A52" s="157"/>
      <c r="B52" s="158"/>
      <c r="C52" s="255" t="s">
        <v>429</v>
      </c>
      <c r="D52" s="256"/>
      <c r="E52" s="256"/>
      <c r="F52" s="256"/>
      <c r="G52" s="256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60"/>
      <c r="Z52" s="150"/>
      <c r="AA52" s="150"/>
      <c r="AB52" s="150"/>
      <c r="AC52" s="150"/>
      <c r="AD52" s="150"/>
      <c r="AE52" s="150"/>
      <c r="AF52" s="150"/>
      <c r="AG52" s="150" t="s">
        <v>363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2" x14ac:dyDescent="0.25">
      <c r="A53" s="157"/>
      <c r="B53" s="158"/>
      <c r="C53" s="184" t="s">
        <v>430</v>
      </c>
      <c r="D53" s="182"/>
      <c r="E53" s="183"/>
      <c r="F53" s="160"/>
      <c r="G53" s="160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60"/>
      <c r="Z53" s="150"/>
      <c r="AA53" s="150"/>
      <c r="AB53" s="150"/>
      <c r="AC53" s="150"/>
      <c r="AD53" s="150"/>
      <c r="AE53" s="150"/>
      <c r="AF53" s="150"/>
      <c r="AG53" s="150" t="s">
        <v>415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3" x14ac:dyDescent="0.25">
      <c r="A54" s="157"/>
      <c r="B54" s="158"/>
      <c r="C54" s="184" t="s">
        <v>515</v>
      </c>
      <c r="D54" s="182"/>
      <c r="E54" s="183"/>
      <c r="F54" s="160"/>
      <c r="G54" s="16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415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3" x14ac:dyDescent="0.25">
      <c r="A55" s="157"/>
      <c r="B55" s="158"/>
      <c r="C55" s="184" t="s">
        <v>516</v>
      </c>
      <c r="D55" s="182"/>
      <c r="E55" s="183">
        <v>38.750700000000002</v>
      </c>
      <c r="F55" s="160"/>
      <c r="G55" s="160"/>
      <c r="H55" s="160"/>
      <c r="I55" s="160"/>
      <c r="J55" s="160"/>
      <c r="K55" s="160"/>
      <c r="L55" s="160"/>
      <c r="M55" s="160"/>
      <c r="N55" s="159"/>
      <c r="O55" s="159"/>
      <c r="P55" s="159"/>
      <c r="Q55" s="159"/>
      <c r="R55" s="160"/>
      <c r="S55" s="160"/>
      <c r="T55" s="160"/>
      <c r="U55" s="160"/>
      <c r="V55" s="160"/>
      <c r="W55" s="160"/>
      <c r="X55" s="160"/>
      <c r="Y55" s="160"/>
      <c r="Z55" s="150"/>
      <c r="AA55" s="150"/>
      <c r="AB55" s="150"/>
      <c r="AC55" s="150"/>
      <c r="AD55" s="150"/>
      <c r="AE55" s="150"/>
      <c r="AF55" s="150"/>
      <c r="AG55" s="150" t="s">
        <v>415</v>
      </c>
      <c r="AH55" s="150">
        <v>0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5">
      <c r="A56" s="169">
        <v>16</v>
      </c>
      <c r="B56" s="170" t="s">
        <v>433</v>
      </c>
      <c r="C56" s="178" t="s">
        <v>434</v>
      </c>
      <c r="D56" s="171" t="s">
        <v>426</v>
      </c>
      <c r="E56" s="172">
        <v>542.50980000000004</v>
      </c>
      <c r="F56" s="173"/>
      <c r="G56" s="174">
        <f>ROUND(E56*F56,2)</f>
        <v>0</v>
      </c>
      <c r="H56" s="173"/>
      <c r="I56" s="174">
        <f>ROUND(E56*H56,2)</f>
        <v>0</v>
      </c>
      <c r="J56" s="173"/>
      <c r="K56" s="174">
        <f>ROUND(E56*J56,2)</f>
        <v>0</v>
      </c>
      <c r="L56" s="174">
        <v>21</v>
      </c>
      <c r="M56" s="174">
        <f>G56*(1+L56/100)</f>
        <v>0</v>
      </c>
      <c r="N56" s="172">
        <v>0</v>
      </c>
      <c r="O56" s="172">
        <f>ROUND(E56*N56,2)</f>
        <v>0</v>
      </c>
      <c r="P56" s="172">
        <v>0</v>
      </c>
      <c r="Q56" s="172">
        <f>ROUND(E56*P56,2)</f>
        <v>0</v>
      </c>
      <c r="R56" s="174" t="s">
        <v>408</v>
      </c>
      <c r="S56" s="174" t="s">
        <v>358</v>
      </c>
      <c r="T56" s="175" t="s">
        <v>409</v>
      </c>
      <c r="U56" s="160">
        <v>0</v>
      </c>
      <c r="V56" s="160">
        <f>ROUND(E56*U56,2)</f>
        <v>0</v>
      </c>
      <c r="W56" s="160"/>
      <c r="X56" s="160" t="s">
        <v>427</v>
      </c>
      <c r="Y56" s="160" t="s">
        <v>361</v>
      </c>
      <c r="Z56" s="150"/>
      <c r="AA56" s="150"/>
      <c r="AB56" s="150"/>
      <c r="AC56" s="150"/>
      <c r="AD56" s="150"/>
      <c r="AE56" s="150"/>
      <c r="AF56" s="150"/>
      <c r="AG56" s="150" t="s">
        <v>428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2" x14ac:dyDescent="0.25">
      <c r="A57" s="157"/>
      <c r="B57" s="158"/>
      <c r="C57" s="184" t="s">
        <v>430</v>
      </c>
      <c r="D57" s="182"/>
      <c r="E57" s="183"/>
      <c r="F57" s="160"/>
      <c r="G57" s="160"/>
      <c r="H57" s="160"/>
      <c r="I57" s="160"/>
      <c r="J57" s="160"/>
      <c r="K57" s="160"/>
      <c r="L57" s="160"/>
      <c r="M57" s="160"/>
      <c r="N57" s="159"/>
      <c r="O57" s="159"/>
      <c r="P57" s="159"/>
      <c r="Q57" s="159"/>
      <c r="R57" s="160"/>
      <c r="S57" s="160"/>
      <c r="T57" s="160"/>
      <c r="U57" s="160"/>
      <c r="V57" s="160"/>
      <c r="W57" s="160"/>
      <c r="X57" s="160"/>
      <c r="Y57" s="160"/>
      <c r="Z57" s="150"/>
      <c r="AA57" s="150"/>
      <c r="AB57" s="150"/>
      <c r="AC57" s="150"/>
      <c r="AD57" s="150"/>
      <c r="AE57" s="150"/>
      <c r="AF57" s="150"/>
      <c r="AG57" s="150" t="s">
        <v>415</v>
      </c>
      <c r="AH57" s="150">
        <v>0</v>
      </c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3" x14ac:dyDescent="0.25">
      <c r="A58" s="157"/>
      <c r="B58" s="158"/>
      <c r="C58" s="184" t="s">
        <v>515</v>
      </c>
      <c r="D58" s="182"/>
      <c r="E58" s="183"/>
      <c r="F58" s="160"/>
      <c r="G58" s="160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60"/>
      <c r="Z58" s="150"/>
      <c r="AA58" s="150"/>
      <c r="AB58" s="150"/>
      <c r="AC58" s="150"/>
      <c r="AD58" s="150"/>
      <c r="AE58" s="150"/>
      <c r="AF58" s="150"/>
      <c r="AG58" s="150" t="s">
        <v>415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3" x14ac:dyDescent="0.25">
      <c r="A59" s="157"/>
      <c r="B59" s="158"/>
      <c r="C59" s="184" t="s">
        <v>517</v>
      </c>
      <c r="D59" s="182"/>
      <c r="E59" s="183">
        <v>542.50980000000004</v>
      </c>
      <c r="F59" s="160"/>
      <c r="G59" s="160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60"/>
      <c r="Z59" s="150"/>
      <c r="AA59" s="150"/>
      <c r="AB59" s="150"/>
      <c r="AC59" s="150"/>
      <c r="AD59" s="150"/>
      <c r="AE59" s="150"/>
      <c r="AF59" s="150"/>
      <c r="AG59" s="150" t="s">
        <v>415</v>
      </c>
      <c r="AH59" s="150">
        <v>0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5">
      <c r="A60" s="169">
        <v>17</v>
      </c>
      <c r="B60" s="170" t="s">
        <v>436</v>
      </c>
      <c r="C60" s="178" t="s">
        <v>437</v>
      </c>
      <c r="D60" s="171" t="s">
        <v>426</v>
      </c>
      <c r="E60" s="172">
        <v>38.750700000000002</v>
      </c>
      <c r="F60" s="173"/>
      <c r="G60" s="174">
        <f>ROUND(E60*F60,2)</f>
        <v>0</v>
      </c>
      <c r="H60" s="173"/>
      <c r="I60" s="174">
        <f>ROUND(E60*H60,2)</f>
        <v>0</v>
      </c>
      <c r="J60" s="173"/>
      <c r="K60" s="174">
        <f>ROUND(E60*J60,2)</f>
        <v>0</v>
      </c>
      <c r="L60" s="174">
        <v>21</v>
      </c>
      <c r="M60" s="174">
        <f>G60*(1+L60/100)</f>
        <v>0</v>
      </c>
      <c r="N60" s="172">
        <v>0</v>
      </c>
      <c r="O60" s="172">
        <f>ROUND(E60*N60,2)</f>
        <v>0</v>
      </c>
      <c r="P60" s="172">
        <v>0</v>
      </c>
      <c r="Q60" s="172">
        <f>ROUND(E60*P60,2)</f>
        <v>0</v>
      </c>
      <c r="R60" s="174" t="s">
        <v>408</v>
      </c>
      <c r="S60" s="174" t="s">
        <v>358</v>
      </c>
      <c r="T60" s="175" t="s">
        <v>409</v>
      </c>
      <c r="U60" s="160">
        <v>0.94</v>
      </c>
      <c r="V60" s="160">
        <f>ROUND(E60*U60,2)</f>
        <v>36.43</v>
      </c>
      <c r="W60" s="160"/>
      <c r="X60" s="160" t="s">
        <v>427</v>
      </c>
      <c r="Y60" s="160" t="s">
        <v>361</v>
      </c>
      <c r="Z60" s="150"/>
      <c r="AA60" s="150"/>
      <c r="AB60" s="150"/>
      <c r="AC60" s="150"/>
      <c r="AD60" s="150"/>
      <c r="AE60" s="150"/>
      <c r="AF60" s="150"/>
      <c r="AG60" s="150" t="s">
        <v>428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2" x14ac:dyDescent="0.25">
      <c r="A61" s="157"/>
      <c r="B61" s="158"/>
      <c r="C61" s="184" t="s">
        <v>430</v>
      </c>
      <c r="D61" s="182"/>
      <c r="E61" s="183"/>
      <c r="F61" s="160"/>
      <c r="G61" s="160"/>
      <c r="H61" s="160"/>
      <c r="I61" s="160"/>
      <c r="J61" s="160"/>
      <c r="K61" s="160"/>
      <c r="L61" s="160"/>
      <c r="M61" s="160"/>
      <c r="N61" s="159"/>
      <c r="O61" s="159"/>
      <c r="P61" s="159"/>
      <c r="Q61" s="159"/>
      <c r="R61" s="160"/>
      <c r="S61" s="160"/>
      <c r="T61" s="160"/>
      <c r="U61" s="160"/>
      <c r="V61" s="160"/>
      <c r="W61" s="160"/>
      <c r="X61" s="160"/>
      <c r="Y61" s="160"/>
      <c r="Z61" s="150"/>
      <c r="AA61" s="150"/>
      <c r="AB61" s="150"/>
      <c r="AC61" s="150"/>
      <c r="AD61" s="150"/>
      <c r="AE61" s="150"/>
      <c r="AF61" s="150"/>
      <c r="AG61" s="150" t="s">
        <v>415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3" x14ac:dyDescent="0.25">
      <c r="A62" s="157"/>
      <c r="B62" s="158"/>
      <c r="C62" s="184" t="s">
        <v>515</v>
      </c>
      <c r="D62" s="182"/>
      <c r="E62" s="183"/>
      <c r="F62" s="160"/>
      <c r="G62" s="160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60"/>
      <c r="Z62" s="150"/>
      <c r="AA62" s="150"/>
      <c r="AB62" s="150"/>
      <c r="AC62" s="150"/>
      <c r="AD62" s="150"/>
      <c r="AE62" s="150"/>
      <c r="AF62" s="150"/>
      <c r="AG62" s="150" t="s">
        <v>415</v>
      </c>
      <c r="AH62" s="150">
        <v>0</v>
      </c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3" x14ac:dyDescent="0.25">
      <c r="A63" s="157"/>
      <c r="B63" s="158"/>
      <c r="C63" s="184" t="s">
        <v>516</v>
      </c>
      <c r="D63" s="182"/>
      <c r="E63" s="183">
        <v>38.750700000000002</v>
      </c>
      <c r="F63" s="160"/>
      <c r="G63" s="160"/>
      <c r="H63" s="160"/>
      <c r="I63" s="160"/>
      <c r="J63" s="160"/>
      <c r="K63" s="160"/>
      <c r="L63" s="160"/>
      <c r="M63" s="160"/>
      <c r="N63" s="159"/>
      <c r="O63" s="159"/>
      <c r="P63" s="159"/>
      <c r="Q63" s="159"/>
      <c r="R63" s="160"/>
      <c r="S63" s="160"/>
      <c r="T63" s="160"/>
      <c r="U63" s="160"/>
      <c r="V63" s="160"/>
      <c r="W63" s="160"/>
      <c r="X63" s="160"/>
      <c r="Y63" s="160"/>
      <c r="Z63" s="150"/>
      <c r="AA63" s="150"/>
      <c r="AB63" s="150"/>
      <c r="AC63" s="150"/>
      <c r="AD63" s="150"/>
      <c r="AE63" s="150"/>
      <c r="AF63" s="150"/>
      <c r="AG63" s="150" t="s">
        <v>415</v>
      </c>
      <c r="AH63" s="150">
        <v>0</v>
      </c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5">
      <c r="A64" s="169">
        <v>18</v>
      </c>
      <c r="B64" s="170" t="s">
        <v>438</v>
      </c>
      <c r="C64" s="178" t="s">
        <v>439</v>
      </c>
      <c r="D64" s="171" t="s">
        <v>426</v>
      </c>
      <c r="E64" s="172">
        <v>930.01679999999999</v>
      </c>
      <c r="F64" s="173"/>
      <c r="G64" s="174">
        <f>ROUND(E64*F64,2)</f>
        <v>0</v>
      </c>
      <c r="H64" s="173"/>
      <c r="I64" s="174">
        <f>ROUND(E64*H64,2)</f>
        <v>0</v>
      </c>
      <c r="J64" s="173"/>
      <c r="K64" s="174">
        <f>ROUND(E64*J64,2)</f>
        <v>0</v>
      </c>
      <c r="L64" s="174">
        <v>21</v>
      </c>
      <c r="M64" s="174">
        <f>G64*(1+L64/100)</f>
        <v>0</v>
      </c>
      <c r="N64" s="172">
        <v>0</v>
      </c>
      <c r="O64" s="172">
        <f>ROUND(E64*N64,2)</f>
        <v>0</v>
      </c>
      <c r="P64" s="172">
        <v>0</v>
      </c>
      <c r="Q64" s="172">
        <f>ROUND(E64*P64,2)</f>
        <v>0</v>
      </c>
      <c r="R64" s="174" t="s">
        <v>408</v>
      </c>
      <c r="S64" s="174" t="s">
        <v>358</v>
      </c>
      <c r="T64" s="175" t="s">
        <v>409</v>
      </c>
      <c r="U64" s="160">
        <v>0.11</v>
      </c>
      <c r="V64" s="160">
        <f>ROUND(E64*U64,2)</f>
        <v>102.3</v>
      </c>
      <c r="W64" s="160"/>
      <c r="X64" s="160" t="s">
        <v>427</v>
      </c>
      <c r="Y64" s="160" t="s">
        <v>361</v>
      </c>
      <c r="Z64" s="150"/>
      <c r="AA64" s="150"/>
      <c r="AB64" s="150"/>
      <c r="AC64" s="150"/>
      <c r="AD64" s="150"/>
      <c r="AE64" s="150"/>
      <c r="AF64" s="150"/>
      <c r="AG64" s="150" t="s">
        <v>428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2" x14ac:dyDescent="0.25">
      <c r="A65" s="157"/>
      <c r="B65" s="158"/>
      <c r="C65" s="184" t="s">
        <v>430</v>
      </c>
      <c r="D65" s="182"/>
      <c r="E65" s="183"/>
      <c r="F65" s="160"/>
      <c r="G65" s="160"/>
      <c r="H65" s="160"/>
      <c r="I65" s="160"/>
      <c r="J65" s="160"/>
      <c r="K65" s="160"/>
      <c r="L65" s="160"/>
      <c r="M65" s="160"/>
      <c r="N65" s="159"/>
      <c r="O65" s="159"/>
      <c r="P65" s="159"/>
      <c r="Q65" s="159"/>
      <c r="R65" s="160"/>
      <c r="S65" s="160"/>
      <c r="T65" s="160"/>
      <c r="U65" s="160"/>
      <c r="V65" s="160"/>
      <c r="W65" s="160"/>
      <c r="X65" s="160"/>
      <c r="Y65" s="160"/>
      <c r="Z65" s="150"/>
      <c r="AA65" s="150"/>
      <c r="AB65" s="150"/>
      <c r="AC65" s="150"/>
      <c r="AD65" s="150"/>
      <c r="AE65" s="150"/>
      <c r="AF65" s="150"/>
      <c r="AG65" s="150" t="s">
        <v>415</v>
      </c>
      <c r="AH65" s="150">
        <v>0</v>
      </c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3" x14ac:dyDescent="0.25">
      <c r="A66" s="157"/>
      <c r="B66" s="158"/>
      <c r="C66" s="184" t="s">
        <v>515</v>
      </c>
      <c r="D66" s="182"/>
      <c r="E66" s="183"/>
      <c r="F66" s="160"/>
      <c r="G66" s="160"/>
      <c r="H66" s="160"/>
      <c r="I66" s="160"/>
      <c r="J66" s="160"/>
      <c r="K66" s="160"/>
      <c r="L66" s="160"/>
      <c r="M66" s="160"/>
      <c r="N66" s="159"/>
      <c r="O66" s="159"/>
      <c r="P66" s="159"/>
      <c r="Q66" s="159"/>
      <c r="R66" s="160"/>
      <c r="S66" s="160"/>
      <c r="T66" s="160"/>
      <c r="U66" s="160"/>
      <c r="V66" s="160"/>
      <c r="W66" s="160"/>
      <c r="X66" s="160"/>
      <c r="Y66" s="160"/>
      <c r="Z66" s="150"/>
      <c r="AA66" s="150"/>
      <c r="AB66" s="150"/>
      <c r="AC66" s="150"/>
      <c r="AD66" s="150"/>
      <c r="AE66" s="150"/>
      <c r="AF66" s="150"/>
      <c r="AG66" s="150" t="s">
        <v>415</v>
      </c>
      <c r="AH66" s="150">
        <v>0</v>
      </c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3" x14ac:dyDescent="0.25">
      <c r="A67" s="157"/>
      <c r="B67" s="158"/>
      <c r="C67" s="184" t="s">
        <v>518</v>
      </c>
      <c r="D67" s="182"/>
      <c r="E67" s="183">
        <v>930.01679999999999</v>
      </c>
      <c r="F67" s="160"/>
      <c r="G67" s="160"/>
      <c r="H67" s="160"/>
      <c r="I67" s="160"/>
      <c r="J67" s="160"/>
      <c r="K67" s="160"/>
      <c r="L67" s="160"/>
      <c r="M67" s="160"/>
      <c r="N67" s="159"/>
      <c r="O67" s="159"/>
      <c r="P67" s="159"/>
      <c r="Q67" s="159"/>
      <c r="R67" s="160"/>
      <c r="S67" s="160"/>
      <c r="T67" s="160"/>
      <c r="U67" s="160"/>
      <c r="V67" s="160"/>
      <c r="W67" s="160"/>
      <c r="X67" s="160"/>
      <c r="Y67" s="160"/>
      <c r="Z67" s="150"/>
      <c r="AA67" s="150"/>
      <c r="AB67" s="150"/>
      <c r="AC67" s="150"/>
      <c r="AD67" s="150"/>
      <c r="AE67" s="150"/>
      <c r="AF67" s="150"/>
      <c r="AG67" s="150" t="s">
        <v>415</v>
      </c>
      <c r="AH67" s="150">
        <v>0</v>
      </c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5">
      <c r="A68" s="169">
        <v>19</v>
      </c>
      <c r="B68" s="170" t="s">
        <v>441</v>
      </c>
      <c r="C68" s="178" t="s">
        <v>442</v>
      </c>
      <c r="D68" s="171" t="s">
        <v>426</v>
      </c>
      <c r="E68" s="172">
        <v>38.750700000000002</v>
      </c>
      <c r="F68" s="173"/>
      <c r="G68" s="174">
        <f>ROUND(E68*F68,2)</f>
        <v>0</v>
      </c>
      <c r="H68" s="173"/>
      <c r="I68" s="174">
        <f>ROUND(E68*H68,2)</f>
        <v>0</v>
      </c>
      <c r="J68" s="173"/>
      <c r="K68" s="174">
        <f>ROUND(E68*J68,2)</f>
        <v>0</v>
      </c>
      <c r="L68" s="174">
        <v>21</v>
      </c>
      <c r="M68" s="174">
        <f>G68*(1+L68/100)</f>
        <v>0</v>
      </c>
      <c r="N68" s="172">
        <v>0</v>
      </c>
      <c r="O68" s="172">
        <f>ROUND(E68*N68,2)</f>
        <v>0</v>
      </c>
      <c r="P68" s="172">
        <v>0</v>
      </c>
      <c r="Q68" s="172">
        <f>ROUND(E68*P68,2)</f>
        <v>0</v>
      </c>
      <c r="R68" s="174"/>
      <c r="S68" s="174" t="s">
        <v>443</v>
      </c>
      <c r="T68" s="175" t="s">
        <v>359</v>
      </c>
      <c r="U68" s="160">
        <v>0</v>
      </c>
      <c r="V68" s="160">
        <f>ROUND(E68*U68,2)</f>
        <v>0</v>
      </c>
      <c r="W68" s="160"/>
      <c r="X68" s="160" t="s">
        <v>427</v>
      </c>
      <c r="Y68" s="160" t="s">
        <v>361</v>
      </c>
      <c r="Z68" s="150"/>
      <c r="AA68" s="150"/>
      <c r="AB68" s="150"/>
      <c r="AC68" s="150"/>
      <c r="AD68" s="150"/>
      <c r="AE68" s="150"/>
      <c r="AF68" s="150"/>
      <c r="AG68" s="150" t="s">
        <v>428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2" x14ac:dyDescent="0.25">
      <c r="A69" s="157"/>
      <c r="B69" s="158"/>
      <c r="C69" s="184" t="s">
        <v>430</v>
      </c>
      <c r="D69" s="182"/>
      <c r="E69" s="183"/>
      <c r="F69" s="160"/>
      <c r="G69" s="160"/>
      <c r="H69" s="160"/>
      <c r="I69" s="160"/>
      <c r="J69" s="160"/>
      <c r="K69" s="160"/>
      <c r="L69" s="160"/>
      <c r="M69" s="160"/>
      <c r="N69" s="159"/>
      <c r="O69" s="159"/>
      <c r="P69" s="159"/>
      <c r="Q69" s="159"/>
      <c r="R69" s="160"/>
      <c r="S69" s="160"/>
      <c r="T69" s="160"/>
      <c r="U69" s="160"/>
      <c r="V69" s="160"/>
      <c r="W69" s="160"/>
      <c r="X69" s="160"/>
      <c r="Y69" s="160"/>
      <c r="Z69" s="150"/>
      <c r="AA69" s="150"/>
      <c r="AB69" s="150"/>
      <c r="AC69" s="150"/>
      <c r="AD69" s="150"/>
      <c r="AE69" s="150"/>
      <c r="AF69" s="150"/>
      <c r="AG69" s="150" t="s">
        <v>415</v>
      </c>
      <c r="AH69" s="150">
        <v>0</v>
      </c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3" x14ac:dyDescent="0.25">
      <c r="A70" s="157"/>
      <c r="B70" s="158"/>
      <c r="C70" s="184" t="s">
        <v>515</v>
      </c>
      <c r="D70" s="182"/>
      <c r="E70" s="183"/>
      <c r="F70" s="160"/>
      <c r="G70" s="160"/>
      <c r="H70" s="160"/>
      <c r="I70" s="160"/>
      <c r="J70" s="160"/>
      <c r="K70" s="160"/>
      <c r="L70" s="160"/>
      <c r="M70" s="160"/>
      <c r="N70" s="159"/>
      <c r="O70" s="159"/>
      <c r="P70" s="159"/>
      <c r="Q70" s="159"/>
      <c r="R70" s="160"/>
      <c r="S70" s="160"/>
      <c r="T70" s="160"/>
      <c r="U70" s="160"/>
      <c r="V70" s="160"/>
      <c r="W70" s="160"/>
      <c r="X70" s="160"/>
      <c r="Y70" s="160"/>
      <c r="Z70" s="150"/>
      <c r="AA70" s="150"/>
      <c r="AB70" s="150"/>
      <c r="AC70" s="150"/>
      <c r="AD70" s="150"/>
      <c r="AE70" s="150"/>
      <c r="AF70" s="150"/>
      <c r="AG70" s="150" t="s">
        <v>415</v>
      </c>
      <c r="AH70" s="150">
        <v>0</v>
      </c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3" x14ac:dyDescent="0.25">
      <c r="A71" s="157"/>
      <c r="B71" s="158"/>
      <c r="C71" s="184" t="s">
        <v>516</v>
      </c>
      <c r="D71" s="182"/>
      <c r="E71" s="183">
        <v>38.750700000000002</v>
      </c>
      <c r="F71" s="160"/>
      <c r="G71" s="160"/>
      <c r="H71" s="160"/>
      <c r="I71" s="160"/>
      <c r="J71" s="160"/>
      <c r="K71" s="160"/>
      <c r="L71" s="160"/>
      <c r="M71" s="160"/>
      <c r="N71" s="159"/>
      <c r="O71" s="159"/>
      <c r="P71" s="159"/>
      <c r="Q71" s="159"/>
      <c r="R71" s="160"/>
      <c r="S71" s="160"/>
      <c r="T71" s="160"/>
      <c r="U71" s="160"/>
      <c r="V71" s="160"/>
      <c r="W71" s="160"/>
      <c r="X71" s="160"/>
      <c r="Y71" s="160"/>
      <c r="Z71" s="150"/>
      <c r="AA71" s="150"/>
      <c r="AB71" s="150"/>
      <c r="AC71" s="150"/>
      <c r="AD71" s="150"/>
      <c r="AE71" s="150"/>
      <c r="AF71" s="150"/>
      <c r="AG71" s="150" t="s">
        <v>415</v>
      </c>
      <c r="AH71" s="150">
        <v>0</v>
      </c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x14ac:dyDescent="0.25">
      <c r="A72" s="3"/>
      <c r="B72" s="4"/>
      <c r="C72" s="179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AE72">
        <v>15</v>
      </c>
      <c r="AF72">
        <v>21</v>
      </c>
      <c r="AG72" t="s">
        <v>339</v>
      </c>
    </row>
    <row r="73" spans="1:60" x14ac:dyDescent="0.25">
      <c r="A73" s="153"/>
      <c r="B73" s="154" t="s">
        <v>29</v>
      </c>
      <c r="C73" s="180"/>
      <c r="D73" s="155"/>
      <c r="E73" s="156"/>
      <c r="F73" s="156"/>
      <c r="G73" s="168">
        <f>G8+G30+G50</f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AE73">
        <f>SUMIF(L7:L71,AE72,G7:G71)</f>
        <v>0</v>
      </c>
      <c r="AF73">
        <f>SUMIF(L7:L71,AF72,G7:G71)</f>
        <v>0</v>
      </c>
      <c r="AG73" t="s">
        <v>401</v>
      </c>
    </row>
    <row r="74" spans="1:60" x14ac:dyDescent="0.25">
      <c r="C74" s="181"/>
      <c r="D74" s="10"/>
      <c r="AG74" t="s">
        <v>403</v>
      </c>
    </row>
    <row r="75" spans="1:60" x14ac:dyDescent="0.25">
      <c r="D75" s="10"/>
    </row>
    <row r="76" spans="1:60" x14ac:dyDescent="0.25">
      <c r="D76" s="10"/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2gGRRza6eq0M5nHs37nkSL5NLxDFwoxStV76COiJZEBjp8MSTEOMvV9kAyedFX8I/q0b+kb2z1tXXXiFDhzLHA==" saltValue="L3m0J6kDSkYl7jCmzzPxaw==" spinCount="100000" sheet="1" formatRows="0"/>
  <mergeCells count="15">
    <mergeCell ref="C13:G13"/>
    <mergeCell ref="A1:G1"/>
    <mergeCell ref="C2:G2"/>
    <mergeCell ref="C3:G3"/>
    <mergeCell ref="C4:G4"/>
    <mergeCell ref="C10:G10"/>
    <mergeCell ref="C38:G38"/>
    <mergeCell ref="C46:G46"/>
    <mergeCell ref="C52:G52"/>
    <mergeCell ref="C15:G15"/>
    <mergeCell ref="C18:G18"/>
    <mergeCell ref="C20:G20"/>
    <mergeCell ref="C24:G24"/>
    <mergeCell ref="C26:G26"/>
    <mergeCell ref="C32:G32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C3E86-7B9F-4BFF-AF01-E0A55EFFBF2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62</v>
      </c>
      <c r="C3" s="258" t="s">
        <v>63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70</v>
      </c>
      <c r="C4" s="261" t="s">
        <v>71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271</v>
      </c>
      <c r="C8" s="177" t="s">
        <v>272</v>
      </c>
      <c r="D8" s="164"/>
      <c r="E8" s="165"/>
      <c r="F8" s="166"/>
      <c r="G8" s="166">
        <f>SUMIF(AG9:AG13,"&lt;&gt;NOR",G9:G13)</f>
        <v>0</v>
      </c>
      <c r="H8" s="166"/>
      <c r="I8" s="166">
        <f>SUM(I9:I13)</f>
        <v>0</v>
      </c>
      <c r="J8" s="166"/>
      <c r="K8" s="166">
        <f>SUM(K9:K13)</f>
        <v>0</v>
      </c>
      <c r="L8" s="166"/>
      <c r="M8" s="166">
        <f>SUM(M9:M13)</f>
        <v>0</v>
      </c>
      <c r="N8" s="165"/>
      <c r="O8" s="165">
        <f>SUM(O9:O13)</f>
        <v>0</v>
      </c>
      <c r="P8" s="165"/>
      <c r="Q8" s="165">
        <f>SUM(Q9:Q13)</f>
        <v>10.56</v>
      </c>
      <c r="R8" s="166"/>
      <c r="S8" s="166"/>
      <c r="T8" s="167"/>
      <c r="U8" s="161"/>
      <c r="V8" s="161">
        <f>SUM(V9:V13)</f>
        <v>14.129999999999999</v>
      </c>
      <c r="W8" s="161"/>
      <c r="X8" s="161"/>
      <c r="Y8" s="161"/>
      <c r="AG8" t="s">
        <v>354</v>
      </c>
    </row>
    <row r="9" spans="1:60" outlineLevel="1" x14ac:dyDescent="0.25">
      <c r="A9" s="169">
        <v>1</v>
      </c>
      <c r="B9" s="170" t="s">
        <v>416</v>
      </c>
      <c r="C9" s="178" t="s">
        <v>417</v>
      </c>
      <c r="D9" s="171" t="s">
        <v>407</v>
      </c>
      <c r="E9" s="172">
        <v>4.22478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1.1199999999999999E-3</v>
      </c>
      <c r="O9" s="172">
        <f>ROUND(E9*N9,2)</f>
        <v>0</v>
      </c>
      <c r="P9" s="172">
        <v>2.5</v>
      </c>
      <c r="Q9" s="172">
        <f>ROUND(E9*P9,2)</f>
        <v>10.56</v>
      </c>
      <c r="R9" s="174" t="s">
        <v>408</v>
      </c>
      <c r="S9" s="174" t="s">
        <v>358</v>
      </c>
      <c r="T9" s="175" t="s">
        <v>409</v>
      </c>
      <c r="U9" s="160">
        <v>2.61</v>
      </c>
      <c r="V9" s="160">
        <f>ROUND(E9*U9,2)</f>
        <v>11.03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1" outlineLevel="2" x14ac:dyDescent="0.25">
      <c r="A10" s="157"/>
      <c r="B10" s="158"/>
      <c r="C10" s="266" t="s">
        <v>418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76" t="str">
        <f>C10</f>
        <v>nebo vybourání otvorů průřezové plochy přes 4 m2 ve zdivu nadzákladovém, včetně pomocného lešení o výšce podlahy do 1900 mm a pro zatížení do 1,5 kPa  (150 kg/m2),</v>
      </c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519</v>
      </c>
      <c r="D11" s="182"/>
      <c r="E11" s="183">
        <v>4.22478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5">
      <c r="A12" s="169">
        <v>2</v>
      </c>
      <c r="B12" s="170" t="s">
        <v>520</v>
      </c>
      <c r="C12" s="178" t="s">
        <v>521</v>
      </c>
      <c r="D12" s="171" t="s">
        <v>446</v>
      </c>
      <c r="E12" s="172">
        <v>14.082599999999999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4"/>
      <c r="S12" s="174" t="s">
        <v>443</v>
      </c>
      <c r="T12" s="175" t="s">
        <v>359</v>
      </c>
      <c r="U12" s="160">
        <v>0.22</v>
      </c>
      <c r="V12" s="160">
        <f>ROUND(E12*U12,2)</f>
        <v>3.1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184" t="s">
        <v>522</v>
      </c>
      <c r="D13" s="182"/>
      <c r="E13" s="183">
        <v>14.082599999999999</v>
      </c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415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x14ac:dyDescent="0.25">
      <c r="A14" s="162" t="s">
        <v>353</v>
      </c>
      <c r="B14" s="163" t="s">
        <v>318</v>
      </c>
      <c r="C14" s="177" t="s">
        <v>319</v>
      </c>
      <c r="D14" s="164"/>
      <c r="E14" s="165"/>
      <c r="F14" s="166"/>
      <c r="G14" s="166">
        <f>SUMIF(AG15:AG35,"&lt;&gt;NOR",G15:G35)</f>
        <v>0</v>
      </c>
      <c r="H14" s="166"/>
      <c r="I14" s="166">
        <f>SUM(I15:I35)</f>
        <v>0</v>
      </c>
      <c r="J14" s="166"/>
      <c r="K14" s="166">
        <f>SUM(K15:K35)</f>
        <v>0</v>
      </c>
      <c r="L14" s="166"/>
      <c r="M14" s="166">
        <f>SUM(M15:M35)</f>
        <v>0</v>
      </c>
      <c r="N14" s="165"/>
      <c r="O14" s="165">
        <f>SUM(O15:O35)</f>
        <v>0</v>
      </c>
      <c r="P14" s="165"/>
      <c r="Q14" s="165">
        <f>SUM(Q15:Q35)</f>
        <v>0</v>
      </c>
      <c r="R14" s="166"/>
      <c r="S14" s="166"/>
      <c r="T14" s="167"/>
      <c r="U14" s="161"/>
      <c r="V14" s="161">
        <f>SUM(V15:V35)</f>
        <v>24.4</v>
      </c>
      <c r="W14" s="161"/>
      <c r="X14" s="161"/>
      <c r="Y14" s="161"/>
      <c r="AG14" t="s">
        <v>354</v>
      </c>
    </row>
    <row r="15" spans="1:60" outlineLevel="1" x14ac:dyDescent="0.25">
      <c r="A15" s="169">
        <v>3</v>
      </c>
      <c r="B15" s="170" t="s">
        <v>424</v>
      </c>
      <c r="C15" s="178" t="s">
        <v>425</v>
      </c>
      <c r="D15" s="171" t="s">
        <v>426</v>
      </c>
      <c r="E15" s="172">
        <v>10.56195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 t="s">
        <v>408</v>
      </c>
      <c r="S15" s="174" t="s">
        <v>358</v>
      </c>
      <c r="T15" s="175" t="s">
        <v>409</v>
      </c>
      <c r="U15" s="160">
        <v>0.49</v>
      </c>
      <c r="V15" s="160">
        <f>ROUND(E15*U15,2)</f>
        <v>5.18</v>
      </c>
      <c r="W15" s="160"/>
      <c r="X15" s="160" t="s">
        <v>427</v>
      </c>
      <c r="Y15" s="160" t="s">
        <v>361</v>
      </c>
      <c r="Z15" s="150"/>
      <c r="AA15" s="150"/>
      <c r="AB15" s="150"/>
      <c r="AC15" s="150"/>
      <c r="AD15" s="150"/>
      <c r="AE15" s="150"/>
      <c r="AF15" s="150"/>
      <c r="AG15" s="150" t="s">
        <v>428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255" t="s">
        <v>429</v>
      </c>
      <c r="D16" s="256"/>
      <c r="E16" s="256"/>
      <c r="F16" s="256"/>
      <c r="G16" s="256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363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2" x14ac:dyDescent="0.25">
      <c r="A17" s="157"/>
      <c r="B17" s="158"/>
      <c r="C17" s="184" t="s">
        <v>430</v>
      </c>
      <c r="D17" s="182"/>
      <c r="E17" s="183"/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60"/>
      <c r="Z17" s="150"/>
      <c r="AA17" s="150"/>
      <c r="AB17" s="150"/>
      <c r="AC17" s="150"/>
      <c r="AD17" s="150"/>
      <c r="AE17" s="150"/>
      <c r="AF17" s="150"/>
      <c r="AG17" s="150" t="s">
        <v>415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3" x14ac:dyDescent="0.25">
      <c r="A18" s="157"/>
      <c r="B18" s="158"/>
      <c r="C18" s="184" t="s">
        <v>523</v>
      </c>
      <c r="D18" s="182"/>
      <c r="E18" s="183"/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3" x14ac:dyDescent="0.25">
      <c r="A19" s="157"/>
      <c r="B19" s="158"/>
      <c r="C19" s="184" t="s">
        <v>524</v>
      </c>
      <c r="D19" s="182"/>
      <c r="E19" s="183">
        <v>10.56195</v>
      </c>
      <c r="F19" s="160"/>
      <c r="G19" s="160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60"/>
      <c r="Z19" s="150"/>
      <c r="AA19" s="150"/>
      <c r="AB19" s="150"/>
      <c r="AC19" s="150"/>
      <c r="AD19" s="150"/>
      <c r="AE19" s="150"/>
      <c r="AF19" s="150"/>
      <c r="AG19" s="150" t="s">
        <v>415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5">
      <c r="A20" s="169">
        <v>4</v>
      </c>
      <c r="B20" s="170" t="s">
        <v>433</v>
      </c>
      <c r="C20" s="178" t="s">
        <v>434</v>
      </c>
      <c r="D20" s="171" t="s">
        <v>426</v>
      </c>
      <c r="E20" s="172">
        <v>147.8673</v>
      </c>
      <c r="F20" s="173"/>
      <c r="G20" s="174">
        <f>ROUND(E20*F20,2)</f>
        <v>0</v>
      </c>
      <c r="H20" s="173"/>
      <c r="I20" s="174">
        <f>ROUND(E20*H20,2)</f>
        <v>0</v>
      </c>
      <c r="J20" s="173"/>
      <c r="K20" s="174">
        <f>ROUND(E20*J20,2)</f>
        <v>0</v>
      </c>
      <c r="L20" s="174">
        <v>21</v>
      </c>
      <c r="M20" s="174">
        <f>G20*(1+L20/100)</f>
        <v>0</v>
      </c>
      <c r="N20" s="172">
        <v>0</v>
      </c>
      <c r="O20" s="172">
        <f>ROUND(E20*N20,2)</f>
        <v>0</v>
      </c>
      <c r="P20" s="172">
        <v>0</v>
      </c>
      <c r="Q20" s="172">
        <f>ROUND(E20*P20,2)</f>
        <v>0</v>
      </c>
      <c r="R20" s="174" t="s">
        <v>408</v>
      </c>
      <c r="S20" s="174" t="s">
        <v>358</v>
      </c>
      <c r="T20" s="175" t="s">
        <v>409</v>
      </c>
      <c r="U20" s="160">
        <v>0</v>
      </c>
      <c r="V20" s="160">
        <f>ROUND(E20*U20,2)</f>
        <v>0</v>
      </c>
      <c r="W20" s="160"/>
      <c r="X20" s="160" t="s">
        <v>427</v>
      </c>
      <c r="Y20" s="160" t="s">
        <v>361</v>
      </c>
      <c r="Z20" s="150"/>
      <c r="AA20" s="150"/>
      <c r="AB20" s="150"/>
      <c r="AC20" s="150"/>
      <c r="AD20" s="150"/>
      <c r="AE20" s="150"/>
      <c r="AF20" s="150"/>
      <c r="AG20" s="150" t="s">
        <v>428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2" x14ac:dyDescent="0.25">
      <c r="A21" s="157"/>
      <c r="B21" s="158"/>
      <c r="C21" s="184" t="s">
        <v>430</v>
      </c>
      <c r="D21" s="182"/>
      <c r="E21" s="183"/>
      <c r="F21" s="160"/>
      <c r="G21" s="160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60"/>
      <c r="Z21" s="150"/>
      <c r="AA21" s="150"/>
      <c r="AB21" s="150"/>
      <c r="AC21" s="150"/>
      <c r="AD21" s="150"/>
      <c r="AE21" s="150"/>
      <c r="AF21" s="150"/>
      <c r="AG21" s="150" t="s">
        <v>415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3" x14ac:dyDescent="0.25">
      <c r="A22" s="157"/>
      <c r="B22" s="158"/>
      <c r="C22" s="184" t="s">
        <v>523</v>
      </c>
      <c r="D22" s="182"/>
      <c r="E22" s="183"/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3" x14ac:dyDescent="0.25">
      <c r="A23" s="157"/>
      <c r="B23" s="158"/>
      <c r="C23" s="184" t="s">
        <v>525</v>
      </c>
      <c r="D23" s="182"/>
      <c r="E23" s="183">
        <v>147.8673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5">
      <c r="A24" s="169">
        <v>5</v>
      </c>
      <c r="B24" s="170" t="s">
        <v>436</v>
      </c>
      <c r="C24" s="178" t="s">
        <v>437</v>
      </c>
      <c r="D24" s="171" t="s">
        <v>426</v>
      </c>
      <c r="E24" s="172">
        <v>10.56195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4" t="s">
        <v>408</v>
      </c>
      <c r="S24" s="174" t="s">
        <v>358</v>
      </c>
      <c r="T24" s="175" t="s">
        <v>409</v>
      </c>
      <c r="U24" s="160">
        <v>0.94</v>
      </c>
      <c r="V24" s="160">
        <f>ROUND(E24*U24,2)</f>
        <v>9.93</v>
      </c>
      <c r="W24" s="160"/>
      <c r="X24" s="160" t="s">
        <v>427</v>
      </c>
      <c r="Y24" s="160" t="s">
        <v>361</v>
      </c>
      <c r="Z24" s="150"/>
      <c r="AA24" s="150"/>
      <c r="AB24" s="150"/>
      <c r="AC24" s="150"/>
      <c r="AD24" s="150"/>
      <c r="AE24" s="150"/>
      <c r="AF24" s="150"/>
      <c r="AG24" s="150" t="s">
        <v>428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2" x14ac:dyDescent="0.25">
      <c r="A25" s="157"/>
      <c r="B25" s="158"/>
      <c r="C25" s="184" t="s">
        <v>430</v>
      </c>
      <c r="D25" s="182"/>
      <c r="E25" s="183"/>
      <c r="F25" s="160"/>
      <c r="G25" s="16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60"/>
      <c r="Z25" s="150"/>
      <c r="AA25" s="150"/>
      <c r="AB25" s="150"/>
      <c r="AC25" s="150"/>
      <c r="AD25" s="150"/>
      <c r="AE25" s="150"/>
      <c r="AF25" s="150"/>
      <c r="AG25" s="150" t="s">
        <v>415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3" x14ac:dyDescent="0.25">
      <c r="A26" s="157"/>
      <c r="B26" s="158"/>
      <c r="C26" s="184" t="s">
        <v>523</v>
      </c>
      <c r="D26" s="182"/>
      <c r="E26" s="183"/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3" x14ac:dyDescent="0.25">
      <c r="A27" s="157"/>
      <c r="B27" s="158"/>
      <c r="C27" s="184" t="s">
        <v>524</v>
      </c>
      <c r="D27" s="182"/>
      <c r="E27" s="183">
        <v>10.56195</v>
      </c>
      <c r="F27" s="160"/>
      <c r="G27" s="160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415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5">
      <c r="A28" s="169">
        <v>6</v>
      </c>
      <c r="B28" s="170" t="s">
        <v>438</v>
      </c>
      <c r="C28" s="178" t="s">
        <v>439</v>
      </c>
      <c r="D28" s="171" t="s">
        <v>426</v>
      </c>
      <c r="E28" s="172">
        <v>84.495599999999996</v>
      </c>
      <c r="F28" s="173"/>
      <c r="G28" s="174">
        <f>ROUND(E28*F28,2)</f>
        <v>0</v>
      </c>
      <c r="H28" s="173"/>
      <c r="I28" s="174">
        <f>ROUND(E28*H28,2)</f>
        <v>0</v>
      </c>
      <c r="J28" s="173"/>
      <c r="K28" s="174">
        <f>ROUND(E28*J28,2)</f>
        <v>0</v>
      </c>
      <c r="L28" s="174">
        <v>21</v>
      </c>
      <c r="M28" s="174">
        <f>G28*(1+L28/100)</f>
        <v>0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4" t="s">
        <v>408</v>
      </c>
      <c r="S28" s="174" t="s">
        <v>358</v>
      </c>
      <c r="T28" s="175" t="s">
        <v>409</v>
      </c>
      <c r="U28" s="160">
        <v>0.11</v>
      </c>
      <c r="V28" s="160">
        <f>ROUND(E28*U28,2)</f>
        <v>9.2899999999999991</v>
      </c>
      <c r="W28" s="160"/>
      <c r="X28" s="160" t="s">
        <v>427</v>
      </c>
      <c r="Y28" s="160" t="s">
        <v>361</v>
      </c>
      <c r="Z28" s="150"/>
      <c r="AA28" s="150"/>
      <c r="AB28" s="150"/>
      <c r="AC28" s="150"/>
      <c r="AD28" s="150"/>
      <c r="AE28" s="150"/>
      <c r="AF28" s="150"/>
      <c r="AG28" s="150" t="s">
        <v>428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2" x14ac:dyDescent="0.25">
      <c r="A29" s="157"/>
      <c r="B29" s="158"/>
      <c r="C29" s="184" t="s">
        <v>430</v>
      </c>
      <c r="D29" s="182"/>
      <c r="E29" s="183"/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60"/>
      <c r="Z29" s="150"/>
      <c r="AA29" s="150"/>
      <c r="AB29" s="150"/>
      <c r="AC29" s="150"/>
      <c r="AD29" s="150"/>
      <c r="AE29" s="150"/>
      <c r="AF29" s="150"/>
      <c r="AG29" s="150" t="s">
        <v>415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3" x14ac:dyDescent="0.25">
      <c r="A30" s="157"/>
      <c r="B30" s="158"/>
      <c r="C30" s="184" t="s">
        <v>523</v>
      </c>
      <c r="D30" s="182"/>
      <c r="E30" s="183"/>
      <c r="F30" s="160"/>
      <c r="G30" s="160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415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3" x14ac:dyDescent="0.25">
      <c r="A31" s="157"/>
      <c r="B31" s="158"/>
      <c r="C31" s="184" t="s">
        <v>526</v>
      </c>
      <c r="D31" s="182"/>
      <c r="E31" s="183">
        <v>84.495599999999996</v>
      </c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5">
      <c r="A32" s="169">
        <v>7</v>
      </c>
      <c r="B32" s="170" t="s">
        <v>441</v>
      </c>
      <c r="C32" s="178" t="s">
        <v>442</v>
      </c>
      <c r="D32" s="171" t="s">
        <v>426</v>
      </c>
      <c r="E32" s="172">
        <v>10.56195</v>
      </c>
      <c r="F32" s="173"/>
      <c r="G32" s="174">
        <f>ROUND(E32*F32,2)</f>
        <v>0</v>
      </c>
      <c r="H32" s="173"/>
      <c r="I32" s="174">
        <f>ROUND(E32*H32,2)</f>
        <v>0</v>
      </c>
      <c r="J32" s="173"/>
      <c r="K32" s="174">
        <f>ROUND(E32*J32,2)</f>
        <v>0</v>
      </c>
      <c r="L32" s="174">
        <v>21</v>
      </c>
      <c r="M32" s="174">
        <f>G32*(1+L32/100)</f>
        <v>0</v>
      </c>
      <c r="N32" s="172">
        <v>0</v>
      </c>
      <c r="O32" s="172">
        <f>ROUND(E32*N32,2)</f>
        <v>0</v>
      </c>
      <c r="P32" s="172">
        <v>0</v>
      </c>
      <c r="Q32" s="172">
        <f>ROUND(E32*P32,2)</f>
        <v>0</v>
      </c>
      <c r="R32" s="174"/>
      <c r="S32" s="174" t="s">
        <v>443</v>
      </c>
      <c r="T32" s="175" t="s">
        <v>359</v>
      </c>
      <c r="U32" s="160">
        <v>0</v>
      </c>
      <c r="V32" s="160">
        <f>ROUND(E32*U32,2)</f>
        <v>0</v>
      </c>
      <c r="W32" s="160"/>
      <c r="X32" s="160" t="s">
        <v>427</v>
      </c>
      <c r="Y32" s="160" t="s">
        <v>361</v>
      </c>
      <c r="Z32" s="150"/>
      <c r="AA32" s="150"/>
      <c r="AB32" s="150"/>
      <c r="AC32" s="150"/>
      <c r="AD32" s="150"/>
      <c r="AE32" s="150"/>
      <c r="AF32" s="150"/>
      <c r="AG32" s="150" t="s">
        <v>428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2" x14ac:dyDescent="0.25">
      <c r="A33" s="157"/>
      <c r="B33" s="158"/>
      <c r="C33" s="184" t="s">
        <v>430</v>
      </c>
      <c r="D33" s="182"/>
      <c r="E33" s="183"/>
      <c r="F33" s="160"/>
      <c r="G33" s="160"/>
      <c r="H33" s="160"/>
      <c r="I33" s="160"/>
      <c r="J33" s="160"/>
      <c r="K33" s="160"/>
      <c r="L33" s="160"/>
      <c r="M33" s="160"/>
      <c r="N33" s="159"/>
      <c r="O33" s="159"/>
      <c r="P33" s="159"/>
      <c r="Q33" s="159"/>
      <c r="R33" s="160"/>
      <c r="S33" s="160"/>
      <c r="T33" s="160"/>
      <c r="U33" s="160"/>
      <c r="V33" s="160"/>
      <c r="W33" s="160"/>
      <c r="X33" s="160"/>
      <c r="Y33" s="160"/>
      <c r="Z33" s="150"/>
      <c r="AA33" s="150"/>
      <c r="AB33" s="150"/>
      <c r="AC33" s="150"/>
      <c r="AD33" s="150"/>
      <c r="AE33" s="150"/>
      <c r="AF33" s="150"/>
      <c r="AG33" s="150" t="s">
        <v>415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3" x14ac:dyDescent="0.25">
      <c r="A34" s="157"/>
      <c r="B34" s="158"/>
      <c r="C34" s="184" t="s">
        <v>523</v>
      </c>
      <c r="D34" s="182"/>
      <c r="E34" s="183"/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3" x14ac:dyDescent="0.25">
      <c r="A35" s="157"/>
      <c r="B35" s="158"/>
      <c r="C35" s="184" t="s">
        <v>524</v>
      </c>
      <c r="D35" s="182"/>
      <c r="E35" s="183">
        <v>10.56195</v>
      </c>
      <c r="F35" s="160"/>
      <c r="G35" s="16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415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x14ac:dyDescent="0.25">
      <c r="A36" s="3"/>
      <c r="B36" s="4"/>
      <c r="C36" s="179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v>15</v>
      </c>
      <c r="AF36">
        <v>21</v>
      </c>
      <c r="AG36" t="s">
        <v>339</v>
      </c>
    </row>
    <row r="37" spans="1:60" x14ac:dyDescent="0.25">
      <c r="A37" s="153"/>
      <c r="B37" s="154" t="s">
        <v>29</v>
      </c>
      <c r="C37" s="180"/>
      <c r="D37" s="155"/>
      <c r="E37" s="156"/>
      <c r="F37" s="156"/>
      <c r="G37" s="168">
        <f>G8+G14</f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AE37">
        <f>SUMIF(L7:L35,AE36,G7:G35)</f>
        <v>0</v>
      </c>
      <c r="AF37">
        <f>SUMIF(L7:L35,AF36,G7:G35)</f>
        <v>0</v>
      </c>
      <c r="AG37" t="s">
        <v>401</v>
      </c>
    </row>
    <row r="38" spans="1:60" x14ac:dyDescent="0.25">
      <c r="C38" s="181"/>
      <c r="D38" s="10"/>
      <c r="AG38" t="s">
        <v>403</v>
      </c>
    </row>
    <row r="39" spans="1:60" x14ac:dyDescent="0.25">
      <c r="D39" s="10"/>
    </row>
    <row r="40" spans="1:60" x14ac:dyDescent="0.25">
      <c r="D40" s="10"/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YzzCMm/FKXcpfKpoSaUsoxdRhA1cg0cB7BStMN9/d8K48d5zQhmGOq163LqkbrW/2ChZCUOW8AByKgkZVEhyKw==" saltValue="dzFaS6fp++GrqroMsG3fFQ==" spinCount="100000" sheet="1" formatRows="0"/>
  <mergeCells count="6">
    <mergeCell ref="C16:G16"/>
    <mergeCell ref="A1:G1"/>
    <mergeCell ref="C2:G2"/>
    <mergeCell ref="C3:G3"/>
    <mergeCell ref="C4:G4"/>
    <mergeCell ref="C10:G10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CDC2-B285-4FD3-810E-B67E2819D99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24" customWidth="1"/>
    <col min="3" max="3" width="63.33203125" style="12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7" t="s">
        <v>404</v>
      </c>
      <c r="B1" s="257"/>
      <c r="C1" s="257"/>
      <c r="D1" s="257"/>
      <c r="E1" s="257"/>
      <c r="F1" s="257"/>
      <c r="G1" s="257"/>
      <c r="AG1" t="s">
        <v>324</v>
      </c>
    </row>
    <row r="2" spans="1:60" ht="25.05" customHeight="1" x14ac:dyDescent="0.25">
      <c r="A2" s="49" t="s">
        <v>7</v>
      </c>
      <c r="B2" s="48" t="s">
        <v>43</v>
      </c>
      <c r="C2" s="258" t="s">
        <v>44</v>
      </c>
      <c r="D2" s="259"/>
      <c r="E2" s="259"/>
      <c r="F2" s="259"/>
      <c r="G2" s="260"/>
      <c r="AG2" t="s">
        <v>325</v>
      </c>
    </row>
    <row r="3" spans="1:60" ht="25.05" customHeight="1" x14ac:dyDescent="0.25">
      <c r="A3" s="49" t="s">
        <v>8</v>
      </c>
      <c r="B3" s="48" t="s">
        <v>62</v>
      </c>
      <c r="C3" s="258" t="s">
        <v>63</v>
      </c>
      <c r="D3" s="259"/>
      <c r="E3" s="259"/>
      <c r="F3" s="259"/>
      <c r="G3" s="260"/>
      <c r="AC3" s="124" t="s">
        <v>325</v>
      </c>
      <c r="AG3" t="s">
        <v>329</v>
      </c>
    </row>
    <row r="4" spans="1:60" ht="25.05" customHeight="1" x14ac:dyDescent="0.25">
      <c r="A4" s="143" t="s">
        <v>9</v>
      </c>
      <c r="B4" s="144" t="s">
        <v>72</v>
      </c>
      <c r="C4" s="261" t="s">
        <v>73</v>
      </c>
      <c r="D4" s="262"/>
      <c r="E4" s="262"/>
      <c r="F4" s="262"/>
      <c r="G4" s="263"/>
      <c r="AG4" t="s">
        <v>330</v>
      </c>
    </row>
    <row r="5" spans="1:60" x14ac:dyDescent="0.25">
      <c r="D5" s="10"/>
    </row>
    <row r="6" spans="1:60" ht="39.6" x14ac:dyDescent="0.25">
      <c r="A6" s="146" t="s">
        <v>331</v>
      </c>
      <c r="B6" s="148" t="s">
        <v>332</v>
      </c>
      <c r="C6" s="148" t="s">
        <v>333</v>
      </c>
      <c r="D6" s="147" t="s">
        <v>334</v>
      </c>
      <c r="E6" s="146" t="s">
        <v>335</v>
      </c>
      <c r="F6" s="145" t="s">
        <v>336</v>
      </c>
      <c r="G6" s="146" t="s">
        <v>29</v>
      </c>
      <c r="H6" s="149" t="s">
        <v>30</v>
      </c>
      <c r="I6" s="149" t="s">
        <v>337</v>
      </c>
      <c r="J6" s="149" t="s">
        <v>31</v>
      </c>
      <c r="K6" s="149" t="s">
        <v>338</v>
      </c>
      <c r="L6" s="149" t="s">
        <v>339</v>
      </c>
      <c r="M6" s="149" t="s">
        <v>340</v>
      </c>
      <c r="N6" s="149" t="s">
        <v>341</v>
      </c>
      <c r="O6" s="149" t="s">
        <v>342</v>
      </c>
      <c r="P6" s="149" t="s">
        <v>343</v>
      </c>
      <c r="Q6" s="149" t="s">
        <v>344</v>
      </c>
      <c r="R6" s="149" t="s">
        <v>345</v>
      </c>
      <c r="S6" s="149" t="s">
        <v>346</v>
      </c>
      <c r="T6" s="149" t="s">
        <v>347</v>
      </c>
      <c r="U6" s="149" t="s">
        <v>348</v>
      </c>
      <c r="V6" s="149" t="s">
        <v>349</v>
      </c>
      <c r="W6" s="149" t="s">
        <v>350</v>
      </c>
      <c r="X6" s="149" t="s">
        <v>351</v>
      </c>
      <c r="Y6" s="149" t="s">
        <v>352</v>
      </c>
    </row>
    <row r="7" spans="1:60" hidden="1" x14ac:dyDescent="0.25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1"/>
      <c r="O7" s="151"/>
      <c r="P7" s="151"/>
      <c r="Q7" s="151"/>
      <c r="R7" s="152"/>
      <c r="S7" s="152"/>
      <c r="T7" s="152"/>
      <c r="U7" s="152"/>
      <c r="V7" s="152"/>
      <c r="W7" s="152"/>
      <c r="X7" s="152"/>
      <c r="Y7" s="152"/>
    </row>
    <row r="8" spans="1:60" x14ac:dyDescent="0.25">
      <c r="A8" s="162" t="s">
        <v>353</v>
      </c>
      <c r="B8" s="163" t="s">
        <v>213</v>
      </c>
      <c r="C8" s="177" t="s">
        <v>214</v>
      </c>
      <c r="D8" s="164"/>
      <c r="E8" s="165"/>
      <c r="F8" s="166"/>
      <c r="G8" s="166">
        <f>SUMIF(AG9:AG36,"&lt;&gt;NOR",G9:G36)</f>
        <v>0</v>
      </c>
      <c r="H8" s="166"/>
      <c r="I8" s="166">
        <f>SUM(I9:I36)</f>
        <v>0</v>
      </c>
      <c r="J8" s="166"/>
      <c r="K8" s="166">
        <f>SUM(K9:K36)</f>
        <v>0</v>
      </c>
      <c r="L8" s="166"/>
      <c r="M8" s="166">
        <f>SUM(M9:M36)</f>
        <v>0</v>
      </c>
      <c r="N8" s="165"/>
      <c r="O8" s="165">
        <f>SUM(O9:O36)</f>
        <v>0</v>
      </c>
      <c r="P8" s="165"/>
      <c r="Q8" s="165">
        <f>SUM(Q9:Q36)</f>
        <v>50.28</v>
      </c>
      <c r="R8" s="166"/>
      <c r="S8" s="166"/>
      <c r="T8" s="167"/>
      <c r="U8" s="161"/>
      <c r="V8" s="161">
        <f>SUM(V9:V36)</f>
        <v>92.86999999999999</v>
      </c>
      <c r="W8" s="161"/>
      <c r="X8" s="161"/>
      <c r="Y8" s="161"/>
      <c r="AG8" t="s">
        <v>354</v>
      </c>
    </row>
    <row r="9" spans="1:60" ht="20.399999999999999" outlineLevel="1" x14ac:dyDescent="0.25">
      <c r="A9" s="169">
        <v>1</v>
      </c>
      <c r="B9" s="170" t="s">
        <v>444</v>
      </c>
      <c r="C9" s="178" t="s">
        <v>445</v>
      </c>
      <c r="D9" s="171" t="s">
        <v>446</v>
      </c>
      <c r="E9" s="172">
        <v>49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0.2</v>
      </c>
      <c r="Q9" s="172">
        <f>ROUND(E9*P9,2)</f>
        <v>9.8000000000000007</v>
      </c>
      <c r="R9" s="174" t="s">
        <v>447</v>
      </c>
      <c r="S9" s="174" t="s">
        <v>358</v>
      </c>
      <c r="T9" s="175" t="s">
        <v>409</v>
      </c>
      <c r="U9" s="160">
        <v>0.1</v>
      </c>
      <c r="V9" s="160">
        <f>ROUND(E9*U9,2)</f>
        <v>4.9000000000000004</v>
      </c>
      <c r="W9" s="160"/>
      <c r="X9" s="160" t="s">
        <v>410</v>
      </c>
      <c r="Y9" s="160" t="s">
        <v>361</v>
      </c>
      <c r="Z9" s="150"/>
      <c r="AA9" s="150"/>
      <c r="AB9" s="150"/>
      <c r="AC9" s="150"/>
      <c r="AD9" s="150"/>
      <c r="AE9" s="150"/>
      <c r="AF9" s="150"/>
      <c r="AG9" s="150" t="s">
        <v>411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2" x14ac:dyDescent="0.25">
      <c r="A10" s="157"/>
      <c r="B10" s="158"/>
      <c r="C10" s="266" t="s">
        <v>448</v>
      </c>
      <c r="D10" s="267"/>
      <c r="E10" s="267"/>
      <c r="F10" s="267"/>
      <c r="G10" s="267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60"/>
      <c r="Z10" s="150"/>
      <c r="AA10" s="150"/>
      <c r="AB10" s="150"/>
      <c r="AC10" s="150"/>
      <c r="AD10" s="150"/>
      <c r="AE10" s="150"/>
      <c r="AF10" s="150"/>
      <c r="AG10" s="150" t="s">
        <v>413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2" x14ac:dyDescent="0.25">
      <c r="A11" s="157"/>
      <c r="B11" s="158"/>
      <c r="C11" s="184" t="s">
        <v>527</v>
      </c>
      <c r="D11" s="182"/>
      <c r="E11" s="183">
        <v>49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60"/>
      <c r="Z11" s="150"/>
      <c r="AA11" s="150"/>
      <c r="AB11" s="150"/>
      <c r="AC11" s="150"/>
      <c r="AD11" s="150"/>
      <c r="AE11" s="150"/>
      <c r="AF11" s="150"/>
      <c r="AG11" s="150" t="s">
        <v>415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0.399999999999999" outlineLevel="1" x14ac:dyDescent="0.25">
      <c r="A12" s="169">
        <v>2</v>
      </c>
      <c r="B12" s="170" t="s">
        <v>528</v>
      </c>
      <c r="C12" s="178" t="s">
        <v>529</v>
      </c>
      <c r="D12" s="171" t="s">
        <v>446</v>
      </c>
      <c r="E12" s="172">
        <v>49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0.33</v>
      </c>
      <c r="Q12" s="172">
        <f>ROUND(E12*P12,2)</f>
        <v>16.170000000000002</v>
      </c>
      <c r="R12" s="174" t="s">
        <v>447</v>
      </c>
      <c r="S12" s="174" t="s">
        <v>358</v>
      </c>
      <c r="T12" s="175" t="s">
        <v>409</v>
      </c>
      <c r="U12" s="160">
        <v>0.53</v>
      </c>
      <c r="V12" s="160">
        <f>ROUND(E12*U12,2)</f>
        <v>25.97</v>
      </c>
      <c r="W12" s="160"/>
      <c r="X12" s="160" t="s">
        <v>410</v>
      </c>
      <c r="Y12" s="160" t="s">
        <v>361</v>
      </c>
      <c r="Z12" s="150"/>
      <c r="AA12" s="150"/>
      <c r="AB12" s="150"/>
      <c r="AC12" s="150"/>
      <c r="AD12" s="150"/>
      <c r="AE12" s="150"/>
      <c r="AF12" s="150"/>
      <c r="AG12" s="150" t="s">
        <v>411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2" x14ac:dyDescent="0.25">
      <c r="A13" s="157"/>
      <c r="B13" s="158"/>
      <c r="C13" s="184" t="s">
        <v>527</v>
      </c>
      <c r="D13" s="182"/>
      <c r="E13" s="183">
        <v>49</v>
      </c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60"/>
      <c r="Z13" s="150"/>
      <c r="AA13" s="150"/>
      <c r="AB13" s="150"/>
      <c r="AC13" s="150"/>
      <c r="AD13" s="150"/>
      <c r="AE13" s="150"/>
      <c r="AF13" s="150"/>
      <c r="AG13" s="150" t="s">
        <v>415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5">
      <c r="A14" s="169">
        <v>3</v>
      </c>
      <c r="B14" s="170" t="s">
        <v>530</v>
      </c>
      <c r="C14" s="178" t="s">
        <v>531</v>
      </c>
      <c r="D14" s="171" t="s">
        <v>422</v>
      </c>
      <c r="E14" s="172">
        <v>71.5</v>
      </c>
      <c r="F14" s="173"/>
      <c r="G14" s="174">
        <f>ROUND(E14*F14,2)</f>
        <v>0</v>
      </c>
      <c r="H14" s="173"/>
      <c r="I14" s="174">
        <f>ROUND(E14*H14,2)</f>
        <v>0</v>
      </c>
      <c r="J14" s="173"/>
      <c r="K14" s="174">
        <f>ROUND(E14*J14,2)</f>
        <v>0</v>
      </c>
      <c r="L14" s="174">
        <v>21</v>
      </c>
      <c r="M14" s="174">
        <f>G14*(1+L14/100)</f>
        <v>0</v>
      </c>
      <c r="N14" s="172">
        <v>0</v>
      </c>
      <c r="O14" s="172">
        <f>ROUND(E14*N14,2)</f>
        <v>0</v>
      </c>
      <c r="P14" s="172">
        <v>0.125</v>
      </c>
      <c r="Q14" s="172">
        <f>ROUND(E14*P14,2)</f>
        <v>8.94</v>
      </c>
      <c r="R14" s="174" t="s">
        <v>447</v>
      </c>
      <c r="S14" s="174" t="s">
        <v>358</v>
      </c>
      <c r="T14" s="175" t="s">
        <v>409</v>
      </c>
      <c r="U14" s="160">
        <v>0.08</v>
      </c>
      <c r="V14" s="160">
        <f>ROUND(E14*U14,2)</f>
        <v>5.72</v>
      </c>
      <c r="W14" s="160"/>
      <c r="X14" s="160" t="s">
        <v>410</v>
      </c>
      <c r="Y14" s="160" t="s">
        <v>361</v>
      </c>
      <c r="Z14" s="150"/>
      <c r="AA14" s="150"/>
      <c r="AB14" s="150"/>
      <c r="AC14" s="150"/>
      <c r="AD14" s="150"/>
      <c r="AE14" s="150"/>
      <c r="AF14" s="150"/>
      <c r="AG14" s="150" t="s">
        <v>411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2" x14ac:dyDescent="0.25">
      <c r="A15" s="157"/>
      <c r="B15" s="158"/>
      <c r="C15" s="266" t="s">
        <v>532</v>
      </c>
      <c r="D15" s="267"/>
      <c r="E15" s="267"/>
      <c r="F15" s="267"/>
      <c r="G15" s="267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60"/>
      <c r="Z15" s="150"/>
      <c r="AA15" s="150"/>
      <c r="AB15" s="150"/>
      <c r="AC15" s="150"/>
      <c r="AD15" s="150"/>
      <c r="AE15" s="150"/>
      <c r="AF15" s="150"/>
      <c r="AG15" s="150" t="s">
        <v>413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76" t="str">
        <f>C15</f>
        <v>s vybouráním lože, s přemístěním hmot na skládku na vzdálenost do 3 m nebo naložením na dopravní prostředek</v>
      </c>
      <c r="BB15" s="150"/>
      <c r="BC15" s="150"/>
      <c r="BD15" s="150"/>
      <c r="BE15" s="150"/>
      <c r="BF15" s="150"/>
      <c r="BG15" s="150"/>
      <c r="BH15" s="150"/>
    </row>
    <row r="16" spans="1:60" outlineLevel="2" x14ac:dyDescent="0.25">
      <c r="A16" s="157"/>
      <c r="B16" s="158"/>
      <c r="C16" s="184" t="s">
        <v>533</v>
      </c>
      <c r="D16" s="182"/>
      <c r="E16" s="183">
        <v>71.5</v>
      </c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60"/>
      <c r="Z16" s="150"/>
      <c r="AA16" s="150"/>
      <c r="AB16" s="150"/>
      <c r="AC16" s="150"/>
      <c r="AD16" s="150"/>
      <c r="AE16" s="150"/>
      <c r="AF16" s="150"/>
      <c r="AG16" s="150" t="s">
        <v>415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5">
      <c r="A17" s="169">
        <v>4</v>
      </c>
      <c r="B17" s="170" t="s">
        <v>534</v>
      </c>
      <c r="C17" s="178" t="s">
        <v>535</v>
      </c>
      <c r="D17" s="171" t="s">
        <v>446</v>
      </c>
      <c r="E17" s="172">
        <v>29</v>
      </c>
      <c r="F17" s="173"/>
      <c r="G17" s="174">
        <f>ROUND(E17*F17,2)</f>
        <v>0</v>
      </c>
      <c r="H17" s="173"/>
      <c r="I17" s="174">
        <f>ROUND(E17*H17,2)</f>
        <v>0</v>
      </c>
      <c r="J17" s="173"/>
      <c r="K17" s="174">
        <f>ROUND(E17*J17,2)</f>
        <v>0</v>
      </c>
      <c r="L17" s="174">
        <v>21</v>
      </c>
      <c r="M17" s="174">
        <f>G17*(1+L17/100)</f>
        <v>0</v>
      </c>
      <c r="N17" s="172">
        <v>0</v>
      </c>
      <c r="O17" s="172">
        <f>ROUND(E17*N17,2)</f>
        <v>0</v>
      </c>
      <c r="P17" s="172">
        <v>0.2</v>
      </c>
      <c r="Q17" s="172">
        <f>ROUND(E17*P17,2)</f>
        <v>5.8</v>
      </c>
      <c r="R17" s="174"/>
      <c r="S17" s="174" t="s">
        <v>443</v>
      </c>
      <c r="T17" s="175" t="s">
        <v>359</v>
      </c>
      <c r="U17" s="160">
        <v>0.1</v>
      </c>
      <c r="V17" s="160">
        <f>ROUND(E17*U17,2)</f>
        <v>2.9</v>
      </c>
      <c r="W17" s="160"/>
      <c r="X17" s="160" t="s">
        <v>410</v>
      </c>
      <c r="Y17" s="160" t="s">
        <v>361</v>
      </c>
      <c r="Z17" s="150"/>
      <c r="AA17" s="150"/>
      <c r="AB17" s="150"/>
      <c r="AC17" s="150"/>
      <c r="AD17" s="150"/>
      <c r="AE17" s="150"/>
      <c r="AF17" s="150"/>
      <c r="AG17" s="150" t="s">
        <v>411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2" x14ac:dyDescent="0.25">
      <c r="A18" s="157"/>
      <c r="B18" s="158"/>
      <c r="C18" s="184" t="s">
        <v>536</v>
      </c>
      <c r="D18" s="182"/>
      <c r="E18" s="183">
        <v>29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60"/>
      <c r="Z18" s="150"/>
      <c r="AA18" s="150"/>
      <c r="AB18" s="150"/>
      <c r="AC18" s="150"/>
      <c r="AD18" s="150"/>
      <c r="AE18" s="150"/>
      <c r="AF18" s="150"/>
      <c r="AG18" s="150" t="s">
        <v>415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5">
      <c r="A19" s="169">
        <v>5</v>
      </c>
      <c r="B19" s="170" t="s">
        <v>537</v>
      </c>
      <c r="C19" s="178" t="s">
        <v>538</v>
      </c>
      <c r="D19" s="171" t="s">
        <v>446</v>
      </c>
      <c r="E19" s="172">
        <v>29</v>
      </c>
      <c r="F19" s="173"/>
      <c r="G19" s="174">
        <f>ROUND(E19*F19,2)</f>
        <v>0</v>
      </c>
      <c r="H19" s="173"/>
      <c r="I19" s="174">
        <f>ROUND(E19*H19,2)</f>
        <v>0</v>
      </c>
      <c r="J19" s="173"/>
      <c r="K19" s="174">
        <f>ROUND(E19*J19,2)</f>
        <v>0</v>
      </c>
      <c r="L19" s="174">
        <v>21</v>
      </c>
      <c r="M19" s="174">
        <f>G19*(1+L19/100)</f>
        <v>0</v>
      </c>
      <c r="N19" s="172">
        <v>0</v>
      </c>
      <c r="O19" s="172">
        <f>ROUND(E19*N19,2)</f>
        <v>0</v>
      </c>
      <c r="P19" s="172">
        <v>0.33</v>
      </c>
      <c r="Q19" s="172">
        <f>ROUND(E19*P19,2)</f>
        <v>9.57</v>
      </c>
      <c r="R19" s="174"/>
      <c r="S19" s="174" t="s">
        <v>443</v>
      </c>
      <c r="T19" s="175" t="s">
        <v>359</v>
      </c>
      <c r="U19" s="160">
        <v>0.53</v>
      </c>
      <c r="V19" s="160">
        <f>ROUND(E19*U19,2)</f>
        <v>15.37</v>
      </c>
      <c r="W19" s="160"/>
      <c r="X19" s="160" t="s">
        <v>410</v>
      </c>
      <c r="Y19" s="160" t="s">
        <v>361</v>
      </c>
      <c r="Z19" s="150"/>
      <c r="AA19" s="150"/>
      <c r="AB19" s="150"/>
      <c r="AC19" s="150"/>
      <c r="AD19" s="150"/>
      <c r="AE19" s="150"/>
      <c r="AF19" s="150"/>
      <c r="AG19" s="150" t="s">
        <v>411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2" x14ac:dyDescent="0.25">
      <c r="A20" s="157"/>
      <c r="B20" s="158"/>
      <c r="C20" s="184" t="s">
        <v>536</v>
      </c>
      <c r="D20" s="182"/>
      <c r="E20" s="183">
        <v>29</v>
      </c>
      <c r="F20" s="160"/>
      <c r="G20" s="160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60"/>
      <c r="Z20" s="150"/>
      <c r="AA20" s="150"/>
      <c r="AB20" s="150"/>
      <c r="AC20" s="150"/>
      <c r="AD20" s="150"/>
      <c r="AE20" s="150"/>
      <c r="AF20" s="150"/>
      <c r="AG20" s="150" t="s">
        <v>415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5">
      <c r="A21" s="169">
        <v>6</v>
      </c>
      <c r="B21" s="170" t="s">
        <v>539</v>
      </c>
      <c r="C21" s="178" t="s">
        <v>540</v>
      </c>
      <c r="D21" s="171" t="s">
        <v>426</v>
      </c>
      <c r="E21" s="172">
        <v>50.277500000000003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0</v>
      </c>
      <c r="O21" s="172">
        <f>ROUND(E21*N21,2)</f>
        <v>0</v>
      </c>
      <c r="P21" s="172">
        <v>0</v>
      </c>
      <c r="Q21" s="172">
        <f>ROUND(E21*P21,2)</f>
        <v>0</v>
      </c>
      <c r="R21" s="174" t="s">
        <v>447</v>
      </c>
      <c r="S21" s="174" t="s">
        <v>358</v>
      </c>
      <c r="T21" s="175" t="s">
        <v>409</v>
      </c>
      <c r="U21" s="160">
        <v>0.746</v>
      </c>
      <c r="V21" s="160">
        <f>ROUND(E21*U21,2)</f>
        <v>37.51</v>
      </c>
      <c r="W21" s="160"/>
      <c r="X21" s="160" t="s">
        <v>427</v>
      </c>
      <c r="Y21" s="160" t="s">
        <v>361</v>
      </c>
      <c r="Z21" s="150"/>
      <c r="AA21" s="150"/>
      <c r="AB21" s="150"/>
      <c r="AC21" s="150"/>
      <c r="AD21" s="150"/>
      <c r="AE21" s="150"/>
      <c r="AF21" s="150"/>
      <c r="AG21" s="150" t="s">
        <v>428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2" x14ac:dyDescent="0.25">
      <c r="A22" s="157"/>
      <c r="B22" s="158"/>
      <c r="C22" s="184" t="s">
        <v>430</v>
      </c>
      <c r="D22" s="182"/>
      <c r="E22" s="183"/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60"/>
      <c r="Z22" s="150"/>
      <c r="AA22" s="150"/>
      <c r="AB22" s="150"/>
      <c r="AC22" s="150"/>
      <c r="AD22" s="150"/>
      <c r="AE22" s="150"/>
      <c r="AF22" s="150"/>
      <c r="AG22" s="150" t="s">
        <v>415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3" x14ac:dyDescent="0.25">
      <c r="A23" s="157"/>
      <c r="B23" s="158"/>
      <c r="C23" s="184" t="s">
        <v>541</v>
      </c>
      <c r="D23" s="182"/>
      <c r="E23" s="183"/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60"/>
      <c r="Z23" s="150"/>
      <c r="AA23" s="150"/>
      <c r="AB23" s="150"/>
      <c r="AC23" s="150"/>
      <c r="AD23" s="150"/>
      <c r="AE23" s="150"/>
      <c r="AF23" s="150"/>
      <c r="AG23" s="150" t="s">
        <v>415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3" x14ac:dyDescent="0.25">
      <c r="A24" s="157"/>
      <c r="B24" s="158"/>
      <c r="C24" s="184" t="s">
        <v>542</v>
      </c>
      <c r="D24" s="182"/>
      <c r="E24" s="183">
        <v>50.277500000000003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60"/>
      <c r="Z24" s="150"/>
      <c r="AA24" s="150"/>
      <c r="AB24" s="150"/>
      <c r="AC24" s="150"/>
      <c r="AD24" s="150"/>
      <c r="AE24" s="150"/>
      <c r="AF24" s="150"/>
      <c r="AG24" s="150" t="s">
        <v>415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ht="20.399999999999999" outlineLevel="1" x14ac:dyDescent="0.25">
      <c r="A25" s="169">
        <v>7</v>
      </c>
      <c r="B25" s="170" t="s">
        <v>543</v>
      </c>
      <c r="C25" s="178" t="s">
        <v>544</v>
      </c>
      <c r="D25" s="171" t="s">
        <v>426</v>
      </c>
      <c r="E25" s="172">
        <v>50.277500000000003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4" t="s">
        <v>447</v>
      </c>
      <c r="S25" s="174" t="s">
        <v>358</v>
      </c>
      <c r="T25" s="175" t="s">
        <v>409</v>
      </c>
      <c r="U25" s="160">
        <v>0.01</v>
      </c>
      <c r="V25" s="160">
        <f>ROUND(E25*U25,2)</f>
        <v>0.5</v>
      </c>
      <c r="W25" s="160"/>
      <c r="X25" s="160" t="s">
        <v>427</v>
      </c>
      <c r="Y25" s="160" t="s">
        <v>361</v>
      </c>
      <c r="Z25" s="150"/>
      <c r="AA25" s="150"/>
      <c r="AB25" s="150"/>
      <c r="AC25" s="150"/>
      <c r="AD25" s="150"/>
      <c r="AE25" s="150"/>
      <c r="AF25" s="150"/>
      <c r="AG25" s="150" t="s">
        <v>428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2" x14ac:dyDescent="0.25">
      <c r="A26" s="157"/>
      <c r="B26" s="158"/>
      <c r="C26" s="184" t="s">
        <v>430</v>
      </c>
      <c r="D26" s="182"/>
      <c r="E26" s="183"/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60"/>
      <c r="Z26" s="150"/>
      <c r="AA26" s="150"/>
      <c r="AB26" s="150"/>
      <c r="AC26" s="150"/>
      <c r="AD26" s="150"/>
      <c r="AE26" s="150"/>
      <c r="AF26" s="150"/>
      <c r="AG26" s="150" t="s">
        <v>415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3" x14ac:dyDescent="0.25">
      <c r="A27" s="157"/>
      <c r="B27" s="158"/>
      <c r="C27" s="184" t="s">
        <v>541</v>
      </c>
      <c r="D27" s="182"/>
      <c r="E27" s="183"/>
      <c r="F27" s="160"/>
      <c r="G27" s="160"/>
      <c r="H27" s="160"/>
      <c r="I27" s="160"/>
      <c r="J27" s="160"/>
      <c r="K27" s="160"/>
      <c r="L27" s="160"/>
      <c r="M27" s="160"/>
      <c r="N27" s="159"/>
      <c r="O27" s="159"/>
      <c r="P27" s="159"/>
      <c r="Q27" s="159"/>
      <c r="R27" s="160"/>
      <c r="S27" s="160"/>
      <c r="T27" s="160"/>
      <c r="U27" s="160"/>
      <c r="V27" s="160"/>
      <c r="W27" s="160"/>
      <c r="X27" s="160"/>
      <c r="Y27" s="160"/>
      <c r="Z27" s="150"/>
      <c r="AA27" s="150"/>
      <c r="AB27" s="150"/>
      <c r="AC27" s="150"/>
      <c r="AD27" s="150"/>
      <c r="AE27" s="150"/>
      <c r="AF27" s="150"/>
      <c r="AG27" s="150" t="s">
        <v>415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3" x14ac:dyDescent="0.25">
      <c r="A28" s="157"/>
      <c r="B28" s="158"/>
      <c r="C28" s="184" t="s">
        <v>542</v>
      </c>
      <c r="D28" s="182"/>
      <c r="E28" s="183">
        <v>50.277500000000003</v>
      </c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60"/>
      <c r="Z28" s="150"/>
      <c r="AA28" s="150"/>
      <c r="AB28" s="150"/>
      <c r="AC28" s="150"/>
      <c r="AD28" s="150"/>
      <c r="AE28" s="150"/>
      <c r="AF28" s="150"/>
      <c r="AG28" s="150" t="s">
        <v>415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5">
      <c r="A29" s="169">
        <v>8</v>
      </c>
      <c r="B29" s="170" t="s">
        <v>545</v>
      </c>
      <c r="C29" s="178" t="s">
        <v>546</v>
      </c>
      <c r="D29" s="171" t="s">
        <v>426</v>
      </c>
      <c r="E29" s="172">
        <v>703.88499999999999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0</v>
      </c>
      <c r="O29" s="172">
        <f>ROUND(E29*N29,2)</f>
        <v>0</v>
      </c>
      <c r="P29" s="172">
        <v>0</v>
      </c>
      <c r="Q29" s="172">
        <f>ROUND(E29*P29,2)</f>
        <v>0</v>
      </c>
      <c r="R29" s="174" t="s">
        <v>447</v>
      </c>
      <c r="S29" s="174" t="s">
        <v>358</v>
      </c>
      <c r="T29" s="175" t="s">
        <v>409</v>
      </c>
      <c r="U29" s="160">
        <v>0</v>
      </c>
      <c r="V29" s="160">
        <f>ROUND(E29*U29,2)</f>
        <v>0</v>
      </c>
      <c r="W29" s="160"/>
      <c r="X29" s="160" t="s">
        <v>427</v>
      </c>
      <c r="Y29" s="160" t="s">
        <v>361</v>
      </c>
      <c r="Z29" s="150"/>
      <c r="AA29" s="150"/>
      <c r="AB29" s="150"/>
      <c r="AC29" s="150"/>
      <c r="AD29" s="150"/>
      <c r="AE29" s="150"/>
      <c r="AF29" s="150"/>
      <c r="AG29" s="150" t="s">
        <v>428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2" x14ac:dyDescent="0.25">
      <c r="A30" s="157"/>
      <c r="B30" s="158"/>
      <c r="C30" s="184" t="s">
        <v>430</v>
      </c>
      <c r="D30" s="182"/>
      <c r="E30" s="183"/>
      <c r="F30" s="160"/>
      <c r="G30" s="160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60"/>
      <c r="Z30" s="150"/>
      <c r="AA30" s="150"/>
      <c r="AB30" s="150"/>
      <c r="AC30" s="150"/>
      <c r="AD30" s="150"/>
      <c r="AE30" s="150"/>
      <c r="AF30" s="150"/>
      <c r="AG30" s="150" t="s">
        <v>415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3" x14ac:dyDescent="0.25">
      <c r="A31" s="157"/>
      <c r="B31" s="158"/>
      <c r="C31" s="184" t="s">
        <v>541</v>
      </c>
      <c r="D31" s="182"/>
      <c r="E31" s="183"/>
      <c r="F31" s="160"/>
      <c r="G31" s="16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60"/>
      <c r="Z31" s="150"/>
      <c r="AA31" s="150"/>
      <c r="AB31" s="150"/>
      <c r="AC31" s="150"/>
      <c r="AD31" s="150"/>
      <c r="AE31" s="150"/>
      <c r="AF31" s="150"/>
      <c r="AG31" s="150" t="s">
        <v>415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3" x14ac:dyDescent="0.25">
      <c r="A32" s="157"/>
      <c r="B32" s="158"/>
      <c r="C32" s="184" t="s">
        <v>547</v>
      </c>
      <c r="D32" s="182"/>
      <c r="E32" s="183">
        <v>703.88499999999999</v>
      </c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60"/>
      <c r="Z32" s="150"/>
      <c r="AA32" s="150"/>
      <c r="AB32" s="150"/>
      <c r="AC32" s="150"/>
      <c r="AD32" s="150"/>
      <c r="AE32" s="150"/>
      <c r="AF32" s="150"/>
      <c r="AG32" s="150" t="s">
        <v>415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5">
      <c r="A33" s="169">
        <v>9</v>
      </c>
      <c r="B33" s="170" t="s">
        <v>441</v>
      </c>
      <c r="C33" s="178" t="s">
        <v>442</v>
      </c>
      <c r="D33" s="171" t="s">
        <v>426</v>
      </c>
      <c r="E33" s="172">
        <v>50.277500000000003</v>
      </c>
      <c r="F33" s="173"/>
      <c r="G33" s="174">
        <f>ROUND(E33*F33,2)</f>
        <v>0</v>
      </c>
      <c r="H33" s="173"/>
      <c r="I33" s="174">
        <f>ROUND(E33*H33,2)</f>
        <v>0</v>
      </c>
      <c r="J33" s="173"/>
      <c r="K33" s="174">
        <f>ROUND(E33*J33,2)</f>
        <v>0</v>
      </c>
      <c r="L33" s="174">
        <v>21</v>
      </c>
      <c r="M33" s="174">
        <f>G33*(1+L33/100)</f>
        <v>0</v>
      </c>
      <c r="N33" s="172">
        <v>0</v>
      </c>
      <c r="O33" s="172">
        <f>ROUND(E33*N33,2)</f>
        <v>0</v>
      </c>
      <c r="P33" s="172">
        <v>0</v>
      </c>
      <c r="Q33" s="172">
        <f>ROUND(E33*P33,2)</f>
        <v>0</v>
      </c>
      <c r="R33" s="174"/>
      <c r="S33" s="174" t="s">
        <v>443</v>
      </c>
      <c r="T33" s="175" t="s">
        <v>359</v>
      </c>
      <c r="U33" s="160">
        <v>0</v>
      </c>
      <c r="V33" s="160">
        <f>ROUND(E33*U33,2)</f>
        <v>0</v>
      </c>
      <c r="W33" s="160"/>
      <c r="X33" s="160" t="s">
        <v>427</v>
      </c>
      <c r="Y33" s="160" t="s">
        <v>361</v>
      </c>
      <c r="Z33" s="150"/>
      <c r="AA33" s="150"/>
      <c r="AB33" s="150"/>
      <c r="AC33" s="150"/>
      <c r="AD33" s="150"/>
      <c r="AE33" s="150"/>
      <c r="AF33" s="150"/>
      <c r="AG33" s="150" t="s">
        <v>428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2" x14ac:dyDescent="0.25">
      <c r="A34" s="157"/>
      <c r="B34" s="158"/>
      <c r="C34" s="184" t="s">
        <v>430</v>
      </c>
      <c r="D34" s="182"/>
      <c r="E34" s="183"/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60"/>
      <c r="Z34" s="150"/>
      <c r="AA34" s="150"/>
      <c r="AB34" s="150"/>
      <c r="AC34" s="150"/>
      <c r="AD34" s="150"/>
      <c r="AE34" s="150"/>
      <c r="AF34" s="150"/>
      <c r="AG34" s="150" t="s">
        <v>415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3" x14ac:dyDescent="0.25">
      <c r="A35" s="157"/>
      <c r="B35" s="158"/>
      <c r="C35" s="184" t="s">
        <v>541</v>
      </c>
      <c r="D35" s="182"/>
      <c r="E35" s="183"/>
      <c r="F35" s="160"/>
      <c r="G35" s="16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60"/>
      <c r="Z35" s="150"/>
      <c r="AA35" s="150"/>
      <c r="AB35" s="150"/>
      <c r="AC35" s="150"/>
      <c r="AD35" s="150"/>
      <c r="AE35" s="150"/>
      <c r="AF35" s="150"/>
      <c r="AG35" s="150" t="s">
        <v>415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3" x14ac:dyDescent="0.25">
      <c r="A36" s="157"/>
      <c r="B36" s="158"/>
      <c r="C36" s="184" t="s">
        <v>542</v>
      </c>
      <c r="D36" s="182"/>
      <c r="E36" s="183">
        <v>50.277500000000003</v>
      </c>
      <c r="F36" s="160"/>
      <c r="G36" s="16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60"/>
      <c r="Z36" s="150"/>
      <c r="AA36" s="150"/>
      <c r="AB36" s="150"/>
      <c r="AC36" s="150"/>
      <c r="AD36" s="150"/>
      <c r="AE36" s="150"/>
      <c r="AF36" s="150"/>
      <c r="AG36" s="150" t="s">
        <v>415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x14ac:dyDescent="0.25">
      <c r="A37" s="162" t="s">
        <v>353</v>
      </c>
      <c r="B37" s="163" t="s">
        <v>271</v>
      </c>
      <c r="C37" s="177" t="s">
        <v>272</v>
      </c>
      <c r="D37" s="164"/>
      <c r="E37" s="165"/>
      <c r="F37" s="166"/>
      <c r="G37" s="166">
        <f>SUMIF(AG38:AG62,"&lt;&gt;NOR",G38:G62)</f>
        <v>0</v>
      </c>
      <c r="H37" s="166"/>
      <c r="I37" s="166">
        <f>SUM(I38:I62)</f>
        <v>0</v>
      </c>
      <c r="J37" s="166"/>
      <c r="K37" s="166">
        <f>SUM(K38:K62)</f>
        <v>0</v>
      </c>
      <c r="L37" s="166"/>
      <c r="M37" s="166">
        <f>SUM(M38:M62)</f>
        <v>0</v>
      </c>
      <c r="N37" s="165"/>
      <c r="O37" s="165">
        <f>SUM(O38:O62)</f>
        <v>0</v>
      </c>
      <c r="P37" s="165"/>
      <c r="Q37" s="165">
        <f>SUM(Q38:Q62)</f>
        <v>7.3900000000000006</v>
      </c>
      <c r="R37" s="166"/>
      <c r="S37" s="166"/>
      <c r="T37" s="167"/>
      <c r="U37" s="161"/>
      <c r="V37" s="161">
        <f>SUM(V38:V62)</f>
        <v>55.660000000000004</v>
      </c>
      <c r="W37" s="161"/>
      <c r="X37" s="161"/>
      <c r="Y37" s="161"/>
      <c r="AG37" t="s">
        <v>354</v>
      </c>
    </row>
    <row r="38" spans="1:60" outlineLevel="1" x14ac:dyDescent="0.25">
      <c r="A38" s="169">
        <v>10</v>
      </c>
      <c r="B38" s="170" t="s">
        <v>548</v>
      </c>
      <c r="C38" s="178" t="s">
        <v>549</v>
      </c>
      <c r="D38" s="171" t="s">
        <v>422</v>
      </c>
      <c r="E38" s="172">
        <v>41.62</v>
      </c>
      <c r="F38" s="173"/>
      <c r="G38" s="174">
        <f>ROUND(E38*F38,2)</f>
        <v>0</v>
      </c>
      <c r="H38" s="173"/>
      <c r="I38" s="174">
        <f>ROUND(E38*H38,2)</f>
        <v>0</v>
      </c>
      <c r="J38" s="173"/>
      <c r="K38" s="174">
        <f>ROUND(E38*J38,2)</f>
        <v>0</v>
      </c>
      <c r="L38" s="174">
        <v>21</v>
      </c>
      <c r="M38" s="174">
        <f>G38*(1+L38/100)</f>
        <v>0</v>
      </c>
      <c r="N38" s="172">
        <v>0</v>
      </c>
      <c r="O38" s="172">
        <f>ROUND(E38*N38,2)</f>
        <v>0</v>
      </c>
      <c r="P38" s="172">
        <v>7.0000000000000007E-2</v>
      </c>
      <c r="Q38" s="172">
        <f>ROUND(E38*P38,2)</f>
        <v>2.91</v>
      </c>
      <c r="R38" s="174" t="s">
        <v>408</v>
      </c>
      <c r="S38" s="174" t="s">
        <v>358</v>
      </c>
      <c r="T38" s="175" t="s">
        <v>409</v>
      </c>
      <c r="U38" s="160">
        <v>0.64</v>
      </c>
      <c r="V38" s="160">
        <f>ROUND(E38*U38,2)</f>
        <v>26.64</v>
      </c>
      <c r="W38" s="160"/>
      <c r="X38" s="160" t="s">
        <v>410</v>
      </c>
      <c r="Y38" s="160" t="s">
        <v>361</v>
      </c>
      <c r="Z38" s="150"/>
      <c r="AA38" s="150"/>
      <c r="AB38" s="150"/>
      <c r="AC38" s="150"/>
      <c r="AD38" s="150"/>
      <c r="AE38" s="150"/>
      <c r="AF38" s="150"/>
      <c r="AG38" s="150" t="s">
        <v>411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2" x14ac:dyDescent="0.25">
      <c r="A39" s="157"/>
      <c r="B39" s="158"/>
      <c r="C39" s="184" t="s">
        <v>550</v>
      </c>
      <c r="D39" s="182"/>
      <c r="E39" s="183">
        <v>41.62</v>
      </c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60"/>
      <c r="Z39" s="150"/>
      <c r="AA39" s="150"/>
      <c r="AB39" s="150"/>
      <c r="AC39" s="150"/>
      <c r="AD39" s="150"/>
      <c r="AE39" s="150"/>
      <c r="AF39" s="150"/>
      <c r="AG39" s="150" t="s">
        <v>415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ht="20.399999999999999" outlineLevel="1" x14ac:dyDescent="0.25">
      <c r="A40" s="169">
        <v>11</v>
      </c>
      <c r="B40" s="170" t="s">
        <v>551</v>
      </c>
      <c r="C40" s="178" t="s">
        <v>552</v>
      </c>
      <c r="D40" s="171" t="s">
        <v>407</v>
      </c>
      <c r="E40" s="172">
        <v>2.0356800000000002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0</v>
      </c>
      <c r="O40" s="172">
        <f>ROUND(E40*N40,2)</f>
        <v>0</v>
      </c>
      <c r="P40" s="172">
        <v>2.2000000000000002</v>
      </c>
      <c r="Q40" s="172">
        <f>ROUND(E40*P40,2)</f>
        <v>4.4800000000000004</v>
      </c>
      <c r="R40" s="174" t="s">
        <v>408</v>
      </c>
      <c r="S40" s="174" t="s">
        <v>358</v>
      </c>
      <c r="T40" s="175" t="s">
        <v>409</v>
      </c>
      <c r="U40" s="160">
        <v>5.87</v>
      </c>
      <c r="V40" s="160">
        <f>ROUND(E40*U40,2)</f>
        <v>11.95</v>
      </c>
      <c r="W40" s="160"/>
      <c r="X40" s="160" t="s">
        <v>410</v>
      </c>
      <c r="Y40" s="160" t="s">
        <v>361</v>
      </c>
      <c r="Z40" s="150"/>
      <c r="AA40" s="150"/>
      <c r="AB40" s="150"/>
      <c r="AC40" s="150"/>
      <c r="AD40" s="150"/>
      <c r="AE40" s="150"/>
      <c r="AF40" s="150"/>
      <c r="AG40" s="150" t="s">
        <v>411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2" x14ac:dyDescent="0.25">
      <c r="A41" s="157"/>
      <c r="B41" s="158"/>
      <c r="C41" s="184" t="s">
        <v>553</v>
      </c>
      <c r="D41" s="182"/>
      <c r="E41" s="183">
        <v>2.0356800000000002</v>
      </c>
      <c r="F41" s="160"/>
      <c r="G41" s="160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60"/>
      <c r="Z41" s="150"/>
      <c r="AA41" s="150"/>
      <c r="AB41" s="150"/>
      <c r="AC41" s="150"/>
      <c r="AD41" s="150"/>
      <c r="AE41" s="150"/>
      <c r="AF41" s="150"/>
      <c r="AG41" s="150" t="s">
        <v>415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5">
      <c r="A42" s="169">
        <v>12</v>
      </c>
      <c r="B42" s="170" t="s">
        <v>424</v>
      </c>
      <c r="C42" s="178" t="s">
        <v>425</v>
      </c>
      <c r="D42" s="171" t="s">
        <v>426</v>
      </c>
      <c r="E42" s="172">
        <v>7.3918999999999997</v>
      </c>
      <c r="F42" s="173"/>
      <c r="G42" s="174">
        <f>ROUND(E42*F42,2)</f>
        <v>0</v>
      </c>
      <c r="H42" s="173"/>
      <c r="I42" s="174">
        <f>ROUND(E42*H42,2)</f>
        <v>0</v>
      </c>
      <c r="J42" s="173"/>
      <c r="K42" s="174">
        <f>ROUND(E42*J42,2)</f>
        <v>0</v>
      </c>
      <c r="L42" s="174">
        <v>21</v>
      </c>
      <c r="M42" s="174">
        <f>G42*(1+L42/100)</f>
        <v>0</v>
      </c>
      <c r="N42" s="172">
        <v>0</v>
      </c>
      <c r="O42" s="172">
        <f>ROUND(E42*N42,2)</f>
        <v>0</v>
      </c>
      <c r="P42" s="172">
        <v>0</v>
      </c>
      <c r="Q42" s="172">
        <f>ROUND(E42*P42,2)</f>
        <v>0</v>
      </c>
      <c r="R42" s="174" t="s">
        <v>408</v>
      </c>
      <c r="S42" s="174" t="s">
        <v>358</v>
      </c>
      <c r="T42" s="175" t="s">
        <v>409</v>
      </c>
      <c r="U42" s="160">
        <v>0.49</v>
      </c>
      <c r="V42" s="160">
        <f>ROUND(E42*U42,2)</f>
        <v>3.62</v>
      </c>
      <c r="W42" s="160"/>
      <c r="X42" s="160" t="s">
        <v>427</v>
      </c>
      <c r="Y42" s="160" t="s">
        <v>361</v>
      </c>
      <c r="Z42" s="150"/>
      <c r="AA42" s="150"/>
      <c r="AB42" s="150"/>
      <c r="AC42" s="150"/>
      <c r="AD42" s="150"/>
      <c r="AE42" s="150"/>
      <c r="AF42" s="150"/>
      <c r="AG42" s="150" t="s">
        <v>428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2" x14ac:dyDescent="0.25">
      <c r="A43" s="157"/>
      <c r="B43" s="158"/>
      <c r="C43" s="255" t="s">
        <v>429</v>
      </c>
      <c r="D43" s="256"/>
      <c r="E43" s="256"/>
      <c r="F43" s="256"/>
      <c r="G43" s="256"/>
      <c r="H43" s="160"/>
      <c r="I43" s="160"/>
      <c r="J43" s="160"/>
      <c r="K43" s="160"/>
      <c r="L43" s="160"/>
      <c r="M43" s="160"/>
      <c r="N43" s="159"/>
      <c r="O43" s="159"/>
      <c r="P43" s="159"/>
      <c r="Q43" s="159"/>
      <c r="R43" s="160"/>
      <c r="S43" s="160"/>
      <c r="T43" s="160"/>
      <c r="U43" s="160"/>
      <c r="V43" s="160"/>
      <c r="W43" s="160"/>
      <c r="X43" s="160"/>
      <c r="Y43" s="160"/>
      <c r="Z43" s="150"/>
      <c r="AA43" s="150"/>
      <c r="AB43" s="150"/>
      <c r="AC43" s="150"/>
      <c r="AD43" s="150"/>
      <c r="AE43" s="150"/>
      <c r="AF43" s="150"/>
      <c r="AG43" s="150" t="s">
        <v>363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2" x14ac:dyDescent="0.25">
      <c r="A44" s="157"/>
      <c r="B44" s="158"/>
      <c r="C44" s="184" t="s">
        <v>430</v>
      </c>
      <c r="D44" s="182"/>
      <c r="E44" s="183"/>
      <c r="F44" s="160"/>
      <c r="G44" s="160"/>
      <c r="H44" s="160"/>
      <c r="I44" s="160"/>
      <c r="J44" s="160"/>
      <c r="K44" s="160"/>
      <c r="L44" s="160"/>
      <c r="M44" s="160"/>
      <c r="N44" s="159"/>
      <c r="O44" s="159"/>
      <c r="P44" s="159"/>
      <c r="Q44" s="159"/>
      <c r="R44" s="160"/>
      <c r="S44" s="160"/>
      <c r="T44" s="160"/>
      <c r="U44" s="160"/>
      <c r="V44" s="160"/>
      <c r="W44" s="160"/>
      <c r="X44" s="160"/>
      <c r="Y44" s="160"/>
      <c r="Z44" s="150"/>
      <c r="AA44" s="150"/>
      <c r="AB44" s="150"/>
      <c r="AC44" s="150"/>
      <c r="AD44" s="150"/>
      <c r="AE44" s="150"/>
      <c r="AF44" s="150"/>
      <c r="AG44" s="150" t="s">
        <v>415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3" x14ac:dyDescent="0.25">
      <c r="A45" s="157"/>
      <c r="B45" s="158"/>
      <c r="C45" s="184" t="s">
        <v>554</v>
      </c>
      <c r="D45" s="182"/>
      <c r="E45" s="183"/>
      <c r="F45" s="160"/>
      <c r="G45" s="160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60"/>
      <c r="Z45" s="150"/>
      <c r="AA45" s="150"/>
      <c r="AB45" s="150"/>
      <c r="AC45" s="150"/>
      <c r="AD45" s="150"/>
      <c r="AE45" s="150"/>
      <c r="AF45" s="150"/>
      <c r="AG45" s="150" t="s">
        <v>415</v>
      </c>
      <c r="AH45" s="150">
        <v>0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3" x14ac:dyDescent="0.25">
      <c r="A46" s="157"/>
      <c r="B46" s="158"/>
      <c r="C46" s="184" t="s">
        <v>555</v>
      </c>
      <c r="D46" s="182"/>
      <c r="E46" s="183">
        <v>7.3918999999999997</v>
      </c>
      <c r="F46" s="160"/>
      <c r="G46" s="16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60"/>
      <c r="Z46" s="150"/>
      <c r="AA46" s="150"/>
      <c r="AB46" s="150"/>
      <c r="AC46" s="150"/>
      <c r="AD46" s="150"/>
      <c r="AE46" s="150"/>
      <c r="AF46" s="150"/>
      <c r="AG46" s="150" t="s">
        <v>415</v>
      </c>
      <c r="AH46" s="150">
        <v>0</v>
      </c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5">
      <c r="A47" s="169">
        <v>13</v>
      </c>
      <c r="B47" s="170" t="s">
        <v>433</v>
      </c>
      <c r="C47" s="178" t="s">
        <v>434</v>
      </c>
      <c r="D47" s="171" t="s">
        <v>426</v>
      </c>
      <c r="E47" s="172">
        <v>103.48654000000001</v>
      </c>
      <c r="F47" s="173"/>
      <c r="G47" s="174">
        <f>ROUND(E47*F47,2)</f>
        <v>0</v>
      </c>
      <c r="H47" s="173"/>
      <c r="I47" s="174">
        <f>ROUND(E47*H47,2)</f>
        <v>0</v>
      </c>
      <c r="J47" s="173"/>
      <c r="K47" s="174">
        <f>ROUND(E47*J47,2)</f>
        <v>0</v>
      </c>
      <c r="L47" s="174">
        <v>21</v>
      </c>
      <c r="M47" s="174">
        <f>G47*(1+L47/100)</f>
        <v>0</v>
      </c>
      <c r="N47" s="172">
        <v>0</v>
      </c>
      <c r="O47" s="172">
        <f>ROUND(E47*N47,2)</f>
        <v>0</v>
      </c>
      <c r="P47" s="172">
        <v>0</v>
      </c>
      <c r="Q47" s="172">
        <f>ROUND(E47*P47,2)</f>
        <v>0</v>
      </c>
      <c r="R47" s="174" t="s">
        <v>408</v>
      </c>
      <c r="S47" s="174" t="s">
        <v>358</v>
      </c>
      <c r="T47" s="175" t="s">
        <v>409</v>
      </c>
      <c r="U47" s="160">
        <v>0</v>
      </c>
      <c r="V47" s="160">
        <f>ROUND(E47*U47,2)</f>
        <v>0</v>
      </c>
      <c r="W47" s="160"/>
      <c r="X47" s="160" t="s">
        <v>427</v>
      </c>
      <c r="Y47" s="160" t="s">
        <v>361</v>
      </c>
      <c r="Z47" s="150"/>
      <c r="AA47" s="150"/>
      <c r="AB47" s="150"/>
      <c r="AC47" s="150"/>
      <c r="AD47" s="150"/>
      <c r="AE47" s="150"/>
      <c r="AF47" s="150"/>
      <c r="AG47" s="150" t="s">
        <v>428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2" x14ac:dyDescent="0.25">
      <c r="A48" s="157"/>
      <c r="B48" s="158"/>
      <c r="C48" s="184" t="s">
        <v>430</v>
      </c>
      <c r="D48" s="182"/>
      <c r="E48" s="183"/>
      <c r="F48" s="160"/>
      <c r="G48" s="160"/>
      <c r="H48" s="160"/>
      <c r="I48" s="160"/>
      <c r="J48" s="160"/>
      <c r="K48" s="160"/>
      <c r="L48" s="160"/>
      <c r="M48" s="160"/>
      <c r="N48" s="159"/>
      <c r="O48" s="159"/>
      <c r="P48" s="159"/>
      <c r="Q48" s="159"/>
      <c r="R48" s="160"/>
      <c r="S48" s="160"/>
      <c r="T48" s="160"/>
      <c r="U48" s="160"/>
      <c r="V48" s="160"/>
      <c r="W48" s="160"/>
      <c r="X48" s="160"/>
      <c r="Y48" s="160"/>
      <c r="Z48" s="150"/>
      <c r="AA48" s="150"/>
      <c r="AB48" s="150"/>
      <c r="AC48" s="150"/>
      <c r="AD48" s="150"/>
      <c r="AE48" s="150"/>
      <c r="AF48" s="150"/>
      <c r="AG48" s="150" t="s">
        <v>415</v>
      </c>
      <c r="AH48" s="150">
        <v>0</v>
      </c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3" x14ac:dyDescent="0.25">
      <c r="A49" s="157"/>
      <c r="B49" s="158"/>
      <c r="C49" s="184" t="s">
        <v>554</v>
      </c>
      <c r="D49" s="182"/>
      <c r="E49" s="183"/>
      <c r="F49" s="160"/>
      <c r="G49" s="160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60"/>
      <c r="Z49" s="150"/>
      <c r="AA49" s="150"/>
      <c r="AB49" s="150"/>
      <c r="AC49" s="150"/>
      <c r="AD49" s="150"/>
      <c r="AE49" s="150"/>
      <c r="AF49" s="150"/>
      <c r="AG49" s="150" t="s">
        <v>415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3" x14ac:dyDescent="0.25">
      <c r="A50" s="157"/>
      <c r="B50" s="158"/>
      <c r="C50" s="184" t="s">
        <v>556</v>
      </c>
      <c r="D50" s="182"/>
      <c r="E50" s="183">
        <v>103.48654000000001</v>
      </c>
      <c r="F50" s="160"/>
      <c r="G50" s="160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60"/>
      <c r="Z50" s="150"/>
      <c r="AA50" s="150"/>
      <c r="AB50" s="150"/>
      <c r="AC50" s="150"/>
      <c r="AD50" s="150"/>
      <c r="AE50" s="150"/>
      <c r="AF50" s="150"/>
      <c r="AG50" s="150" t="s">
        <v>415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5">
      <c r="A51" s="169">
        <v>14</v>
      </c>
      <c r="B51" s="170" t="s">
        <v>436</v>
      </c>
      <c r="C51" s="178" t="s">
        <v>437</v>
      </c>
      <c r="D51" s="171" t="s">
        <v>426</v>
      </c>
      <c r="E51" s="172">
        <v>7.3918999999999997</v>
      </c>
      <c r="F51" s="173"/>
      <c r="G51" s="174">
        <f>ROUND(E51*F51,2)</f>
        <v>0</v>
      </c>
      <c r="H51" s="173"/>
      <c r="I51" s="174">
        <f>ROUND(E51*H51,2)</f>
        <v>0</v>
      </c>
      <c r="J51" s="173"/>
      <c r="K51" s="174">
        <f>ROUND(E51*J51,2)</f>
        <v>0</v>
      </c>
      <c r="L51" s="174">
        <v>21</v>
      </c>
      <c r="M51" s="174">
        <f>G51*(1+L51/100)</f>
        <v>0</v>
      </c>
      <c r="N51" s="172">
        <v>0</v>
      </c>
      <c r="O51" s="172">
        <f>ROUND(E51*N51,2)</f>
        <v>0</v>
      </c>
      <c r="P51" s="172">
        <v>0</v>
      </c>
      <c r="Q51" s="172">
        <f>ROUND(E51*P51,2)</f>
        <v>0</v>
      </c>
      <c r="R51" s="174" t="s">
        <v>408</v>
      </c>
      <c r="S51" s="174" t="s">
        <v>358</v>
      </c>
      <c r="T51" s="175" t="s">
        <v>409</v>
      </c>
      <c r="U51" s="160">
        <v>0.94</v>
      </c>
      <c r="V51" s="160">
        <f>ROUND(E51*U51,2)</f>
        <v>6.95</v>
      </c>
      <c r="W51" s="160"/>
      <c r="X51" s="160" t="s">
        <v>427</v>
      </c>
      <c r="Y51" s="160" t="s">
        <v>361</v>
      </c>
      <c r="Z51" s="150"/>
      <c r="AA51" s="150"/>
      <c r="AB51" s="150"/>
      <c r="AC51" s="150"/>
      <c r="AD51" s="150"/>
      <c r="AE51" s="150"/>
      <c r="AF51" s="150"/>
      <c r="AG51" s="150" t="s">
        <v>428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2" x14ac:dyDescent="0.25">
      <c r="A52" s="157"/>
      <c r="B52" s="158"/>
      <c r="C52" s="184" t="s">
        <v>430</v>
      </c>
      <c r="D52" s="182"/>
      <c r="E52" s="183"/>
      <c r="F52" s="160"/>
      <c r="G52" s="160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60"/>
      <c r="Z52" s="150"/>
      <c r="AA52" s="150"/>
      <c r="AB52" s="150"/>
      <c r="AC52" s="150"/>
      <c r="AD52" s="150"/>
      <c r="AE52" s="150"/>
      <c r="AF52" s="150"/>
      <c r="AG52" s="150" t="s">
        <v>415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3" x14ac:dyDescent="0.25">
      <c r="A53" s="157"/>
      <c r="B53" s="158"/>
      <c r="C53" s="184" t="s">
        <v>554</v>
      </c>
      <c r="D53" s="182"/>
      <c r="E53" s="183"/>
      <c r="F53" s="160"/>
      <c r="G53" s="160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60"/>
      <c r="Z53" s="150"/>
      <c r="AA53" s="150"/>
      <c r="AB53" s="150"/>
      <c r="AC53" s="150"/>
      <c r="AD53" s="150"/>
      <c r="AE53" s="150"/>
      <c r="AF53" s="150"/>
      <c r="AG53" s="150" t="s">
        <v>415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3" x14ac:dyDescent="0.25">
      <c r="A54" s="157"/>
      <c r="B54" s="158"/>
      <c r="C54" s="184" t="s">
        <v>555</v>
      </c>
      <c r="D54" s="182"/>
      <c r="E54" s="183">
        <v>7.3918999999999997</v>
      </c>
      <c r="F54" s="160"/>
      <c r="G54" s="16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60"/>
      <c r="Z54" s="150"/>
      <c r="AA54" s="150"/>
      <c r="AB54" s="150"/>
      <c r="AC54" s="150"/>
      <c r="AD54" s="150"/>
      <c r="AE54" s="150"/>
      <c r="AF54" s="150"/>
      <c r="AG54" s="150" t="s">
        <v>415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5">
      <c r="A55" s="169">
        <v>15</v>
      </c>
      <c r="B55" s="170" t="s">
        <v>438</v>
      </c>
      <c r="C55" s="178" t="s">
        <v>439</v>
      </c>
      <c r="D55" s="171" t="s">
        <v>426</v>
      </c>
      <c r="E55" s="172">
        <v>59.135170000000002</v>
      </c>
      <c r="F55" s="173"/>
      <c r="G55" s="174">
        <f>ROUND(E55*F55,2)</f>
        <v>0</v>
      </c>
      <c r="H55" s="173"/>
      <c r="I55" s="174">
        <f>ROUND(E55*H55,2)</f>
        <v>0</v>
      </c>
      <c r="J55" s="173"/>
      <c r="K55" s="174">
        <f>ROUND(E55*J55,2)</f>
        <v>0</v>
      </c>
      <c r="L55" s="174">
        <v>21</v>
      </c>
      <c r="M55" s="174">
        <f>G55*(1+L55/100)</f>
        <v>0</v>
      </c>
      <c r="N55" s="172">
        <v>0</v>
      </c>
      <c r="O55" s="172">
        <f>ROUND(E55*N55,2)</f>
        <v>0</v>
      </c>
      <c r="P55" s="172">
        <v>0</v>
      </c>
      <c r="Q55" s="172">
        <f>ROUND(E55*P55,2)</f>
        <v>0</v>
      </c>
      <c r="R55" s="174" t="s">
        <v>408</v>
      </c>
      <c r="S55" s="174" t="s">
        <v>358</v>
      </c>
      <c r="T55" s="175" t="s">
        <v>409</v>
      </c>
      <c r="U55" s="160">
        <v>0.11</v>
      </c>
      <c r="V55" s="160">
        <f>ROUND(E55*U55,2)</f>
        <v>6.5</v>
      </c>
      <c r="W55" s="160"/>
      <c r="X55" s="160" t="s">
        <v>427</v>
      </c>
      <c r="Y55" s="160" t="s">
        <v>361</v>
      </c>
      <c r="Z55" s="150"/>
      <c r="AA55" s="150"/>
      <c r="AB55" s="150"/>
      <c r="AC55" s="150"/>
      <c r="AD55" s="150"/>
      <c r="AE55" s="150"/>
      <c r="AF55" s="150"/>
      <c r="AG55" s="150" t="s">
        <v>428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2" x14ac:dyDescent="0.25">
      <c r="A56" s="157"/>
      <c r="B56" s="158"/>
      <c r="C56" s="184" t="s">
        <v>430</v>
      </c>
      <c r="D56" s="182"/>
      <c r="E56" s="183"/>
      <c r="F56" s="160"/>
      <c r="G56" s="160"/>
      <c r="H56" s="160"/>
      <c r="I56" s="160"/>
      <c r="J56" s="160"/>
      <c r="K56" s="160"/>
      <c r="L56" s="160"/>
      <c r="M56" s="160"/>
      <c r="N56" s="159"/>
      <c r="O56" s="159"/>
      <c r="P56" s="159"/>
      <c r="Q56" s="159"/>
      <c r="R56" s="160"/>
      <c r="S56" s="160"/>
      <c r="T56" s="160"/>
      <c r="U56" s="160"/>
      <c r="V56" s="160"/>
      <c r="W56" s="160"/>
      <c r="X56" s="160"/>
      <c r="Y56" s="160"/>
      <c r="Z56" s="150"/>
      <c r="AA56" s="150"/>
      <c r="AB56" s="150"/>
      <c r="AC56" s="150"/>
      <c r="AD56" s="150"/>
      <c r="AE56" s="150"/>
      <c r="AF56" s="150"/>
      <c r="AG56" s="150" t="s">
        <v>415</v>
      </c>
      <c r="AH56" s="150">
        <v>0</v>
      </c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3" x14ac:dyDescent="0.25">
      <c r="A57" s="157"/>
      <c r="B57" s="158"/>
      <c r="C57" s="184" t="s">
        <v>554</v>
      </c>
      <c r="D57" s="182"/>
      <c r="E57" s="183"/>
      <c r="F57" s="160"/>
      <c r="G57" s="160"/>
      <c r="H57" s="160"/>
      <c r="I57" s="160"/>
      <c r="J57" s="160"/>
      <c r="K57" s="160"/>
      <c r="L57" s="160"/>
      <c r="M57" s="160"/>
      <c r="N57" s="159"/>
      <c r="O57" s="159"/>
      <c r="P57" s="159"/>
      <c r="Q57" s="159"/>
      <c r="R57" s="160"/>
      <c r="S57" s="160"/>
      <c r="T57" s="160"/>
      <c r="U57" s="160"/>
      <c r="V57" s="160"/>
      <c r="W57" s="160"/>
      <c r="X57" s="160"/>
      <c r="Y57" s="160"/>
      <c r="Z57" s="150"/>
      <c r="AA57" s="150"/>
      <c r="AB57" s="150"/>
      <c r="AC57" s="150"/>
      <c r="AD57" s="150"/>
      <c r="AE57" s="150"/>
      <c r="AF57" s="150"/>
      <c r="AG57" s="150" t="s">
        <v>415</v>
      </c>
      <c r="AH57" s="150">
        <v>0</v>
      </c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3" x14ac:dyDescent="0.25">
      <c r="A58" s="157"/>
      <c r="B58" s="158"/>
      <c r="C58" s="184" t="s">
        <v>557</v>
      </c>
      <c r="D58" s="182"/>
      <c r="E58" s="183">
        <v>59.135170000000002</v>
      </c>
      <c r="F58" s="160"/>
      <c r="G58" s="160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60"/>
      <c r="Z58" s="150"/>
      <c r="AA58" s="150"/>
      <c r="AB58" s="150"/>
      <c r="AC58" s="150"/>
      <c r="AD58" s="150"/>
      <c r="AE58" s="150"/>
      <c r="AF58" s="150"/>
      <c r="AG58" s="150" t="s">
        <v>415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5">
      <c r="A59" s="169">
        <v>16</v>
      </c>
      <c r="B59" s="170" t="s">
        <v>441</v>
      </c>
      <c r="C59" s="178" t="s">
        <v>442</v>
      </c>
      <c r="D59" s="171" t="s">
        <v>426</v>
      </c>
      <c r="E59" s="172">
        <v>7.3918999999999997</v>
      </c>
      <c r="F59" s="173"/>
      <c r="G59" s="174">
        <f>ROUND(E59*F59,2)</f>
        <v>0</v>
      </c>
      <c r="H59" s="173"/>
      <c r="I59" s="174">
        <f>ROUND(E59*H59,2)</f>
        <v>0</v>
      </c>
      <c r="J59" s="173"/>
      <c r="K59" s="174">
        <f>ROUND(E59*J59,2)</f>
        <v>0</v>
      </c>
      <c r="L59" s="174">
        <v>21</v>
      </c>
      <c r="M59" s="174">
        <f>G59*(1+L59/100)</f>
        <v>0</v>
      </c>
      <c r="N59" s="172">
        <v>0</v>
      </c>
      <c r="O59" s="172">
        <f>ROUND(E59*N59,2)</f>
        <v>0</v>
      </c>
      <c r="P59" s="172">
        <v>0</v>
      </c>
      <c r="Q59" s="172">
        <f>ROUND(E59*P59,2)</f>
        <v>0</v>
      </c>
      <c r="R59" s="174"/>
      <c r="S59" s="174" t="s">
        <v>443</v>
      </c>
      <c r="T59" s="175" t="s">
        <v>359</v>
      </c>
      <c r="U59" s="160">
        <v>0</v>
      </c>
      <c r="V59" s="160">
        <f>ROUND(E59*U59,2)</f>
        <v>0</v>
      </c>
      <c r="W59" s="160"/>
      <c r="X59" s="160" t="s">
        <v>427</v>
      </c>
      <c r="Y59" s="160" t="s">
        <v>361</v>
      </c>
      <c r="Z59" s="150"/>
      <c r="AA59" s="150"/>
      <c r="AB59" s="150"/>
      <c r="AC59" s="150"/>
      <c r="AD59" s="150"/>
      <c r="AE59" s="150"/>
      <c r="AF59" s="150"/>
      <c r="AG59" s="150" t="s">
        <v>428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2" x14ac:dyDescent="0.25">
      <c r="A60" s="157"/>
      <c r="B60" s="158"/>
      <c r="C60" s="184" t="s">
        <v>430</v>
      </c>
      <c r="D60" s="182"/>
      <c r="E60" s="183"/>
      <c r="F60" s="160"/>
      <c r="G60" s="160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60"/>
      <c r="Z60" s="150"/>
      <c r="AA60" s="150"/>
      <c r="AB60" s="150"/>
      <c r="AC60" s="150"/>
      <c r="AD60" s="150"/>
      <c r="AE60" s="150"/>
      <c r="AF60" s="150"/>
      <c r="AG60" s="150" t="s">
        <v>415</v>
      </c>
      <c r="AH60" s="150">
        <v>0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3" x14ac:dyDescent="0.25">
      <c r="A61" s="157"/>
      <c r="B61" s="158"/>
      <c r="C61" s="184" t="s">
        <v>554</v>
      </c>
      <c r="D61" s="182"/>
      <c r="E61" s="183"/>
      <c r="F61" s="160"/>
      <c r="G61" s="160"/>
      <c r="H61" s="160"/>
      <c r="I61" s="160"/>
      <c r="J61" s="160"/>
      <c r="K61" s="160"/>
      <c r="L61" s="160"/>
      <c r="M61" s="160"/>
      <c r="N61" s="159"/>
      <c r="O61" s="159"/>
      <c r="P61" s="159"/>
      <c r="Q61" s="159"/>
      <c r="R61" s="160"/>
      <c r="S61" s="160"/>
      <c r="T61" s="160"/>
      <c r="U61" s="160"/>
      <c r="V61" s="160"/>
      <c r="W61" s="160"/>
      <c r="X61" s="160"/>
      <c r="Y61" s="160"/>
      <c r="Z61" s="150"/>
      <c r="AA61" s="150"/>
      <c r="AB61" s="150"/>
      <c r="AC61" s="150"/>
      <c r="AD61" s="150"/>
      <c r="AE61" s="150"/>
      <c r="AF61" s="150"/>
      <c r="AG61" s="150" t="s">
        <v>415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3" x14ac:dyDescent="0.25">
      <c r="A62" s="157"/>
      <c r="B62" s="158"/>
      <c r="C62" s="184" t="s">
        <v>555</v>
      </c>
      <c r="D62" s="182"/>
      <c r="E62" s="183">
        <v>7.3918999999999997</v>
      </c>
      <c r="F62" s="160"/>
      <c r="G62" s="160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60"/>
      <c r="Z62" s="150"/>
      <c r="AA62" s="150"/>
      <c r="AB62" s="150"/>
      <c r="AC62" s="150"/>
      <c r="AD62" s="150"/>
      <c r="AE62" s="150"/>
      <c r="AF62" s="150"/>
      <c r="AG62" s="150" t="s">
        <v>415</v>
      </c>
      <c r="AH62" s="150">
        <v>0</v>
      </c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x14ac:dyDescent="0.25">
      <c r="A63" s="3"/>
      <c r="B63" s="4"/>
      <c r="C63" s="179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v>15</v>
      </c>
      <c r="AF63">
        <v>21</v>
      </c>
      <c r="AG63" t="s">
        <v>339</v>
      </c>
    </row>
    <row r="64" spans="1:60" x14ac:dyDescent="0.25">
      <c r="A64" s="153"/>
      <c r="B64" s="154" t="s">
        <v>29</v>
      </c>
      <c r="C64" s="180"/>
      <c r="D64" s="155"/>
      <c r="E64" s="156"/>
      <c r="F64" s="156"/>
      <c r="G64" s="168">
        <f>G8+G37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E64">
        <f>SUMIF(L7:L62,AE63,G7:G62)</f>
        <v>0</v>
      </c>
      <c r="AF64">
        <f>SUMIF(L7:L62,AF63,G7:G62)</f>
        <v>0</v>
      </c>
      <c r="AG64" t="s">
        <v>401</v>
      </c>
    </row>
    <row r="65" spans="3:33" x14ac:dyDescent="0.25">
      <c r="C65" s="181"/>
      <c r="D65" s="10"/>
      <c r="AG65" t="s">
        <v>403</v>
      </c>
    </row>
    <row r="66" spans="3:33" x14ac:dyDescent="0.25">
      <c r="D66" s="10"/>
    </row>
    <row r="67" spans="3:33" x14ac:dyDescent="0.25">
      <c r="D67" s="10"/>
    </row>
    <row r="68" spans="3:33" x14ac:dyDescent="0.25">
      <c r="D68" s="10"/>
    </row>
    <row r="69" spans="3:33" x14ac:dyDescent="0.25">
      <c r="D69" s="10"/>
    </row>
    <row r="70" spans="3:33" x14ac:dyDescent="0.25">
      <c r="D70" s="10"/>
    </row>
    <row r="71" spans="3:33" x14ac:dyDescent="0.25">
      <c r="D71" s="10"/>
    </row>
    <row r="72" spans="3:33" x14ac:dyDescent="0.25">
      <c r="D72" s="10"/>
    </row>
    <row r="73" spans="3:33" x14ac:dyDescent="0.25">
      <c r="D73" s="10"/>
    </row>
    <row r="74" spans="3:33" x14ac:dyDescent="0.25">
      <c r="D74" s="10"/>
    </row>
    <row r="75" spans="3:33" x14ac:dyDescent="0.25">
      <c r="D75" s="10"/>
    </row>
    <row r="76" spans="3:33" x14ac:dyDescent="0.25">
      <c r="D76" s="10"/>
    </row>
    <row r="77" spans="3:33" x14ac:dyDescent="0.25">
      <c r="D77" s="10"/>
    </row>
    <row r="78" spans="3:33" x14ac:dyDescent="0.25">
      <c r="D78" s="10"/>
    </row>
    <row r="79" spans="3:33" x14ac:dyDescent="0.25">
      <c r="D79" s="10"/>
    </row>
    <row r="80" spans="3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g89hhtSYEmToiPbgi3nz8rsduhN4jMP7e4TLfkkcW2wC6+C1BkiHOMTvytpZ6IVtBoyeHV3up+wc4gygkEZ/HA==" saltValue="wflpOp6DVXddBSJMT7jffA==" spinCount="100000" sheet="1" formatRows="0"/>
  <mergeCells count="7">
    <mergeCell ref="C43:G43"/>
    <mergeCell ref="A1:G1"/>
    <mergeCell ref="C2:G2"/>
    <mergeCell ref="C3:G3"/>
    <mergeCell ref="C4:G4"/>
    <mergeCell ref="C10:G10"/>
    <mergeCell ref="C15:G15"/>
  </mergeCells>
  <pageMargins left="0.19685039370078741" right="0.19685039370078741" top="0.59055118110236215" bottom="0.39370078740157483" header="0" footer="0.19685039370078741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C29A8566905EE43B27BE3EB837E23D1" ma:contentTypeVersion="20" ma:contentTypeDescription="Vytvoří nový dokument" ma:contentTypeScope="" ma:versionID="1b547730a9dfa54a6e6ab006e2b7681f">
  <xsd:schema xmlns:xsd="http://www.w3.org/2001/XMLSchema" xmlns:xs="http://www.w3.org/2001/XMLSchema" xmlns:p="http://schemas.microsoft.com/office/2006/metadata/properties" xmlns:ns2="9ff150a7-0dd8-4c18-9463-a952d6568fe2" xmlns:ns3="d4cc1580-2a65-4676-bc43-8335e1d94486" targetNamespace="http://schemas.microsoft.com/office/2006/metadata/properties" ma:root="true" ma:fieldsID="b4d40de1963ba228eeb88a9d81db9063" ns2:_="" ns3:_="">
    <xsd:import namespace="9ff150a7-0dd8-4c18-9463-a952d6568fe2"/>
    <xsd:import namespace="d4cc1580-2a65-4676-bc43-8335e1d9448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DATE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  <xsd:element ref="ns3:Odkaz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150a7-0dd8-4c18-9463-a952d6568fe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29cb2dd-91a4-4f00-a29c-2dee25cc79de}" ma:internalName="TaxCatchAll" ma:showField="CatchAllData" ma:web="9ff150a7-0dd8-4c18-9463-a952d6568f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cc1580-2a65-4676-bc43-8335e1d944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DATE" ma:index="20" nillable="true" ma:displayName="DATE" ma:format="DateOnly" ma:internalName="DATE">
      <xsd:simpleType>
        <xsd:restriction base="dms:DateTime"/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7af5795b-154a-4650-8316-fc4b5658d9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Odkaz" ma:index="27" nillable="true" ma:displayName="Odkaz" ma:format="Hyperlink" ma:internalName="Odkaz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ff150a7-0dd8-4c18-9463-a952d6568fe2" xsi:nil="true"/>
    <Odkaz xmlns="d4cc1580-2a65-4676-bc43-8335e1d94486">
      <Url xsi:nil="true"/>
      <Description xsi:nil="true"/>
    </Odkaz>
    <DATE xmlns="d4cc1580-2a65-4676-bc43-8335e1d94486" xsi:nil="true"/>
    <lcf76f155ced4ddcb4097134ff3c332f xmlns="d4cc1580-2a65-4676-bc43-8335e1d9448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EA282C8-1A86-4740-91E3-4DA173FF110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263C4EF-D957-4EE6-A336-46395B25E3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150a7-0dd8-4c18-9463-a952d6568fe2"/>
    <ds:schemaRef ds:uri="d4cc1580-2a65-4676-bc43-8335e1d944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7051998-1760-4B18-A100-903F8A2465CB}">
  <ds:schemaRefs>
    <ds:schemaRef ds:uri="http://schemas.microsoft.com/office/2006/metadata/properties"/>
    <ds:schemaRef ds:uri="http://schemas.microsoft.com/office/infopath/2007/PartnerControls"/>
    <ds:schemaRef ds:uri="9ff150a7-0dd8-4c18-9463-a952d6568fe2"/>
    <ds:schemaRef ds:uri="d4cc1580-2a65-4676-bc43-8335e1d9448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38</vt:i4>
      </vt:variant>
      <vt:variant>
        <vt:lpstr>Pojmenované oblasti</vt:lpstr>
      </vt:variant>
      <vt:variant>
        <vt:i4>116</vt:i4>
      </vt:variant>
    </vt:vector>
  </HeadingPairs>
  <TitlesOfParts>
    <vt:vector size="154" baseType="lpstr">
      <vt:lpstr>Pokyny pro vyplnění</vt:lpstr>
      <vt:lpstr>Stavba</vt:lpstr>
      <vt:lpstr>VzorPolozky</vt:lpstr>
      <vt:lpstr>00 0 Naklady</vt:lpstr>
      <vt:lpstr>SO 01 B1 Pol</vt:lpstr>
      <vt:lpstr>SO 01 B1.1  Pol</vt:lpstr>
      <vt:lpstr>SO 01 B2 Pol</vt:lpstr>
      <vt:lpstr>SO 01 B3 Pol</vt:lpstr>
      <vt:lpstr>SO 01 B4 Pol</vt:lpstr>
      <vt:lpstr>SO 01 B5 Pol</vt:lpstr>
      <vt:lpstr>SO 01 B6 Pol</vt:lpstr>
      <vt:lpstr>SO 01 B7 Pol</vt:lpstr>
      <vt:lpstr>SO 01 D.1 Pol</vt:lpstr>
      <vt:lpstr>SO 02 1-1 Pol</vt:lpstr>
      <vt:lpstr>SO 02 1-2 Pol</vt:lpstr>
      <vt:lpstr>SO 02 1-3 Pol</vt:lpstr>
      <vt:lpstr>SO 03  kamen.výrobky Pol</vt:lpstr>
      <vt:lpstr>SO 03  mobiliář Pol</vt:lpstr>
      <vt:lpstr>SO 03  zámeč.výrobky Pol</vt:lpstr>
      <vt:lpstr>SO 03 D 01  Pol</vt:lpstr>
      <vt:lpstr>SO 03 ST  1 Pol</vt:lpstr>
      <vt:lpstr>SO 03 ST  2 Pol</vt:lpstr>
      <vt:lpstr>SO 03 ST  3 Pol</vt:lpstr>
      <vt:lpstr>SO 03 ST  4  Pol</vt:lpstr>
      <vt:lpstr>SO 03 ST  5 Pol</vt:lpstr>
      <vt:lpstr>SO 03 ST  6 Pol</vt:lpstr>
      <vt:lpstr>SO 03 ST  8 Pol</vt:lpstr>
      <vt:lpstr>SO 03 ST  9 Pol</vt:lpstr>
      <vt:lpstr>SO 03 ST 10 Pol</vt:lpstr>
      <vt:lpstr>SO 03 ST 11  Pol</vt:lpstr>
      <vt:lpstr>SO 05.1 1a Pol</vt:lpstr>
      <vt:lpstr>SO 05.2 1a Pol</vt:lpstr>
      <vt:lpstr>SO 06 1a Pol</vt:lpstr>
      <vt:lpstr>SO 07 1a Pol</vt:lpstr>
      <vt:lpstr>SO 08 1a Pol</vt:lpstr>
      <vt:lpstr>SO 08 2a Pol</vt:lpstr>
      <vt:lpstr>SO 08 3a Pol</vt:lpstr>
      <vt:lpstr>SO 09 1a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 Naklady'!Názvy_tisku</vt:lpstr>
      <vt:lpstr>'SO 01 B1 Pol'!Názvy_tisku</vt:lpstr>
      <vt:lpstr>'SO 01 B1.1  Pol'!Názvy_tisku</vt:lpstr>
      <vt:lpstr>'SO 01 B2 Pol'!Názvy_tisku</vt:lpstr>
      <vt:lpstr>'SO 01 B3 Pol'!Názvy_tisku</vt:lpstr>
      <vt:lpstr>'SO 01 B4 Pol'!Názvy_tisku</vt:lpstr>
      <vt:lpstr>'SO 01 B5 Pol'!Názvy_tisku</vt:lpstr>
      <vt:lpstr>'SO 01 B6 Pol'!Názvy_tisku</vt:lpstr>
      <vt:lpstr>'SO 01 B7 Pol'!Názvy_tisku</vt:lpstr>
      <vt:lpstr>'SO 01 D.1 Pol'!Názvy_tisku</vt:lpstr>
      <vt:lpstr>'SO 02 1-1 Pol'!Názvy_tisku</vt:lpstr>
      <vt:lpstr>'SO 02 1-2 Pol'!Názvy_tisku</vt:lpstr>
      <vt:lpstr>'SO 02 1-3 Pol'!Názvy_tisku</vt:lpstr>
      <vt:lpstr>'SO 03  kamen.výrobky Pol'!Názvy_tisku</vt:lpstr>
      <vt:lpstr>'SO 03  mobiliář Pol'!Názvy_tisku</vt:lpstr>
      <vt:lpstr>'SO 03  zámeč.výrobky Pol'!Názvy_tisku</vt:lpstr>
      <vt:lpstr>'SO 03 D 01  Pol'!Názvy_tisku</vt:lpstr>
      <vt:lpstr>'SO 03 ST  1 Pol'!Názvy_tisku</vt:lpstr>
      <vt:lpstr>'SO 03 ST  2 Pol'!Názvy_tisku</vt:lpstr>
      <vt:lpstr>'SO 03 ST  3 Pol'!Názvy_tisku</vt:lpstr>
      <vt:lpstr>'SO 03 ST  4  Pol'!Názvy_tisku</vt:lpstr>
      <vt:lpstr>'SO 03 ST  5 Pol'!Názvy_tisku</vt:lpstr>
      <vt:lpstr>'SO 03 ST  6 Pol'!Názvy_tisku</vt:lpstr>
      <vt:lpstr>'SO 03 ST  8 Pol'!Názvy_tisku</vt:lpstr>
      <vt:lpstr>'SO 03 ST  9 Pol'!Názvy_tisku</vt:lpstr>
      <vt:lpstr>'SO 03 ST 10 Pol'!Názvy_tisku</vt:lpstr>
      <vt:lpstr>'SO 03 ST 11  Pol'!Názvy_tisku</vt:lpstr>
      <vt:lpstr>'SO 05.1 1a Pol'!Názvy_tisku</vt:lpstr>
      <vt:lpstr>'SO 05.2 1a Pol'!Názvy_tisku</vt:lpstr>
      <vt:lpstr>'SO 06 1a Pol'!Názvy_tisku</vt:lpstr>
      <vt:lpstr>'SO 07 1a Pol'!Názvy_tisku</vt:lpstr>
      <vt:lpstr>'SO 08 1a Pol'!Názvy_tisku</vt:lpstr>
      <vt:lpstr>'SO 08 2a Pol'!Názvy_tisku</vt:lpstr>
      <vt:lpstr>'SO 08 3a Pol'!Názvy_tisku</vt:lpstr>
      <vt:lpstr>'SO 09 1a Pol'!Názvy_tisku</vt:lpstr>
      <vt:lpstr>oadresa</vt:lpstr>
      <vt:lpstr>Stavba!Objednatel</vt:lpstr>
      <vt:lpstr>Stavba!Objekt</vt:lpstr>
      <vt:lpstr>'00 0 Naklady'!Oblast_tisku</vt:lpstr>
      <vt:lpstr>'SO 01 B1 Pol'!Oblast_tisku</vt:lpstr>
      <vt:lpstr>'SO 01 B1.1  Pol'!Oblast_tisku</vt:lpstr>
      <vt:lpstr>'SO 01 B2 Pol'!Oblast_tisku</vt:lpstr>
      <vt:lpstr>'SO 01 B3 Pol'!Oblast_tisku</vt:lpstr>
      <vt:lpstr>'SO 01 B4 Pol'!Oblast_tisku</vt:lpstr>
      <vt:lpstr>'SO 01 B5 Pol'!Oblast_tisku</vt:lpstr>
      <vt:lpstr>'SO 01 B6 Pol'!Oblast_tisku</vt:lpstr>
      <vt:lpstr>'SO 01 B7 Pol'!Oblast_tisku</vt:lpstr>
      <vt:lpstr>'SO 01 D.1 Pol'!Oblast_tisku</vt:lpstr>
      <vt:lpstr>'SO 02 1-1 Pol'!Oblast_tisku</vt:lpstr>
      <vt:lpstr>'SO 02 1-2 Pol'!Oblast_tisku</vt:lpstr>
      <vt:lpstr>'SO 02 1-3 Pol'!Oblast_tisku</vt:lpstr>
      <vt:lpstr>'SO 03  kamen.výrobky Pol'!Oblast_tisku</vt:lpstr>
      <vt:lpstr>'SO 03  mobiliář Pol'!Oblast_tisku</vt:lpstr>
      <vt:lpstr>'SO 03  zámeč.výrobky Pol'!Oblast_tisku</vt:lpstr>
      <vt:lpstr>'SO 03 D 01  Pol'!Oblast_tisku</vt:lpstr>
      <vt:lpstr>'SO 03 ST  1 Pol'!Oblast_tisku</vt:lpstr>
      <vt:lpstr>'SO 03 ST  2 Pol'!Oblast_tisku</vt:lpstr>
      <vt:lpstr>'SO 03 ST  3 Pol'!Oblast_tisku</vt:lpstr>
      <vt:lpstr>'SO 03 ST  4  Pol'!Oblast_tisku</vt:lpstr>
      <vt:lpstr>'SO 03 ST  5 Pol'!Oblast_tisku</vt:lpstr>
      <vt:lpstr>'SO 03 ST  6 Pol'!Oblast_tisku</vt:lpstr>
      <vt:lpstr>'SO 03 ST  8 Pol'!Oblast_tisku</vt:lpstr>
      <vt:lpstr>'SO 03 ST  9 Pol'!Oblast_tisku</vt:lpstr>
      <vt:lpstr>'SO 03 ST 10 Pol'!Oblast_tisku</vt:lpstr>
      <vt:lpstr>'SO 03 ST 11  Pol'!Oblast_tisku</vt:lpstr>
      <vt:lpstr>'SO 05.1 1a Pol'!Oblast_tisku</vt:lpstr>
      <vt:lpstr>'SO 05.2 1a Pol'!Oblast_tisku</vt:lpstr>
      <vt:lpstr>'SO 06 1a Pol'!Oblast_tisku</vt:lpstr>
      <vt:lpstr>'SO 07 1a Pol'!Oblast_tisku</vt:lpstr>
      <vt:lpstr>'SO 08 1a Pol'!Oblast_tisku</vt:lpstr>
      <vt:lpstr>'SO 08 2a Pol'!Oblast_tisku</vt:lpstr>
      <vt:lpstr>'SO 08 3a Pol'!Oblast_tisku</vt:lpstr>
      <vt:lpstr>'SO 09 1a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Žampachová</dc:creator>
  <cp:lastModifiedBy>Radek Hlaváček</cp:lastModifiedBy>
  <cp:lastPrinted>2026-02-13T14:49:52Z</cp:lastPrinted>
  <dcterms:created xsi:type="dcterms:W3CDTF">2009-04-08T07:15:50Z</dcterms:created>
  <dcterms:modified xsi:type="dcterms:W3CDTF">2026-02-16T09:20:36Z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0x0101008C29A8566905EE43B27BE3EB837E23D1</vt:lpwstr>
  </property>
</Properties>
</file>