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H:\Projekty\2024\Boskovice\Rozpočet\"/>
    </mc:Choice>
  </mc:AlternateContent>
  <bookViews>
    <workbookView xWindow="0" yWindow="0" windowWidth="0" windowHeight="0"/>
  </bookViews>
  <sheets>
    <sheet name="Rekapitulace stavby" sheetId="1" r:id="rId1"/>
    <sheet name="24_10_Bos - Efektivní vyu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'24_10_Bos - Efektivní vyu...'!$C$124:$K$394</definedName>
    <definedName name="_xlnm.Print_Area" localSheetId="1">'24_10_Bos - Efektivní vyu...'!$C$4:$J$76,'24_10_Bos - Efektivní vyu...'!$C$82:$J$108,'24_10_Bos - Efektivní vyu...'!$C$114:$J$394</definedName>
    <definedName name="_xlnm.Print_Titles" localSheetId="1">'24_10_Bos - Efektivní vyu...'!$124:$124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94"/>
  <c r="BH394"/>
  <c r="BG394"/>
  <c r="BF394"/>
  <c r="BK394"/>
  <c r="J394"/>
  <c r="BE394"/>
  <c r="BI386"/>
  <c r="BH386"/>
  <c r="BG386"/>
  <c r="BF386"/>
  <c r="T386"/>
  <c r="T385"/>
  <c r="R386"/>
  <c r="R385"/>
  <c r="P386"/>
  <c r="P385"/>
  <c r="BI372"/>
  <c r="BH372"/>
  <c r="BG372"/>
  <c r="BF372"/>
  <c r="T372"/>
  <c r="R372"/>
  <c r="P372"/>
  <c r="BI362"/>
  <c r="BH362"/>
  <c r="BG362"/>
  <c r="BF362"/>
  <c r="T362"/>
  <c r="R362"/>
  <c r="P362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0"/>
  <c r="BH340"/>
  <c r="BG340"/>
  <c r="BF340"/>
  <c r="T340"/>
  <c r="R340"/>
  <c r="P340"/>
  <c r="BI329"/>
  <c r="BH329"/>
  <c r="BG329"/>
  <c r="BF329"/>
  <c r="T329"/>
  <c r="R329"/>
  <c r="P329"/>
  <c r="BI320"/>
  <c r="BH320"/>
  <c r="BG320"/>
  <c r="BF320"/>
  <c r="T320"/>
  <c r="R320"/>
  <c r="P320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T303"/>
  <c r="R304"/>
  <c r="R303"/>
  <c r="P304"/>
  <c r="P303"/>
  <c r="BI300"/>
  <c r="BH300"/>
  <c r="BG300"/>
  <c r="BF300"/>
  <c r="T300"/>
  <c r="R300"/>
  <c r="P300"/>
  <c r="BI282"/>
  <c r="BH282"/>
  <c r="BG282"/>
  <c r="BF282"/>
  <c r="T282"/>
  <c r="R282"/>
  <c r="P282"/>
  <c r="BI278"/>
  <c r="BH278"/>
  <c r="BG278"/>
  <c r="BF278"/>
  <c r="T278"/>
  <c r="T277"/>
  <c r="R278"/>
  <c r="R277"/>
  <c r="P278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0"/>
  <c r="BH240"/>
  <c r="BG240"/>
  <c r="BF240"/>
  <c r="T240"/>
  <c r="R240"/>
  <c r="P240"/>
  <c r="BI233"/>
  <c r="BH233"/>
  <c r="BG233"/>
  <c r="BF233"/>
  <c r="T233"/>
  <c r="R233"/>
  <c r="P233"/>
  <c r="BI227"/>
  <c r="BH227"/>
  <c r="BG227"/>
  <c r="BF227"/>
  <c r="T227"/>
  <c r="R227"/>
  <c r="P227"/>
  <c r="BI221"/>
  <c r="BH221"/>
  <c r="BG221"/>
  <c r="BF221"/>
  <c r="T221"/>
  <c r="R221"/>
  <c r="P221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199"/>
  <c r="BH199"/>
  <c r="BG199"/>
  <c r="BF199"/>
  <c r="T199"/>
  <c r="T198"/>
  <c r="R199"/>
  <c r="R198"/>
  <c r="P199"/>
  <c r="P198"/>
  <c r="BI182"/>
  <c r="BH182"/>
  <c r="BG182"/>
  <c r="BF182"/>
  <c r="T182"/>
  <c r="R182"/>
  <c r="P182"/>
  <c r="BI162"/>
  <c r="BH162"/>
  <c r="BG162"/>
  <c r="BF162"/>
  <c r="T162"/>
  <c r="R162"/>
  <c r="P162"/>
  <c r="BI154"/>
  <c r="BH154"/>
  <c r="BG154"/>
  <c r="BF154"/>
  <c r="T154"/>
  <c r="R154"/>
  <c r="P154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4"/>
  <c r="BH134"/>
  <c r="BG134"/>
  <c r="BF134"/>
  <c r="T134"/>
  <c r="R134"/>
  <c r="P134"/>
  <c r="BI128"/>
  <c r="BH128"/>
  <c r="BG128"/>
  <c r="BF128"/>
  <c r="T128"/>
  <c r="R128"/>
  <c r="P128"/>
  <c r="J122"/>
  <c r="J121"/>
  <c r="F121"/>
  <c r="F119"/>
  <c r="E117"/>
  <c r="J90"/>
  <c r="J89"/>
  <c r="F89"/>
  <c r="F87"/>
  <c r="E85"/>
  <c r="J16"/>
  <c r="E16"/>
  <c r="F122"/>
  <c r="J15"/>
  <c r="J10"/>
  <c r="J119"/>
  <c i="1" r="L90"/>
  <c r="AM90"/>
  <c r="AM89"/>
  <c r="L89"/>
  <c r="AM87"/>
  <c r="L87"/>
  <c r="L85"/>
  <c r="L84"/>
  <c i="2" r="BK362"/>
  <c r="J353"/>
  <c r="BK275"/>
  <c r="J269"/>
  <c r="BK257"/>
  <c r="J249"/>
  <c r="BK221"/>
  <c r="J204"/>
  <c r="J362"/>
  <c r="BK320"/>
  <c r="BK310"/>
  <c r="BK304"/>
  <c r="BK271"/>
  <c r="J268"/>
  <c r="BK260"/>
  <c r="J246"/>
  <c r="J227"/>
  <c r="BK199"/>
  <c r="J154"/>
  <c r="BK340"/>
  <c r="BK311"/>
  <c r="BK300"/>
  <c r="J275"/>
  <c r="BK268"/>
  <c r="BK248"/>
  <c r="J162"/>
  <c r="J372"/>
  <c r="BK308"/>
  <c r="BK278"/>
  <c r="BK267"/>
  <c r="BK240"/>
  <c r="BK207"/>
  <c r="BK140"/>
  <c r="BK372"/>
  <c r="BK353"/>
  <c r="J276"/>
  <c r="J270"/>
  <c r="BK266"/>
  <c r="BK253"/>
  <c r="J240"/>
  <c r="J207"/>
  <c i="1" r="AS94"/>
  <c i="2" r="J313"/>
  <c r="J308"/>
  <c r="J282"/>
  <c r="BK270"/>
  <c r="BK262"/>
  <c r="BK249"/>
  <c r="BK233"/>
  <c r="BK204"/>
  <c r="BK162"/>
  <c r="BK128"/>
  <c r="BK329"/>
  <c r="J307"/>
  <c r="J304"/>
  <c r="J271"/>
  <c r="J260"/>
  <c r="BK227"/>
  <c r="BK146"/>
  <c r="BK386"/>
  <c r="J310"/>
  <c r="BK282"/>
  <c r="BK272"/>
  <c r="BK255"/>
  <c r="J209"/>
  <c r="J143"/>
  <c r="J146"/>
  <c r="BK313"/>
  <c r="J278"/>
  <c r="BK273"/>
  <c r="J263"/>
  <c r="J233"/>
  <c r="BK182"/>
  <c r="J140"/>
  <c r="J356"/>
  <c r="J306"/>
  <c r="J274"/>
  <c r="J262"/>
  <c r="J221"/>
  <c r="J211"/>
  <c r="BK134"/>
  <c r="J386"/>
  <c r="BK356"/>
  <c r="J329"/>
  <c r="J267"/>
  <c r="J255"/>
  <c r="J248"/>
  <c r="BK211"/>
  <c r="J199"/>
  <c r="J350"/>
  <c r="J311"/>
  <c r="BK307"/>
  <c r="BK274"/>
  <c r="BK269"/>
  <c r="BK263"/>
  <c r="J253"/>
  <c r="J214"/>
  <c r="J182"/>
  <c r="BK143"/>
  <c r="BK350"/>
  <c r="J320"/>
  <c r="BK306"/>
  <c r="BK276"/>
  <c r="J272"/>
  <c r="J266"/>
  <c r="BK246"/>
  <c r="BK209"/>
  <c r="J134"/>
  <c r="J340"/>
  <c r="J300"/>
  <c r="J273"/>
  <c r="J257"/>
  <c r="BK214"/>
  <c r="BK154"/>
  <c r="J128"/>
  <c l="1" r="T127"/>
  <c r="T126"/>
  <c r="T125"/>
  <c r="T203"/>
  <c r="T210"/>
  <c r="T239"/>
  <c r="R281"/>
  <c r="R305"/>
  <c r="R127"/>
  <c r="P203"/>
  <c r="R210"/>
  <c r="R239"/>
  <c r="P281"/>
  <c r="P305"/>
  <c r="T305"/>
  <c r="BK127"/>
  <c r="J127"/>
  <c r="J96"/>
  <c r="BK203"/>
  <c r="J203"/>
  <c r="J98"/>
  <c r="BK210"/>
  <c r="J210"/>
  <c r="J99"/>
  <c r="BK239"/>
  <c r="J239"/>
  <c r="J100"/>
  <c r="T281"/>
  <c r="P312"/>
  <c r="P127"/>
  <c r="R203"/>
  <c r="P210"/>
  <c r="P239"/>
  <c r="BK281"/>
  <c r="J281"/>
  <c r="J102"/>
  <c r="BK305"/>
  <c r="J305"/>
  <c r="J104"/>
  <c r="BK312"/>
  <c r="J312"/>
  <c r="J105"/>
  <c r="R312"/>
  <c r="T312"/>
  <c r="BK198"/>
  <c r="J198"/>
  <c r="J97"/>
  <c r="BK277"/>
  <c r="J277"/>
  <c r="J101"/>
  <c r="BK303"/>
  <c r="J303"/>
  <c r="J103"/>
  <c r="BK385"/>
  <c r="J385"/>
  <c r="J106"/>
  <c r="BK393"/>
  <c r="J393"/>
  <c r="J107"/>
  <c r="J87"/>
  <c r="BE182"/>
  <c r="BE227"/>
  <c r="BE246"/>
  <c r="BE248"/>
  <c r="BE257"/>
  <c r="BE268"/>
  <c r="BE269"/>
  <c r="BE270"/>
  <c r="BE273"/>
  <c r="BE274"/>
  <c r="BE304"/>
  <c r="BE307"/>
  <c r="BE311"/>
  <c r="BE313"/>
  <c r="BE320"/>
  <c r="BE356"/>
  <c r="BE140"/>
  <c r="BE199"/>
  <c r="BE204"/>
  <c r="BE211"/>
  <c r="BE233"/>
  <c r="BE249"/>
  <c r="BE262"/>
  <c r="BE278"/>
  <c r="BE282"/>
  <c r="BE300"/>
  <c r="BE308"/>
  <c r="BE310"/>
  <c r="BE372"/>
  <c r="BE386"/>
  <c r="F90"/>
  <c r="BE134"/>
  <c r="BE209"/>
  <c r="BE253"/>
  <c r="BE255"/>
  <c r="BE263"/>
  <c r="BE266"/>
  <c r="BE267"/>
  <c r="BE272"/>
  <c r="BE275"/>
  <c r="BE276"/>
  <c r="BE306"/>
  <c r="BE340"/>
  <c r="BE350"/>
  <c r="BE128"/>
  <c r="BE143"/>
  <c r="BE146"/>
  <c r="BE154"/>
  <c r="BE162"/>
  <c r="BE207"/>
  <c r="BE214"/>
  <c r="BE221"/>
  <c r="BE240"/>
  <c r="BE260"/>
  <c r="BE271"/>
  <c r="BE329"/>
  <c r="BE353"/>
  <c r="BE362"/>
  <c r="F32"/>
  <c i="1" r="BA95"/>
  <c r="BA94"/>
  <c r="W30"/>
  <c i="2" r="F35"/>
  <c i="1" r="BD95"/>
  <c r="BD94"/>
  <c r="W33"/>
  <c i="2" r="F33"/>
  <c i="1" r="BB95"/>
  <c r="BB94"/>
  <c r="W31"/>
  <c i="2" r="F34"/>
  <c i="1" r="BC95"/>
  <c r="BC94"/>
  <c r="AY94"/>
  <c i="2" r="J32"/>
  <c i="1" r="AW95"/>
  <c i="2" l="1" r="R126"/>
  <c r="R125"/>
  <c r="P126"/>
  <c r="P125"/>
  <c i="1" r="AU95"/>
  <c i="2" r="BK126"/>
  <c r="BK125"/>
  <c r="J125"/>
  <c r="J28"/>
  <c i="1" r="AG95"/>
  <c r="AG94"/>
  <c r="AK26"/>
  <c r="AU94"/>
  <c r="AX94"/>
  <c r="W32"/>
  <c r="AW94"/>
  <c r="AK30"/>
  <c i="2" r="F31"/>
  <c i="1" r="AZ95"/>
  <c r="AZ94"/>
  <c r="W29"/>
  <c i="2" r="J31"/>
  <c i="1" r="AV95"/>
  <c r="AT95"/>
  <c r="AN95"/>
  <c i="2" l="1" r="J126"/>
  <c r="J95"/>
  <c r="J94"/>
  <c r="J37"/>
  <c i="1"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<sst xmlns="http://schemas.openxmlformats.org/spreadsheetml/2006/main">
  <si>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</si>
  <si>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</si>
  <si>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</si>
  <si>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</si>
  <si>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</si>
  <si>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{7f6b3527-0c1b-4887-8e6b-e321f95f9c6e}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</si>
  <si>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</si>
  <si>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</si>
  <si>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</si>
  <si>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</si>
  <si>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</si>
  <si>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</si>
  <si>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</si>
  <si>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</si>
  <si>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24_10_Bos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</si>
  <si>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</si>
  <si>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</si>
  <si>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Efektivní využití vodních zdrojů pro zavlažovací systém sportovního areálu Boskovice</t>
  </si>
  <si>
    <t>KSO:</t>
  </si>
  <si>
    <t>CC-CZ:</t>
  </si>
  <si>
    <t>Místo:</t>
  </si>
  <si>
    <t>Boskovice</t>
  </si>
  <si>
    <t>Datum:</t>
  </si>
  <si>
    <t>19. 11. 2024</t>
  </si>
  <si>
    <t>Zadavatel:</t>
  </si>
  <si>
    <t>IČ:</t>
  </si>
  <si>
    <t>Služby Boskovice s.r.o. U Lázní 2063/3, 680 01 Bos</t>
  </si>
  <si>
    <t>DIČ:</t>
  </si>
  <si>
    <t>Uchazeč:</t>
  </si>
  <si>
    <t>Vyplň údaj</t>
  </si>
  <si>
    <t>Projektant:</t>
  </si>
  <si>
    <t>David Müller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</si>
  <si>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</si>
  <si>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</si>
  <si>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</si>
  <si>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</si>
  <si>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</si>
  <si>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</si>
  <si>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</si>
  <si>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</si>
  <si>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</si>
  <si>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</si>
  <si>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</si>
  <si>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</si>
  <si>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</si>
  <si>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</si>
  <si>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</si>
  <si>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</si>
  <si>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</si>
  <si>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</si>
  <si>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</si>
  <si>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</si>
  <si>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</si>
  <si>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</si>
  <si>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</si>
  <si>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</si>
  <si>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</si>
  <si>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</si>
  <si>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</si>
  <si>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</si>
  <si>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</si>
  <si>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</si>
  <si>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</si>
  <si>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</si>
  <si>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</si>
  <si>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</si>
  <si>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</si>
  <si>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</si>
  <si>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</si>
  <si>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</si>
  <si>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</si>
  <si>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</si>
  <si>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</si>
  <si>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</si>
  <si>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</si>
  <si>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</si>
  <si>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</si>
  <si>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</si>
  <si>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</si>
  <si>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</si>
  <si>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</si>
  <si>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</si>
  <si>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</si>
  <si>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</si>
  <si>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</si>
  <si>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</si>
  <si>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</si>
  <si>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</si>
  <si>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</si>
  <si>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</si>
  <si>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</si>
  <si>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</si>
  <si>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</si>
  <si>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</si>
  <si>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</si>
  <si>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</si>
  <si>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</si>
  <si>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</si>
  <si>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AK8P - Akumulace vody</t>
  </si>
  <si>
    <t xml:space="preserve">    ČS7P - Čerpací stanice</t>
  </si>
  <si>
    <t xml:space="preserve">    ZK - Zařízení staveniště, zkoušky, ostatní náklady 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</si>
  <si>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</si>
  <si>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</si>
  <si>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</si>
  <si>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</si>
  <si>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</si>
  <si>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</si>
  <si>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</si>
  <si>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</si>
  <si>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</si>
  <si>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</si>
  <si>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</si>
  <si>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</si>
  <si>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</si>
  <si>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</si>
  <si>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</si>
  <si>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</si>
  <si>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</si>
  <si>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</si>
  <si>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3</t>
  </si>
  <si>
    <t>K</t>
  </si>
  <si>
    <t>113107182</t>
  </si>
  <si>
    <t>Odstranění podkladu živičného tl přes 50 do 100 mm strojně pl přes 50 do 200 m2</t>
  </si>
  <si>
    <t>m2</t>
  </si>
  <si>
    <t>4</t>
  </si>
  <si>
    <t>-1362958065</t>
  </si>
  <si>
    <t>VV</t>
  </si>
  <si>
    <t>(140+16)*0,8</t>
  </si>
  <si>
    <t>Trasa pro výkop rýhy</t>
  </si>
  <si>
    <t>2*(3*2,2)</t>
  </si>
  <si>
    <t>Jámy pro šachty A2, A3</t>
  </si>
  <si>
    <t>Součet</t>
  </si>
  <si>
    <t>9</t>
  </si>
  <si>
    <t>131251203</t>
  </si>
  <si>
    <t>Hloubení jam zapažených v hornině třídy těžitelnosti I skupiny 3 objem do 100 m3 strojně</t>
  </si>
  <si>
    <t>m3</t>
  </si>
  <si>
    <t>1060263349</t>
  </si>
  <si>
    <t>3*3*3,6</t>
  </si>
  <si>
    <t>Výkop pro šachtu A2</t>
  </si>
  <si>
    <t>3*3*2,87</t>
  </si>
  <si>
    <t>Výkop pro šachtu A3</t>
  </si>
  <si>
    <t>10</t>
  </si>
  <si>
    <t>131251204</t>
  </si>
  <si>
    <t>Hloubení jam zapažených v hornině třídy těžitelnosti I skupiny 3 objem do 500 m3 strojně</t>
  </si>
  <si>
    <t>-1207487411</t>
  </si>
  <si>
    <t>159*2,82</t>
  </si>
  <si>
    <t>Výkop pro retenci A1</t>
  </si>
  <si>
    <t>6</t>
  </si>
  <si>
    <t>131451203</t>
  </si>
  <si>
    <t>Hloubení jam zapažených v hornině třídy těžitelnosti II skupiny 5 objem do 100 m3 strojně</t>
  </si>
  <si>
    <t>-1740017824</t>
  </si>
  <si>
    <t>(3*3*0,4)*2</t>
  </si>
  <si>
    <t>Výkop pro šachty A2,A3 konstrukce pod asfaltem</t>
  </si>
  <si>
    <t>5</t>
  </si>
  <si>
    <t>132251104</t>
  </si>
  <si>
    <t>Hloubení rýh nezapažených š do 800 mm v hornině třídy těžitelnosti I skupiny 3 objem přes 100 m3 strojně</t>
  </si>
  <si>
    <t>-1670395013</t>
  </si>
  <si>
    <t>156*0,6*0,35</t>
  </si>
  <si>
    <t>Spodní část výkopu tras v asfaltu</t>
  </si>
  <si>
    <t>110*0,6*0,45</t>
  </si>
  <si>
    <t>Spodní část výkopu tras u atl. oválu</t>
  </si>
  <si>
    <t>89*0,6*0,45</t>
  </si>
  <si>
    <t>Spodní vrstva trasy za zimním stadionem</t>
  </si>
  <si>
    <t>7</t>
  </si>
  <si>
    <t>132451103</t>
  </si>
  <si>
    <t>Hloubení rýh nezapažených š do 800 mm v hornině třídy těžitelnosti II skupiny 5 objem do 100 m3 strojně</t>
  </si>
  <si>
    <t>1603091019</t>
  </si>
  <si>
    <t>156*0,6*0,4</t>
  </si>
  <si>
    <t>Konstrukční vrstvy tras v asfaltu</t>
  </si>
  <si>
    <t>110*0,6*0,4</t>
  </si>
  <si>
    <t>Kanstrukční vrstvy atl. oválu</t>
  </si>
  <si>
    <t>89*0,6*0,4</t>
  </si>
  <si>
    <t>Horní vrstva trasy za zimním stadionem</t>
  </si>
  <si>
    <t>35</t>
  </si>
  <si>
    <t>162606112</t>
  </si>
  <si>
    <t>Vodorovné přemístění do 5000 m bez naložení výkopku ze zemin schopných zúrodnění</t>
  </si>
  <si>
    <t>-1936623201</t>
  </si>
  <si>
    <t>138*0,1</t>
  </si>
  <si>
    <t>Odvoz stáv. asf. kce</t>
  </si>
  <si>
    <t>7,5</t>
  </si>
  <si>
    <t>Objem A2, A3</t>
  </si>
  <si>
    <t>(3*3*0,1)*2</t>
  </si>
  <si>
    <t>Objem podkladu A2, A3</t>
  </si>
  <si>
    <t>156*0,45</t>
  </si>
  <si>
    <t>Objem nového podkladu pro komunikaci - rýha</t>
  </si>
  <si>
    <t>((3*2,4)*2)*0,45</t>
  </si>
  <si>
    <t>Objem nového podkladu pro komunikaci - šachta A2, A3</t>
  </si>
  <si>
    <t>355*0,6*0,3</t>
  </si>
  <si>
    <t>Objem zásypu a podsypu pro potrubí a kabely</t>
  </si>
  <si>
    <t>7*33,12</t>
  </si>
  <si>
    <t>Objem nádrží</t>
  </si>
  <si>
    <t>1,6</t>
  </si>
  <si>
    <t>Objemu podkladu OČS</t>
  </si>
  <si>
    <t>13</t>
  </si>
  <si>
    <t>Podklad A1</t>
  </si>
  <si>
    <t>29</t>
  </si>
  <si>
    <t>174101101</t>
  </si>
  <si>
    <t xml:space="preserve">Zásyp jam, šachet rýh nebo kolem objektů sypaninou se zhutněním </t>
  </si>
  <si>
    <t>2094984870</t>
  </si>
  <si>
    <t>Výkop pro retanci A1 - původní výkopek</t>
  </si>
  <si>
    <t>-7*33,12</t>
  </si>
  <si>
    <t>Odpočet objemu nádrží</t>
  </si>
  <si>
    <t>-1,6</t>
  </si>
  <si>
    <t>Odpočet objemu podkladu OČS</t>
  </si>
  <si>
    <t>-13</t>
  </si>
  <si>
    <t xml:space="preserve">Odpočet  podkladu A1</t>
  </si>
  <si>
    <t>110+89*0,55</t>
  </si>
  <si>
    <t>Rýha pro potrubí u hřiště, za halou - původní výkopek</t>
  </si>
  <si>
    <t>7,8*3,5</t>
  </si>
  <si>
    <t>Šachta A2 - původní výkopek</t>
  </si>
  <si>
    <t>7,8*2,7</t>
  </si>
  <si>
    <t>Šachta A3 - původní výkopek</t>
  </si>
  <si>
    <t>Zakládání</t>
  </si>
  <si>
    <t>28</t>
  </si>
  <si>
    <t>211571111</t>
  </si>
  <si>
    <t>Výplň odvodňovacích žeber nebo trativodů štěrkopískem tříděným</t>
  </si>
  <si>
    <t>-1243153256</t>
  </si>
  <si>
    <t>355*0,6*0,25</t>
  </si>
  <si>
    <t>zásyp pro potrubí a kabely</t>
  </si>
  <si>
    <t>Vodorovné konstrukce</t>
  </si>
  <si>
    <t>11</t>
  </si>
  <si>
    <t>451315115</t>
  </si>
  <si>
    <t>Podkladní nebo výplňová vrstva z betonu C 16/20 tl do 100 mm</t>
  </si>
  <si>
    <t>937097772</t>
  </si>
  <si>
    <t>(3*3)*2</t>
  </si>
  <si>
    <t>Podklad pod šachty A2,A3</t>
  </si>
  <si>
    <t>27</t>
  </si>
  <si>
    <t>451572111</t>
  </si>
  <si>
    <t>Lože pod potrubí otevřený výkop z kameniva drobného těženého</t>
  </si>
  <si>
    <t>2078813769</t>
  </si>
  <si>
    <t>355*0,6*0,05</t>
  </si>
  <si>
    <t>23</t>
  </si>
  <si>
    <t>452386111</t>
  </si>
  <si>
    <t>Vyrovnávací prstence z betonu prostého tř. C 25/30 v do 100 mm</t>
  </si>
  <si>
    <t>kus</t>
  </si>
  <si>
    <t>869643718</t>
  </si>
  <si>
    <t>Komunikace pozemní</t>
  </si>
  <si>
    <t>26</t>
  </si>
  <si>
    <t>564231011</t>
  </si>
  <si>
    <t>Podklad nebo podsyp ze štěrkopísku ŠP plochy do 100 m2 tl 100 mm</t>
  </si>
  <si>
    <t>456853885</t>
  </si>
  <si>
    <t>130</t>
  </si>
  <si>
    <t>podklad nádrží</t>
  </si>
  <si>
    <t>31</t>
  </si>
  <si>
    <t>564261811</t>
  </si>
  <si>
    <t>Podklad nebo podsyp ze štěrkopísku ŠP na dálnici tl 200 mm</t>
  </si>
  <si>
    <t>-1088809659</t>
  </si>
  <si>
    <t>156*0,6</t>
  </si>
  <si>
    <t>Podklad pro komunikaci - rýha</t>
  </si>
  <si>
    <t>(3*2,4)*2</t>
  </si>
  <si>
    <t>Podklad pro komunikaci - šachta A2, A3</t>
  </si>
  <si>
    <t>Materiál odsouhlasen TDI</t>
  </si>
  <si>
    <t>30</t>
  </si>
  <si>
    <t>564761101</t>
  </si>
  <si>
    <t>Podklad z kameniva hrubého drceného vel. 32-63 mm plochy do 100 m2 tl 200 mm</t>
  </si>
  <si>
    <t>-1554261202</t>
  </si>
  <si>
    <t>33</t>
  </si>
  <si>
    <t>565171111</t>
  </si>
  <si>
    <t>Vyrovnání povrchu dosavadních podkladů obalovaným kamenivem ACP (OK) tl 100 mm</t>
  </si>
  <si>
    <t>-717021689</t>
  </si>
  <si>
    <t>156*0,8</t>
  </si>
  <si>
    <t>Kryt pro komunikaci - rýha</t>
  </si>
  <si>
    <t>(3*2,2)*2</t>
  </si>
  <si>
    <t>Kryt pro komunikaci - šachta A2, A3</t>
  </si>
  <si>
    <t>34</t>
  </si>
  <si>
    <t>577143111</t>
  </si>
  <si>
    <t>Asfaltový beton vrstva obrusná ACO 8 (ABJ) tl 50 mm š do 3 m z nemodifikovaného asfaltu</t>
  </si>
  <si>
    <t>-643436014</t>
  </si>
  <si>
    <t>8</t>
  </si>
  <si>
    <t>Trubní vedení</t>
  </si>
  <si>
    <t>47</t>
  </si>
  <si>
    <t>871181211R21</t>
  </si>
  <si>
    <t>Montáž potrubí z PE100 SDR 11 otevřený výkop svařovaných elektrotvarovkou D 50 x 3 mm</t>
  </si>
  <si>
    <t>m</t>
  </si>
  <si>
    <t>-474462513</t>
  </si>
  <si>
    <t>280</t>
  </si>
  <si>
    <t>vrt - R1</t>
  </si>
  <si>
    <t>236</t>
  </si>
  <si>
    <t>stávající nádrž - R1</t>
  </si>
  <si>
    <t>49</t>
  </si>
  <si>
    <t>M</t>
  </si>
  <si>
    <t>28613112R3</t>
  </si>
  <si>
    <t>trubka vodovodní PE100 PN 16 SDR11 50x3mm</t>
  </si>
  <si>
    <t>-1961057072</t>
  </si>
  <si>
    <t>251,789199739753*1,015 'Přepočtené koeficientem množství</t>
  </si>
  <si>
    <t>48</t>
  </si>
  <si>
    <t>WVNEM50 PN10.R4</t>
  </si>
  <si>
    <t xml:space="preserve">HDPE  TVAROVKA 50</t>
  </si>
  <si>
    <t>ks</t>
  </si>
  <si>
    <t>203227345</t>
  </si>
  <si>
    <t>44</t>
  </si>
  <si>
    <t>87116114R63</t>
  </si>
  <si>
    <t xml:space="preserve">Montáž potrubí z PE100 SDR 17  D 63x3,8 mm  návin</t>
  </si>
  <si>
    <t>-106324979</t>
  </si>
  <si>
    <t>115+108</t>
  </si>
  <si>
    <t>Napojení na stávající ČS, napojení nové ČS na stávající závlahu</t>
  </si>
  <si>
    <t>45</t>
  </si>
  <si>
    <t>WVNEM63-3 PN10</t>
  </si>
  <si>
    <t xml:space="preserve">HDPE  TRUBKA 63x3,8 NÁV.</t>
  </si>
  <si>
    <t>1964815302</t>
  </si>
  <si>
    <t>115+108*1,1</t>
  </si>
  <si>
    <t>46</t>
  </si>
  <si>
    <t>WVNEM63SV PN10</t>
  </si>
  <si>
    <t xml:space="preserve">HDPE  ELEKTROTVAROVKA</t>
  </si>
  <si>
    <t>1053104452</t>
  </si>
  <si>
    <t>5+5</t>
  </si>
  <si>
    <t>41</t>
  </si>
  <si>
    <t>871231211R11</t>
  </si>
  <si>
    <t>Montáž potrubí z PE100 SDR 11 otevřený výkop svařovaných elektrotvarovkou D 75 x 4,5 mm</t>
  </si>
  <si>
    <t>66227760</t>
  </si>
  <si>
    <t>157+161</t>
  </si>
  <si>
    <t>A2-R1, A3-R1</t>
  </si>
  <si>
    <t>42</t>
  </si>
  <si>
    <t>WVN.OP910075R12</t>
  </si>
  <si>
    <t xml:space="preserve">HDPE  TRUBKA 75X4,5</t>
  </si>
  <si>
    <t>-1037082956</t>
  </si>
  <si>
    <t>318*1,015 'Přepočtené koeficientem množství</t>
  </si>
  <si>
    <t>43</t>
  </si>
  <si>
    <t>PPLROB0750R14</t>
  </si>
  <si>
    <t>Elektro-tvarovka 75</t>
  </si>
  <si>
    <t>1216309397</t>
  </si>
  <si>
    <t>894410103</t>
  </si>
  <si>
    <t>Osazení betonových dílců pro kanalizační šachty DN 1000 šachtové dno výšky 1000 mm</t>
  </si>
  <si>
    <t>-1751356030</t>
  </si>
  <si>
    <t>Šachta A2, A3</t>
  </si>
  <si>
    <t>PFB.1132001GR1</t>
  </si>
  <si>
    <t>Dno výšky 1000 mm přímé - VÝROBA NA ZAKÁZKU TBZ-Q.1 100/100 - 12</t>
  </si>
  <si>
    <t>815848398</t>
  </si>
  <si>
    <t>19</t>
  </si>
  <si>
    <t>894410211</t>
  </si>
  <si>
    <t>Osazení betonových dílců pro kanalizační šachty DN 1000 skruž rovná výšky 250 mm</t>
  </si>
  <si>
    <t>373224171</t>
  </si>
  <si>
    <t>20</t>
  </si>
  <si>
    <t>59224160</t>
  </si>
  <si>
    <t>skruž betonová kanalizační se stupadly 100x25x12cm</t>
  </si>
  <si>
    <t>1567140421</t>
  </si>
  <si>
    <t>17</t>
  </si>
  <si>
    <t>894410212</t>
  </si>
  <si>
    <t>Osazení betonových dílců pro kanalizační šachty DN 1000 skruž rovná výšky 500 mm</t>
  </si>
  <si>
    <t>-622060722</t>
  </si>
  <si>
    <t>18</t>
  </si>
  <si>
    <t>59224418</t>
  </si>
  <si>
    <t>skruž betonové šachty DN 1000 kanalizační 100x50x10cm stupadla poplastovaná</t>
  </si>
  <si>
    <t>-320399835</t>
  </si>
  <si>
    <t>15</t>
  </si>
  <si>
    <t>894410213</t>
  </si>
  <si>
    <t>Osazení betonových dílců pro kanalizační šachty DN 1000 skruž rovná výšky 1000 mm</t>
  </si>
  <si>
    <t>-776918312</t>
  </si>
  <si>
    <t>16</t>
  </si>
  <si>
    <t>59224162</t>
  </si>
  <si>
    <t>skruž betonová kanalizační se stupadly 100x100x12cm</t>
  </si>
  <si>
    <t>-1603189869</t>
  </si>
  <si>
    <t>894410232</t>
  </si>
  <si>
    <t>Osazení betonových dílců pro kanalizační šachty DN 1000 skruž přechodová (konus)</t>
  </si>
  <si>
    <t>20501506</t>
  </si>
  <si>
    <t>22</t>
  </si>
  <si>
    <t>CSB.0073787.URS</t>
  </si>
  <si>
    <t>Kónus 1000/625 se stupadlem a kapsou, t 120 mm, DEHA integrované těsnění ATL</t>
  </si>
  <si>
    <t>1078454484</t>
  </si>
  <si>
    <t>24</t>
  </si>
  <si>
    <t>899102112</t>
  </si>
  <si>
    <t>Osazení poklopů litinových, ocelových nebo železobetonových včetně rámů pro třídu zatížení A15, A50</t>
  </si>
  <si>
    <t>-681493909</t>
  </si>
  <si>
    <t>25</t>
  </si>
  <si>
    <t>28661932</t>
  </si>
  <si>
    <t>poklop šachtový litinový DN 600 pro třídu zatížení A15</t>
  </si>
  <si>
    <t>1063610210</t>
  </si>
  <si>
    <t>Ostatní konstrukce a práce, bourání</t>
  </si>
  <si>
    <t>919735112</t>
  </si>
  <si>
    <t>Řezání stávajícího živičného krytu hl přes 50 do 100 mm</t>
  </si>
  <si>
    <t>-918602381</t>
  </si>
  <si>
    <t>140+140+16+16+12+9</t>
  </si>
  <si>
    <t>Trasy v asfaltových plochách</t>
  </si>
  <si>
    <t>997</t>
  </si>
  <si>
    <t>Přesun sutě</t>
  </si>
  <si>
    <t>60</t>
  </si>
  <si>
    <t>997221873</t>
  </si>
  <si>
    <t>Poplatek za uložení na recyklační skládce (skládkovné) stavebního odpadu zeminy a kamení zatříděného do Katalogu odpadů pod kódem 17 05 04</t>
  </si>
  <si>
    <t>t</t>
  </si>
  <si>
    <t>322154588</t>
  </si>
  <si>
    <t>7,5*1,8</t>
  </si>
  <si>
    <t>((3*3*0,1)*2)1,8</t>
  </si>
  <si>
    <t>156*0,45*1,8</t>
  </si>
  <si>
    <t>(((3*2,4)*2)*0,45)*1,8</t>
  </si>
  <si>
    <t>355*0,6*0,3*1,8</t>
  </si>
  <si>
    <t>(7*33,12)*1,8</t>
  </si>
  <si>
    <t>1,6*1,8</t>
  </si>
  <si>
    <t>Objem podkladu OČS</t>
  </si>
  <si>
    <t>13*1,8</t>
  </si>
  <si>
    <t>61</t>
  </si>
  <si>
    <t>997221875</t>
  </si>
  <si>
    <t>Poplatek za uložení na recyklační skládce (skládkovné) stavebního odpadu asfaltového bez obsahu dehtu zatříděného do Katalogu odpadů pod kódem 17 03 02</t>
  </si>
  <si>
    <t>-1525061201</t>
  </si>
  <si>
    <t>138*0,1*1,8</t>
  </si>
  <si>
    <t>998</t>
  </si>
  <si>
    <t>Přesun hmot</t>
  </si>
  <si>
    <t>64</t>
  </si>
  <si>
    <t>998225111</t>
  </si>
  <si>
    <t>Přesun hmot pro pozemní komunikace s krytem z kamene, monolitickým betonovým nebo živičným</t>
  </si>
  <si>
    <t>848392493</t>
  </si>
  <si>
    <t>AK8P</t>
  </si>
  <si>
    <t>Akumulace vody</t>
  </si>
  <si>
    <t>40</t>
  </si>
  <si>
    <t>AK8P.R1.1</t>
  </si>
  <si>
    <t>OČS objekt čerpací stanice 2x2,5, komplet včetně podkladu 2,2x2,7 a patek pro ATS</t>
  </si>
  <si>
    <t>-1227854773</t>
  </si>
  <si>
    <t>36</t>
  </si>
  <si>
    <t>AK8P.R2</t>
  </si>
  <si>
    <t>Betonová akumulační nádrž R1 - ND24 dle PD, spodní vana, strop200mm, vstupní krček s poklopem, doprava na místo stavby, vrtání prostupů</t>
  </si>
  <si>
    <t>1914471384</t>
  </si>
  <si>
    <t>39</t>
  </si>
  <si>
    <t>AK8P.R3</t>
  </si>
  <si>
    <t>Betonová akumulační nádrž R2-7 - ND24 dle PD, spodní vana, strop200mm, vstupní krček s poklopem, doprava na místo stavby, vrtání prostupů</t>
  </si>
  <si>
    <t>400708430</t>
  </si>
  <si>
    <t>1*6 'Přepočtené koeficientem množství</t>
  </si>
  <si>
    <t>37</t>
  </si>
  <si>
    <t>AK8P.R4</t>
  </si>
  <si>
    <t xml:space="preserve">Osazení pomocí jeřábu včetně dopravy soupravy na místo stavby </t>
  </si>
  <si>
    <t>-405288178</t>
  </si>
  <si>
    <t>38</t>
  </si>
  <si>
    <t>AK8P.R6</t>
  </si>
  <si>
    <t>Montáž nádrží</t>
  </si>
  <si>
    <t>kpl</t>
  </si>
  <si>
    <t>2126905600</t>
  </si>
  <si>
    <t>ČS7P</t>
  </si>
  <si>
    <t>Čerpací stanice</t>
  </si>
  <si>
    <t>50</t>
  </si>
  <si>
    <t>CS7P1</t>
  </si>
  <si>
    <t>Automatická tlaková stanice ATS PUMPA 3x5,5 kW 400V, provedení s 3x frekvenčními měniči, 3 x 14 m3/h H=70m</t>
  </si>
  <si>
    <t>699527764</t>
  </si>
  <si>
    <t>ATS 3 x 14 m3/h H=70m</t>
  </si>
  <si>
    <t>3x frekvenční měnič</t>
  </si>
  <si>
    <t>1x sací ústrojí včetně filtračního nerezového koše dle výkr. D1.8</t>
  </si>
  <si>
    <t>1x výtlačné ústrojí, končí uzávěrem 2" a 3"</t>
  </si>
  <si>
    <t>dodávka montáž</t>
  </si>
  <si>
    <t>57</t>
  </si>
  <si>
    <t>CS7P1.2</t>
  </si>
  <si>
    <t>Ponorné drenážní čerpadlo Q=80m3/h H=12m 3,7kW</t>
  </si>
  <si>
    <t>526169943</t>
  </si>
  <si>
    <t>1+1</t>
  </si>
  <si>
    <t>Do šachet A2, A3</t>
  </si>
  <si>
    <t>Drenážní čerpadlo Q=80m3/h H=12m 3,7kW</t>
  </si>
  <si>
    <t>PE roura 75*4,5 tyč 2m</t>
  </si>
  <si>
    <t>Přechodový kus 75, koleno 75</t>
  </si>
  <si>
    <t>Rozebíratelný spoj pro demontáž (šroubení nebo příruba)</t>
  </si>
  <si>
    <t>Nerezové lanko pro vytažení</t>
  </si>
  <si>
    <t>58</t>
  </si>
  <si>
    <t>CS7P1.3</t>
  </si>
  <si>
    <t>Ponorné čerpadlo Q=8m3/h H=30m 1kW</t>
  </si>
  <si>
    <t>1814949598</t>
  </si>
  <si>
    <t>Do stávající plastové nádrže</t>
  </si>
  <si>
    <t>Nerezové čerpadlo Q=6m3/h H=30m 1kW</t>
  </si>
  <si>
    <t>PE roura 50*3 tyč 3m</t>
  </si>
  <si>
    <t>Přechodový kus 50, koleno 50</t>
  </si>
  <si>
    <t>Připojovací armatura</t>
  </si>
  <si>
    <t>Nerez stojan pro osazení včetně filtračního pláště</t>
  </si>
  <si>
    <t>59</t>
  </si>
  <si>
    <t>CS7P1.4</t>
  </si>
  <si>
    <t>Ponorné čerpadlo do vrtu 4" Q=3m3/h H=45m 1kW</t>
  </si>
  <si>
    <t>763706490</t>
  </si>
  <si>
    <t>Do stávajícího vrtu</t>
  </si>
  <si>
    <t>Nerezové čerpadlo 4" Q=3m3/h H=45m 1kW + kabel 35m</t>
  </si>
  <si>
    <t>PE roura 32*3 nav. 33m</t>
  </si>
  <si>
    <t>Vyvazovací souprava</t>
  </si>
  <si>
    <t>Vystrojení - vodoměrová sestava</t>
  </si>
  <si>
    <t>Sonda ponorná trojitá kabel 35 m</t>
  </si>
  <si>
    <t>Připojovací krabice do zhlaví vrtu</t>
  </si>
  <si>
    <t>51</t>
  </si>
  <si>
    <t>CS7P113</t>
  </si>
  <si>
    <t>Ovládací rozvaděč OR1 - včetně montáže</t>
  </si>
  <si>
    <t>1546465631</t>
  </si>
  <si>
    <t>Hlavní ovládací rozvaděč</t>
  </si>
  <si>
    <t>52</t>
  </si>
  <si>
    <t>CS7P14</t>
  </si>
  <si>
    <t>Ovládací rozvaděč OR2 - včetně montáže</t>
  </si>
  <si>
    <t>38662289</t>
  </si>
  <si>
    <t>Rozvodná skříň pro ukončení přivedených kabelů, napojení na sondy a ATS</t>
  </si>
  <si>
    <t>53</t>
  </si>
  <si>
    <t>CS7P1R</t>
  </si>
  <si>
    <t>Zařízení pro měření objemu vody v retenční nádrži</t>
  </si>
  <si>
    <t>-468957392</t>
  </si>
  <si>
    <t>Nerezová ponorná určena pro kontinuální měření výšky hladiny vody a čistých nebo lehce znečištěných kapalin.</t>
  </si>
  <si>
    <t>Zobrazovací jednotka v objektu ČS</t>
  </si>
  <si>
    <t>Zobrazovací jednotka u OR1</t>
  </si>
  <si>
    <t>Dodávka montáž</t>
  </si>
  <si>
    <t>54</t>
  </si>
  <si>
    <t>CS7P2</t>
  </si>
  <si>
    <t>Sondy snímání hladiny, kabel 10m - včetně montáže</t>
  </si>
  <si>
    <t>-2135831388</t>
  </si>
  <si>
    <t>Hladina v retenci A1 provozní - ovládání Č1, Č2, Č5</t>
  </si>
  <si>
    <t>Hladina v retenci A1 horní - ovládání Č3, Č4</t>
  </si>
  <si>
    <t xml:space="preserve">Hladina v A2, A3 </t>
  </si>
  <si>
    <t xml:space="preserve">Hladina v plastové nádrži </t>
  </si>
  <si>
    <t>55</t>
  </si>
  <si>
    <t>CS7P5</t>
  </si>
  <si>
    <t>Kabelové rozvody - včetně položení, ukončení, zapojení</t>
  </si>
  <si>
    <t>-656940610</t>
  </si>
  <si>
    <t>Přívod do OR1 - 8m CYKY4x16</t>
  </si>
  <si>
    <t xml:space="preserve">Ovládací rozvaděč OR1 - šachta  A2, 15m NAP. CYKY5x2,5 15m OVL. CYKY5x1,5</t>
  </si>
  <si>
    <t xml:space="preserve">Ovládací rozvaděč OR1 - šachta  A3, 35m NAP. CYKY5x2,5 35m OVL. CYKY5x1,5</t>
  </si>
  <si>
    <t>Ovládací rozvaděč OR1 - nádrž, 120m NAP. CYKY5x2,5 120m OVL. CYKY5x2,5</t>
  </si>
  <si>
    <t>Ovládací rozvaděč OR1 - vrt, 160m NAP. CYKY5x2,5 160m OVL. CYKY5x2,5</t>
  </si>
  <si>
    <t>Ovládací rozvaděč OR1 - OR2, napájení ATS 180 m AYKY4x35</t>
  </si>
  <si>
    <t>Ovládací rozvaděč OR1 - OR2, ovládací sondy hladin 180 m CYKY5x2,5</t>
  </si>
  <si>
    <t>Ovládací rozvaděč OR1 - OR2, ovládací objem akumulace 180 m JYTY4x1</t>
  </si>
  <si>
    <t>V budově stadionu kabely taženy v drátěných žlabech - 15m</t>
  </si>
  <si>
    <t>V objektu čerpací stanice kabely taženy v drátěných žlabech - 6m</t>
  </si>
  <si>
    <t>ZK</t>
  </si>
  <si>
    <t xml:space="preserve">Zařízení staveniště, zkoušky, ostatní náklady </t>
  </si>
  <si>
    <t>62</t>
  </si>
  <si>
    <t>ZK1R126</t>
  </si>
  <si>
    <t xml:space="preserve">Zařzení staveniště </t>
  </si>
  <si>
    <t>-1322247041</t>
  </si>
  <si>
    <t>příprava stavby, demontáž panelů u A1</t>
  </si>
  <si>
    <t>zázemí stavby, dopravní značení</t>
  </si>
  <si>
    <t>vytýčení sítí, vytýčení stavby, geod. zaměření skutečného stavu</t>
  </si>
  <si>
    <t>zkoušky, školení obsluhy, revize</t>
  </si>
  <si>
    <t>dílenská dokumentace dle skutečně použitých prvků</t>
  </si>
  <si>
    <t>VP</t>
  </si>
  <si>
    <t xml:space="preserve">  Vícepráce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</si>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</sst>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1" fillId="2" borderId="22" xfId="0" applyFont="1" applyFill="1" applyBorder="1" applyAlignment="1" applyProtection="1">
      <alignment horizontal="left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24_10_Bos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Efektivní využití vodních zdrojů pro zavlažovací systém sportovního areálu Boskovice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Boskovice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19. 11. 2024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Služby Boskovice s.r.o. U Lázní 2063/3, 680 01 Bos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David Müller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David Müller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74</v>
      </c>
      <c r="BT94" s="117" t="s">
        <v>75</v>
      </c>
      <c r="BV94" s="117" t="s">
        <v>76</v>
      </c>
      <c r="BW94" s="117" t="s">
        <v>5</v>
      </c>
      <c r="BX94" s="117" t="s">
        <v>77</v>
      </c>
      <c r="CL94" s="117" t="s">
        <v>1</v>
      </c>
    </row>
    <row r="95" s="7" customFormat="1" ht="37.5" customHeight="1">
      <c r="A95" s="118" t="s">
        <v>78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'24_10_Bos - Efektivní vyu...'!J28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79</v>
      </c>
      <c r="AR95" s="125"/>
      <c r="AS95" s="126">
        <v>0</v>
      </c>
      <c r="AT95" s="127">
        <f>ROUND(SUM(AV95:AW95),2)</f>
        <v>0</v>
      </c>
      <c r="AU95" s="128">
        <f>'24_10_Bos - Efektivní vyu...'!P125</f>
        <v>0</v>
      </c>
      <c r="AV95" s="127">
        <f>'24_10_Bos - Efektivní vyu...'!J31</f>
        <v>0</v>
      </c>
      <c r="AW95" s="127">
        <f>'24_10_Bos - Efektivní vyu...'!J32</f>
        <v>0</v>
      </c>
      <c r="AX95" s="127">
        <f>'24_10_Bos - Efektivní vyu...'!J33</f>
        <v>0</v>
      </c>
      <c r="AY95" s="127">
        <f>'24_10_Bos - Efektivní vyu...'!J34</f>
        <v>0</v>
      </c>
      <c r="AZ95" s="127">
        <f>'24_10_Bos - Efektivní vyu...'!F31</f>
        <v>0</v>
      </c>
      <c r="BA95" s="127">
        <f>'24_10_Bos - Efektivní vyu...'!F32</f>
        <v>0</v>
      </c>
      <c r="BB95" s="127">
        <f>'24_10_Bos - Efektivní vyu...'!F33</f>
        <v>0</v>
      </c>
      <c r="BC95" s="127">
        <f>'24_10_Bos - Efektivní vyu...'!F34</f>
        <v>0</v>
      </c>
      <c r="BD95" s="129">
        <f>'24_10_Bos - Efektivní vyu...'!F35</f>
        <v>0</v>
      </c>
      <c r="BE95" s="7"/>
      <c r="BT95" s="130" t="s">
        <v>80</v>
      </c>
      <c r="BU95" s="130" t="s">
        <v>81</v>
      </c>
      <c r="BV95" s="130" t="s">
        <v>76</v>
      </c>
      <c r="BW95" s="130" t="s">
        <v>5</v>
      </c>
      <c r="BX95" s="130" t="s">
        <v>77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bHu32ec3FFY4REr9+YJatFcd7DhsiL4MoskOCel+Jq217uF5AVEV17ow/YTT9X5C2vgi/PTX8chA1cQO41L5ug==" hashValue="JcwmpUrpISZfl2Z0DAndVPLIiI4V9TW65tGyvsdN2jxBqnt3YEVwf4OWEXBaP4DJLY77jrHe3jxk74T1hTXmB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4_10_Bos - Efektivní vy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82</v>
      </c>
    </row>
    <row r="4" s="1" customFormat="1" ht="24.96" customHeight="1">
      <c r="B4" s="20"/>
      <c r="D4" s="133" t="s">
        <v>83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19. 11. 2024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31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34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35</v>
      </c>
      <c r="E28" s="38"/>
      <c r="F28" s="38"/>
      <c r="G28" s="38"/>
      <c r="H28" s="38"/>
      <c r="I28" s="38"/>
      <c r="J28" s="145">
        <f>ROUND(J125,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37</v>
      </c>
      <c r="G30" s="38"/>
      <c r="H30" s="38"/>
      <c r="I30" s="146" t="s">
        <v>36</v>
      </c>
      <c r="J30" s="146" t="s">
        <v>38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39</v>
      </c>
      <c r="E31" s="135" t="s">
        <v>40</v>
      </c>
      <c r="F31" s="148">
        <f>ROUND((ROUND((SUM(BE125:BE392)),  2) + SUM(BE394)), 2)</f>
        <v>0</v>
      </c>
      <c r="G31" s="38"/>
      <c r="H31" s="38"/>
      <c r="I31" s="149">
        <v>0.20999999999999999</v>
      </c>
      <c r="J31" s="148">
        <f>ROUND((ROUND(((SUM(BE125:BE392))*I31),  2) + (SUM(BE394)*I31)),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41</v>
      </c>
      <c r="F32" s="148">
        <f>ROUND((ROUND((SUM(BF125:BF392)),  2) + SUM(BF394)), 2)</f>
        <v>0</v>
      </c>
      <c r="G32" s="38"/>
      <c r="H32" s="38"/>
      <c r="I32" s="149">
        <v>0.12</v>
      </c>
      <c r="J32" s="148">
        <f>ROUND((ROUND(((SUM(BF125:BF392))*I32),  2) + (SUM(BF394)*I32)),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42</v>
      </c>
      <c r="F33" s="148">
        <f>ROUND((ROUND((SUM(BG125:BG392)),  2) + SUM(BG394)),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43</v>
      </c>
      <c r="F34" s="148">
        <f>ROUND((ROUND((SUM(BH125:BH392)),  2) + SUM(BH394)),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44</v>
      </c>
      <c r="F35" s="148">
        <f>ROUND((ROUND((SUM(BI125:BI392)),  2) + SUM(BI394)),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45</v>
      </c>
      <c r="E37" s="152"/>
      <c r="F37" s="152"/>
      <c r="G37" s="153" t="s">
        <v>46</v>
      </c>
      <c r="H37" s="154" t="s">
        <v>47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48</v>
      </c>
      <c r="E50" s="158"/>
      <c r="F50" s="158"/>
      <c r="G50" s="157" t="s">
        <v>49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50</v>
      </c>
      <c r="E61" s="160"/>
      <c r="F61" s="161" t="s">
        <v>51</v>
      </c>
      <c r="G61" s="159" t="s">
        <v>50</v>
      </c>
      <c r="H61" s="160"/>
      <c r="I61" s="160"/>
      <c r="J61" s="162" t="s">
        <v>51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52</v>
      </c>
      <c r="E65" s="163"/>
      <c r="F65" s="163"/>
      <c r="G65" s="157" t="s">
        <v>53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50</v>
      </c>
      <c r="E76" s="160"/>
      <c r="F76" s="161" t="s">
        <v>51</v>
      </c>
      <c r="G76" s="159" t="s">
        <v>50</v>
      </c>
      <c r="H76" s="160"/>
      <c r="I76" s="160"/>
      <c r="J76" s="162" t="s">
        <v>51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Efektivní využití vodních zdrojů pro zavlažovací systém sportovního areálu Boskovice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Boskovice</v>
      </c>
      <c r="G87" s="40"/>
      <c r="H87" s="40"/>
      <c r="I87" s="32" t="s">
        <v>22</v>
      </c>
      <c r="J87" s="79" t="str">
        <f>IF(J10="","",J10)</f>
        <v>19. 11. 2024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Služby Boskovice s.r.o. U Lázní 2063/3, 680 01 Bos</v>
      </c>
      <c r="G89" s="40"/>
      <c r="H89" s="40"/>
      <c r="I89" s="32" t="s">
        <v>30</v>
      </c>
      <c r="J89" s="36" t="str">
        <f>E19</f>
        <v>David Müller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David Müller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85</v>
      </c>
      <c r="D92" s="169"/>
      <c r="E92" s="169"/>
      <c r="F92" s="169"/>
      <c r="G92" s="169"/>
      <c r="H92" s="169"/>
      <c r="I92" s="169"/>
      <c r="J92" s="170" t="s">
        <v>86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87</v>
      </c>
      <c r="D94" s="40"/>
      <c r="E94" s="40"/>
      <c r="F94" s="40"/>
      <c r="G94" s="40"/>
      <c r="H94" s="40"/>
      <c r="I94" s="40"/>
      <c r="J94" s="110">
        <f>J125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88</v>
      </c>
    </row>
    <row r="95" s="9" customFormat="1" ht="24.96" customHeight="1">
      <c r="A95" s="9"/>
      <c r="B95" s="172"/>
      <c r="C95" s="173"/>
      <c r="D95" s="174" t="s">
        <v>89</v>
      </c>
      <c r="E95" s="175"/>
      <c r="F95" s="175"/>
      <c r="G95" s="175"/>
      <c r="H95" s="175"/>
      <c r="I95" s="175"/>
      <c r="J95" s="176">
        <f>J126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90</v>
      </c>
      <c r="E96" s="181"/>
      <c r="F96" s="181"/>
      <c r="G96" s="181"/>
      <c r="H96" s="181"/>
      <c r="I96" s="181"/>
      <c r="J96" s="182">
        <f>J127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91</v>
      </c>
      <c r="E97" s="181"/>
      <c r="F97" s="181"/>
      <c r="G97" s="181"/>
      <c r="H97" s="181"/>
      <c r="I97" s="181"/>
      <c r="J97" s="182">
        <f>J198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92</v>
      </c>
      <c r="E98" s="181"/>
      <c r="F98" s="181"/>
      <c r="G98" s="181"/>
      <c r="H98" s="181"/>
      <c r="I98" s="181"/>
      <c r="J98" s="182">
        <f>J203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93</v>
      </c>
      <c r="E99" s="181"/>
      <c r="F99" s="181"/>
      <c r="G99" s="181"/>
      <c r="H99" s="181"/>
      <c r="I99" s="181"/>
      <c r="J99" s="182">
        <f>J210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94</v>
      </c>
      <c r="E100" s="181"/>
      <c r="F100" s="181"/>
      <c r="G100" s="181"/>
      <c r="H100" s="181"/>
      <c r="I100" s="181"/>
      <c r="J100" s="182">
        <f>J239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95</v>
      </c>
      <c r="E101" s="181"/>
      <c r="F101" s="181"/>
      <c r="G101" s="181"/>
      <c r="H101" s="181"/>
      <c r="I101" s="181"/>
      <c r="J101" s="182">
        <f>J277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96</v>
      </c>
      <c r="E102" s="181"/>
      <c r="F102" s="181"/>
      <c r="G102" s="181"/>
      <c r="H102" s="181"/>
      <c r="I102" s="181"/>
      <c r="J102" s="182">
        <f>J281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97</v>
      </c>
      <c r="E103" s="181"/>
      <c r="F103" s="181"/>
      <c r="G103" s="181"/>
      <c r="H103" s="181"/>
      <c r="I103" s="181"/>
      <c r="J103" s="182">
        <f>J303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98</v>
      </c>
      <c r="E104" s="181"/>
      <c r="F104" s="181"/>
      <c r="G104" s="181"/>
      <c r="H104" s="181"/>
      <c r="I104" s="181"/>
      <c r="J104" s="182">
        <f>J305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99</v>
      </c>
      <c r="E105" s="181"/>
      <c r="F105" s="181"/>
      <c r="G105" s="181"/>
      <c r="H105" s="181"/>
      <c r="I105" s="181"/>
      <c r="J105" s="182">
        <f>J312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100</v>
      </c>
      <c r="E106" s="181"/>
      <c r="F106" s="181"/>
      <c r="G106" s="181"/>
      <c r="H106" s="181"/>
      <c r="I106" s="181"/>
      <c r="J106" s="182">
        <f>J385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1.84" customHeight="1">
      <c r="A107" s="9"/>
      <c r="B107" s="172"/>
      <c r="C107" s="173"/>
      <c r="D107" s="184" t="s">
        <v>101</v>
      </c>
      <c r="E107" s="173"/>
      <c r="F107" s="173"/>
      <c r="G107" s="173"/>
      <c r="H107" s="173"/>
      <c r="I107" s="173"/>
      <c r="J107" s="185">
        <f>J393</f>
        <v>0</v>
      </c>
      <c r="K107" s="173"/>
      <c r="L107" s="17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102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40"/>
      <c r="D117" s="40"/>
      <c r="E117" s="76" t="str">
        <f>E7</f>
        <v>Efektivní využití vodních zdrojů pro zavlažovací systém sportovního areálu Boskovice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F10</f>
        <v>Boskovice</v>
      </c>
      <c r="G119" s="40"/>
      <c r="H119" s="40"/>
      <c r="I119" s="32" t="s">
        <v>22</v>
      </c>
      <c r="J119" s="79" t="str">
        <f>IF(J10="","",J10)</f>
        <v>19. 11. 2024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E13</f>
        <v>Služby Boskovice s.r.o. U Lázní 2063/3, 680 01 Bos</v>
      </c>
      <c r="G121" s="40"/>
      <c r="H121" s="40"/>
      <c r="I121" s="32" t="s">
        <v>30</v>
      </c>
      <c r="J121" s="36" t="str">
        <f>E19</f>
        <v>David Müller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IF(E16="","",E16)</f>
        <v>Vyplň údaj</v>
      </c>
      <c r="G122" s="40"/>
      <c r="H122" s="40"/>
      <c r="I122" s="32" t="s">
        <v>33</v>
      </c>
      <c r="J122" s="36" t="str">
        <f>E22</f>
        <v>David Müller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86"/>
      <c r="B124" s="187"/>
      <c r="C124" s="188" t="s">
        <v>103</v>
      </c>
      <c r="D124" s="189" t="s">
        <v>60</v>
      </c>
      <c r="E124" s="189" t="s">
        <v>56</v>
      </c>
      <c r="F124" s="189" t="s">
        <v>57</v>
      </c>
      <c r="G124" s="189" t="s">
        <v>104</v>
      </c>
      <c r="H124" s="189" t="s">
        <v>105</v>
      </c>
      <c r="I124" s="189" t="s">
        <v>106</v>
      </c>
      <c r="J124" s="190" t="s">
        <v>86</v>
      </c>
      <c r="K124" s="191" t="s">
        <v>107</v>
      </c>
      <c r="L124" s="192"/>
      <c r="M124" s="100" t="s">
        <v>1</v>
      </c>
      <c r="N124" s="101" t="s">
        <v>39</v>
      </c>
      <c r="O124" s="101" t="s">
        <v>108</v>
      </c>
      <c r="P124" s="101" t="s">
        <v>109</v>
      </c>
      <c r="Q124" s="101" t="s">
        <v>110</v>
      </c>
      <c r="R124" s="101" t="s">
        <v>111</v>
      </c>
      <c r="S124" s="101" t="s">
        <v>112</v>
      </c>
      <c r="T124" s="102" t="s">
        <v>113</v>
      </c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</row>
    <row r="125" s="2" customFormat="1" ht="22.8" customHeight="1">
      <c r="A125" s="38"/>
      <c r="B125" s="39"/>
      <c r="C125" s="107" t="s">
        <v>114</v>
      </c>
      <c r="D125" s="40"/>
      <c r="E125" s="40"/>
      <c r="F125" s="40"/>
      <c r="G125" s="40"/>
      <c r="H125" s="40"/>
      <c r="I125" s="40"/>
      <c r="J125" s="193">
        <f>BK125</f>
        <v>0</v>
      </c>
      <c r="K125" s="40"/>
      <c r="L125" s="44"/>
      <c r="M125" s="103"/>
      <c r="N125" s="194"/>
      <c r="O125" s="104"/>
      <c r="P125" s="195">
        <f>P126+P393</f>
        <v>0</v>
      </c>
      <c r="Q125" s="104"/>
      <c r="R125" s="195">
        <f>R126+R393</f>
        <v>50.080613219999996</v>
      </c>
      <c r="S125" s="104"/>
      <c r="T125" s="196">
        <f>T126+T393</f>
        <v>30.359999999999999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74</v>
      </c>
      <c r="AU125" s="17" t="s">
        <v>88</v>
      </c>
      <c r="BK125" s="197">
        <f>BK126+BK393</f>
        <v>0</v>
      </c>
    </row>
    <row r="126" s="12" customFormat="1" ht="25.92" customHeight="1">
      <c r="A126" s="12"/>
      <c r="B126" s="198"/>
      <c r="C126" s="199"/>
      <c r="D126" s="200" t="s">
        <v>74</v>
      </c>
      <c r="E126" s="201" t="s">
        <v>115</v>
      </c>
      <c r="F126" s="201" t="s">
        <v>116</v>
      </c>
      <c r="G126" s="199"/>
      <c r="H126" s="199"/>
      <c r="I126" s="202"/>
      <c r="J126" s="185">
        <f>BK126</f>
        <v>0</v>
      </c>
      <c r="K126" s="199"/>
      <c r="L126" s="203"/>
      <c r="M126" s="204"/>
      <c r="N126" s="205"/>
      <c r="O126" s="205"/>
      <c r="P126" s="206">
        <f>P127+P198+P203+P210+P239+P277+P281+P303+P305+P312+P385</f>
        <v>0</v>
      </c>
      <c r="Q126" s="205"/>
      <c r="R126" s="206">
        <f>R127+R198+R203+R210+R239+R277+R281+R303+R305+R312+R385</f>
        <v>50.080613219999996</v>
      </c>
      <c r="S126" s="205"/>
      <c r="T126" s="207">
        <f>T127+T198+T203+T210+T239+T277+T281+T303+T305+T312+T385</f>
        <v>30.359999999999999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80</v>
      </c>
      <c r="AT126" s="209" t="s">
        <v>74</v>
      </c>
      <c r="AU126" s="209" t="s">
        <v>75</v>
      </c>
      <c r="AY126" s="208" t="s">
        <v>117</v>
      </c>
      <c r="BK126" s="210">
        <f>BK127+BK198+BK203+BK210+BK239+BK277+BK281+BK303+BK305+BK312+BK385</f>
        <v>0</v>
      </c>
    </row>
    <row r="127" s="12" customFormat="1" ht="22.8" customHeight="1">
      <c r="A127" s="12"/>
      <c r="B127" s="198"/>
      <c r="C127" s="199"/>
      <c r="D127" s="200" t="s">
        <v>74</v>
      </c>
      <c r="E127" s="211" t="s">
        <v>80</v>
      </c>
      <c r="F127" s="211" t="s">
        <v>118</v>
      </c>
      <c r="G127" s="199"/>
      <c r="H127" s="199"/>
      <c r="I127" s="202"/>
      <c r="J127" s="212">
        <f>BK127</f>
        <v>0</v>
      </c>
      <c r="K127" s="199"/>
      <c r="L127" s="203"/>
      <c r="M127" s="204"/>
      <c r="N127" s="205"/>
      <c r="O127" s="205"/>
      <c r="P127" s="206">
        <f>SUM(P128:P197)</f>
        <v>0</v>
      </c>
      <c r="Q127" s="205"/>
      <c r="R127" s="206">
        <f>SUM(R128:R197)</f>
        <v>0</v>
      </c>
      <c r="S127" s="205"/>
      <c r="T127" s="207">
        <f>SUM(T128:T197)</f>
        <v>30.359999999999999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80</v>
      </c>
      <c r="AT127" s="209" t="s">
        <v>74</v>
      </c>
      <c r="AU127" s="209" t="s">
        <v>80</v>
      </c>
      <c r="AY127" s="208" t="s">
        <v>117</v>
      </c>
      <c r="BK127" s="210">
        <f>SUM(BK128:BK197)</f>
        <v>0</v>
      </c>
    </row>
    <row r="128" s="2" customFormat="1" ht="24.15" customHeight="1">
      <c r="A128" s="38"/>
      <c r="B128" s="39"/>
      <c r="C128" s="213" t="s">
        <v>119</v>
      </c>
      <c r="D128" s="213" t="s">
        <v>120</v>
      </c>
      <c r="E128" s="214" t="s">
        <v>121</v>
      </c>
      <c r="F128" s="215" t="s">
        <v>122</v>
      </c>
      <c r="G128" s="216" t="s">
        <v>123</v>
      </c>
      <c r="H128" s="217">
        <v>138</v>
      </c>
      <c r="I128" s="218"/>
      <c r="J128" s="219">
        <f>ROUND(I128*H128,2)</f>
        <v>0</v>
      </c>
      <c r="K128" s="220"/>
      <c r="L128" s="44"/>
      <c r="M128" s="221" t="s">
        <v>1</v>
      </c>
      <c r="N128" s="222" t="s">
        <v>40</v>
      </c>
      <c r="O128" s="91"/>
      <c r="P128" s="223">
        <f>O128*H128</f>
        <v>0</v>
      </c>
      <c r="Q128" s="223">
        <v>0</v>
      </c>
      <c r="R128" s="223">
        <f>Q128*H128</f>
        <v>0</v>
      </c>
      <c r="S128" s="223">
        <v>0.22</v>
      </c>
      <c r="T128" s="224">
        <f>S128*H128</f>
        <v>30.359999999999999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5" t="s">
        <v>124</v>
      </c>
      <c r="AT128" s="225" t="s">
        <v>120</v>
      </c>
      <c r="AU128" s="225" t="s">
        <v>82</v>
      </c>
      <c r="AY128" s="17" t="s">
        <v>117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7" t="s">
        <v>80</v>
      </c>
      <c r="BK128" s="226">
        <f>ROUND(I128*H128,2)</f>
        <v>0</v>
      </c>
      <c r="BL128" s="17" t="s">
        <v>124</v>
      </c>
      <c r="BM128" s="225" t="s">
        <v>125</v>
      </c>
    </row>
    <row r="129" s="13" customFormat="1">
      <c r="A129" s="13"/>
      <c r="B129" s="227"/>
      <c r="C129" s="228"/>
      <c r="D129" s="229" t="s">
        <v>126</v>
      </c>
      <c r="E129" s="230" t="s">
        <v>1</v>
      </c>
      <c r="F129" s="231" t="s">
        <v>127</v>
      </c>
      <c r="G129" s="228"/>
      <c r="H129" s="232">
        <v>124.8</v>
      </c>
      <c r="I129" s="233"/>
      <c r="J129" s="228"/>
      <c r="K129" s="228"/>
      <c r="L129" s="234"/>
      <c r="M129" s="235"/>
      <c r="N129" s="236"/>
      <c r="O129" s="236"/>
      <c r="P129" s="236"/>
      <c r="Q129" s="236"/>
      <c r="R129" s="236"/>
      <c r="S129" s="236"/>
      <c r="T129" s="23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8" t="s">
        <v>126</v>
      </c>
      <c r="AU129" s="238" t="s">
        <v>82</v>
      </c>
      <c r="AV129" s="13" t="s">
        <v>82</v>
      </c>
      <c r="AW129" s="13" t="s">
        <v>32</v>
      </c>
      <c r="AX129" s="13" t="s">
        <v>75</v>
      </c>
      <c r="AY129" s="238" t="s">
        <v>117</v>
      </c>
    </row>
    <row r="130" s="14" customFormat="1">
      <c r="A130" s="14"/>
      <c r="B130" s="239"/>
      <c r="C130" s="240"/>
      <c r="D130" s="229" t="s">
        <v>126</v>
      </c>
      <c r="E130" s="241" t="s">
        <v>1</v>
      </c>
      <c r="F130" s="242" t="s">
        <v>128</v>
      </c>
      <c r="G130" s="240"/>
      <c r="H130" s="241" t="s">
        <v>1</v>
      </c>
      <c r="I130" s="243"/>
      <c r="J130" s="240"/>
      <c r="K130" s="240"/>
      <c r="L130" s="244"/>
      <c r="M130" s="245"/>
      <c r="N130" s="246"/>
      <c r="O130" s="246"/>
      <c r="P130" s="246"/>
      <c r="Q130" s="246"/>
      <c r="R130" s="246"/>
      <c r="S130" s="246"/>
      <c r="T130" s="24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8" t="s">
        <v>126</v>
      </c>
      <c r="AU130" s="248" t="s">
        <v>82</v>
      </c>
      <c r="AV130" s="14" t="s">
        <v>80</v>
      </c>
      <c r="AW130" s="14" t="s">
        <v>32</v>
      </c>
      <c r="AX130" s="14" t="s">
        <v>75</v>
      </c>
      <c r="AY130" s="248" t="s">
        <v>117</v>
      </c>
    </row>
    <row r="131" s="13" customFormat="1">
      <c r="A131" s="13"/>
      <c r="B131" s="227"/>
      <c r="C131" s="228"/>
      <c r="D131" s="229" t="s">
        <v>126</v>
      </c>
      <c r="E131" s="230" t="s">
        <v>1</v>
      </c>
      <c r="F131" s="231" t="s">
        <v>129</v>
      </c>
      <c r="G131" s="228"/>
      <c r="H131" s="232">
        <v>13.199999999999999</v>
      </c>
      <c r="I131" s="233"/>
      <c r="J131" s="228"/>
      <c r="K131" s="228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126</v>
      </c>
      <c r="AU131" s="238" t="s">
        <v>82</v>
      </c>
      <c r="AV131" s="13" t="s">
        <v>82</v>
      </c>
      <c r="AW131" s="13" t="s">
        <v>32</v>
      </c>
      <c r="AX131" s="13" t="s">
        <v>75</v>
      </c>
      <c r="AY131" s="238" t="s">
        <v>117</v>
      </c>
    </row>
    <row r="132" s="14" customFormat="1">
      <c r="A132" s="14"/>
      <c r="B132" s="239"/>
      <c r="C132" s="240"/>
      <c r="D132" s="229" t="s">
        <v>126</v>
      </c>
      <c r="E132" s="241" t="s">
        <v>1</v>
      </c>
      <c r="F132" s="242" t="s">
        <v>130</v>
      </c>
      <c r="G132" s="240"/>
      <c r="H132" s="241" t="s">
        <v>1</v>
      </c>
      <c r="I132" s="243"/>
      <c r="J132" s="240"/>
      <c r="K132" s="240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126</v>
      </c>
      <c r="AU132" s="248" t="s">
        <v>82</v>
      </c>
      <c r="AV132" s="14" t="s">
        <v>80</v>
      </c>
      <c r="AW132" s="14" t="s">
        <v>32</v>
      </c>
      <c r="AX132" s="14" t="s">
        <v>75</v>
      </c>
      <c r="AY132" s="248" t="s">
        <v>117</v>
      </c>
    </row>
    <row r="133" s="15" customFormat="1">
      <c r="A133" s="15"/>
      <c r="B133" s="249"/>
      <c r="C133" s="250"/>
      <c r="D133" s="229" t="s">
        <v>126</v>
      </c>
      <c r="E133" s="251" t="s">
        <v>1</v>
      </c>
      <c r="F133" s="252" t="s">
        <v>131</v>
      </c>
      <c r="G133" s="250"/>
      <c r="H133" s="253">
        <v>138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9" t="s">
        <v>126</v>
      </c>
      <c r="AU133" s="259" t="s">
        <v>82</v>
      </c>
      <c r="AV133" s="15" t="s">
        <v>124</v>
      </c>
      <c r="AW133" s="15" t="s">
        <v>32</v>
      </c>
      <c r="AX133" s="15" t="s">
        <v>80</v>
      </c>
      <c r="AY133" s="259" t="s">
        <v>117</v>
      </c>
    </row>
    <row r="134" s="2" customFormat="1" ht="33" customHeight="1">
      <c r="A134" s="38"/>
      <c r="B134" s="39"/>
      <c r="C134" s="213" t="s">
        <v>132</v>
      </c>
      <c r="D134" s="213" t="s">
        <v>120</v>
      </c>
      <c r="E134" s="214" t="s">
        <v>133</v>
      </c>
      <c r="F134" s="215" t="s">
        <v>134</v>
      </c>
      <c r="G134" s="216" t="s">
        <v>135</v>
      </c>
      <c r="H134" s="217">
        <v>58.229999999999997</v>
      </c>
      <c r="I134" s="218"/>
      <c r="J134" s="219">
        <f>ROUND(I134*H134,2)</f>
        <v>0</v>
      </c>
      <c r="K134" s="220"/>
      <c r="L134" s="44"/>
      <c r="M134" s="221" t="s">
        <v>1</v>
      </c>
      <c r="N134" s="222" t="s">
        <v>40</v>
      </c>
      <c r="O134" s="91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5" t="s">
        <v>124</v>
      </c>
      <c r="AT134" s="225" t="s">
        <v>120</v>
      </c>
      <c r="AU134" s="225" t="s">
        <v>82</v>
      </c>
      <c r="AY134" s="17" t="s">
        <v>117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7" t="s">
        <v>80</v>
      </c>
      <c r="BK134" s="226">
        <f>ROUND(I134*H134,2)</f>
        <v>0</v>
      </c>
      <c r="BL134" s="17" t="s">
        <v>124</v>
      </c>
      <c r="BM134" s="225" t="s">
        <v>136</v>
      </c>
    </row>
    <row r="135" s="13" customFormat="1">
      <c r="A135" s="13"/>
      <c r="B135" s="227"/>
      <c r="C135" s="228"/>
      <c r="D135" s="229" t="s">
        <v>126</v>
      </c>
      <c r="E135" s="230" t="s">
        <v>1</v>
      </c>
      <c r="F135" s="231" t="s">
        <v>137</v>
      </c>
      <c r="G135" s="228"/>
      <c r="H135" s="232">
        <v>32.399999999999999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126</v>
      </c>
      <c r="AU135" s="238" t="s">
        <v>82</v>
      </c>
      <c r="AV135" s="13" t="s">
        <v>82</v>
      </c>
      <c r="AW135" s="13" t="s">
        <v>32</v>
      </c>
      <c r="AX135" s="13" t="s">
        <v>75</v>
      </c>
      <c r="AY135" s="238" t="s">
        <v>117</v>
      </c>
    </row>
    <row r="136" s="14" customFormat="1">
      <c r="A136" s="14"/>
      <c r="B136" s="239"/>
      <c r="C136" s="240"/>
      <c r="D136" s="229" t="s">
        <v>126</v>
      </c>
      <c r="E136" s="241" t="s">
        <v>1</v>
      </c>
      <c r="F136" s="242" t="s">
        <v>138</v>
      </c>
      <c r="G136" s="240"/>
      <c r="H136" s="241" t="s">
        <v>1</v>
      </c>
      <c r="I136" s="243"/>
      <c r="J136" s="240"/>
      <c r="K136" s="240"/>
      <c r="L136" s="244"/>
      <c r="M136" s="245"/>
      <c r="N136" s="246"/>
      <c r="O136" s="246"/>
      <c r="P136" s="246"/>
      <c r="Q136" s="246"/>
      <c r="R136" s="246"/>
      <c r="S136" s="246"/>
      <c r="T136" s="24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8" t="s">
        <v>126</v>
      </c>
      <c r="AU136" s="248" t="s">
        <v>82</v>
      </c>
      <c r="AV136" s="14" t="s">
        <v>80</v>
      </c>
      <c r="AW136" s="14" t="s">
        <v>32</v>
      </c>
      <c r="AX136" s="14" t="s">
        <v>75</v>
      </c>
      <c r="AY136" s="248" t="s">
        <v>117</v>
      </c>
    </row>
    <row r="137" s="13" customFormat="1">
      <c r="A137" s="13"/>
      <c r="B137" s="227"/>
      <c r="C137" s="228"/>
      <c r="D137" s="229" t="s">
        <v>126</v>
      </c>
      <c r="E137" s="230" t="s">
        <v>1</v>
      </c>
      <c r="F137" s="231" t="s">
        <v>139</v>
      </c>
      <c r="G137" s="228"/>
      <c r="H137" s="232">
        <v>25.829999999999998</v>
      </c>
      <c r="I137" s="233"/>
      <c r="J137" s="228"/>
      <c r="K137" s="228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126</v>
      </c>
      <c r="AU137" s="238" t="s">
        <v>82</v>
      </c>
      <c r="AV137" s="13" t="s">
        <v>82</v>
      </c>
      <c r="AW137" s="13" t="s">
        <v>32</v>
      </c>
      <c r="AX137" s="13" t="s">
        <v>75</v>
      </c>
      <c r="AY137" s="238" t="s">
        <v>117</v>
      </c>
    </row>
    <row r="138" s="14" customFormat="1">
      <c r="A138" s="14"/>
      <c r="B138" s="239"/>
      <c r="C138" s="240"/>
      <c r="D138" s="229" t="s">
        <v>126</v>
      </c>
      <c r="E138" s="241" t="s">
        <v>1</v>
      </c>
      <c r="F138" s="242" t="s">
        <v>140</v>
      </c>
      <c r="G138" s="240"/>
      <c r="H138" s="241" t="s">
        <v>1</v>
      </c>
      <c r="I138" s="243"/>
      <c r="J138" s="240"/>
      <c r="K138" s="240"/>
      <c r="L138" s="244"/>
      <c r="M138" s="245"/>
      <c r="N138" s="246"/>
      <c r="O138" s="246"/>
      <c r="P138" s="246"/>
      <c r="Q138" s="246"/>
      <c r="R138" s="246"/>
      <c r="S138" s="246"/>
      <c r="T138" s="24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8" t="s">
        <v>126</v>
      </c>
      <c r="AU138" s="248" t="s">
        <v>82</v>
      </c>
      <c r="AV138" s="14" t="s">
        <v>80</v>
      </c>
      <c r="AW138" s="14" t="s">
        <v>32</v>
      </c>
      <c r="AX138" s="14" t="s">
        <v>75</v>
      </c>
      <c r="AY138" s="248" t="s">
        <v>117</v>
      </c>
    </row>
    <row r="139" s="15" customFormat="1">
      <c r="A139" s="15"/>
      <c r="B139" s="249"/>
      <c r="C139" s="250"/>
      <c r="D139" s="229" t="s">
        <v>126</v>
      </c>
      <c r="E139" s="251" t="s">
        <v>1</v>
      </c>
      <c r="F139" s="252" t="s">
        <v>131</v>
      </c>
      <c r="G139" s="250"/>
      <c r="H139" s="253">
        <v>58.229999999999997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59" t="s">
        <v>126</v>
      </c>
      <c r="AU139" s="259" t="s">
        <v>82</v>
      </c>
      <c r="AV139" s="15" t="s">
        <v>124</v>
      </c>
      <c r="AW139" s="15" t="s">
        <v>32</v>
      </c>
      <c r="AX139" s="15" t="s">
        <v>80</v>
      </c>
      <c r="AY139" s="259" t="s">
        <v>117</v>
      </c>
    </row>
    <row r="140" s="2" customFormat="1" ht="33" customHeight="1">
      <c r="A140" s="38"/>
      <c r="B140" s="39"/>
      <c r="C140" s="213" t="s">
        <v>141</v>
      </c>
      <c r="D140" s="213" t="s">
        <v>120</v>
      </c>
      <c r="E140" s="214" t="s">
        <v>142</v>
      </c>
      <c r="F140" s="215" t="s">
        <v>143</v>
      </c>
      <c r="G140" s="216" t="s">
        <v>135</v>
      </c>
      <c r="H140" s="217">
        <v>448.38</v>
      </c>
      <c r="I140" s="218"/>
      <c r="J140" s="219">
        <f>ROUND(I140*H140,2)</f>
        <v>0</v>
      </c>
      <c r="K140" s="220"/>
      <c r="L140" s="44"/>
      <c r="M140" s="221" t="s">
        <v>1</v>
      </c>
      <c r="N140" s="222" t="s">
        <v>40</v>
      </c>
      <c r="O140" s="91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5" t="s">
        <v>124</v>
      </c>
      <c r="AT140" s="225" t="s">
        <v>120</v>
      </c>
      <c r="AU140" s="225" t="s">
        <v>82</v>
      </c>
      <c r="AY140" s="17" t="s">
        <v>117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7" t="s">
        <v>80</v>
      </c>
      <c r="BK140" s="226">
        <f>ROUND(I140*H140,2)</f>
        <v>0</v>
      </c>
      <c r="BL140" s="17" t="s">
        <v>124</v>
      </c>
      <c r="BM140" s="225" t="s">
        <v>144</v>
      </c>
    </row>
    <row r="141" s="13" customFormat="1">
      <c r="A141" s="13"/>
      <c r="B141" s="227"/>
      <c r="C141" s="228"/>
      <c r="D141" s="229" t="s">
        <v>126</v>
      </c>
      <c r="E141" s="230" t="s">
        <v>1</v>
      </c>
      <c r="F141" s="231" t="s">
        <v>145</v>
      </c>
      <c r="G141" s="228"/>
      <c r="H141" s="232">
        <v>448.38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126</v>
      </c>
      <c r="AU141" s="238" t="s">
        <v>82</v>
      </c>
      <c r="AV141" s="13" t="s">
        <v>82</v>
      </c>
      <c r="AW141" s="13" t="s">
        <v>32</v>
      </c>
      <c r="AX141" s="13" t="s">
        <v>80</v>
      </c>
      <c r="AY141" s="238" t="s">
        <v>117</v>
      </c>
    </row>
    <row r="142" s="14" customFormat="1">
      <c r="A142" s="14"/>
      <c r="B142" s="239"/>
      <c r="C142" s="240"/>
      <c r="D142" s="229" t="s">
        <v>126</v>
      </c>
      <c r="E142" s="241" t="s">
        <v>1</v>
      </c>
      <c r="F142" s="242" t="s">
        <v>146</v>
      </c>
      <c r="G142" s="240"/>
      <c r="H142" s="241" t="s">
        <v>1</v>
      </c>
      <c r="I142" s="243"/>
      <c r="J142" s="240"/>
      <c r="K142" s="240"/>
      <c r="L142" s="244"/>
      <c r="M142" s="245"/>
      <c r="N142" s="246"/>
      <c r="O142" s="246"/>
      <c r="P142" s="246"/>
      <c r="Q142" s="246"/>
      <c r="R142" s="246"/>
      <c r="S142" s="246"/>
      <c r="T142" s="24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8" t="s">
        <v>126</v>
      </c>
      <c r="AU142" s="248" t="s">
        <v>82</v>
      </c>
      <c r="AV142" s="14" t="s">
        <v>80</v>
      </c>
      <c r="AW142" s="14" t="s">
        <v>32</v>
      </c>
      <c r="AX142" s="14" t="s">
        <v>75</v>
      </c>
      <c r="AY142" s="248" t="s">
        <v>117</v>
      </c>
    </row>
    <row r="143" s="2" customFormat="1" ht="33" customHeight="1">
      <c r="A143" s="38"/>
      <c r="B143" s="39"/>
      <c r="C143" s="213" t="s">
        <v>147</v>
      </c>
      <c r="D143" s="213" t="s">
        <v>120</v>
      </c>
      <c r="E143" s="214" t="s">
        <v>148</v>
      </c>
      <c r="F143" s="215" t="s">
        <v>149</v>
      </c>
      <c r="G143" s="216" t="s">
        <v>135</v>
      </c>
      <c r="H143" s="217">
        <v>7.2000000000000002</v>
      </c>
      <c r="I143" s="218"/>
      <c r="J143" s="219">
        <f>ROUND(I143*H143,2)</f>
        <v>0</v>
      </c>
      <c r="K143" s="220"/>
      <c r="L143" s="44"/>
      <c r="M143" s="221" t="s">
        <v>1</v>
      </c>
      <c r="N143" s="222" t="s">
        <v>40</v>
      </c>
      <c r="O143" s="91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5" t="s">
        <v>124</v>
      </c>
      <c r="AT143" s="225" t="s">
        <v>120</v>
      </c>
      <c r="AU143" s="225" t="s">
        <v>82</v>
      </c>
      <c r="AY143" s="17" t="s">
        <v>117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7" t="s">
        <v>80</v>
      </c>
      <c r="BK143" s="226">
        <f>ROUND(I143*H143,2)</f>
        <v>0</v>
      </c>
      <c r="BL143" s="17" t="s">
        <v>124</v>
      </c>
      <c r="BM143" s="225" t="s">
        <v>150</v>
      </c>
    </row>
    <row r="144" s="13" customFormat="1">
      <c r="A144" s="13"/>
      <c r="B144" s="227"/>
      <c r="C144" s="228"/>
      <c r="D144" s="229" t="s">
        <v>126</v>
      </c>
      <c r="E144" s="230" t="s">
        <v>1</v>
      </c>
      <c r="F144" s="231" t="s">
        <v>151</v>
      </c>
      <c r="G144" s="228"/>
      <c r="H144" s="232">
        <v>7.2000000000000002</v>
      </c>
      <c r="I144" s="233"/>
      <c r="J144" s="228"/>
      <c r="K144" s="228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126</v>
      </c>
      <c r="AU144" s="238" t="s">
        <v>82</v>
      </c>
      <c r="AV144" s="13" t="s">
        <v>82</v>
      </c>
      <c r="AW144" s="13" t="s">
        <v>32</v>
      </c>
      <c r="AX144" s="13" t="s">
        <v>80</v>
      </c>
      <c r="AY144" s="238" t="s">
        <v>117</v>
      </c>
    </row>
    <row r="145" s="14" customFormat="1">
      <c r="A145" s="14"/>
      <c r="B145" s="239"/>
      <c r="C145" s="240"/>
      <c r="D145" s="229" t="s">
        <v>126</v>
      </c>
      <c r="E145" s="241" t="s">
        <v>1</v>
      </c>
      <c r="F145" s="242" t="s">
        <v>152</v>
      </c>
      <c r="G145" s="240"/>
      <c r="H145" s="241" t="s">
        <v>1</v>
      </c>
      <c r="I145" s="243"/>
      <c r="J145" s="240"/>
      <c r="K145" s="240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126</v>
      </c>
      <c r="AU145" s="248" t="s">
        <v>82</v>
      </c>
      <c r="AV145" s="14" t="s">
        <v>80</v>
      </c>
      <c r="AW145" s="14" t="s">
        <v>32</v>
      </c>
      <c r="AX145" s="14" t="s">
        <v>75</v>
      </c>
      <c r="AY145" s="248" t="s">
        <v>117</v>
      </c>
    </row>
    <row r="146" s="2" customFormat="1" ht="33" customHeight="1">
      <c r="A146" s="38"/>
      <c r="B146" s="39"/>
      <c r="C146" s="213" t="s">
        <v>153</v>
      </c>
      <c r="D146" s="213" t="s">
        <v>120</v>
      </c>
      <c r="E146" s="214" t="s">
        <v>154</v>
      </c>
      <c r="F146" s="215" t="s">
        <v>155</v>
      </c>
      <c r="G146" s="216" t="s">
        <v>135</v>
      </c>
      <c r="H146" s="217">
        <v>86.489999999999995</v>
      </c>
      <c r="I146" s="218"/>
      <c r="J146" s="219">
        <f>ROUND(I146*H146,2)</f>
        <v>0</v>
      </c>
      <c r="K146" s="220"/>
      <c r="L146" s="44"/>
      <c r="M146" s="221" t="s">
        <v>1</v>
      </c>
      <c r="N146" s="222" t="s">
        <v>40</v>
      </c>
      <c r="O146" s="91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5" t="s">
        <v>124</v>
      </c>
      <c r="AT146" s="225" t="s">
        <v>120</v>
      </c>
      <c r="AU146" s="225" t="s">
        <v>82</v>
      </c>
      <c r="AY146" s="17" t="s">
        <v>117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7" t="s">
        <v>80</v>
      </c>
      <c r="BK146" s="226">
        <f>ROUND(I146*H146,2)</f>
        <v>0</v>
      </c>
      <c r="BL146" s="17" t="s">
        <v>124</v>
      </c>
      <c r="BM146" s="225" t="s">
        <v>156</v>
      </c>
    </row>
    <row r="147" s="13" customFormat="1">
      <c r="A147" s="13"/>
      <c r="B147" s="227"/>
      <c r="C147" s="228"/>
      <c r="D147" s="229" t="s">
        <v>126</v>
      </c>
      <c r="E147" s="230" t="s">
        <v>1</v>
      </c>
      <c r="F147" s="231" t="s">
        <v>157</v>
      </c>
      <c r="G147" s="228"/>
      <c r="H147" s="232">
        <v>32.759999999999998</v>
      </c>
      <c r="I147" s="233"/>
      <c r="J147" s="228"/>
      <c r="K147" s="228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126</v>
      </c>
      <c r="AU147" s="238" t="s">
        <v>82</v>
      </c>
      <c r="AV147" s="13" t="s">
        <v>82</v>
      </c>
      <c r="AW147" s="13" t="s">
        <v>32</v>
      </c>
      <c r="AX147" s="13" t="s">
        <v>75</v>
      </c>
      <c r="AY147" s="238" t="s">
        <v>117</v>
      </c>
    </row>
    <row r="148" s="14" customFormat="1">
      <c r="A148" s="14"/>
      <c r="B148" s="239"/>
      <c r="C148" s="240"/>
      <c r="D148" s="229" t="s">
        <v>126</v>
      </c>
      <c r="E148" s="241" t="s">
        <v>1</v>
      </c>
      <c r="F148" s="242" t="s">
        <v>158</v>
      </c>
      <c r="G148" s="240"/>
      <c r="H148" s="241" t="s">
        <v>1</v>
      </c>
      <c r="I148" s="243"/>
      <c r="J148" s="240"/>
      <c r="K148" s="240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126</v>
      </c>
      <c r="AU148" s="248" t="s">
        <v>82</v>
      </c>
      <c r="AV148" s="14" t="s">
        <v>80</v>
      </c>
      <c r="AW148" s="14" t="s">
        <v>32</v>
      </c>
      <c r="AX148" s="14" t="s">
        <v>75</v>
      </c>
      <c r="AY148" s="248" t="s">
        <v>117</v>
      </c>
    </row>
    <row r="149" s="13" customFormat="1">
      <c r="A149" s="13"/>
      <c r="B149" s="227"/>
      <c r="C149" s="228"/>
      <c r="D149" s="229" t="s">
        <v>126</v>
      </c>
      <c r="E149" s="230" t="s">
        <v>1</v>
      </c>
      <c r="F149" s="231" t="s">
        <v>159</v>
      </c>
      <c r="G149" s="228"/>
      <c r="H149" s="232">
        <v>29.699999999999999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126</v>
      </c>
      <c r="AU149" s="238" t="s">
        <v>82</v>
      </c>
      <c r="AV149" s="13" t="s">
        <v>82</v>
      </c>
      <c r="AW149" s="13" t="s">
        <v>32</v>
      </c>
      <c r="AX149" s="13" t="s">
        <v>75</v>
      </c>
      <c r="AY149" s="238" t="s">
        <v>117</v>
      </c>
    </row>
    <row r="150" s="14" customFormat="1">
      <c r="A150" s="14"/>
      <c r="B150" s="239"/>
      <c r="C150" s="240"/>
      <c r="D150" s="229" t="s">
        <v>126</v>
      </c>
      <c r="E150" s="241" t="s">
        <v>1</v>
      </c>
      <c r="F150" s="242" t="s">
        <v>160</v>
      </c>
      <c r="G150" s="240"/>
      <c r="H150" s="241" t="s">
        <v>1</v>
      </c>
      <c r="I150" s="243"/>
      <c r="J150" s="240"/>
      <c r="K150" s="240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126</v>
      </c>
      <c r="AU150" s="248" t="s">
        <v>82</v>
      </c>
      <c r="AV150" s="14" t="s">
        <v>80</v>
      </c>
      <c r="AW150" s="14" t="s">
        <v>32</v>
      </c>
      <c r="AX150" s="14" t="s">
        <v>75</v>
      </c>
      <c r="AY150" s="248" t="s">
        <v>117</v>
      </c>
    </row>
    <row r="151" s="13" customFormat="1">
      <c r="A151" s="13"/>
      <c r="B151" s="227"/>
      <c r="C151" s="228"/>
      <c r="D151" s="229" t="s">
        <v>126</v>
      </c>
      <c r="E151" s="230" t="s">
        <v>1</v>
      </c>
      <c r="F151" s="231" t="s">
        <v>161</v>
      </c>
      <c r="G151" s="228"/>
      <c r="H151" s="232">
        <v>24.030000000000001</v>
      </c>
      <c r="I151" s="233"/>
      <c r="J151" s="228"/>
      <c r="K151" s="228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126</v>
      </c>
      <c r="AU151" s="238" t="s">
        <v>82</v>
      </c>
      <c r="AV151" s="13" t="s">
        <v>82</v>
      </c>
      <c r="AW151" s="13" t="s">
        <v>32</v>
      </c>
      <c r="AX151" s="13" t="s">
        <v>75</v>
      </c>
      <c r="AY151" s="238" t="s">
        <v>117</v>
      </c>
    </row>
    <row r="152" s="14" customFormat="1">
      <c r="A152" s="14"/>
      <c r="B152" s="239"/>
      <c r="C152" s="240"/>
      <c r="D152" s="229" t="s">
        <v>126</v>
      </c>
      <c r="E152" s="241" t="s">
        <v>1</v>
      </c>
      <c r="F152" s="242" t="s">
        <v>162</v>
      </c>
      <c r="G152" s="240"/>
      <c r="H152" s="241" t="s">
        <v>1</v>
      </c>
      <c r="I152" s="243"/>
      <c r="J152" s="240"/>
      <c r="K152" s="240"/>
      <c r="L152" s="244"/>
      <c r="M152" s="245"/>
      <c r="N152" s="246"/>
      <c r="O152" s="246"/>
      <c r="P152" s="246"/>
      <c r="Q152" s="246"/>
      <c r="R152" s="246"/>
      <c r="S152" s="246"/>
      <c r="T152" s="24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8" t="s">
        <v>126</v>
      </c>
      <c r="AU152" s="248" t="s">
        <v>82</v>
      </c>
      <c r="AV152" s="14" t="s">
        <v>80</v>
      </c>
      <c r="AW152" s="14" t="s">
        <v>32</v>
      </c>
      <c r="AX152" s="14" t="s">
        <v>75</v>
      </c>
      <c r="AY152" s="248" t="s">
        <v>117</v>
      </c>
    </row>
    <row r="153" s="15" customFormat="1">
      <c r="A153" s="15"/>
      <c r="B153" s="249"/>
      <c r="C153" s="250"/>
      <c r="D153" s="229" t="s">
        <v>126</v>
      </c>
      <c r="E153" s="251" t="s">
        <v>1</v>
      </c>
      <c r="F153" s="252" t="s">
        <v>131</v>
      </c>
      <c r="G153" s="250"/>
      <c r="H153" s="253">
        <v>86.489999999999995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9" t="s">
        <v>126</v>
      </c>
      <c r="AU153" s="259" t="s">
        <v>82</v>
      </c>
      <c r="AV153" s="15" t="s">
        <v>124</v>
      </c>
      <c r="AW153" s="15" t="s">
        <v>32</v>
      </c>
      <c r="AX153" s="15" t="s">
        <v>80</v>
      </c>
      <c r="AY153" s="259" t="s">
        <v>117</v>
      </c>
    </row>
    <row r="154" s="2" customFormat="1" ht="33" customHeight="1">
      <c r="A154" s="38"/>
      <c r="B154" s="39"/>
      <c r="C154" s="213" t="s">
        <v>163</v>
      </c>
      <c r="D154" s="213" t="s">
        <v>120</v>
      </c>
      <c r="E154" s="214" t="s">
        <v>164</v>
      </c>
      <c r="F154" s="215" t="s">
        <v>165</v>
      </c>
      <c r="G154" s="216" t="s">
        <v>135</v>
      </c>
      <c r="H154" s="217">
        <v>85.200000000000003</v>
      </c>
      <c r="I154" s="218"/>
      <c r="J154" s="219">
        <f>ROUND(I154*H154,2)</f>
        <v>0</v>
      </c>
      <c r="K154" s="220"/>
      <c r="L154" s="44"/>
      <c r="M154" s="221" t="s">
        <v>1</v>
      </c>
      <c r="N154" s="222" t="s">
        <v>40</v>
      </c>
      <c r="O154" s="91"/>
      <c r="P154" s="223">
        <f>O154*H154</f>
        <v>0</v>
      </c>
      <c r="Q154" s="223">
        <v>0</v>
      </c>
      <c r="R154" s="223">
        <f>Q154*H154</f>
        <v>0</v>
      </c>
      <c r="S154" s="223">
        <v>0</v>
      </c>
      <c r="T154" s="22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5" t="s">
        <v>124</v>
      </c>
      <c r="AT154" s="225" t="s">
        <v>120</v>
      </c>
      <c r="AU154" s="225" t="s">
        <v>82</v>
      </c>
      <c r="AY154" s="17" t="s">
        <v>117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7" t="s">
        <v>80</v>
      </c>
      <c r="BK154" s="226">
        <f>ROUND(I154*H154,2)</f>
        <v>0</v>
      </c>
      <c r="BL154" s="17" t="s">
        <v>124</v>
      </c>
      <c r="BM154" s="225" t="s">
        <v>166</v>
      </c>
    </row>
    <row r="155" s="13" customFormat="1">
      <c r="A155" s="13"/>
      <c r="B155" s="227"/>
      <c r="C155" s="228"/>
      <c r="D155" s="229" t="s">
        <v>126</v>
      </c>
      <c r="E155" s="230" t="s">
        <v>1</v>
      </c>
      <c r="F155" s="231" t="s">
        <v>167</v>
      </c>
      <c r="G155" s="228"/>
      <c r="H155" s="232">
        <v>37.439999999999998</v>
      </c>
      <c r="I155" s="233"/>
      <c r="J155" s="228"/>
      <c r="K155" s="228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126</v>
      </c>
      <c r="AU155" s="238" t="s">
        <v>82</v>
      </c>
      <c r="AV155" s="13" t="s">
        <v>82</v>
      </c>
      <c r="AW155" s="13" t="s">
        <v>32</v>
      </c>
      <c r="AX155" s="13" t="s">
        <v>75</v>
      </c>
      <c r="AY155" s="238" t="s">
        <v>117</v>
      </c>
    </row>
    <row r="156" s="14" customFormat="1">
      <c r="A156" s="14"/>
      <c r="B156" s="239"/>
      <c r="C156" s="240"/>
      <c r="D156" s="229" t="s">
        <v>126</v>
      </c>
      <c r="E156" s="241" t="s">
        <v>1</v>
      </c>
      <c r="F156" s="242" t="s">
        <v>168</v>
      </c>
      <c r="G156" s="240"/>
      <c r="H156" s="241" t="s">
        <v>1</v>
      </c>
      <c r="I156" s="243"/>
      <c r="J156" s="240"/>
      <c r="K156" s="240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126</v>
      </c>
      <c r="AU156" s="248" t="s">
        <v>82</v>
      </c>
      <c r="AV156" s="14" t="s">
        <v>80</v>
      </c>
      <c r="AW156" s="14" t="s">
        <v>32</v>
      </c>
      <c r="AX156" s="14" t="s">
        <v>75</v>
      </c>
      <c r="AY156" s="248" t="s">
        <v>117</v>
      </c>
    </row>
    <row r="157" s="13" customFormat="1">
      <c r="A157" s="13"/>
      <c r="B157" s="227"/>
      <c r="C157" s="228"/>
      <c r="D157" s="229" t="s">
        <v>126</v>
      </c>
      <c r="E157" s="230" t="s">
        <v>1</v>
      </c>
      <c r="F157" s="231" t="s">
        <v>169</v>
      </c>
      <c r="G157" s="228"/>
      <c r="H157" s="232">
        <v>26.399999999999999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126</v>
      </c>
      <c r="AU157" s="238" t="s">
        <v>82</v>
      </c>
      <c r="AV157" s="13" t="s">
        <v>82</v>
      </c>
      <c r="AW157" s="13" t="s">
        <v>32</v>
      </c>
      <c r="AX157" s="13" t="s">
        <v>75</v>
      </c>
      <c r="AY157" s="238" t="s">
        <v>117</v>
      </c>
    </row>
    <row r="158" s="14" customFormat="1">
      <c r="A158" s="14"/>
      <c r="B158" s="239"/>
      <c r="C158" s="240"/>
      <c r="D158" s="229" t="s">
        <v>126</v>
      </c>
      <c r="E158" s="241" t="s">
        <v>1</v>
      </c>
      <c r="F158" s="242" t="s">
        <v>170</v>
      </c>
      <c r="G158" s="240"/>
      <c r="H158" s="241" t="s">
        <v>1</v>
      </c>
      <c r="I158" s="243"/>
      <c r="J158" s="240"/>
      <c r="K158" s="240"/>
      <c r="L158" s="244"/>
      <c r="M158" s="245"/>
      <c r="N158" s="246"/>
      <c r="O158" s="246"/>
      <c r="P158" s="246"/>
      <c r="Q158" s="246"/>
      <c r="R158" s="246"/>
      <c r="S158" s="246"/>
      <c r="T158" s="24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8" t="s">
        <v>126</v>
      </c>
      <c r="AU158" s="248" t="s">
        <v>82</v>
      </c>
      <c r="AV158" s="14" t="s">
        <v>80</v>
      </c>
      <c r="AW158" s="14" t="s">
        <v>32</v>
      </c>
      <c r="AX158" s="14" t="s">
        <v>75</v>
      </c>
      <c r="AY158" s="248" t="s">
        <v>117</v>
      </c>
    </row>
    <row r="159" s="13" customFormat="1">
      <c r="A159" s="13"/>
      <c r="B159" s="227"/>
      <c r="C159" s="228"/>
      <c r="D159" s="229" t="s">
        <v>126</v>
      </c>
      <c r="E159" s="230" t="s">
        <v>1</v>
      </c>
      <c r="F159" s="231" t="s">
        <v>171</v>
      </c>
      <c r="G159" s="228"/>
      <c r="H159" s="232">
        <v>21.359999999999999</v>
      </c>
      <c r="I159" s="233"/>
      <c r="J159" s="228"/>
      <c r="K159" s="228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126</v>
      </c>
      <c r="AU159" s="238" t="s">
        <v>82</v>
      </c>
      <c r="AV159" s="13" t="s">
        <v>82</v>
      </c>
      <c r="AW159" s="13" t="s">
        <v>32</v>
      </c>
      <c r="AX159" s="13" t="s">
        <v>75</v>
      </c>
      <c r="AY159" s="238" t="s">
        <v>117</v>
      </c>
    </row>
    <row r="160" s="14" customFormat="1">
      <c r="A160" s="14"/>
      <c r="B160" s="239"/>
      <c r="C160" s="240"/>
      <c r="D160" s="229" t="s">
        <v>126</v>
      </c>
      <c r="E160" s="241" t="s">
        <v>1</v>
      </c>
      <c r="F160" s="242" t="s">
        <v>172</v>
      </c>
      <c r="G160" s="240"/>
      <c r="H160" s="241" t="s">
        <v>1</v>
      </c>
      <c r="I160" s="243"/>
      <c r="J160" s="240"/>
      <c r="K160" s="240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126</v>
      </c>
      <c r="AU160" s="248" t="s">
        <v>82</v>
      </c>
      <c r="AV160" s="14" t="s">
        <v>80</v>
      </c>
      <c r="AW160" s="14" t="s">
        <v>32</v>
      </c>
      <c r="AX160" s="14" t="s">
        <v>75</v>
      </c>
      <c r="AY160" s="248" t="s">
        <v>117</v>
      </c>
    </row>
    <row r="161" s="15" customFormat="1">
      <c r="A161" s="15"/>
      <c r="B161" s="249"/>
      <c r="C161" s="250"/>
      <c r="D161" s="229" t="s">
        <v>126</v>
      </c>
      <c r="E161" s="251" t="s">
        <v>1</v>
      </c>
      <c r="F161" s="252" t="s">
        <v>131</v>
      </c>
      <c r="G161" s="250"/>
      <c r="H161" s="253">
        <v>85.199999999999989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9" t="s">
        <v>126</v>
      </c>
      <c r="AU161" s="259" t="s">
        <v>82</v>
      </c>
      <c r="AV161" s="15" t="s">
        <v>124</v>
      </c>
      <c r="AW161" s="15" t="s">
        <v>32</v>
      </c>
      <c r="AX161" s="15" t="s">
        <v>80</v>
      </c>
      <c r="AY161" s="259" t="s">
        <v>117</v>
      </c>
    </row>
    <row r="162" s="2" customFormat="1" ht="24.15" customHeight="1">
      <c r="A162" s="38"/>
      <c r="B162" s="39"/>
      <c r="C162" s="213" t="s">
        <v>173</v>
      </c>
      <c r="D162" s="213" t="s">
        <v>120</v>
      </c>
      <c r="E162" s="214" t="s">
        <v>174</v>
      </c>
      <c r="F162" s="215" t="s">
        <v>175</v>
      </c>
      <c r="G162" s="216" t="s">
        <v>135</v>
      </c>
      <c r="H162" s="217">
        <v>410.12</v>
      </c>
      <c r="I162" s="218"/>
      <c r="J162" s="219">
        <f>ROUND(I162*H162,2)</f>
        <v>0</v>
      </c>
      <c r="K162" s="220"/>
      <c r="L162" s="44"/>
      <c r="M162" s="221" t="s">
        <v>1</v>
      </c>
      <c r="N162" s="222" t="s">
        <v>40</v>
      </c>
      <c r="O162" s="91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5" t="s">
        <v>124</v>
      </c>
      <c r="AT162" s="225" t="s">
        <v>120</v>
      </c>
      <c r="AU162" s="225" t="s">
        <v>82</v>
      </c>
      <c r="AY162" s="17" t="s">
        <v>117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7" t="s">
        <v>80</v>
      </c>
      <c r="BK162" s="226">
        <f>ROUND(I162*H162,2)</f>
        <v>0</v>
      </c>
      <c r="BL162" s="17" t="s">
        <v>124</v>
      </c>
      <c r="BM162" s="225" t="s">
        <v>176</v>
      </c>
    </row>
    <row r="163" s="13" customFormat="1">
      <c r="A163" s="13"/>
      <c r="B163" s="227"/>
      <c r="C163" s="228"/>
      <c r="D163" s="229" t="s">
        <v>126</v>
      </c>
      <c r="E163" s="230" t="s">
        <v>1</v>
      </c>
      <c r="F163" s="231" t="s">
        <v>177</v>
      </c>
      <c r="G163" s="228"/>
      <c r="H163" s="232">
        <v>13.800000000000001</v>
      </c>
      <c r="I163" s="233"/>
      <c r="J163" s="228"/>
      <c r="K163" s="228"/>
      <c r="L163" s="234"/>
      <c r="M163" s="235"/>
      <c r="N163" s="236"/>
      <c r="O163" s="236"/>
      <c r="P163" s="236"/>
      <c r="Q163" s="236"/>
      <c r="R163" s="236"/>
      <c r="S163" s="236"/>
      <c r="T163" s="23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8" t="s">
        <v>126</v>
      </c>
      <c r="AU163" s="238" t="s">
        <v>82</v>
      </c>
      <c r="AV163" s="13" t="s">
        <v>82</v>
      </c>
      <c r="AW163" s="13" t="s">
        <v>32</v>
      </c>
      <c r="AX163" s="13" t="s">
        <v>75</v>
      </c>
      <c r="AY163" s="238" t="s">
        <v>117</v>
      </c>
    </row>
    <row r="164" s="14" customFormat="1">
      <c r="A164" s="14"/>
      <c r="B164" s="239"/>
      <c r="C164" s="240"/>
      <c r="D164" s="229" t="s">
        <v>126</v>
      </c>
      <c r="E164" s="241" t="s">
        <v>1</v>
      </c>
      <c r="F164" s="242" t="s">
        <v>178</v>
      </c>
      <c r="G164" s="240"/>
      <c r="H164" s="241" t="s">
        <v>1</v>
      </c>
      <c r="I164" s="243"/>
      <c r="J164" s="240"/>
      <c r="K164" s="240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126</v>
      </c>
      <c r="AU164" s="248" t="s">
        <v>82</v>
      </c>
      <c r="AV164" s="14" t="s">
        <v>80</v>
      </c>
      <c r="AW164" s="14" t="s">
        <v>32</v>
      </c>
      <c r="AX164" s="14" t="s">
        <v>75</v>
      </c>
      <c r="AY164" s="248" t="s">
        <v>117</v>
      </c>
    </row>
    <row r="165" s="13" customFormat="1">
      <c r="A165" s="13"/>
      <c r="B165" s="227"/>
      <c r="C165" s="228"/>
      <c r="D165" s="229" t="s">
        <v>126</v>
      </c>
      <c r="E165" s="230" t="s">
        <v>1</v>
      </c>
      <c r="F165" s="231" t="s">
        <v>179</v>
      </c>
      <c r="G165" s="228"/>
      <c r="H165" s="232">
        <v>7.5</v>
      </c>
      <c r="I165" s="233"/>
      <c r="J165" s="228"/>
      <c r="K165" s="228"/>
      <c r="L165" s="234"/>
      <c r="M165" s="235"/>
      <c r="N165" s="236"/>
      <c r="O165" s="236"/>
      <c r="P165" s="236"/>
      <c r="Q165" s="236"/>
      <c r="R165" s="236"/>
      <c r="S165" s="236"/>
      <c r="T165" s="23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8" t="s">
        <v>126</v>
      </c>
      <c r="AU165" s="238" t="s">
        <v>82</v>
      </c>
      <c r="AV165" s="13" t="s">
        <v>82</v>
      </c>
      <c r="AW165" s="13" t="s">
        <v>32</v>
      </c>
      <c r="AX165" s="13" t="s">
        <v>75</v>
      </c>
      <c r="AY165" s="238" t="s">
        <v>117</v>
      </c>
    </row>
    <row r="166" s="14" customFormat="1">
      <c r="A166" s="14"/>
      <c r="B166" s="239"/>
      <c r="C166" s="240"/>
      <c r="D166" s="229" t="s">
        <v>126</v>
      </c>
      <c r="E166" s="241" t="s">
        <v>1</v>
      </c>
      <c r="F166" s="242" t="s">
        <v>180</v>
      </c>
      <c r="G166" s="240"/>
      <c r="H166" s="241" t="s">
        <v>1</v>
      </c>
      <c r="I166" s="243"/>
      <c r="J166" s="240"/>
      <c r="K166" s="240"/>
      <c r="L166" s="244"/>
      <c r="M166" s="245"/>
      <c r="N166" s="246"/>
      <c r="O166" s="246"/>
      <c r="P166" s="246"/>
      <c r="Q166" s="246"/>
      <c r="R166" s="246"/>
      <c r="S166" s="246"/>
      <c r="T166" s="24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8" t="s">
        <v>126</v>
      </c>
      <c r="AU166" s="248" t="s">
        <v>82</v>
      </c>
      <c r="AV166" s="14" t="s">
        <v>80</v>
      </c>
      <c r="AW166" s="14" t="s">
        <v>32</v>
      </c>
      <c r="AX166" s="14" t="s">
        <v>75</v>
      </c>
      <c r="AY166" s="248" t="s">
        <v>117</v>
      </c>
    </row>
    <row r="167" s="13" customFormat="1">
      <c r="A167" s="13"/>
      <c r="B167" s="227"/>
      <c r="C167" s="228"/>
      <c r="D167" s="229" t="s">
        <v>126</v>
      </c>
      <c r="E167" s="230" t="s">
        <v>1</v>
      </c>
      <c r="F167" s="231" t="s">
        <v>181</v>
      </c>
      <c r="G167" s="228"/>
      <c r="H167" s="232">
        <v>1.8</v>
      </c>
      <c r="I167" s="233"/>
      <c r="J167" s="228"/>
      <c r="K167" s="228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126</v>
      </c>
      <c r="AU167" s="238" t="s">
        <v>82</v>
      </c>
      <c r="AV167" s="13" t="s">
        <v>82</v>
      </c>
      <c r="AW167" s="13" t="s">
        <v>32</v>
      </c>
      <c r="AX167" s="13" t="s">
        <v>75</v>
      </c>
      <c r="AY167" s="238" t="s">
        <v>117</v>
      </c>
    </row>
    <row r="168" s="14" customFormat="1">
      <c r="A168" s="14"/>
      <c r="B168" s="239"/>
      <c r="C168" s="240"/>
      <c r="D168" s="229" t="s">
        <v>126</v>
      </c>
      <c r="E168" s="241" t="s">
        <v>1</v>
      </c>
      <c r="F168" s="242" t="s">
        <v>182</v>
      </c>
      <c r="G168" s="240"/>
      <c r="H168" s="241" t="s">
        <v>1</v>
      </c>
      <c r="I168" s="243"/>
      <c r="J168" s="240"/>
      <c r="K168" s="240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126</v>
      </c>
      <c r="AU168" s="248" t="s">
        <v>82</v>
      </c>
      <c r="AV168" s="14" t="s">
        <v>80</v>
      </c>
      <c r="AW168" s="14" t="s">
        <v>32</v>
      </c>
      <c r="AX168" s="14" t="s">
        <v>75</v>
      </c>
      <c r="AY168" s="248" t="s">
        <v>117</v>
      </c>
    </row>
    <row r="169" s="13" customFormat="1">
      <c r="A169" s="13"/>
      <c r="B169" s="227"/>
      <c r="C169" s="228"/>
      <c r="D169" s="229" t="s">
        <v>126</v>
      </c>
      <c r="E169" s="230" t="s">
        <v>1</v>
      </c>
      <c r="F169" s="231" t="s">
        <v>183</v>
      </c>
      <c r="G169" s="228"/>
      <c r="H169" s="232">
        <v>70.200000000000003</v>
      </c>
      <c r="I169" s="233"/>
      <c r="J169" s="228"/>
      <c r="K169" s="228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126</v>
      </c>
      <c r="AU169" s="238" t="s">
        <v>82</v>
      </c>
      <c r="AV169" s="13" t="s">
        <v>82</v>
      </c>
      <c r="AW169" s="13" t="s">
        <v>32</v>
      </c>
      <c r="AX169" s="13" t="s">
        <v>75</v>
      </c>
      <c r="AY169" s="238" t="s">
        <v>117</v>
      </c>
    </row>
    <row r="170" s="14" customFormat="1">
      <c r="A170" s="14"/>
      <c r="B170" s="239"/>
      <c r="C170" s="240"/>
      <c r="D170" s="229" t="s">
        <v>126</v>
      </c>
      <c r="E170" s="241" t="s">
        <v>1</v>
      </c>
      <c r="F170" s="242" t="s">
        <v>184</v>
      </c>
      <c r="G170" s="240"/>
      <c r="H170" s="241" t="s">
        <v>1</v>
      </c>
      <c r="I170" s="243"/>
      <c r="J170" s="240"/>
      <c r="K170" s="240"/>
      <c r="L170" s="244"/>
      <c r="M170" s="245"/>
      <c r="N170" s="246"/>
      <c r="O170" s="246"/>
      <c r="P170" s="246"/>
      <c r="Q170" s="246"/>
      <c r="R170" s="246"/>
      <c r="S170" s="246"/>
      <c r="T170" s="24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8" t="s">
        <v>126</v>
      </c>
      <c r="AU170" s="248" t="s">
        <v>82</v>
      </c>
      <c r="AV170" s="14" t="s">
        <v>80</v>
      </c>
      <c r="AW170" s="14" t="s">
        <v>32</v>
      </c>
      <c r="AX170" s="14" t="s">
        <v>75</v>
      </c>
      <c r="AY170" s="248" t="s">
        <v>117</v>
      </c>
    </row>
    <row r="171" s="13" customFormat="1">
      <c r="A171" s="13"/>
      <c r="B171" s="227"/>
      <c r="C171" s="228"/>
      <c r="D171" s="229" t="s">
        <v>126</v>
      </c>
      <c r="E171" s="230" t="s">
        <v>1</v>
      </c>
      <c r="F171" s="231" t="s">
        <v>185</v>
      </c>
      <c r="G171" s="228"/>
      <c r="H171" s="232">
        <v>6.4800000000000004</v>
      </c>
      <c r="I171" s="233"/>
      <c r="J171" s="228"/>
      <c r="K171" s="228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126</v>
      </c>
      <c r="AU171" s="238" t="s">
        <v>82</v>
      </c>
      <c r="AV171" s="13" t="s">
        <v>82</v>
      </c>
      <c r="AW171" s="13" t="s">
        <v>32</v>
      </c>
      <c r="AX171" s="13" t="s">
        <v>75</v>
      </c>
      <c r="AY171" s="238" t="s">
        <v>117</v>
      </c>
    </row>
    <row r="172" s="14" customFormat="1">
      <c r="A172" s="14"/>
      <c r="B172" s="239"/>
      <c r="C172" s="240"/>
      <c r="D172" s="229" t="s">
        <v>126</v>
      </c>
      <c r="E172" s="241" t="s">
        <v>1</v>
      </c>
      <c r="F172" s="242" t="s">
        <v>186</v>
      </c>
      <c r="G172" s="240"/>
      <c r="H172" s="241" t="s">
        <v>1</v>
      </c>
      <c r="I172" s="243"/>
      <c r="J172" s="240"/>
      <c r="K172" s="240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126</v>
      </c>
      <c r="AU172" s="248" t="s">
        <v>82</v>
      </c>
      <c r="AV172" s="14" t="s">
        <v>80</v>
      </c>
      <c r="AW172" s="14" t="s">
        <v>32</v>
      </c>
      <c r="AX172" s="14" t="s">
        <v>75</v>
      </c>
      <c r="AY172" s="248" t="s">
        <v>117</v>
      </c>
    </row>
    <row r="173" s="13" customFormat="1">
      <c r="A173" s="13"/>
      <c r="B173" s="227"/>
      <c r="C173" s="228"/>
      <c r="D173" s="229" t="s">
        <v>126</v>
      </c>
      <c r="E173" s="230" t="s">
        <v>1</v>
      </c>
      <c r="F173" s="231" t="s">
        <v>187</v>
      </c>
      <c r="G173" s="228"/>
      <c r="H173" s="232">
        <v>63.899999999999999</v>
      </c>
      <c r="I173" s="233"/>
      <c r="J173" s="228"/>
      <c r="K173" s="228"/>
      <c r="L173" s="234"/>
      <c r="M173" s="235"/>
      <c r="N173" s="236"/>
      <c r="O173" s="236"/>
      <c r="P173" s="236"/>
      <c r="Q173" s="236"/>
      <c r="R173" s="236"/>
      <c r="S173" s="236"/>
      <c r="T173" s="23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126</v>
      </c>
      <c r="AU173" s="238" t="s">
        <v>82</v>
      </c>
      <c r="AV173" s="13" t="s">
        <v>82</v>
      </c>
      <c r="AW173" s="13" t="s">
        <v>32</v>
      </c>
      <c r="AX173" s="13" t="s">
        <v>75</v>
      </c>
      <c r="AY173" s="238" t="s">
        <v>117</v>
      </c>
    </row>
    <row r="174" s="14" customFormat="1">
      <c r="A174" s="14"/>
      <c r="B174" s="239"/>
      <c r="C174" s="240"/>
      <c r="D174" s="229" t="s">
        <v>126</v>
      </c>
      <c r="E174" s="241" t="s">
        <v>1</v>
      </c>
      <c r="F174" s="242" t="s">
        <v>188</v>
      </c>
      <c r="G174" s="240"/>
      <c r="H174" s="241" t="s">
        <v>1</v>
      </c>
      <c r="I174" s="243"/>
      <c r="J174" s="240"/>
      <c r="K174" s="240"/>
      <c r="L174" s="244"/>
      <c r="M174" s="245"/>
      <c r="N174" s="246"/>
      <c r="O174" s="246"/>
      <c r="P174" s="246"/>
      <c r="Q174" s="246"/>
      <c r="R174" s="246"/>
      <c r="S174" s="246"/>
      <c r="T174" s="24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8" t="s">
        <v>126</v>
      </c>
      <c r="AU174" s="248" t="s">
        <v>82</v>
      </c>
      <c r="AV174" s="14" t="s">
        <v>80</v>
      </c>
      <c r="AW174" s="14" t="s">
        <v>32</v>
      </c>
      <c r="AX174" s="14" t="s">
        <v>75</v>
      </c>
      <c r="AY174" s="248" t="s">
        <v>117</v>
      </c>
    </row>
    <row r="175" s="13" customFormat="1">
      <c r="A175" s="13"/>
      <c r="B175" s="227"/>
      <c r="C175" s="228"/>
      <c r="D175" s="229" t="s">
        <v>126</v>
      </c>
      <c r="E175" s="230" t="s">
        <v>1</v>
      </c>
      <c r="F175" s="231" t="s">
        <v>189</v>
      </c>
      <c r="G175" s="228"/>
      <c r="H175" s="232">
        <v>231.84</v>
      </c>
      <c r="I175" s="233"/>
      <c r="J175" s="228"/>
      <c r="K175" s="228"/>
      <c r="L175" s="234"/>
      <c r="M175" s="235"/>
      <c r="N175" s="236"/>
      <c r="O175" s="236"/>
      <c r="P175" s="236"/>
      <c r="Q175" s="236"/>
      <c r="R175" s="236"/>
      <c r="S175" s="236"/>
      <c r="T175" s="23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8" t="s">
        <v>126</v>
      </c>
      <c r="AU175" s="238" t="s">
        <v>82</v>
      </c>
      <c r="AV175" s="13" t="s">
        <v>82</v>
      </c>
      <c r="AW175" s="13" t="s">
        <v>32</v>
      </c>
      <c r="AX175" s="13" t="s">
        <v>75</v>
      </c>
      <c r="AY175" s="238" t="s">
        <v>117</v>
      </c>
    </row>
    <row r="176" s="14" customFormat="1">
      <c r="A176" s="14"/>
      <c r="B176" s="239"/>
      <c r="C176" s="240"/>
      <c r="D176" s="229" t="s">
        <v>126</v>
      </c>
      <c r="E176" s="241" t="s">
        <v>1</v>
      </c>
      <c r="F176" s="242" t="s">
        <v>190</v>
      </c>
      <c r="G176" s="240"/>
      <c r="H176" s="241" t="s">
        <v>1</v>
      </c>
      <c r="I176" s="243"/>
      <c r="J176" s="240"/>
      <c r="K176" s="240"/>
      <c r="L176" s="244"/>
      <c r="M176" s="245"/>
      <c r="N176" s="246"/>
      <c r="O176" s="246"/>
      <c r="P176" s="246"/>
      <c r="Q176" s="246"/>
      <c r="R176" s="246"/>
      <c r="S176" s="246"/>
      <c r="T176" s="24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8" t="s">
        <v>126</v>
      </c>
      <c r="AU176" s="248" t="s">
        <v>82</v>
      </c>
      <c r="AV176" s="14" t="s">
        <v>80</v>
      </c>
      <c r="AW176" s="14" t="s">
        <v>32</v>
      </c>
      <c r="AX176" s="14" t="s">
        <v>75</v>
      </c>
      <c r="AY176" s="248" t="s">
        <v>117</v>
      </c>
    </row>
    <row r="177" s="13" customFormat="1">
      <c r="A177" s="13"/>
      <c r="B177" s="227"/>
      <c r="C177" s="228"/>
      <c r="D177" s="229" t="s">
        <v>126</v>
      </c>
      <c r="E177" s="230" t="s">
        <v>1</v>
      </c>
      <c r="F177" s="231" t="s">
        <v>191</v>
      </c>
      <c r="G177" s="228"/>
      <c r="H177" s="232">
        <v>1.6000000000000001</v>
      </c>
      <c r="I177" s="233"/>
      <c r="J177" s="228"/>
      <c r="K177" s="228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126</v>
      </c>
      <c r="AU177" s="238" t="s">
        <v>82</v>
      </c>
      <c r="AV177" s="13" t="s">
        <v>82</v>
      </c>
      <c r="AW177" s="13" t="s">
        <v>32</v>
      </c>
      <c r="AX177" s="13" t="s">
        <v>75</v>
      </c>
      <c r="AY177" s="238" t="s">
        <v>117</v>
      </c>
    </row>
    <row r="178" s="14" customFormat="1">
      <c r="A178" s="14"/>
      <c r="B178" s="239"/>
      <c r="C178" s="240"/>
      <c r="D178" s="229" t="s">
        <v>126</v>
      </c>
      <c r="E178" s="241" t="s">
        <v>1</v>
      </c>
      <c r="F178" s="242" t="s">
        <v>192</v>
      </c>
      <c r="G178" s="240"/>
      <c r="H178" s="241" t="s">
        <v>1</v>
      </c>
      <c r="I178" s="243"/>
      <c r="J178" s="240"/>
      <c r="K178" s="240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126</v>
      </c>
      <c r="AU178" s="248" t="s">
        <v>82</v>
      </c>
      <c r="AV178" s="14" t="s">
        <v>80</v>
      </c>
      <c r="AW178" s="14" t="s">
        <v>32</v>
      </c>
      <c r="AX178" s="14" t="s">
        <v>75</v>
      </c>
      <c r="AY178" s="248" t="s">
        <v>117</v>
      </c>
    </row>
    <row r="179" s="13" customFormat="1">
      <c r="A179" s="13"/>
      <c r="B179" s="227"/>
      <c r="C179" s="228"/>
      <c r="D179" s="229" t="s">
        <v>126</v>
      </c>
      <c r="E179" s="230" t="s">
        <v>1</v>
      </c>
      <c r="F179" s="231" t="s">
        <v>193</v>
      </c>
      <c r="G179" s="228"/>
      <c r="H179" s="232">
        <v>13</v>
      </c>
      <c r="I179" s="233"/>
      <c r="J179" s="228"/>
      <c r="K179" s="228"/>
      <c r="L179" s="234"/>
      <c r="M179" s="235"/>
      <c r="N179" s="236"/>
      <c r="O179" s="236"/>
      <c r="P179" s="236"/>
      <c r="Q179" s="236"/>
      <c r="R179" s="236"/>
      <c r="S179" s="236"/>
      <c r="T179" s="23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8" t="s">
        <v>126</v>
      </c>
      <c r="AU179" s="238" t="s">
        <v>82</v>
      </c>
      <c r="AV179" s="13" t="s">
        <v>82</v>
      </c>
      <c r="AW179" s="13" t="s">
        <v>32</v>
      </c>
      <c r="AX179" s="13" t="s">
        <v>75</v>
      </c>
      <c r="AY179" s="238" t="s">
        <v>117</v>
      </c>
    </row>
    <row r="180" s="14" customFormat="1">
      <c r="A180" s="14"/>
      <c r="B180" s="239"/>
      <c r="C180" s="240"/>
      <c r="D180" s="229" t="s">
        <v>126</v>
      </c>
      <c r="E180" s="241" t="s">
        <v>1</v>
      </c>
      <c r="F180" s="242" t="s">
        <v>194</v>
      </c>
      <c r="G180" s="240"/>
      <c r="H180" s="241" t="s">
        <v>1</v>
      </c>
      <c r="I180" s="243"/>
      <c r="J180" s="240"/>
      <c r="K180" s="240"/>
      <c r="L180" s="244"/>
      <c r="M180" s="245"/>
      <c r="N180" s="246"/>
      <c r="O180" s="246"/>
      <c r="P180" s="246"/>
      <c r="Q180" s="246"/>
      <c r="R180" s="246"/>
      <c r="S180" s="246"/>
      <c r="T180" s="24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8" t="s">
        <v>126</v>
      </c>
      <c r="AU180" s="248" t="s">
        <v>82</v>
      </c>
      <c r="AV180" s="14" t="s">
        <v>80</v>
      </c>
      <c r="AW180" s="14" t="s">
        <v>32</v>
      </c>
      <c r="AX180" s="14" t="s">
        <v>75</v>
      </c>
      <c r="AY180" s="248" t="s">
        <v>117</v>
      </c>
    </row>
    <row r="181" s="15" customFormat="1">
      <c r="A181" s="15"/>
      <c r="B181" s="249"/>
      <c r="C181" s="250"/>
      <c r="D181" s="229" t="s">
        <v>126</v>
      </c>
      <c r="E181" s="251" t="s">
        <v>1</v>
      </c>
      <c r="F181" s="252" t="s">
        <v>131</v>
      </c>
      <c r="G181" s="250"/>
      <c r="H181" s="253">
        <v>410.12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9" t="s">
        <v>126</v>
      </c>
      <c r="AU181" s="259" t="s">
        <v>82</v>
      </c>
      <c r="AV181" s="15" t="s">
        <v>124</v>
      </c>
      <c r="AW181" s="15" t="s">
        <v>32</v>
      </c>
      <c r="AX181" s="15" t="s">
        <v>80</v>
      </c>
      <c r="AY181" s="259" t="s">
        <v>117</v>
      </c>
    </row>
    <row r="182" s="2" customFormat="1" ht="24.15" customHeight="1">
      <c r="A182" s="38"/>
      <c r="B182" s="39"/>
      <c r="C182" s="213" t="s">
        <v>195</v>
      </c>
      <c r="D182" s="213" t="s">
        <v>120</v>
      </c>
      <c r="E182" s="214" t="s">
        <v>196</v>
      </c>
      <c r="F182" s="215" t="s">
        <v>197</v>
      </c>
      <c r="G182" s="216" t="s">
        <v>135</v>
      </c>
      <c r="H182" s="217">
        <v>409.25</v>
      </c>
      <c r="I182" s="218"/>
      <c r="J182" s="219">
        <f>ROUND(I182*H182,2)</f>
        <v>0</v>
      </c>
      <c r="K182" s="220"/>
      <c r="L182" s="44"/>
      <c r="M182" s="221" t="s">
        <v>1</v>
      </c>
      <c r="N182" s="222" t="s">
        <v>40</v>
      </c>
      <c r="O182" s="91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5" t="s">
        <v>124</v>
      </c>
      <c r="AT182" s="225" t="s">
        <v>120</v>
      </c>
      <c r="AU182" s="225" t="s">
        <v>82</v>
      </c>
      <c r="AY182" s="17" t="s">
        <v>117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7" t="s">
        <v>80</v>
      </c>
      <c r="BK182" s="226">
        <f>ROUND(I182*H182,2)</f>
        <v>0</v>
      </c>
      <c r="BL182" s="17" t="s">
        <v>124</v>
      </c>
      <c r="BM182" s="225" t="s">
        <v>198</v>
      </c>
    </row>
    <row r="183" s="13" customFormat="1">
      <c r="A183" s="13"/>
      <c r="B183" s="227"/>
      <c r="C183" s="228"/>
      <c r="D183" s="229" t="s">
        <v>126</v>
      </c>
      <c r="E183" s="230" t="s">
        <v>1</v>
      </c>
      <c r="F183" s="231" t="s">
        <v>145</v>
      </c>
      <c r="G183" s="228"/>
      <c r="H183" s="232">
        <v>448.38</v>
      </c>
      <c r="I183" s="233"/>
      <c r="J183" s="228"/>
      <c r="K183" s="228"/>
      <c r="L183" s="234"/>
      <c r="M183" s="235"/>
      <c r="N183" s="236"/>
      <c r="O183" s="236"/>
      <c r="P183" s="236"/>
      <c r="Q183" s="236"/>
      <c r="R183" s="236"/>
      <c r="S183" s="236"/>
      <c r="T183" s="23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8" t="s">
        <v>126</v>
      </c>
      <c r="AU183" s="238" t="s">
        <v>82</v>
      </c>
      <c r="AV183" s="13" t="s">
        <v>82</v>
      </c>
      <c r="AW183" s="13" t="s">
        <v>32</v>
      </c>
      <c r="AX183" s="13" t="s">
        <v>75</v>
      </c>
      <c r="AY183" s="238" t="s">
        <v>117</v>
      </c>
    </row>
    <row r="184" s="14" customFormat="1">
      <c r="A184" s="14"/>
      <c r="B184" s="239"/>
      <c r="C184" s="240"/>
      <c r="D184" s="229" t="s">
        <v>126</v>
      </c>
      <c r="E184" s="241" t="s">
        <v>1</v>
      </c>
      <c r="F184" s="242" t="s">
        <v>199</v>
      </c>
      <c r="G184" s="240"/>
      <c r="H184" s="241" t="s">
        <v>1</v>
      </c>
      <c r="I184" s="243"/>
      <c r="J184" s="240"/>
      <c r="K184" s="240"/>
      <c r="L184" s="244"/>
      <c r="M184" s="245"/>
      <c r="N184" s="246"/>
      <c r="O184" s="246"/>
      <c r="P184" s="246"/>
      <c r="Q184" s="246"/>
      <c r="R184" s="246"/>
      <c r="S184" s="246"/>
      <c r="T184" s="24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8" t="s">
        <v>126</v>
      </c>
      <c r="AU184" s="248" t="s">
        <v>82</v>
      </c>
      <c r="AV184" s="14" t="s">
        <v>80</v>
      </c>
      <c r="AW184" s="14" t="s">
        <v>32</v>
      </c>
      <c r="AX184" s="14" t="s">
        <v>75</v>
      </c>
      <c r="AY184" s="248" t="s">
        <v>117</v>
      </c>
    </row>
    <row r="185" s="13" customFormat="1">
      <c r="A185" s="13"/>
      <c r="B185" s="227"/>
      <c r="C185" s="228"/>
      <c r="D185" s="229" t="s">
        <v>126</v>
      </c>
      <c r="E185" s="230" t="s">
        <v>1</v>
      </c>
      <c r="F185" s="231" t="s">
        <v>200</v>
      </c>
      <c r="G185" s="228"/>
      <c r="H185" s="232">
        <v>-231.84</v>
      </c>
      <c r="I185" s="233"/>
      <c r="J185" s="228"/>
      <c r="K185" s="228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126</v>
      </c>
      <c r="AU185" s="238" t="s">
        <v>82</v>
      </c>
      <c r="AV185" s="13" t="s">
        <v>82</v>
      </c>
      <c r="AW185" s="13" t="s">
        <v>32</v>
      </c>
      <c r="AX185" s="13" t="s">
        <v>75</v>
      </c>
      <c r="AY185" s="238" t="s">
        <v>117</v>
      </c>
    </row>
    <row r="186" s="14" customFormat="1">
      <c r="A186" s="14"/>
      <c r="B186" s="239"/>
      <c r="C186" s="240"/>
      <c r="D186" s="229" t="s">
        <v>126</v>
      </c>
      <c r="E186" s="241" t="s">
        <v>1</v>
      </c>
      <c r="F186" s="242" t="s">
        <v>201</v>
      </c>
      <c r="G186" s="240"/>
      <c r="H186" s="241" t="s">
        <v>1</v>
      </c>
      <c r="I186" s="243"/>
      <c r="J186" s="240"/>
      <c r="K186" s="240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126</v>
      </c>
      <c r="AU186" s="248" t="s">
        <v>82</v>
      </c>
      <c r="AV186" s="14" t="s">
        <v>80</v>
      </c>
      <c r="AW186" s="14" t="s">
        <v>32</v>
      </c>
      <c r="AX186" s="14" t="s">
        <v>75</v>
      </c>
      <c r="AY186" s="248" t="s">
        <v>117</v>
      </c>
    </row>
    <row r="187" s="13" customFormat="1">
      <c r="A187" s="13"/>
      <c r="B187" s="227"/>
      <c r="C187" s="228"/>
      <c r="D187" s="229" t="s">
        <v>126</v>
      </c>
      <c r="E187" s="230" t="s">
        <v>1</v>
      </c>
      <c r="F187" s="231" t="s">
        <v>202</v>
      </c>
      <c r="G187" s="228"/>
      <c r="H187" s="232">
        <v>-1.6000000000000001</v>
      </c>
      <c r="I187" s="233"/>
      <c r="J187" s="228"/>
      <c r="K187" s="228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126</v>
      </c>
      <c r="AU187" s="238" t="s">
        <v>82</v>
      </c>
      <c r="AV187" s="13" t="s">
        <v>82</v>
      </c>
      <c r="AW187" s="13" t="s">
        <v>32</v>
      </c>
      <c r="AX187" s="13" t="s">
        <v>75</v>
      </c>
      <c r="AY187" s="238" t="s">
        <v>117</v>
      </c>
    </row>
    <row r="188" s="14" customFormat="1">
      <c r="A188" s="14"/>
      <c r="B188" s="239"/>
      <c r="C188" s="240"/>
      <c r="D188" s="229" t="s">
        <v>126</v>
      </c>
      <c r="E188" s="241" t="s">
        <v>1</v>
      </c>
      <c r="F188" s="242" t="s">
        <v>203</v>
      </c>
      <c r="G188" s="240"/>
      <c r="H188" s="241" t="s">
        <v>1</v>
      </c>
      <c r="I188" s="243"/>
      <c r="J188" s="240"/>
      <c r="K188" s="240"/>
      <c r="L188" s="244"/>
      <c r="M188" s="245"/>
      <c r="N188" s="246"/>
      <c r="O188" s="246"/>
      <c r="P188" s="246"/>
      <c r="Q188" s="246"/>
      <c r="R188" s="246"/>
      <c r="S188" s="246"/>
      <c r="T188" s="24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8" t="s">
        <v>126</v>
      </c>
      <c r="AU188" s="248" t="s">
        <v>82</v>
      </c>
      <c r="AV188" s="14" t="s">
        <v>80</v>
      </c>
      <c r="AW188" s="14" t="s">
        <v>32</v>
      </c>
      <c r="AX188" s="14" t="s">
        <v>75</v>
      </c>
      <c r="AY188" s="248" t="s">
        <v>117</v>
      </c>
    </row>
    <row r="189" s="13" customFormat="1">
      <c r="A189" s="13"/>
      <c r="B189" s="227"/>
      <c r="C189" s="228"/>
      <c r="D189" s="229" t="s">
        <v>126</v>
      </c>
      <c r="E189" s="230" t="s">
        <v>1</v>
      </c>
      <c r="F189" s="231" t="s">
        <v>204</v>
      </c>
      <c r="G189" s="228"/>
      <c r="H189" s="232">
        <v>-13</v>
      </c>
      <c r="I189" s="233"/>
      <c r="J189" s="228"/>
      <c r="K189" s="228"/>
      <c r="L189" s="234"/>
      <c r="M189" s="235"/>
      <c r="N189" s="236"/>
      <c r="O189" s="236"/>
      <c r="P189" s="236"/>
      <c r="Q189" s="236"/>
      <c r="R189" s="236"/>
      <c r="S189" s="236"/>
      <c r="T189" s="23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8" t="s">
        <v>126</v>
      </c>
      <c r="AU189" s="238" t="s">
        <v>82</v>
      </c>
      <c r="AV189" s="13" t="s">
        <v>82</v>
      </c>
      <c r="AW189" s="13" t="s">
        <v>32</v>
      </c>
      <c r="AX189" s="13" t="s">
        <v>75</v>
      </c>
      <c r="AY189" s="238" t="s">
        <v>117</v>
      </c>
    </row>
    <row r="190" s="14" customFormat="1">
      <c r="A190" s="14"/>
      <c r="B190" s="239"/>
      <c r="C190" s="240"/>
      <c r="D190" s="229" t="s">
        <v>126</v>
      </c>
      <c r="E190" s="241" t="s">
        <v>1</v>
      </c>
      <c r="F190" s="242" t="s">
        <v>205</v>
      </c>
      <c r="G190" s="240"/>
      <c r="H190" s="241" t="s">
        <v>1</v>
      </c>
      <c r="I190" s="243"/>
      <c r="J190" s="240"/>
      <c r="K190" s="240"/>
      <c r="L190" s="244"/>
      <c r="M190" s="245"/>
      <c r="N190" s="246"/>
      <c r="O190" s="246"/>
      <c r="P190" s="246"/>
      <c r="Q190" s="246"/>
      <c r="R190" s="246"/>
      <c r="S190" s="246"/>
      <c r="T190" s="24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8" t="s">
        <v>126</v>
      </c>
      <c r="AU190" s="248" t="s">
        <v>82</v>
      </c>
      <c r="AV190" s="14" t="s">
        <v>80</v>
      </c>
      <c r="AW190" s="14" t="s">
        <v>32</v>
      </c>
      <c r="AX190" s="14" t="s">
        <v>75</v>
      </c>
      <c r="AY190" s="248" t="s">
        <v>117</v>
      </c>
    </row>
    <row r="191" s="13" customFormat="1">
      <c r="A191" s="13"/>
      <c r="B191" s="227"/>
      <c r="C191" s="228"/>
      <c r="D191" s="229" t="s">
        <v>126</v>
      </c>
      <c r="E191" s="230" t="s">
        <v>1</v>
      </c>
      <c r="F191" s="231" t="s">
        <v>206</v>
      </c>
      <c r="G191" s="228"/>
      <c r="H191" s="232">
        <v>158.94999999999999</v>
      </c>
      <c r="I191" s="233"/>
      <c r="J191" s="228"/>
      <c r="K191" s="228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126</v>
      </c>
      <c r="AU191" s="238" t="s">
        <v>82</v>
      </c>
      <c r="AV191" s="13" t="s">
        <v>82</v>
      </c>
      <c r="AW191" s="13" t="s">
        <v>32</v>
      </c>
      <c r="AX191" s="13" t="s">
        <v>75</v>
      </c>
      <c r="AY191" s="238" t="s">
        <v>117</v>
      </c>
    </row>
    <row r="192" s="14" customFormat="1">
      <c r="A192" s="14"/>
      <c r="B192" s="239"/>
      <c r="C192" s="240"/>
      <c r="D192" s="229" t="s">
        <v>126</v>
      </c>
      <c r="E192" s="241" t="s">
        <v>1</v>
      </c>
      <c r="F192" s="242" t="s">
        <v>207</v>
      </c>
      <c r="G192" s="240"/>
      <c r="H192" s="241" t="s">
        <v>1</v>
      </c>
      <c r="I192" s="243"/>
      <c r="J192" s="240"/>
      <c r="K192" s="240"/>
      <c r="L192" s="244"/>
      <c r="M192" s="245"/>
      <c r="N192" s="246"/>
      <c r="O192" s="246"/>
      <c r="P192" s="246"/>
      <c r="Q192" s="246"/>
      <c r="R192" s="246"/>
      <c r="S192" s="246"/>
      <c r="T192" s="24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8" t="s">
        <v>126</v>
      </c>
      <c r="AU192" s="248" t="s">
        <v>82</v>
      </c>
      <c r="AV192" s="14" t="s">
        <v>80</v>
      </c>
      <c r="AW192" s="14" t="s">
        <v>32</v>
      </c>
      <c r="AX192" s="14" t="s">
        <v>75</v>
      </c>
      <c r="AY192" s="248" t="s">
        <v>117</v>
      </c>
    </row>
    <row r="193" s="13" customFormat="1">
      <c r="A193" s="13"/>
      <c r="B193" s="227"/>
      <c r="C193" s="228"/>
      <c r="D193" s="229" t="s">
        <v>126</v>
      </c>
      <c r="E193" s="230" t="s">
        <v>1</v>
      </c>
      <c r="F193" s="231" t="s">
        <v>208</v>
      </c>
      <c r="G193" s="228"/>
      <c r="H193" s="232">
        <v>27.300000000000001</v>
      </c>
      <c r="I193" s="233"/>
      <c r="J193" s="228"/>
      <c r="K193" s="228"/>
      <c r="L193" s="234"/>
      <c r="M193" s="235"/>
      <c r="N193" s="236"/>
      <c r="O193" s="236"/>
      <c r="P193" s="236"/>
      <c r="Q193" s="236"/>
      <c r="R193" s="236"/>
      <c r="S193" s="236"/>
      <c r="T193" s="23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8" t="s">
        <v>126</v>
      </c>
      <c r="AU193" s="238" t="s">
        <v>82</v>
      </c>
      <c r="AV193" s="13" t="s">
        <v>82</v>
      </c>
      <c r="AW193" s="13" t="s">
        <v>32</v>
      </c>
      <c r="AX193" s="13" t="s">
        <v>75</v>
      </c>
      <c r="AY193" s="238" t="s">
        <v>117</v>
      </c>
    </row>
    <row r="194" s="14" customFormat="1">
      <c r="A194" s="14"/>
      <c r="B194" s="239"/>
      <c r="C194" s="240"/>
      <c r="D194" s="229" t="s">
        <v>126</v>
      </c>
      <c r="E194" s="241" t="s">
        <v>1</v>
      </c>
      <c r="F194" s="242" t="s">
        <v>209</v>
      </c>
      <c r="G194" s="240"/>
      <c r="H194" s="241" t="s">
        <v>1</v>
      </c>
      <c r="I194" s="243"/>
      <c r="J194" s="240"/>
      <c r="K194" s="240"/>
      <c r="L194" s="244"/>
      <c r="M194" s="245"/>
      <c r="N194" s="246"/>
      <c r="O194" s="246"/>
      <c r="P194" s="246"/>
      <c r="Q194" s="246"/>
      <c r="R194" s="246"/>
      <c r="S194" s="246"/>
      <c r="T194" s="24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8" t="s">
        <v>126</v>
      </c>
      <c r="AU194" s="248" t="s">
        <v>82</v>
      </c>
      <c r="AV194" s="14" t="s">
        <v>80</v>
      </c>
      <c r="AW194" s="14" t="s">
        <v>32</v>
      </c>
      <c r="AX194" s="14" t="s">
        <v>75</v>
      </c>
      <c r="AY194" s="248" t="s">
        <v>117</v>
      </c>
    </row>
    <row r="195" s="13" customFormat="1">
      <c r="A195" s="13"/>
      <c r="B195" s="227"/>
      <c r="C195" s="228"/>
      <c r="D195" s="229" t="s">
        <v>126</v>
      </c>
      <c r="E195" s="230" t="s">
        <v>1</v>
      </c>
      <c r="F195" s="231" t="s">
        <v>210</v>
      </c>
      <c r="G195" s="228"/>
      <c r="H195" s="232">
        <v>21.059999999999999</v>
      </c>
      <c r="I195" s="233"/>
      <c r="J195" s="228"/>
      <c r="K195" s="228"/>
      <c r="L195" s="234"/>
      <c r="M195" s="235"/>
      <c r="N195" s="236"/>
      <c r="O195" s="236"/>
      <c r="P195" s="236"/>
      <c r="Q195" s="236"/>
      <c r="R195" s="236"/>
      <c r="S195" s="236"/>
      <c r="T195" s="23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8" t="s">
        <v>126</v>
      </c>
      <c r="AU195" s="238" t="s">
        <v>82</v>
      </c>
      <c r="AV195" s="13" t="s">
        <v>82</v>
      </c>
      <c r="AW195" s="13" t="s">
        <v>32</v>
      </c>
      <c r="AX195" s="13" t="s">
        <v>75</v>
      </c>
      <c r="AY195" s="238" t="s">
        <v>117</v>
      </c>
    </row>
    <row r="196" s="14" customFormat="1">
      <c r="A196" s="14"/>
      <c r="B196" s="239"/>
      <c r="C196" s="240"/>
      <c r="D196" s="229" t="s">
        <v>126</v>
      </c>
      <c r="E196" s="241" t="s">
        <v>1</v>
      </c>
      <c r="F196" s="242" t="s">
        <v>211</v>
      </c>
      <c r="G196" s="240"/>
      <c r="H196" s="241" t="s">
        <v>1</v>
      </c>
      <c r="I196" s="243"/>
      <c r="J196" s="240"/>
      <c r="K196" s="240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126</v>
      </c>
      <c r="AU196" s="248" t="s">
        <v>82</v>
      </c>
      <c r="AV196" s="14" t="s">
        <v>80</v>
      </c>
      <c r="AW196" s="14" t="s">
        <v>32</v>
      </c>
      <c r="AX196" s="14" t="s">
        <v>75</v>
      </c>
      <c r="AY196" s="248" t="s">
        <v>117</v>
      </c>
    </row>
    <row r="197" s="15" customFormat="1">
      <c r="A197" s="15"/>
      <c r="B197" s="249"/>
      <c r="C197" s="250"/>
      <c r="D197" s="229" t="s">
        <v>126</v>
      </c>
      <c r="E197" s="251" t="s">
        <v>1</v>
      </c>
      <c r="F197" s="252" t="s">
        <v>131</v>
      </c>
      <c r="G197" s="250"/>
      <c r="H197" s="253">
        <v>409.25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9" t="s">
        <v>126</v>
      </c>
      <c r="AU197" s="259" t="s">
        <v>82</v>
      </c>
      <c r="AV197" s="15" t="s">
        <v>124</v>
      </c>
      <c r="AW197" s="15" t="s">
        <v>32</v>
      </c>
      <c r="AX197" s="15" t="s">
        <v>80</v>
      </c>
      <c r="AY197" s="259" t="s">
        <v>117</v>
      </c>
    </row>
    <row r="198" s="12" customFormat="1" ht="22.8" customHeight="1">
      <c r="A198" s="12"/>
      <c r="B198" s="198"/>
      <c r="C198" s="199"/>
      <c r="D198" s="200" t="s">
        <v>74</v>
      </c>
      <c r="E198" s="211" t="s">
        <v>82</v>
      </c>
      <c r="F198" s="211" t="s">
        <v>212</v>
      </c>
      <c r="G198" s="199"/>
      <c r="H198" s="199"/>
      <c r="I198" s="202"/>
      <c r="J198" s="212">
        <f>BK198</f>
        <v>0</v>
      </c>
      <c r="K198" s="199"/>
      <c r="L198" s="203"/>
      <c r="M198" s="204"/>
      <c r="N198" s="205"/>
      <c r="O198" s="205"/>
      <c r="P198" s="206">
        <f>SUM(P199:P202)</f>
        <v>0</v>
      </c>
      <c r="Q198" s="205"/>
      <c r="R198" s="206">
        <f>SUM(R199:R202)</f>
        <v>0</v>
      </c>
      <c r="S198" s="205"/>
      <c r="T198" s="207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8" t="s">
        <v>80</v>
      </c>
      <c r="AT198" s="209" t="s">
        <v>74</v>
      </c>
      <c r="AU198" s="209" t="s">
        <v>80</v>
      </c>
      <c r="AY198" s="208" t="s">
        <v>117</v>
      </c>
      <c r="BK198" s="210">
        <f>SUM(BK199:BK202)</f>
        <v>0</v>
      </c>
    </row>
    <row r="199" s="2" customFormat="1" ht="24.15" customHeight="1">
      <c r="A199" s="38"/>
      <c r="B199" s="39"/>
      <c r="C199" s="213" t="s">
        <v>213</v>
      </c>
      <c r="D199" s="213" t="s">
        <v>120</v>
      </c>
      <c r="E199" s="214" t="s">
        <v>214</v>
      </c>
      <c r="F199" s="215" t="s">
        <v>215</v>
      </c>
      <c r="G199" s="216" t="s">
        <v>135</v>
      </c>
      <c r="H199" s="217">
        <v>53.25</v>
      </c>
      <c r="I199" s="218"/>
      <c r="J199" s="219">
        <f>ROUND(I199*H199,2)</f>
        <v>0</v>
      </c>
      <c r="K199" s="220"/>
      <c r="L199" s="44"/>
      <c r="M199" s="221" t="s">
        <v>1</v>
      </c>
      <c r="N199" s="222" t="s">
        <v>40</v>
      </c>
      <c r="O199" s="91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5" t="s">
        <v>124</v>
      </c>
      <c r="AT199" s="225" t="s">
        <v>120</v>
      </c>
      <c r="AU199" s="225" t="s">
        <v>82</v>
      </c>
      <c r="AY199" s="17" t="s">
        <v>117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7" t="s">
        <v>80</v>
      </c>
      <c r="BK199" s="226">
        <f>ROUND(I199*H199,2)</f>
        <v>0</v>
      </c>
      <c r="BL199" s="17" t="s">
        <v>124</v>
      </c>
      <c r="BM199" s="225" t="s">
        <v>216</v>
      </c>
    </row>
    <row r="200" s="13" customFormat="1">
      <c r="A200" s="13"/>
      <c r="B200" s="227"/>
      <c r="C200" s="228"/>
      <c r="D200" s="229" t="s">
        <v>126</v>
      </c>
      <c r="E200" s="230" t="s">
        <v>1</v>
      </c>
      <c r="F200" s="231" t="s">
        <v>217</v>
      </c>
      <c r="G200" s="228"/>
      <c r="H200" s="232">
        <v>53.25</v>
      </c>
      <c r="I200" s="233"/>
      <c r="J200" s="228"/>
      <c r="K200" s="228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126</v>
      </c>
      <c r="AU200" s="238" t="s">
        <v>82</v>
      </c>
      <c r="AV200" s="13" t="s">
        <v>82</v>
      </c>
      <c r="AW200" s="13" t="s">
        <v>32</v>
      </c>
      <c r="AX200" s="13" t="s">
        <v>75</v>
      </c>
      <c r="AY200" s="238" t="s">
        <v>117</v>
      </c>
    </row>
    <row r="201" s="14" customFormat="1">
      <c r="A201" s="14"/>
      <c r="B201" s="239"/>
      <c r="C201" s="240"/>
      <c r="D201" s="229" t="s">
        <v>126</v>
      </c>
      <c r="E201" s="241" t="s">
        <v>1</v>
      </c>
      <c r="F201" s="242" t="s">
        <v>218</v>
      </c>
      <c r="G201" s="240"/>
      <c r="H201" s="241" t="s">
        <v>1</v>
      </c>
      <c r="I201" s="243"/>
      <c r="J201" s="240"/>
      <c r="K201" s="240"/>
      <c r="L201" s="244"/>
      <c r="M201" s="245"/>
      <c r="N201" s="246"/>
      <c r="O201" s="246"/>
      <c r="P201" s="246"/>
      <c r="Q201" s="246"/>
      <c r="R201" s="246"/>
      <c r="S201" s="246"/>
      <c r="T201" s="24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8" t="s">
        <v>126</v>
      </c>
      <c r="AU201" s="248" t="s">
        <v>82</v>
      </c>
      <c r="AV201" s="14" t="s">
        <v>80</v>
      </c>
      <c r="AW201" s="14" t="s">
        <v>32</v>
      </c>
      <c r="AX201" s="14" t="s">
        <v>75</v>
      </c>
      <c r="AY201" s="248" t="s">
        <v>117</v>
      </c>
    </row>
    <row r="202" s="15" customFormat="1">
      <c r="A202" s="15"/>
      <c r="B202" s="249"/>
      <c r="C202" s="250"/>
      <c r="D202" s="229" t="s">
        <v>126</v>
      </c>
      <c r="E202" s="251" t="s">
        <v>1</v>
      </c>
      <c r="F202" s="252" t="s">
        <v>131</v>
      </c>
      <c r="G202" s="250"/>
      <c r="H202" s="253">
        <v>53.25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9" t="s">
        <v>126</v>
      </c>
      <c r="AU202" s="259" t="s">
        <v>82</v>
      </c>
      <c r="AV202" s="15" t="s">
        <v>124</v>
      </c>
      <c r="AW202" s="15" t="s">
        <v>32</v>
      </c>
      <c r="AX202" s="15" t="s">
        <v>80</v>
      </c>
      <c r="AY202" s="259" t="s">
        <v>117</v>
      </c>
    </row>
    <row r="203" s="12" customFormat="1" ht="22.8" customHeight="1">
      <c r="A203" s="12"/>
      <c r="B203" s="198"/>
      <c r="C203" s="199"/>
      <c r="D203" s="200" t="s">
        <v>74</v>
      </c>
      <c r="E203" s="211" t="s">
        <v>124</v>
      </c>
      <c r="F203" s="211" t="s">
        <v>219</v>
      </c>
      <c r="G203" s="199"/>
      <c r="H203" s="199"/>
      <c r="I203" s="202"/>
      <c r="J203" s="212">
        <f>BK203</f>
        <v>0</v>
      </c>
      <c r="K203" s="199"/>
      <c r="L203" s="203"/>
      <c r="M203" s="204"/>
      <c r="N203" s="205"/>
      <c r="O203" s="205"/>
      <c r="P203" s="206">
        <f>SUM(P204:P209)</f>
        <v>0</v>
      </c>
      <c r="Q203" s="205"/>
      <c r="R203" s="206">
        <f>SUM(R204:R209)</f>
        <v>0.17663999999999999</v>
      </c>
      <c r="S203" s="205"/>
      <c r="T203" s="207">
        <f>SUM(T204:T209)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8" t="s">
        <v>80</v>
      </c>
      <c r="AT203" s="209" t="s">
        <v>74</v>
      </c>
      <c r="AU203" s="209" t="s">
        <v>80</v>
      </c>
      <c r="AY203" s="208" t="s">
        <v>117</v>
      </c>
      <c r="BK203" s="210">
        <f>SUM(BK204:BK209)</f>
        <v>0</v>
      </c>
    </row>
    <row r="204" s="2" customFormat="1" ht="24.15" customHeight="1">
      <c r="A204" s="38"/>
      <c r="B204" s="39"/>
      <c r="C204" s="213" t="s">
        <v>220</v>
      </c>
      <c r="D204" s="213" t="s">
        <v>120</v>
      </c>
      <c r="E204" s="214" t="s">
        <v>221</v>
      </c>
      <c r="F204" s="215" t="s">
        <v>222</v>
      </c>
      <c r="G204" s="216" t="s">
        <v>123</v>
      </c>
      <c r="H204" s="217">
        <v>18</v>
      </c>
      <c r="I204" s="218"/>
      <c r="J204" s="219">
        <f>ROUND(I204*H204,2)</f>
        <v>0</v>
      </c>
      <c r="K204" s="220"/>
      <c r="L204" s="44"/>
      <c r="M204" s="221" t="s">
        <v>1</v>
      </c>
      <c r="N204" s="222" t="s">
        <v>40</v>
      </c>
      <c r="O204" s="91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5" t="s">
        <v>124</v>
      </c>
      <c r="AT204" s="225" t="s">
        <v>120</v>
      </c>
      <c r="AU204" s="225" t="s">
        <v>82</v>
      </c>
      <c r="AY204" s="17" t="s">
        <v>117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7" t="s">
        <v>80</v>
      </c>
      <c r="BK204" s="226">
        <f>ROUND(I204*H204,2)</f>
        <v>0</v>
      </c>
      <c r="BL204" s="17" t="s">
        <v>124</v>
      </c>
      <c r="BM204" s="225" t="s">
        <v>223</v>
      </c>
    </row>
    <row r="205" s="13" customFormat="1">
      <c r="A205" s="13"/>
      <c r="B205" s="227"/>
      <c r="C205" s="228"/>
      <c r="D205" s="229" t="s">
        <v>126</v>
      </c>
      <c r="E205" s="230" t="s">
        <v>1</v>
      </c>
      <c r="F205" s="231" t="s">
        <v>224</v>
      </c>
      <c r="G205" s="228"/>
      <c r="H205" s="232">
        <v>18</v>
      </c>
      <c r="I205" s="233"/>
      <c r="J205" s="228"/>
      <c r="K205" s="228"/>
      <c r="L205" s="234"/>
      <c r="M205" s="235"/>
      <c r="N205" s="236"/>
      <c r="O205" s="236"/>
      <c r="P205" s="236"/>
      <c r="Q205" s="236"/>
      <c r="R205" s="236"/>
      <c r="S205" s="236"/>
      <c r="T205" s="23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8" t="s">
        <v>126</v>
      </c>
      <c r="AU205" s="238" t="s">
        <v>82</v>
      </c>
      <c r="AV205" s="13" t="s">
        <v>82</v>
      </c>
      <c r="AW205" s="13" t="s">
        <v>32</v>
      </c>
      <c r="AX205" s="13" t="s">
        <v>80</v>
      </c>
      <c r="AY205" s="238" t="s">
        <v>117</v>
      </c>
    </row>
    <row r="206" s="14" customFormat="1">
      <c r="A206" s="14"/>
      <c r="B206" s="239"/>
      <c r="C206" s="240"/>
      <c r="D206" s="229" t="s">
        <v>126</v>
      </c>
      <c r="E206" s="241" t="s">
        <v>1</v>
      </c>
      <c r="F206" s="242" t="s">
        <v>225</v>
      </c>
      <c r="G206" s="240"/>
      <c r="H206" s="241" t="s">
        <v>1</v>
      </c>
      <c r="I206" s="243"/>
      <c r="J206" s="240"/>
      <c r="K206" s="240"/>
      <c r="L206" s="244"/>
      <c r="M206" s="245"/>
      <c r="N206" s="246"/>
      <c r="O206" s="246"/>
      <c r="P206" s="246"/>
      <c r="Q206" s="246"/>
      <c r="R206" s="246"/>
      <c r="S206" s="246"/>
      <c r="T206" s="24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8" t="s">
        <v>126</v>
      </c>
      <c r="AU206" s="248" t="s">
        <v>82</v>
      </c>
      <c r="AV206" s="14" t="s">
        <v>80</v>
      </c>
      <c r="AW206" s="14" t="s">
        <v>32</v>
      </c>
      <c r="AX206" s="14" t="s">
        <v>75</v>
      </c>
      <c r="AY206" s="248" t="s">
        <v>117</v>
      </c>
    </row>
    <row r="207" s="2" customFormat="1" ht="24.15" customHeight="1">
      <c r="A207" s="38"/>
      <c r="B207" s="39"/>
      <c r="C207" s="213" t="s">
        <v>226</v>
      </c>
      <c r="D207" s="213" t="s">
        <v>120</v>
      </c>
      <c r="E207" s="214" t="s">
        <v>227</v>
      </c>
      <c r="F207" s="215" t="s">
        <v>228</v>
      </c>
      <c r="G207" s="216" t="s">
        <v>135</v>
      </c>
      <c r="H207" s="217">
        <v>10.65</v>
      </c>
      <c r="I207" s="218"/>
      <c r="J207" s="219">
        <f>ROUND(I207*H207,2)</f>
        <v>0</v>
      </c>
      <c r="K207" s="220"/>
      <c r="L207" s="44"/>
      <c r="M207" s="221" t="s">
        <v>1</v>
      </c>
      <c r="N207" s="222" t="s">
        <v>40</v>
      </c>
      <c r="O207" s="91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5" t="s">
        <v>124</v>
      </c>
      <c r="AT207" s="225" t="s">
        <v>120</v>
      </c>
      <c r="AU207" s="225" t="s">
        <v>82</v>
      </c>
      <c r="AY207" s="17" t="s">
        <v>117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7" t="s">
        <v>80</v>
      </c>
      <c r="BK207" s="226">
        <f>ROUND(I207*H207,2)</f>
        <v>0</v>
      </c>
      <c r="BL207" s="17" t="s">
        <v>124</v>
      </c>
      <c r="BM207" s="225" t="s">
        <v>229</v>
      </c>
    </row>
    <row r="208" s="13" customFormat="1">
      <c r="A208" s="13"/>
      <c r="B208" s="227"/>
      <c r="C208" s="228"/>
      <c r="D208" s="229" t="s">
        <v>126</v>
      </c>
      <c r="E208" s="230" t="s">
        <v>1</v>
      </c>
      <c r="F208" s="231" t="s">
        <v>230</v>
      </c>
      <c r="G208" s="228"/>
      <c r="H208" s="232">
        <v>10.65</v>
      </c>
      <c r="I208" s="233"/>
      <c r="J208" s="228"/>
      <c r="K208" s="228"/>
      <c r="L208" s="234"/>
      <c r="M208" s="235"/>
      <c r="N208" s="236"/>
      <c r="O208" s="236"/>
      <c r="P208" s="236"/>
      <c r="Q208" s="236"/>
      <c r="R208" s="236"/>
      <c r="S208" s="236"/>
      <c r="T208" s="23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8" t="s">
        <v>126</v>
      </c>
      <c r="AU208" s="238" t="s">
        <v>82</v>
      </c>
      <c r="AV208" s="13" t="s">
        <v>82</v>
      </c>
      <c r="AW208" s="13" t="s">
        <v>32</v>
      </c>
      <c r="AX208" s="13" t="s">
        <v>80</v>
      </c>
      <c r="AY208" s="238" t="s">
        <v>117</v>
      </c>
    </row>
    <row r="209" s="2" customFormat="1" ht="24.15" customHeight="1">
      <c r="A209" s="38"/>
      <c r="B209" s="39"/>
      <c r="C209" s="213" t="s">
        <v>231</v>
      </c>
      <c r="D209" s="213" t="s">
        <v>120</v>
      </c>
      <c r="E209" s="214" t="s">
        <v>232</v>
      </c>
      <c r="F209" s="215" t="s">
        <v>233</v>
      </c>
      <c r="G209" s="216" t="s">
        <v>234</v>
      </c>
      <c r="H209" s="217">
        <v>2</v>
      </c>
      <c r="I209" s="218"/>
      <c r="J209" s="219">
        <f>ROUND(I209*H209,2)</f>
        <v>0</v>
      </c>
      <c r="K209" s="220"/>
      <c r="L209" s="44"/>
      <c r="M209" s="221" t="s">
        <v>1</v>
      </c>
      <c r="N209" s="222" t="s">
        <v>40</v>
      </c>
      <c r="O209" s="91"/>
      <c r="P209" s="223">
        <f>O209*H209</f>
        <v>0</v>
      </c>
      <c r="Q209" s="223">
        <v>0.088319999999999996</v>
      </c>
      <c r="R209" s="223">
        <f>Q209*H209</f>
        <v>0.17663999999999999</v>
      </c>
      <c r="S209" s="223">
        <v>0</v>
      </c>
      <c r="T209" s="224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5" t="s">
        <v>124</v>
      </c>
      <c r="AT209" s="225" t="s">
        <v>120</v>
      </c>
      <c r="AU209" s="225" t="s">
        <v>82</v>
      </c>
      <c r="AY209" s="17" t="s">
        <v>117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7" t="s">
        <v>80</v>
      </c>
      <c r="BK209" s="226">
        <f>ROUND(I209*H209,2)</f>
        <v>0</v>
      </c>
      <c r="BL209" s="17" t="s">
        <v>124</v>
      </c>
      <c r="BM209" s="225" t="s">
        <v>235</v>
      </c>
    </row>
    <row r="210" s="12" customFormat="1" ht="22.8" customHeight="1">
      <c r="A210" s="12"/>
      <c r="B210" s="198"/>
      <c r="C210" s="199"/>
      <c r="D210" s="200" t="s">
        <v>74</v>
      </c>
      <c r="E210" s="211" t="s">
        <v>153</v>
      </c>
      <c r="F210" s="211" t="s">
        <v>236</v>
      </c>
      <c r="G210" s="199"/>
      <c r="H210" s="199"/>
      <c r="I210" s="202"/>
      <c r="J210" s="212">
        <f>BK210</f>
        <v>0</v>
      </c>
      <c r="K210" s="199"/>
      <c r="L210" s="203"/>
      <c r="M210" s="204"/>
      <c r="N210" s="205"/>
      <c r="O210" s="205"/>
      <c r="P210" s="206">
        <f>SUM(P211:P238)</f>
        <v>0</v>
      </c>
      <c r="Q210" s="205"/>
      <c r="R210" s="206">
        <f>SUM(R211:R238)</f>
        <v>36.398879999999998</v>
      </c>
      <c r="S210" s="205"/>
      <c r="T210" s="207">
        <f>SUM(T211:T238)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8" t="s">
        <v>80</v>
      </c>
      <c r="AT210" s="209" t="s">
        <v>74</v>
      </c>
      <c r="AU210" s="209" t="s">
        <v>80</v>
      </c>
      <c r="AY210" s="208" t="s">
        <v>117</v>
      </c>
      <c r="BK210" s="210">
        <f>SUM(BK211:BK238)</f>
        <v>0</v>
      </c>
    </row>
    <row r="211" s="2" customFormat="1" ht="24.15" customHeight="1">
      <c r="A211" s="38"/>
      <c r="B211" s="39"/>
      <c r="C211" s="213" t="s">
        <v>237</v>
      </c>
      <c r="D211" s="213" t="s">
        <v>120</v>
      </c>
      <c r="E211" s="214" t="s">
        <v>238</v>
      </c>
      <c r="F211" s="215" t="s">
        <v>239</v>
      </c>
      <c r="G211" s="216" t="s">
        <v>123</v>
      </c>
      <c r="H211" s="217">
        <v>130</v>
      </c>
      <c r="I211" s="218"/>
      <c r="J211" s="219">
        <f>ROUND(I211*H211,2)</f>
        <v>0</v>
      </c>
      <c r="K211" s="220"/>
      <c r="L211" s="44"/>
      <c r="M211" s="221" t="s">
        <v>1</v>
      </c>
      <c r="N211" s="222" t="s">
        <v>40</v>
      </c>
      <c r="O211" s="91"/>
      <c r="P211" s="223">
        <f>O211*H211</f>
        <v>0</v>
      </c>
      <c r="Q211" s="223">
        <v>0</v>
      </c>
      <c r="R211" s="223">
        <f>Q211*H211</f>
        <v>0</v>
      </c>
      <c r="S211" s="223">
        <v>0</v>
      </c>
      <c r="T211" s="22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5" t="s">
        <v>124</v>
      </c>
      <c r="AT211" s="225" t="s">
        <v>120</v>
      </c>
      <c r="AU211" s="225" t="s">
        <v>82</v>
      </c>
      <c r="AY211" s="17" t="s">
        <v>117</v>
      </c>
      <c r="BE211" s="226">
        <f>IF(N211="základní",J211,0)</f>
        <v>0</v>
      </c>
      <c r="BF211" s="226">
        <f>IF(N211="snížená",J211,0)</f>
        <v>0</v>
      </c>
      <c r="BG211" s="226">
        <f>IF(N211="zákl. přenesená",J211,0)</f>
        <v>0</v>
      </c>
      <c r="BH211" s="226">
        <f>IF(N211="sníž. přenesená",J211,0)</f>
        <v>0</v>
      </c>
      <c r="BI211" s="226">
        <f>IF(N211="nulová",J211,0)</f>
        <v>0</v>
      </c>
      <c r="BJ211" s="17" t="s">
        <v>80</v>
      </c>
      <c r="BK211" s="226">
        <f>ROUND(I211*H211,2)</f>
        <v>0</v>
      </c>
      <c r="BL211" s="17" t="s">
        <v>124</v>
      </c>
      <c r="BM211" s="225" t="s">
        <v>240</v>
      </c>
    </row>
    <row r="212" s="13" customFormat="1">
      <c r="A212" s="13"/>
      <c r="B212" s="227"/>
      <c r="C212" s="228"/>
      <c r="D212" s="229" t="s">
        <v>126</v>
      </c>
      <c r="E212" s="230" t="s">
        <v>1</v>
      </c>
      <c r="F212" s="231" t="s">
        <v>241</v>
      </c>
      <c r="G212" s="228"/>
      <c r="H212" s="232">
        <v>130</v>
      </c>
      <c r="I212" s="233"/>
      <c r="J212" s="228"/>
      <c r="K212" s="228"/>
      <c r="L212" s="234"/>
      <c r="M212" s="235"/>
      <c r="N212" s="236"/>
      <c r="O212" s="236"/>
      <c r="P212" s="236"/>
      <c r="Q212" s="236"/>
      <c r="R212" s="236"/>
      <c r="S212" s="236"/>
      <c r="T212" s="23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8" t="s">
        <v>126</v>
      </c>
      <c r="AU212" s="238" t="s">
        <v>82</v>
      </c>
      <c r="AV212" s="13" t="s">
        <v>82</v>
      </c>
      <c r="AW212" s="13" t="s">
        <v>32</v>
      </c>
      <c r="AX212" s="13" t="s">
        <v>80</v>
      </c>
      <c r="AY212" s="238" t="s">
        <v>117</v>
      </c>
    </row>
    <row r="213" s="14" customFormat="1">
      <c r="A213" s="14"/>
      <c r="B213" s="239"/>
      <c r="C213" s="240"/>
      <c r="D213" s="229" t="s">
        <v>126</v>
      </c>
      <c r="E213" s="241" t="s">
        <v>1</v>
      </c>
      <c r="F213" s="242" t="s">
        <v>242</v>
      </c>
      <c r="G213" s="240"/>
      <c r="H213" s="241" t="s">
        <v>1</v>
      </c>
      <c r="I213" s="243"/>
      <c r="J213" s="240"/>
      <c r="K213" s="240"/>
      <c r="L213" s="244"/>
      <c r="M213" s="245"/>
      <c r="N213" s="246"/>
      <c r="O213" s="246"/>
      <c r="P213" s="246"/>
      <c r="Q213" s="246"/>
      <c r="R213" s="246"/>
      <c r="S213" s="246"/>
      <c r="T213" s="24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8" t="s">
        <v>126</v>
      </c>
      <c r="AU213" s="248" t="s">
        <v>82</v>
      </c>
      <c r="AV213" s="14" t="s">
        <v>80</v>
      </c>
      <c r="AW213" s="14" t="s">
        <v>32</v>
      </c>
      <c r="AX213" s="14" t="s">
        <v>75</v>
      </c>
      <c r="AY213" s="248" t="s">
        <v>117</v>
      </c>
    </row>
    <row r="214" s="2" customFormat="1" ht="24.15" customHeight="1">
      <c r="A214" s="38"/>
      <c r="B214" s="39"/>
      <c r="C214" s="213" t="s">
        <v>243</v>
      </c>
      <c r="D214" s="213" t="s">
        <v>120</v>
      </c>
      <c r="E214" s="214" t="s">
        <v>244</v>
      </c>
      <c r="F214" s="215" t="s">
        <v>245</v>
      </c>
      <c r="G214" s="216" t="s">
        <v>123</v>
      </c>
      <c r="H214" s="217">
        <v>108</v>
      </c>
      <c r="I214" s="218"/>
      <c r="J214" s="219">
        <f>ROUND(I214*H214,2)</f>
        <v>0</v>
      </c>
      <c r="K214" s="220"/>
      <c r="L214" s="44"/>
      <c r="M214" s="221" t="s">
        <v>1</v>
      </c>
      <c r="N214" s="222" t="s">
        <v>40</v>
      </c>
      <c r="O214" s="91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5" t="s">
        <v>124</v>
      </c>
      <c r="AT214" s="225" t="s">
        <v>120</v>
      </c>
      <c r="AU214" s="225" t="s">
        <v>82</v>
      </c>
      <c r="AY214" s="17" t="s">
        <v>117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7" t="s">
        <v>80</v>
      </c>
      <c r="BK214" s="226">
        <f>ROUND(I214*H214,2)</f>
        <v>0</v>
      </c>
      <c r="BL214" s="17" t="s">
        <v>124</v>
      </c>
      <c r="BM214" s="225" t="s">
        <v>246</v>
      </c>
    </row>
    <row r="215" s="13" customFormat="1">
      <c r="A215" s="13"/>
      <c r="B215" s="227"/>
      <c r="C215" s="228"/>
      <c r="D215" s="229" t="s">
        <v>126</v>
      </c>
      <c r="E215" s="230" t="s">
        <v>1</v>
      </c>
      <c r="F215" s="231" t="s">
        <v>247</v>
      </c>
      <c r="G215" s="228"/>
      <c r="H215" s="232">
        <v>93.599999999999994</v>
      </c>
      <c r="I215" s="233"/>
      <c r="J215" s="228"/>
      <c r="K215" s="228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126</v>
      </c>
      <c r="AU215" s="238" t="s">
        <v>82</v>
      </c>
      <c r="AV215" s="13" t="s">
        <v>82</v>
      </c>
      <c r="AW215" s="13" t="s">
        <v>32</v>
      </c>
      <c r="AX215" s="13" t="s">
        <v>75</v>
      </c>
      <c r="AY215" s="238" t="s">
        <v>117</v>
      </c>
    </row>
    <row r="216" s="14" customFormat="1">
      <c r="A216" s="14"/>
      <c r="B216" s="239"/>
      <c r="C216" s="240"/>
      <c r="D216" s="229" t="s">
        <v>126</v>
      </c>
      <c r="E216" s="241" t="s">
        <v>1</v>
      </c>
      <c r="F216" s="242" t="s">
        <v>248</v>
      </c>
      <c r="G216" s="240"/>
      <c r="H216" s="241" t="s">
        <v>1</v>
      </c>
      <c r="I216" s="243"/>
      <c r="J216" s="240"/>
      <c r="K216" s="240"/>
      <c r="L216" s="244"/>
      <c r="M216" s="245"/>
      <c r="N216" s="246"/>
      <c r="O216" s="246"/>
      <c r="P216" s="246"/>
      <c r="Q216" s="246"/>
      <c r="R216" s="246"/>
      <c r="S216" s="246"/>
      <c r="T216" s="24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8" t="s">
        <v>126</v>
      </c>
      <c r="AU216" s="248" t="s">
        <v>82</v>
      </c>
      <c r="AV216" s="14" t="s">
        <v>80</v>
      </c>
      <c r="AW216" s="14" t="s">
        <v>32</v>
      </c>
      <c r="AX216" s="14" t="s">
        <v>75</v>
      </c>
      <c r="AY216" s="248" t="s">
        <v>117</v>
      </c>
    </row>
    <row r="217" s="13" customFormat="1">
      <c r="A217" s="13"/>
      <c r="B217" s="227"/>
      <c r="C217" s="228"/>
      <c r="D217" s="229" t="s">
        <v>126</v>
      </c>
      <c r="E217" s="230" t="s">
        <v>1</v>
      </c>
      <c r="F217" s="231" t="s">
        <v>249</v>
      </c>
      <c r="G217" s="228"/>
      <c r="H217" s="232">
        <v>14.4</v>
      </c>
      <c r="I217" s="233"/>
      <c r="J217" s="228"/>
      <c r="K217" s="228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126</v>
      </c>
      <c r="AU217" s="238" t="s">
        <v>82</v>
      </c>
      <c r="AV217" s="13" t="s">
        <v>82</v>
      </c>
      <c r="AW217" s="13" t="s">
        <v>32</v>
      </c>
      <c r="AX217" s="13" t="s">
        <v>75</v>
      </c>
      <c r="AY217" s="238" t="s">
        <v>117</v>
      </c>
    </row>
    <row r="218" s="14" customFormat="1">
      <c r="A218" s="14"/>
      <c r="B218" s="239"/>
      <c r="C218" s="240"/>
      <c r="D218" s="229" t="s">
        <v>126</v>
      </c>
      <c r="E218" s="241" t="s">
        <v>1</v>
      </c>
      <c r="F218" s="242" t="s">
        <v>250</v>
      </c>
      <c r="G218" s="240"/>
      <c r="H218" s="241" t="s">
        <v>1</v>
      </c>
      <c r="I218" s="243"/>
      <c r="J218" s="240"/>
      <c r="K218" s="240"/>
      <c r="L218" s="244"/>
      <c r="M218" s="245"/>
      <c r="N218" s="246"/>
      <c r="O218" s="246"/>
      <c r="P218" s="246"/>
      <c r="Q218" s="246"/>
      <c r="R218" s="246"/>
      <c r="S218" s="246"/>
      <c r="T218" s="24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8" t="s">
        <v>126</v>
      </c>
      <c r="AU218" s="248" t="s">
        <v>82</v>
      </c>
      <c r="AV218" s="14" t="s">
        <v>80</v>
      </c>
      <c r="AW218" s="14" t="s">
        <v>32</v>
      </c>
      <c r="AX218" s="14" t="s">
        <v>75</v>
      </c>
      <c r="AY218" s="248" t="s">
        <v>117</v>
      </c>
    </row>
    <row r="219" s="14" customFormat="1">
      <c r="A219" s="14"/>
      <c r="B219" s="239"/>
      <c r="C219" s="240"/>
      <c r="D219" s="229" t="s">
        <v>126</v>
      </c>
      <c r="E219" s="241" t="s">
        <v>1</v>
      </c>
      <c r="F219" s="242" t="s">
        <v>251</v>
      </c>
      <c r="G219" s="240"/>
      <c r="H219" s="241" t="s">
        <v>1</v>
      </c>
      <c r="I219" s="243"/>
      <c r="J219" s="240"/>
      <c r="K219" s="240"/>
      <c r="L219" s="244"/>
      <c r="M219" s="245"/>
      <c r="N219" s="246"/>
      <c r="O219" s="246"/>
      <c r="P219" s="246"/>
      <c r="Q219" s="246"/>
      <c r="R219" s="246"/>
      <c r="S219" s="246"/>
      <c r="T219" s="24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8" t="s">
        <v>126</v>
      </c>
      <c r="AU219" s="248" t="s">
        <v>82</v>
      </c>
      <c r="AV219" s="14" t="s">
        <v>80</v>
      </c>
      <c r="AW219" s="14" t="s">
        <v>32</v>
      </c>
      <c r="AX219" s="14" t="s">
        <v>75</v>
      </c>
      <c r="AY219" s="248" t="s">
        <v>117</v>
      </c>
    </row>
    <row r="220" s="15" customFormat="1">
      <c r="A220" s="15"/>
      <c r="B220" s="249"/>
      <c r="C220" s="250"/>
      <c r="D220" s="229" t="s">
        <v>126</v>
      </c>
      <c r="E220" s="251" t="s">
        <v>1</v>
      </c>
      <c r="F220" s="252" t="s">
        <v>131</v>
      </c>
      <c r="G220" s="250"/>
      <c r="H220" s="253">
        <v>108</v>
      </c>
      <c r="I220" s="254"/>
      <c r="J220" s="250"/>
      <c r="K220" s="250"/>
      <c r="L220" s="255"/>
      <c r="M220" s="256"/>
      <c r="N220" s="257"/>
      <c r="O220" s="257"/>
      <c r="P220" s="257"/>
      <c r="Q220" s="257"/>
      <c r="R220" s="257"/>
      <c r="S220" s="257"/>
      <c r="T220" s="258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9" t="s">
        <v>126</v>
      </c>
      <c r="AU220" s="259" t="s">
        <v>82</v>
      </c>
      <c r="AV220" s="15" t="s">
        <v>124</v>
      </c>
      <c r="AW220" s="15" t="s">
        <v>32</v>
      </c>
      <c r="AX220" s="15" t="s">
        <v>80</v>
      </c>
      <c r="AY220" s="259" t="s">
        <v>117</v>
      </c>
    </row>
    <row r="221" s="2" customFormat="1" ht="24.15" customHeight="1">
      <c r="A221" s="38"/>
      <c r="B221" s="39"/>
      <c r="C221" s="213" t="s">
        <v>252</v>
      </c>
      <c r="D221" s="213" t="s">
        <v>120</v>
      </c>
      <c r="E221" s="214" t="s">
        <v>253</v>
      </c>
      <c r="F221" s="215" t="s">
        <v>254</v>
      </c>
      <c r="G221" s="216" t="s">
        <v>123</v>
      </c>
      <c r="H221" s="217">
        <v>108</v>
      </c>
      <c r="I221" s="218"/>
      <c r="J221" s="219">
        <f>ROUND(I221*H221,2)</f>
        <v>0</v>
      </c>
      <c r="K221" s="220"/>
      <c r="L221" s="44"/>
      <c r="M221" s="221" t="s">
        <v>1</v>
      </c>
      <c r="N221" s="222" t="s">
        <v>40</v>
      </c>
      <c r="O221" s="91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5" t="s">
        <v>124</v>
      </c>
      <c r="AT221" s="225" t="s">
        <v>120</v>
      </c>
      <c r="AU221" s="225" t="s">
        <v>82</v>
      </c>
      <c r="AY221" s="17" t="s">
        <v>117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7" t="s">
        <v>80</v>
      </c>
      <c r="BK221" s="226">
        <f>ROUND(I221*H221,2)</f>
        <v>0</v>
      </c>
      <c r="BL221" s="17" t="s">
        <v>124</v>
      </c>
      <c r="BM221" s="225" t="s">
        <v>255</v>
      </c>
    </row>
    <row r="222" s="13" customFormat="1">
      <c r="A222" s="13"/>
      <c r="B222" s="227"/>
      <c r="C222" s="228"/>
      <c r="D222" s="229" t="s">
        <v>126</v>
      </c>
      <c r="E222" s="230" t="s">
        <v>1</v>
      </c>
      <c r="F222" s="231" t="s">
        <v>247</v>
      </c>
      <c r="G222" s="228"/>
      <c r="H222" s="232">
        <v>93.599999999999994</v>
      </c>
      <c r="I222" s="233"/>
      <c r="J222" s="228"/>
      <c r="K222" s="228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126</v>
      </c>
      <c r="AU222" s="238" t="s">
        <v>82</v>
      </c>
      <c r="AV222" s="13" t="s">
        <v>82</v>
      </c>
      <c r="AW222" s="13" t="s">
        <v>32</v>
      </c>
      <c r="AX222" s="13" t="s">
        <v>75</v>
      </c>
      <c r="AY222" s="238" t="s">
        <v>117</v>
      </c>
    </row>
    <row r="223" s="14" customFormat="1">
      <c r="A223" s="14"/>
      <c r="B223" s="239"/>
      <c r="C223" s="240"/>
      <c r="D223" s="229" t="s">
        <v>126</v>
      </c>
      <c r="E223" s="241" t="s">
        <v>1</v>
      </c>
      <c r="F223" s="242" t="s">
        <v>248</v>
      </c>
      <c r="G223" s="240"/>
      <c r="H223" s="241" t="s">
        <v>1</v>
      </c>
      <c r="I223" s="243"/>
      <c r="J223" s="240"/>
      <c r="K223" s="240"/>
      <c r="L223" s="244"/>
      <c r="M223" s="245"/>
      <c r="N223" s="246"/>
      <c r="O223" s="246"/>
      <c r="P223" s="246"/>
      <c r="Q223" s="246"/>
      <c r="R223" s="246"/>
      <c r="S223" s="246"/>
      <c r="T223" s="24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8" t="s">
        <v>126</v>
      </c>
      <c r="AU223" s="248" t="s">
        <v>82</v>
      </c>
      <c r="AV223" s="14" t="s">
        <v>80</v>
      </c>
      <c r="AW223" s="14" t="s">
        <v>32</v>
      </c>
      <c r="AX223" s="14" t="s">
        <v>75</v>
      </c>
      <c r="AY223" s="248" t="s">
        <v>117</v>
      </c>
    </row>
    <row r="224" s="13" customFormat="1">
      <c r="A224" s="13"/>
      <c r="B224" s="227"/>
      <c r="C224" s="228"/>
      <c r="D224" s="229" t="s">
        <v>126</v>
      </c>
      <c r="E224" s="230" t="s">
        <v>1</v>
      </c>
      <c r="F224" s="231" t="s">
        <v>249</v>
      </c>
      <c r="G224" s="228"/>
      <c r="H224" s="232">
        <v>14.4</v>
      </c>
      <c r="I224" s="233"/>
      <c r="J224" s="228"/>
      <c r="K224" s="228"/>
      <c r="L224" s="234"/>
      <c r="M224" s="235"/>
      <c r="N224" s="236"/>
      <c r="O224" s="236"/>
      <c r="P224" s="236"/>
      <c r="Q224" s="236"/>
      <c r="R224" s="236"/>
      <c r="S224" s="236"/>
      <c r="T224" s="23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8" t="s">
        <v>126</v>
      </c>
      <c r="AU224" s="238" t="s">
        <v>82</v>
      </c>
      <c r="AV224" s="13" t="s">
        <v>82</v>
      </c>
      <c r="AW224" s="13" t="s">
        <v>32</v>
      </c>
      <c r="AX224" s="13" t="s">
        <v>75</v>
      </c>
      <c r="AY224" s="238" t="s">
        <v>117</v>
      </c>
    </row>
    <row r="225" s="14" customFormat="1">
      <c r="A225" s="14"/>
      <c r="B225" s="239"/>
      <c r="C225" s="240"/>
      <c r="D225" s="229" t="s">
        <v>126</v>
      </c>
      <c r="E225" s="241" t="s">
        <v>1</v>
      </c>
      <c r="F225" s="242" t="s">
        <v>250</v>
      </c>
      <c r="G225" s="240"/>
      <c r="H225" s="241" t="s">
        <v>1</v>
      </c>
      <c r="I225" s="243"/>
      <c r="J225" s="240"/>
      <c r="K225" s="240"/>
      <c r="L225" s="244"/>
      <c r="M225" s="245"/>
      <c r="N225" s="246"/>
      <c r="O225" s="246"/>
      <c r="P225" s="246"/>
      <c r="Q225" s="246"/>
      <c r="R225" s="246"/>
      <c r="S225" s="246"/>
      <c r="T225" s="24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8" t="s">
        <v>126</v>
      </c>
      <c r="AU225" s="248" t="s">
        <v>82</v>
      </c>
      <c r="AV225" s="14" t="s">
        <v>80</v>
      </c>
      <c r="AW225" s="14" t="s">
        <v>32</v>
      </c>
      <c r="AX225" s="14" t="s">
        <v>75</v>
      </c>
      <c r="AY225" s="248" t="s">
        <v>117</v>
      </c>
    </row>
    <row r="226" s="15" customFormat="1">
      <c r="A226" s="15"/>
      <c r="B226" s="249"/>
      <c r="C226" s="250"/>
      <c r="D226" s="229" t="s">
        <v>126</v>
      </c>
      <c r="E226" s="251" t="s">
        <v>1</v>
      </c>
      <c r="F226" s="252" t="s">
        <v>131</v>
      </c>
      <c r="G226" s="250"/>
      <c r="H226" s="253">
        <v>108</v>
      </c>
      <c r="I226" s="254"/>
      <c r="J226" s="250"/>
      <c r="K226" s="250"/>
      <c r="L226" s="255"/>
      <c r="M226" s="256"/>
      <c r="N226" s="257"/>
      <c r="O226" s="257"/>
      <c r="P226" s="257"/>
      <c r="Q226" s="257"/>
      <c r="R226" s="257"/>
      <c r="S226" s="257"/>
      <c r="T226" s="258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9" t="s">
        <v>126</v>
      </c>
      <c r="AU226" s="259" t="s">
        <v>82</v>
      </c>
      <c r="AV226" s="15" t="s">
        <v>124</v>
      </c>
      <c r="AW226" s="15" t="s">
        <v>32</v>
      </c>
      <c r="AX226" s="15" t="s">
        <v>80</v>
      </c>
      <c r="AY226" s="259" t="s">
        <v>117</v>
      </c>
    </row>
    <row r="227" s="2" customFormat="1" ht="24.15" customHeight="1">
      <c r="A227" s="38"/>
      <c r="B227" s="39"/>
      <c r="C227" s="213" t="s">
        <v>256</v>
      </c>
      <c r="D227" s="213" t="s">
        <v>120</v>
      </c>
      <c r="E227" s="214" t="s">
        <v>257</v>
      </c>
      <c r="F227" s="215" t="s">
        <v>258</v>
      </c>
      <c r="G227" s="216" t="s">
        <v>123</v>
      </c>
      <c r="H227" s="217">
        <v>138</v>
      </c>
      <c r="I227" s="218"/>
      <c r="J227" s="219">
        <f>ROUND(I227*H227,2)</f>
        <v>0</v>
      </c>
      <c r="K227" s="220"/>
      <c r="L227" s="44"/>
      <c r="M227" s="221" t="s">
        <v>1</v>
      </c>
      <c r="N227" s="222" t="s">
        <v>40</v>
      </c>
      <c r="O227" s="91"/>
      <c r="P227" s="223">
        <f>O227*H227</f>
        <v>0</v>
      </c>
      <c r="Q227" s="223">
        <v>0.26375999999999999</v>
      </c>
      <c r="R227" s="223">
        <f>Q227*H227</f>
        <v>36.398879999999998</v>
      </c>
      <c r="S227" s="223">
        <v>0</v>
      </c>
      <c r="T227" s="22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5" t="s">
        <v>124</v>
      </c>
      <c r="AT227" s="225" t="s">
        <v>120</v>
      </c>
      <c r="AU227" s="225" t="s">
        <v>82</v>
      </c>
      <c r="AY227" s="17" t="s">
        <v>117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7" t="s">
        <v>80</v>
      </c>
      <c r="BK227" s="226">
        <f>ROUND(I227*H227,2)</f>
        <v>0</v>
      </c>
      <c r="BL227" s="17" t="s">
        <v>124</v>
      </c>
      <c r="BM227" s="225" t="s">
        <v>259</v>
      </c>
    </row>
    <row r="228" s="13" customFormat="1">
      <c r="A228" s="13"/>
      <c r="B228" s="227"/>
      <c r="C228" s="228"/>
      <c r="D228" s="229" t="s">
        <v>126</v>
      </c>
      <c r="E228" s="230" t="s">
        <v>1</v>
      </c>
      <c r="F228" s="231" t="s">
        <v>260</v>
      </c>
      <c r="G228" s="228"/>
      <c r="H228" s="232">
        <v>124.8</v>
      </c>
      <c r="I228" s="233"/>
      <c r="J228" s="228"/>
      <c r="K228" s="228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126</v>
      </c>
      <c r="AU228" s="238" t="s">
        <v>82</v>
      </c>
      <c r="AV228" s="13" t="s">
        <v>82</v>
      </c>
      <c r="AW228" s="13" t="s">
        <v>32</v>
      </c>
      <c r="AX228" s="13" t="s">
        <v>75</v>
      </c>
      <c r="AY228" s="238" t="s">
        <v>117</v>
      </c>
    </row>
    <row r="229" s="14" customFormat="1">
      <c r="A229" s="14"/>
      <c r="B229" s="239"/>
      <c r="C229" s="240"/>
      <c r="D229" s="229" t="s">
        <v>126</v>
      </c>
      <c r="E229" s="241" t="s">
        <v>1</v>
      </c>
      <c r="F229" s="242" t="s">
        <v>261</v>
      </c>
      <c r="G229" s="240"/>
      <c r="H229" s="241" t="s">
        <v>1</v>
      </c>
      <c r="I229" s="243"/>
      <c r="J229" s="240"/>
      <c r="K229" s="240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126</v>
      </c>
      <c r="AU229" s="248" t="s">
        <v>82</v>
      </c>
      <c r="AV229" s="14" t="s">
        <v>80</v>
      </c>
      <c r="AW229" s="14" t="s">
        <v>32</v>
      </c>
      <c r="AX229" s="14" t="s">
        <v>75</v>
      </c>
      <c r="AY229" s="248" t="s">
        <v>117</v>
      </c>
    </row>
    <row r="230" s="13" customFormat="1">
      <c r="A230" s="13"/>
      <c r="B230" s="227"/>
      <c r="C230" s="228"/>
      <c r="D230" s="229" t="s">
        <v>126</v>
      </c>
      <c r="E230" s="230" t="s">
        <v>1</v>
      </c>
      <c r="F230" s="231" t="s">
        <v>262</v>
      </c>
      <c r="G230" s="228"/>
      <c r="H230" s="232">
        <v>13.199999999999999</v>
      </c>
      <c r="I230" s="233"/>
      <c r="J230" s="228"/>
      <c r="K230" s="228"/>
      <c r="L230" s="234"/>
      <c r="M230" s="235"/>
      <c r="N230" s="236"/>
      <c r="O230" s="236"/>
      <c r="P230" s="236"/>
      <c r="Q230" s="236"/>
      <c r="R230" s="236"/>
      <c r="S230" s="236"/>
      <c r="T230" s="23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8" t="s">
        <v>126</v>
      </c>
      <c r="AU230" s="238" t="s">
        <v>82</v>
      </c>
      <c r="AV230" s="13" t="s">
        <v>82</v>
      </c>
      <c r="AW230" s="13" t="s">
        <v>32</v>
      </c>
      <c r="AX230" s="13" t="s">
        <v>75</v>
      </c>
      <c r="AY230" s="238" t="s">
        <v>117</v>
      </c>
    </row>
    <row r="231" s="14" customFormat="1">
      <c r="A231" s="14"/>
      <c r="B231" s="239"/>
      <c r="C231" s="240"/>
      <c r="D231" s="229" t="s">
        <v>126</v>
      </c>
      <c r="E231" s="241" t="s">
        <v>1</v>
      </c>
      <c r="F231" s="242" t="s">
        <v>263</v>
      </c>
      <c r="G231" s="240"/>
      <c r="H231" s="241" t="s">
        <v>1</v>
      </c>
      <c r="I231" s="243"/>
      <c r="J231" s="240"/>
      <c r="K231" s="240"/>
      <c r="L231" s="244"/>
      <c r="M231" s="245"/>
      <c r="N231" s="246"/>
      <c r="O231" s="246"/>
      <c r="P231" s="246"/>
      <c r="Q231" s="246"/>
      <c r="R231" s="246"/>
      <c r="S231" s="246"/>
      <c r="T231" s="24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8" t="s">
        <v>126</v>
      </c>
      <c r="AU231" s="248" t="s">
        <v>82</v>
      </c>
      <c r="AV231" s="14" t="s">
        <v>80</v>
      </c>
      <c r="AW231" s="14" t="s">
        <v>32</v>
      </c>
      <c r="AX231" s="14" t="s">
        <v>75</v>
      </c>
      <c r="AY231" s="248" t="s">
        <v>117</v>
      </c>
    </row>
    <row r="232" s="15" customFormat="1">
      <c r="A232" s="15"/>
      <c r="B232" s="249"/>
      <c r="C232" s="250"/>
      <c r="D232" s="229" t="s">
        <v>126</v>
      </c>
      <c r="E232" s="251" t="s">
        <v>1</v>
      </c>
      <c r="F232" s="252" t="s">
        <v>131</v>
      </c>
      <c r="G232" s="250"/>
      <c r="H232" s="253">
        <v>138</v>
      </c>
      <c r="I232" s="254"/>
      <c r="J232" s="250"/>
      <c r="K232" s="250"/>
      <c r="L232" s="255"/>
      <c r="M232" s="256"/>
      <c r="N232" s="257"/>
      <c r="O232" s="257"/>
      <c r="P232" s="257"/>
      <c r="Q232" s="257"/>
      <c r="R232" s="257"/>
      <c r="S232" s="257"/>
      <c r="T232" s="258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9" t="s">
        <v>126</v>
      </c>
      <c r="AU232" s="259" t="s">
        <v>82</v>
      </c>
      <c r="AV232" s="15" t="s">
        <v>124</v>
      </c>
      <c r="AW232" s="15" t="s">
        <v>32</v>
      </c>
      <c r="AX232" s="15" t="s">
        <v>80</v>
      </c>
      <c r="AY232" s="259" t="s">
        <v>117</v>
      </c>
    </row>
    <row r="233" s="2" customFormat="1" ht="24.15" customHeight="1">
      <c r="A233" s="38"/>
      <c r="B233" s="39"/>
      <c r="C233" s="213" t="s">
        <v>264</v>
      </c>
      <c r="D233" s="213" t="s">
        <v>120</v>
      </c>
      <c r="E233" s="214" t="s">
        <v>265</v>
      </c>
      <c r="F233" s="215" t="s">
        <v>266</v>
      </c>
      <c r="G233" s="216" t="s">
        <v>123</v>
      </c>
      <c r="H233" s="217">
        <v>138</v>
      </c>
      <c r="I233" s="218"/>
      <c r="J233" s="219">
        <f>ROUND(I233*H233,2)</f>
        <v>0</v>
      </c>
      <c r="K233" s="220"/>
      <c r="L233" s="44"/>
      <c r="M233" s="221" t="s">
        <v>1</v>
      </c>
      <c r="N233" s="222" t="s">
        <v>40</v>
      </c>
      <c r="O233" s="91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5" t="s">
        <v>124</v>
      </c>
      <c r="AT233" s="225" t="s">
        <v>120</v>
      </c>
      <c r="AU233" s="225" t="s">
        <v>82</v>
      </c>
      <c r="AY233" s="17" t="s">
        <v>117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7" t="s">
        <v>80</v>
      </c>
      <c r="BK233" s="226">
        <f>ROUND(I233*H233,2)</f>
        <v>0</v>
      </c>
      <c r="BL233" s="17" t="s">
        <v>124</v>
      </c>
      <c r="BM233" s="225" t="s">
        <v>267</v>
      </c>
    </row>
    <row r="234" s="13" customFormat="1">
      <c r="A234" s="13"/>
      <c r="B234" s="227"/>
      <c r="C234" s="228"/>
      <c r="D234" s="229" t="s">
        <v>126</v>
      </c>
      <c r="E234" s="230" t="s">
        <v>1</v>
      </c>
      <c r="F234" s="231" t="s">
        <v>260</v>
      </c>
      <c r="G234" s="228"/>
      <c r="H234" s="232">
        <v>124.8</v>
      </c>
      <c r="I234" s="233"/>
      <c r="J234" s="228"/>
      <c r="K234" s="228"/>
      <c r="L234" s="234"/>
      <c r="M234" s="235"/>
      <c r="N234" s="236"/>
      <c r="O234" s="236"/>
      <c r="P234" s="236"/>
      <c r="Q234" s="236"/>
      <c r="R234" s="236"/>
      <c r="S234" s="236"/>
      <c r="T234" s="23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8" t="s">
        <v>126</v>
      </c>
      <c r="AU234" s="238" t="s">
        <v>82</v>
      </c>
      <c r="AV234" s="13" t="s">
        <v>82</v>
      </c>
      <c r="AW234" s="13" t="s">
        <v>32</v>
      </c>
      <c r="AX234" s="13" t="s">
        <v>75</v>
      </c>
      <c r="AY234" s="238" t="s">
        <v>117</v>
      </c>
    </row>
    <row r="235" s="14" customFormat="1">
      <c r="A235" s="14"/>
      <c r="B235" s="239"/>
      <c r="C235" s="240"/>
      <c r="D235" s="229" t="s">
        <v>126</v>
      </c>
      <c r="E235" s="241" t="s">
        <v>1</v>
      </c>
      <c r="F235" s="242" t="s">
        <v>261</v>
      </c>
      <c r="G235" s="240"/>
      <c r="H235" s="241" t="s">
        <v>1</v>
      </c>
      <c r="I235" s="243"/>
      <c r="J235" s="240"/>
      <c r="K235" s="240"/>
      <c r="L235" s="244"/>
      <c r="M235" s="245"/>
      <c r="N235" s="246"/>
      <c r="O235" s="246"/>
      <c r="P235" s="246"/>
      <c r="Q235" s="246"/>
      <c r="R235" s="246"/>
      <c r="S235" s="246"/>
      <c r="T235" s="24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8" t="s">
        <v>126</v>
      </c>
      <c r="AU235" s="248" t="s">
        <v>82</v>
      </c>
      <c r="AV235" s="14" t="s">
        <v>80</v>
      </c>
      <c r="AW235" s="14" t="s">
        <v>32</v>
      </c>
      <c r="AX235" s="14" t="s">
        <v>75</v>
      </c>
      <c r="AY235" s="248" t="s">
        <v>117</v>
      </c>
    </row>
    <row r="236" s="13" customFormat="1">
      <c r="A236" s="13"/>
      <c r="B236" s="227"/>
      <c r="C236" s="228"/>
      <c r="D236" s="229" t="s">
        <v>126</v>
      </c>
      <c r="E236" s="230" t="s">
        <v>1</v>
      </c>
      <c r="F236" s="231" t="s">
        <v>262</v>
      </c>
      <c r="G236" s="228"/>
      <c r="H236" s="232">
        <v>13.199999999999999</v>
      </c>
      <c r="I236" s="233"/>
      <c r="J236" s="228"/>
      <c r="K236" s="228"/>
      <c r="L236" s="234"/>
      <c r="M236" s="235"/>
      <c r="N236" s="236"/>
      <c r="O236" s="236"/>
      <c r="P236" s="236"/>
      <c r="Q236" s="236"/>
      <c r="R236" s="236"/>
      <c r="S236" s="236"/>
      <c r="T236" s="23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8" t="s">
        <v>126</v>
      </c>
      <c r="AU236" s="238" t="s">
        <v>82</v>
      </c>
      <c r="AV236" s="13" t="s">
        <v>82</v>
      </c>
      <c r="AW236" s="13" t="s">
        <v>32</v>
      </c>
      <c r="AX236" s="13" t="s">
        <v>75</v>
      </c>
      <c r="AY236" s="238" t="s">
        <v>117</v>
      </c>
    </row>
    <row r="237" s="14" customFormat="1">
      <c r="A237" s="14"/>
      <c r="B237" s="239"/>
      <c r="C237" s="240"/>
      <c r="D237" s="229" t="s">
        <v>126</v>
      </c>
      <c r="E237" s="241" t="s">
        <v>1</v>
      </c>
      <c r="F237" s="242" t="s">
        <v>263</v>
      </c>
      <c r="G237" s="240"/>
      <c r="H237" s="241" t="s">
        <v>1</v>
      </c>
      <c r="I237" s="243"/>
      <c r="J237" s="240"/>
      <c r="K237" s="240"/>
      <c r="L237" s="244"/>
      <c r="M237" s="245"/>
      <c r="N237" s="246"/>
      <c r="O237" s="246"/>
      <c r="P237" s="246"/>
      <c r="Q237" s="246"/>
      <c r="R237" s="246"/>
      <c r="S237" s="246"/>
      <c r="T237" s="24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8" t="s">
        <v>126</v>
      </c>
      <c r="AU237" s="248" t="s">
        <v>82</v>
      </c>
      <c r="AV237" s="14" t="s">
        <v>80</v>
      </c>
      <c r="AW237" s="14" t="s">
        <v>32</v>
      </c>
      <c r="AX237" s="14" t="s">
        <v>75</v>
      </c>
      <c r="AY237" s="248" t="s">
        <v>117</v>
      </c>
    </row>
    <row r="238" s="15" customFormat="1">
      <c r="A238" s="15"/>
      <c r="B238" s="249"/>
      <c r="C238" s="250"/>
      <c r="D238" s="229" t="s">
        <v>126</v>
      </c>
      <c r="E238" s="251" t="s">
        <v>1</v>
      </c>
      <c r="F238" s="252" t="s">
        <v>131</v>
      </c>
      <c r="G238" s="250"/>
      <c r="H238" s="253">
        <v>138</v>
      </c>
      <c r="I238" s="254"/>
      <c r="J238" s="250"/>
      <c r="K238" s="250"/>
      <c r="L238" s="255"/>
      <c r="M238" s="256"/>
      <c r="N238" s="257"/>
      <c r="O238" s="257"/>
      <c r="P238" s="257"/>
      <c r="Q238" s="257"/>
      <c r="R238" s="257"/>
      <c r="S238" s="257"/>
      <c r="T238" s="258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9" t="s">
        <v>126</v>
      </c>
      <c r="AU238" s="259" t="s">
        <v>82</v>
      </c>
      <c r="AV238" s="15" t="s">
        <v>124</v>
      </c>
      <c r="AW238" s="15" t="s">
        <v>32</v>
      </c>
      <c r="AX238" s="15" t="s">
        <v>80</v>
      </c>
      <c r="AY238" s="259" t="s">
        <v>117</v>
      </c>
    </row>
    <row r="239" s="12" customFormat="1" ht="22.8" customHeight="1">
      <c r="A239" s="12"/>
      <c r="B239" s="198"/>
      <c r="C239" s="199"/>
      <c r="D239" s="200" t="s">
        <v>74</v>
      </c>
      <c r="E239" s="211" t="s">
        <v>268</v>
      </c>
      <c r="F239" s="211" t="s">
        <v>269</v>
      </c>
      <c r="G239" s="199"/>
      <c r="H239" s="199"/>
      <c r="I239" s="202"/>
      <c r="J239" s="212">
        <f>BK239</f>
        <v>0</v>
      </c>
      <c r="K239" s="199"/>
      <c r="L239" s="203"/>
      <c r="M239" s="204"/>
      <c r="N239" s="205"/>
      <c r="O239" s="205"/>
      <c r="P239" s="206">
        <f>SUM(P240:P276)</f>
        <v>0</v>
      </c>
      <c r="Q239" s="205"/>
      <c r="R239" s="206">
        <f>SUM(R240:R276)</f>
        <v>13.505093220000001</v>
      </c>
      <c r="S239" s="205"/>
      <c r="T239" s="207">
        <f>SUM(T240:T276)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8" t="s">
        <v>80</v>
      </c>
      <c r="AT239" s="209" t="s">
        <v>74</v>
      </c>
      <c r="AU239" s="209" t="s">
        <v>80</v>
      </c>
      <c r="AY239" s="208" t="s">
        <v>117</v>
      </c>
      <c r="BK239" s="210">
        <f>SUM(BK240:BK276)</f>
        <v>0</v>
      </c>
    </row>
    <row r="240" s="2" customFormat="1" ht="24.15" customHeight="1">
      <c r="A240" s="38"/>
      <c r="B240" s="39"/>
      <c r="C240" s="213" t="s">
        <v>270</v>
      </c>
      <c r="D240" s="213" t="s">
        <v>120</v>
      </c>
      <c r="E240" s="214" t="s">
        <v>271</v>
      </c>
      <c r="F240" s="215" t="s">
        <v>272</v>
      </c>
      <c r="G240" s="216" t="s">
        <v>273</v>
      </c>
      <c r="H240" s="217">
        <v>516</v>
      </c>
      <c r="I240" s="218"/>
      <c r="J240" s="219">
        <f>ROUND(I240*H240,2)</f>
        <v>0</v>
      </c>
      <c r="K240" s="220"/>
      <c r="L240" s="44"/>
      <c r="M240" s="221" t="s">
        <v>1</v>
      </c>
      <c r="N240" s="222" t="s">
        <v>40</v>
      </c>
      <c r="O240" s="91"/>
      <c r="P240" s="223">
        <f>O240*H240</f>
        <v>0</v>
      </c>
      <c r="Q240" s="223">
        <v>0</v>
      </c>
      <c r="R240" s="223">
        <f>Q240*H240</f>
        <v>0</v>
      </c>
      <c r="S240" s="223">
        <v>0</v>
      </c>
      <c r="T240" s="22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5" t="s">
        <v>124</v>
      </c>
      <c r="AT240" s="225" t="s">
        <v>120</v>
      </c>
      <c r="AU240" s="225" t="s">
        <v>82</v>
      </c>
      <c r="AY240" s="17" t="s">
        <v>117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7" t="s">
        <v>80</v>
      </c>
      <c r="BK240" s="226">
        <f>ROUND(I240*H240,2)</f>
        <v>0</v>
      </c>
      <c r="BL240" s="17" t="s">
        <v>124</v>
      </c>
      <c r="BM240" s="225" t="s">
        <v>274</v>
      </c>
    </row>
    <row r="241" s="13" customFormat="1">
      <c r="A241" s="13"/>
      <c r="B241" s="227"/>
      <c r="C241" s="228"/>
      <c r="D241" s="229" t="s">
        <v>126</v>
      </c>
      <c r="E241" s="230" t="s">
        <v>1</v>
      </c>
      <c r="F241" s="231" t="s">
        <v>275</v>
      </c>
      <c r="G241" s="228"/>
      <c r="H241" s="232">
        <v>280</v>
      </c>
      <c r="I241" s="233"/>
      <c r="J241" s="228"/>
      <c r="K241" s="228"/>
      <c r="L241" s="234"/>
      <c r="M241" s="235"/>
      <c r="N241" s="236"/>
      <c r="O241" s="236"/>
      <c r="P241" s="236"/>
      <c r="Q241" s="236"/>
      <c r="R241" s="236"/>
      <c r="S241" s="236"/>
      <c r="T241" s="23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8" t="s">
        <v>126</v>
      </c>
      <c r="AU241" s="238" t="s">
        <v>82</v>
      </c>
      <c r="AV241" s="13" t="s">
        <v>82</v>
      </c>
      <c r="AW241" s="13" t="s">
        <v>32</v>
      </c>
      <c r="AX241" s="13" t="s">
        <v>75</v>
      </c>
      <c r="AY241" s="238" t="s">
        <v>117</v>
      </c>
    </row>
    <row r="242" s="14" customFormat="1">
      <c r="A242" s="14"/>
      <c r="B242" s="239"/>
      <c r="C242" s="240"/>
      <c r="D242" s="229" t="s">
        <v>126</v>
      </c>
      <c r="E242" s="241" t="s">
        <v>1</v>
      </c>
      <c r="F242" s="242" t="s">
        <v>276</v>
      </c>
      <c r="G242" s="240"/>
      <c r="H242" s="241" t="s">
        <v>1</v>
      </c>
      <c r="I242" s="243"/>
      <c r="J242" s="240"/>
      <c r="K242" s="240"/>
      <c r="L242" s="244"/>
      <c r="M242" s="245"/>
      <c r="N242" s="246"/>
      <c r="O242" s="246"/>
      <c r="P242" s="246"/>
      <c r="Q242" s="246"/>
      <c r="R242" s="246"/>
      <c r="S242" s="246"/>
      <c r="T242" s="24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8" t="s">
        <v>126</v>
      </c>
      <c r="AU242" s="248" t="s">
        <v>82</v>
      </c>
      <c r="AV242" s="14" t="s">
        <v>80</v>
      </c>
      <c r="AW242" s="14" t="s">
        <v>32</v>
      </c>
      <c r="AX242" s="14" t="s">
        <v>75</v>
      </c>
      <c r="AY242" s="248" t="s">
        <v>117</v>
      </c>
    </row>
    <row r="243" s="13" customFormat="1">
      <c r="A243" s="13"/>
      <c r="B243" s="227"/>
      <c r="C243" s="228"/>
      <c r="D243" s="229" t="s">
        <v>126</v>
      </c>
      <c r="E243" s="230" t="s">
        <v>1</v>
      </c>
      <c r="F243" s="231" t="s">
        <v>277</v>
      </c>
      <c r="G243" s="228"/>
      <c r="H243" s="232">
        <v>236</v>
      </c>
      <c r="I243" s="233"/>
      <c r="J243" s="228"/>
      <c r="K243" s="228"/>
      <c r="L243" s="234"/>
      <c r="M243" s="235"/>
      <c r="N243" s="236"/>
      <c r="O243" s="236"/>
      <c r="P243" s="236"/>
      <c r="Q243" s="236"/>
      <c r="R243" s="236"/>
      <c r="S243" s="236"/>
      <c r="T243" s="23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8" t="s">
        <v>126</v>
      </c>
      <c r="AU243" s="238" t="s">
        <v>82</v>
      </c>
      <c r="AV243" s="13" t="s">
        <v>82</v>
      </c>
      <c r="AW243" s="13" t="s">
        <v>32</v>
      </c>
      <c r="AX243" s="13" t="s">
        <v>75</v>
      </c>
      <c r="AY243" s="238" t="s">
        <v>117</v>
      </c>
    </row>
    <row r="244" s="14" customFormat="1">
      <c r="A244" s="14"/>
      <c r="B244" s="239"/>
      <c r="C244" s="240"/>
      <c r="D244" s="229" t="s">
        <v>126</v>
      </c>
      <c r="E244" s="241" t="s">
        <v>1</v>
      </c>
      <c r="F244" s="242" t="s">
        <v>278</v>
      </c>
      <c r="G244" s="240"/>
      <c r="H244" s="241" t="s">
        <v>1</v>
      </c>
      <c r="I244" s="243"/>
      <c r="J244" s="240"/>
      <c r="K244" s="240"/>
      <c r="L244" s="244"/>
      <c r="M244" s="245"/>
      <c r="N244" s="246"/>
      <c r="O244" s="246"/>
      <c r="P244" s="246"/>
      <c r="Q244" s="246"/>
      <c r="R244" s="246"/>
      <c r="S244" s="246"/>
      <c r="T244" s="24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8" t="s">
        <v>126</v>
      </c>
      <c r="AU244" s="248" t="s">
        <v>82</v>
      </c>
      <c r="AV244" s="14" t="s">
        <v>80</v>
      </c>
      <c r="AW244" s="14" t="s">
        <v>32</v>
      </c>
      <c r="AX244" s="14" t="s">
        <v>75</v>
      </c>
      <c r="AY244" s="248" t="s">
        <v>117</v>
      </c>
    </row>
    <row r="245" s="15" customFormat="1">
      <c r="A245" s="15"/>
      <c r="B245" s="249"/>
      <c r="C245" s="250"/>
      <c r="D245" s="229" t="s">
        <v>126</v>
      </c>
      <c r="E245" s="251" t="s">
        <v>1</v>
      </c>
      <c r="F245" s="252" t="s">
        <v>131</v>
      </c>
      <c r="G245" s="250"/>
      <c r="H245" s="253">
        <v>516</v>
      </c>
      <c r="I245" s="254"/>
      <c r="J245" s="250"/>
      <c r="K245" s="250"/>
      <c r="L245" s="255"/>
      <c r="M245" s="256"/>
      <c r="N245" s="257"/>
      <c r="O245" s="257"/>
      <c r="P245" s="257"/>
      <c r="Q245" s="257"/>
      <c r="R245" s="257"/>
      <c r="S245" s="257"/>
      <c r="T245" s="25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9" t="s">
        <v>126</v>
      </c>
      <c r="AU245" s="259" t="s">
        <v>82</v>
      </c>
      <c r="AV245" s="15" t="s">
        <v>124</v>
      </c>
      <c r="AW245" s="15" t="s">
        <v>32</v>
      </c>
      <c r="AX245" s="15" t="s">
        <v>80</v>
      </c>
      <c r="AY245" s="259" t="s">
        <v>117</v>
      </c>
    </row>
    <row r="246" s="2" customFormat="1" ht="16.5" customHeight="1">
      <c r="A246" s="38"/>
      <c r="B246" s="39"/>
      <c r="C246" s="260" t="s">
        <v>279</v>
      </c>
      <c r="D246" s="260" t="s">
        <v>280</v>
      </c>
      <c r="E246" s="261" t="s">
        <v>281</v>
      </c>
      <c r="F246" s="262" t="s">
        <v>282</v>
      </c>
      <c r="G246" s="263" t="s">
        <v>273</v>
      </c>
      <c r="H246" s="264">
        <v>255.566</v>
      </c>
      <c r="I246" s="265"/>
      <c r="J246" s="266">
        <f>ROUND(I246*H246,2)</f>
        <v>0</v>
      </c>
      <c r="K246" s="267"/>
      <c r="L246" s="268"/>
      <c r="M246" s="269" t="s">
        <v>1</v>
      </c>
      <c r="N246" s="270" t="s">
        <v>40</v>
      </c>
      <c r="O246" s="91"/>
      <c r="P246" s="223">
        <f>O246*H246</f>
        <v>0</v>
      </c>
      <c r="Q246" s="223">
        <v>0.00067000000000000002</v>
      </c>
      <c r="R246" s="223">
        <f>Q246*H246</f>
        <v>0.17122922000000002</v>
      </c>
      <c r="S246" s="223">
        <v>0</v>
      </c>
      <c r="T246" s="22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5" t="s">
        <v>268</v>
      </c>
      <c r="AT246" s="225" t="s">
        <v>280</v>
      </c>
      <c r="AU246" s="225" t="s">
        <v>82</v>
      </c>
      <c r="AY246" s="17" t="s">
        <v>117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7" t="s">
        <v>80</v>
      </c>
      <c r="BK246" s="226">
        <f>ROUND(I246*H246,2)</f>
        <v>0</v>
      </c>
      <c r="BL246" s="17" t="s">
        <v>124</v>
      </c>
      <c r="BM246" s="225" t="s">
        <v>283</v>
      </c>
    </row>
    <row r="247" s="13" customFormat="1">
      <c r="A247" s="13"/>
      <c r="B247" s="227"/>
      <c r="C247" s="228"/>
      <c r="D247" s="229" t="s">
        <v>126</v>
      </c>
      <c r="E247" s="228"/>
      <c r="F247" s="231" t="s">
        <v>284</v>
      </c>
      <c r="G247" s="228"/>
      <c r="H247" s="232">
        <v>255.566</v>
      </c>
      <c r="I247" s="233"/>
      <c r="J247" s="228"/>
      <c r="K247" s="228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126</v>
      </c>
      <c r="AU247" s="238" t="s">
        <v>82</v>
      </c>
      <c r="AV247" s="13" t="s">
        <v>82</v>
      </c>
      <c r="AW247" s="13" t="s">
        <v>4</v>
      </c>
      <c r="AX247" s="13" t="s">
        <v>80</v>
      </c>
      <c r="AY247" s="238" t="s">
        <v>117</v>
      </c>
    </row>
    <row r="248" s="2" customFormat="1" ht="24.15" customHeight="1">
      <c r="A248" s="38"/>
      <c r="B248" s="39"/>
      <c r="C248" s="260" t="s">
        <v>285</v>
      </c>
      <c r="D248" s="260" t="s">
        <v>280</v>
      </c>
      <c r="E248" s="261" t="s">
        <v>286</v>
      </c>
      <c r="F248" s="262" t="s">
        <v>287</v>
      </c>
      <c r="G248" s="263" t="s">
        <v>288</v>
      </c>
      <c r="H248" s="264">
        <v>12</v>
      </c>
      <c r="I248" s="265"/>
      <c r="J248" s="266">
        <f>ROUND(I248*H248,2)</f>
        <v>0</v>
      </c>
      <c r="K248" s="267"/>
      <c r="L248" s="268"/>
      <c r="M248" s="269" t="s">
        <v>1</v>
      </c>
      <c r="N248" s="270" t="s">
        <v>40</v>
      </c>
      <c r="O248" s="91"/>
      <c r="P248" s="223">
        <f>O248*H248</f>
        <v>0</v>
      </c>
      <c r="Q248" s="223">
        <v>0.0083000000000000001</v>
      </c>
      <c r="R248" s="223">
        <f>Q248*H248</f>
        <v>0.099599999999999994</v>
      </c>
      <c r="S248" s="223">
        <v>0</v>
      </c>
      <c r="T248" s="224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5" t="s">
        <v>268</v>
      </c>
      <c r="AT248" s="225" t="s">
        <v>280</v>
      </c>
      <c r="AU248" s="225" t="s">
        <v>82</v>
      </c>
      <c r="AY248" s="17" t="s">
        <v>117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7" t="s">
        <v>80</v>
      </c>
      <c r="BK248" s="226">
        <f>ROUND(I248*H248,2)</f>
        <v>0</v>
      </c>
      <c r="BL248" s="17" t="s">
        <v>124</v>
      </c>
      <c r="BM248" s="225" t="s">
        <v>289</v>
      </c>
    </row>
    <row r="249" s="2" customFormat="1" ht="21.75" customHeight="1">
      <c r="A249" s="38"/>
      <c r="B249" s="39"/>
      <c r="C249" s="213" t="s">
        <v>290</v>
      </c>
      <c r="D249" s="213" t="s">
        <v>120</v>
      </c>
      <c r="E249" s="214" t="s">
        <v>291</v>
      </c>
      <c r="F249" s="215" t="s">
        <v>292</v>
      </c>
      <c r="G249" s="216" t="s">
        <v>273</v>
      </c>
      <c r="H249" s="217">
        <v>223</v>
      </c>
      <c r="I249" s="218"/>
      <c r="J249" s="219">
        <f>ROUND(I249*H249,2)</f>
        <v>0</v>
      </c>
      <c r="K249" s="220"/>
      <c r="L249" s="44"/>
      <c r="M249" s="221" t="s">
        <v>1</v>
      </c>
      <c r="N249" s="222" t="s">
        <v>40</v>
      </c>
      <c r="O249" s="91"/>
      <c r="P249" s="223">
        <f>O249*H249</f>
        <v>0</v>
      </c>
      <c r="Q249" s="223">
        <v>0</v>
      </c>
      <c r="R249" s="223">
        <f>Q249*H249</f>
        <v>0</v>
      </c>
      <c r="S249" s="223">
        <v>0</v>
      </c>
      <c r="T249" s="22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5" t="s">
        <v>124</v>
      </c>
      <c r="AT249" s="225" t="s">
        <v>120</v>
      </c>
      <c r="AU249" s="225" t="s">
        <v>82</v>
      </c>
      <c r="AY249" s="17" t="s">
        <v>117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7" t="s">
        <v>80</v>
      </c>
      <c r="BK249" s="226">
        <f>ROUND(I249*H249,2)</f>
        <v>0</v>
      </c>
      <c r="BL249" s="17" t="s">
        <v>124</v>
      </c>
      <c r="BM249" s="225" t="s">
        <v>293</v>
      </c>
    </row>
    <row r="250" s="13" customFormat="1">
      <c r="A250" s="13"/>
      <c r="B250" s="227"/>
      <c r="C250" s="228"/>
      <c r="D250" s="229" t="s">
        <v>126</v>
      </c>
      <c r="E250" s="230" t="s">
        <v>1</v>
      </c>
      <c r="F250" s="231" t="s">
        <v>294</v>
      </c>
      <c r="G250" s="228"/>
      <c r="H250" s="232">
        <v>223</v>
      </c>
      <c r="I250" s="233"/>
      <c r="J250" s="228"/>
      <c r="K250" s="228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126</v>
      </c>
      <c r="AU250" s="238" t="s">
        <v>82</v>
      </c>
      <c r="AV250" s="13" t="s">
        <v>82</v>
      </c>
      <c r="AW250" s="13" t="s">
        <v>32</v>
      </c>
      <c r="AX250" s="13" t="s">
        <v>75</v>
      </c>
      <c r="AY250" s="238" t="s">
        <v>117</v>
      </c>
    </row>
    <row r="251" s="14" customFormat="1">
      <c r="A251" s="14"/>
      <c r="B251" s="239"/>
      <c r="C251" s="240"/>
      <c r="D251" s="229" t="s">
        <v>126</v>
      </c>
      <c r="E251" s="241" t="s">
        <v>1</v>
      </c>
      <c r="F251" s="242" t="s">
        <v>295</v>
      </c>
      <c r="G251" s="240"/>
      <c r="H251" s="241" t="s">
        <v>1</v>
      </c>
      <c r="I251" s="243"/>
      <c r="J251" s="240"/>
      <c r="K251" s="240"/>
      <c r="L251" s="244"/>
      <c r="M251" s="245"/>
      <c r="N251" s="246"/>
      <c r="O251" s="246"/>
      <c r="P251" s="246"/>
      <c r="Q251" s="246"/>
      <c r="R251" s="246"/>
      <c r="S251" s="246"/>
      <c r="T251" s="24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8" t="s">
        <v>126</v>
      </c>
      <c r="AU251" s="248" t="s">
        <v>82</v>
      </c>
      <c r="AV251" s="14" t="s">
        <v>80</v>
      </c>
      <c r="AW251" s="14" t="s">
        <v>32</v>
      </c>
      <c r="AX251" s="14" t="s">
        <v>75</v>
      </c>
      <c r="AY251" s="248" t="s">
        <v>117</v>
      </c>
    </row>
    <row r="252" s="15" customFormat="1">
      <c r="A252" s="15"/>
      <c r="B252" s="249"/>
      <c r="C252" s="250"/>
      <c r="D252" s="229" t="s">
        <v>126</v>
      </c>
      <c r="E252" s="251" t="s">
        <v>1</v>
      </c>
      <c r="F252" s="252" t="s">
        <v>131</v>
      </c>
      <c r="G252" s="250"/>
      <c r="H252" s="253">
        <v>223</v>
      </c>
      <c r="I252" s="254"/>
      <c r="J252" s="250"/>
      <c r="K252" s="250"/>
      <c r="L252" s="255"/>
      <c r="M252" s="256"/>
      <c r="N252" s="257"/>
      <c r="O252" s="257"/>
      <c r="P252" s="257"/>
      <c r="Q252" s="257"/>
      <c r="R252" s="257"/>
      <c r="S252" s="257"/>
      <c r="T252" s="258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9" t="s">
        <v>126</v>
      </c>
      <c r="AU252" s="259" t="s">
        <v>82</v>
      </c>
      <c r="AV252" s="15" t="s">
        <v>124</v>
      </c>
      <c r="AW252" s="15" t="s">
        <v>32</v>
      </c>
      <c r="AX252" s="15" t="s">
        <v>80</v>
      </c>
      <c r="AY252" s="259" t="s">
        <v>117</v>
      </c>
    </row>
    <row r="253" s="2" customFormat="1" ht="24.15" customHeight="1">
      <c r="A253" s="38"/>
      <c r="B253" s="39"/>
      <c r="C253" s="260" t="s">
        <v>296</v>
      </c>
      <c r="D253" s="260" t="s">
        <v>280</v>
      </c>
      <c r="E253" s="261" t="s">
        <v>297</v>
      </c>
      <c r="F253" s="262" t="s">
        <v>298</v>
      </c>
      <c r="G253" s="263" t="s">
        <v>273</v>
      </c>
      <c r="H253" s="264">
        <v>233.80000000000001</v>
      </c>
      <c r="I253" s="265"/>
      <c r="J253" s="266">
        <f>ROUND(I253*H253,2)</f>
        <v>0</v>
      </c>
      <c r="K253" s="267"/>
      <c r="L253" s="268"/>
      <c r="M253" s="269" t="s">
        <v>1</v>
      </c>
      <c r="N253" s="270" t="s">
        <v>40</v>
      </c>
      <c r="O253" s="91"/>
      <c r="P253" s="223">
        <f>O253*H253</f>
        <v>0</v>
      </c>
      <c r="Q253" s="223">
        <v>0.0083000000000000001</v>
      </c>
      <c r="R253" s="223">
        <f>Q253*H253</f>
        <v>1.9405400000000002</v>
      </c>
      <c r="S253" s="223">
        <v>0</v>
      </c>
      <c r="T253" s="22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5" t="s">
        <v>268</v>
      </c>
      <c r="AT253" s="225" t="s">
        <v>280</v>
      </c>
      <c r="AU253" s="225" t="s">
        <v>82</v>
      </c>
      <c r="AY253" s="17" t="s">
        <v>117</v>
      </c>
      <c r="BE253" s="226">
        <f>IF(N253="základní",J253,0)</f>
        <v>0</v>
      </c>
      <c r="BF253" s="226">
        <f>IF(N253="snížená",J253,0)</f>
        <v>0</v>
      </c>
      <c r="BG253" s="226">
        <f>IF(N253="zákl. přenesená",J253,0)</f>
        <v>0</v>
      </c>
      <c r="BH253" s="226">
        <f>IF(N253="sníž. přenesená",J253,0)</f>
        <v>0</v>
      </c>
      <c r="BI253" s="226">
        <f>IF(N253="nulová",J253,0)</f>
        <v>0</v>
      </c>
      <c r="BJ253" s="17" t="s">
        <v>80</v>
      </c>
      <c r="BK253" s="226">
        <f>ROUND(I253*H253,2)</f>
        <v>0</v>
      </c>
      <c r="BL253" s="17" t="s">
        <v>124</v>
      </c>
      <c r="BM253" s="225" t="s">
        <v>299</v>
      </c>
    </row>
    <row r="254" s="13" customFormat="1">
      <c r="A254" s="13"/>
      <c r="B254" s="227"/>
      <c r="C254" s="228"/>
      <c r="D254" s="229" t="s">
        <v>126</v>
      </c>
      <c r="E254" s="230" t="s">
        <v>1</v>
      </c>
      <c r="F254" s="231" t="s">
        <v>300</v>
      </c>
      <c r="G254" s="228"/>
      <c r="H254" s="232">
        <v>233.80000000000001</v>
      </c>
      <c r="I254" s="233"/>
      <c r="J254" s="228"/>
      <c r="K254" s="228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126</v>
      </c>
      <c r="AU254" s="238" t="s">
        <v>82</v>
      </c>
      <c r="AV254" s="13" t="s">
        <v>82</v>
      </c>
      <c r="AW254" s="13" t="s">
        <v>32</v>
      </c>
      <c r="AX254" s="13" t="s">
        <v>80</v>
      </c>
      <c r="AY254" s="238" t="s">
        <v>117</v>
      </c>
    </row>
    <row r="255" s="2" customFormat="1" ht="24.15" customHeight="1">
      <c r="A255" s="38"/>
      <c r="B255" s="39"/>
      <c r="C255" s="260" t="s">
        <v>301</v>
      </c>
      <c r="D255" s="260" t="s">
        <v>280</v>
      </c>
      <c r="E255" s="261" t="s">
        <v>302</v>
      </c>
      <c r="F255" s="262" t="s">
        <v>303</v>
      </c>
      <c r="G255" s="263" t="s">
        <v>288</v>
      </c>
      <c r="H255" s="264">
        <v>10</v>
      </c>
      <c r="I255" s="265"/>
      <c r="J255" s="266">
        <f>ROUND(I255*H255,2)</f>
        <v>0</v>
      </c>
      <c r="K255" s="267"/>
      <c r="L255" s="268"/>
      <c r="M255" s="269" t="s">
        <v>1</v>
      </c>
      <c r="N255" s="270" t="s">
        <v>40</v>
      </c>
      <c r="O255" s="91"/>
      <c r="P255" s="223">
        <f>O255*H255</f>
        <v>0</v>
      </c>
      <c r="Q255" s="223">
        <v>0.0083000000000000001</v>
      </c>
      <c r="R255" s="223">
        <f>Q255*H255</f>
        <v>0.083000000000000004</v>
      </c>
      <c r="S255" s="223">
        <v>0</v>
      </c>
      <c r="T255" s="22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5" t="s">
        <v>268</v>
      </c>
      <c r="AT255" s="225" t="s">
        <v>280</v>
      </c>
      <c r="AU255" s="225" t="s">
        <v>82</v>
      </c>
      <c r="AY255" s="17" t="s">
        <v>117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7" t="s">
        <v>80</v>
      </c>
      <c r="BK255" s="226">
        <f>ROUND(I255*H255,2)</f>
        <v>0</v>
      </c>
      <c r="BL255" s="17" t="s">
        <v>124</v>
      </c>
      <c r="BM255" s="225" t="s">
        <v>304</v>
      </c>
    </row>
    <row r="256" s="13" customFormat="1">
      <c r="A256" s="13"/>
      <c r="B256" s="227"/>
      <c r="C256" s="228"/>
      <c r="D256" s="229" t="s">
        <v>126</v>
      </c>
      <c r="E256" s="230" t="s">
        <v>1</v>
      </c>
      <c r="F256" s="231" t="s">
        <v>305</v>
      </c>
      <c r="G256" s="228"/>
      <c r="H256" s="232">
        <v>10</v>
      </c>
      <c r="I256" s="233"/>
      <c r="J256" s="228"/>
      <c r="K256" s="228"/>
      <c r="L256" s="234"/>
      <c r="M256" s="235"/>
      <c r="N256" s="236"/>
      <c r="O256" s="236"/>
      <c r="P256" s="236"/>
      <c r="Q256" s="236"/>
      <c r="R256" s="236"/>
      <c r="S256" s="236"/>
      <c r="T256" s="23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8" t="s">
        <v>126</v>
      </c>
      <c r="AU256" s="238" t="s">
        <v>82</v>
      </c>
      <c r="AV256" s="13" t="s">
        <v>82</v>
      </c>
      <c r="AW256" s="13" t="s">
        <v>32</v>
      </c>
      <c r="AX256" s="13" t="s">
        <v>80</v>
      </c>
      <c r="AY256" s="238" t="s">
        <v>117</v>
      </c>
    </row>
    <row r="257" s="2" customFormat="1" ht="24.15" customHeight="1">
      <c r="A257" s="38"/>
      <c r="B257" s="39"/>
      <c r="C257" s="213" t="s">
        <v>306</v>
      </c>
      <c r="D257" s="213" t="s">
        <v>120</v>
      </c>
      <c r="E257" s="214" t="s">
        <v>307</v>
      </c>
      <c r="F257" s="215" t="s">
        <v>308</v>
      </c>
      <c r="G257" s="216" t="s">
        <v>273</v>
      </c>
      <c r="H257" s="217">
        <v>318</v>
      </c>
      <c r="I257" s="218"/>
      <c r="J257" s="219">
        <f>ROUND(I257*H257,2)</f>
        <v>0</v>
      </c>
      <c r="K257" s="220"/>
      <c r="L257" s="44"/>
      <c r="M257" s="221" t="s">
        <v>1</v>
      </c>
      <c r="N257" s="222" t="s">
        <v>40</v>
      </c>
      <c r="O257" s="91"/>
      <c r="P257" s="223">
        <f>O257*H257</f>
        <v>0</v>
      </c>
      <c r="Q257" s="223">
        <v>0</v>
      </c>
      <c r="R257" s="223">
        <f>Q257*H257</f>
        <v>0</v>
      </c>
      <c r="S257" s="223">
        <v>0</v>
      </c>
      <c r="T257" s="22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5" t="s">
        <v>124</v>
      </c>
      <c r="AT257" s="225" t="s">
        <v>120</v>
      </c>
      <c r="AU257" s="225" t="s">
        <v>82</v>
      </c>
      <c r="AY257" s="17" t="s">
        <v>117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7" t="s">
        <v>80</v>
      </c>
      <c r="BK257" s="226">
        <f>ROUND(I257*H257,2)</f>
        <v>0</v>
      </c>
      <c r="BL257" s="17" t="s">
        <v>124</v>
      </c>
      <c r="BM257" s="225" t="s">
        <v>309</v>
      </c>
    </row>
    <row r="258" s="13" customFormat="1">
      <c r="A258" s="13"/>
      <c r="B258" s="227"/>
      <c r="C258" s="228"/>
      <c r="D258" s="229" t="s">
        <v>126</v>
      </c>
      <c r="E258" s="230" t="s">
        <v>1</v>
      </c>
      <c r="F258" s="231" t="s">
        <v>310</v>
      </c>
      <c r="G258" s="228"/>
      <c r="H258" s="232">
        <v>318</v>
      </c>
      <c r="I258" s="233"/>
      <c r="J258" s="228"/>
      <c r="K258" s="228"/>
      <c r="L258" s="234"/>
      <c r="M258" s="235"/>
      <c r="N258" s="236"/>
      <c r="O258" s="236"/>
      <c r="P258" s="236"/>
      <c r="Q258" s="236"/>
      <c r="R258" s="236"/>
      <c r="S258" s="236"/>
      <c r="T258" s="23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8" t="s">
        <v>126</v>
      </c>
      <c r="AU258" s="238" t="s">
        <v>82</v>
      </c>
      <c r="AV258" s="13" t="s">
        <v>82</v>
      </c>
      <c r="AW258" s="13" t="s">
        <v>32</v>
      </c>
      <c r="AX258" s="13" t="s">
        <v>80</v>
      </c>
      <c r="AY258" s="238" t="s">
        <v>117</v>
      </c>
    </row>
    <row r="259" s="14" customFormat="1">
      <c r="A259" s="14"/>
      <c r="B259" s="239"/>
      <c r="C259" s="240"/>
      <c r="D259" s="229" t="s">
        <v>126</v>
      </c>
      <c r="E259" s="241" t="s">
        <v>1</v>
      </c>
      <c r="F259" s="242" t="s">
        <v>311</v>
      </c>
      <c r="G259" s="240"/>
      <c r="H259" s="241" t="s">
        <v>1</v>
      </c>
      <c r="I259" s="243"/>
      <c r="J259" s="240"/>
      <c r="K259" s="240"/>
      <c r="L259" s="244"/>
      <c r="M259" s="245"/>
      <c r="N259" s="246"/>
      <c r="O259" s="246"/>
      <c r="P259" s="246"/>
      <c r="Q259" s="246"/>
      <c r="R259" s="246"/>
      <c r="S259" s="246"/>
      <c r="T259" s="24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8" t="s">
        <v>126</v>
      </c>
      <c r="AU259" s="248" t="s">
        <v>82</v>
      </c>
      <c r="AV259" s="14" t="s">
        <v>80</v>
      </c>
      <c r="AW259" s="14" t="s">
        <v>32</v>
      </c>
      <c r="AX259" s="14" t="s">
        <v>75</v>
      </c>
      <c r="AY259" s="248" t="s">
        <v>117</v>
      </c>
    </row>
    <row r="260" s="2" customFormat="1" ht="24.15" customHeight="1">
      <c r="A260" s="38"/>
      <c r="B260" s="39"/>
      <c r="C260" s="260" t="s">
        <v>312</v>
      </c>
      <c r="D260" s="260" t="s">
        <v>280</v>
      </c>
      <c r="E260" s="261" t="s">
        <v>313</v>
      </c>
      <c r="F260" s="262" t="s">
        <v>314</v>
      </c>
      <c r="G260" s="263" t="s">
        <v>273</v>
      </c>
      <c r="H260" s="264">
        <v>322.76999999999998</v>
      </c>
      <c r="I260" s="265"/>
      <c r="J260" s="266">
        <f>ROUND(I260*H260,2)</f>
        <v>0</v>
      </c>
      <c r="K260" s="267"/>
      <c r="L260" s="268"/>
      <c r="M260" s="269" t="s">
        <v>1</v>
      </c>
      <c r="N260" s="270" t="s">
        <v>40</v>
      </c>
      <c r="O260" s="91"/>
      <c r="P260" s="223">
        <f>O260*H260</f>
        <v>0</v>
      </c>
      <c r="Q260" s="223">
        <v>0.0032000000000000002</v>
      </c>
      <c r="R260" s="223">
        <f>Q260*H260</f>
        <v>1.032864</v>
      </c>
      <c r="S260" s="223">
        <v>0</v>
      </c>
      <c r="T260" s="224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5" t="s">
        <v>268</v>
      </c>
      <c r="AT260" s="225" t="s">
        <v>280</v>
      </c>
      <c r="AU260" s="225" t="s">
        <v>82</v>
      </c>
      <c r="AY260" s="17" t="s">
        <v>117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7" t="s">
        <v>80</v>
      </c>
      <c r="BK260" s="226">
        <f>ROUND(I260*H260,2)</f>
        <v>0</v>
      </c>
      <c r="BL260" s="17" t="s">
        <v>124</v>
      </c>
      <c r="BM260" s="225" t="s">
        <v>315</v>
      </c>
    </row>
    <row r="261" s="13" customFormat="1">
      <c r="A261" s="13"/>
      <c r="B261" s="227"/>
      <c r="C261" s="228"/>
      <c r="D261" s="229" t="s">
        <v>126</v>
      </c>
      <c r="E261" s="228"/>
      <c r="F261" s="231" t="s">
        <v>316</v>
      </c>
      <c r="G261" s="228"/>
      <c r="H261" s="232">
        <v>322.76999999999998</v>
      </c>
      <c r="I261" s="233"/>
      <c r="J261" s="228"/>
      <c r="K261" s="228"/>
      <c r="L261" s="234"/>
      <c r="M261" s="235"/>
      <c r="N261" s="236"/>
      <c r="O261" s="236"/>
      <c r="P261" s="236"/>
      <c r="Q261" s="236"/>
      <c r="R261" s="236"/>
      <c r="S261" s="236"/>
      <c r="T261" s="23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8" t="s">
        <v>126</v>
      </c>
      <c r="AU261" s="238" t="s">
        <v>82</v>
      </c>
      <c r="AV261" s="13" t="s">
        <v>82</v>
      </c>
      <c r="AW261" s="13" t="s">
        <v>4</v>
      </c>
      <c r="AX261" s="13" t="s">
        <v>80</v>
      </c>
      <c r="AY261" s="238" t="s">
        <v>117</v>
      </c>
    </row>
    <row r="262" s="2" customFormat="1" ht="24.15" customHeight="1">
      <c r="A262" s="38"/>
      <c r="B262" s="39"/>
      <c r="C262" s="260" t="s">
        <v>317</v>
      </c>
      <c r="D262" s="260" t="s">
        <v>280</v>
      </c>
      <c r="E262" s="261" t="s">
        <v>318</v>
      </c>
      <c r="F262" s="262" t="s">
        <v>319</v>
      </c>
      <c r="G262" s="263" t="s">
        <v>288</v>
      </c>
      <c r="H262" s="264">
        <v>8</v>
      </c>
      <c r="I262" s="265"/>
      <c r="J262" s="266">
        <f>ROUND(I262*H262,2)</f>
        <v>0</v>
      </c>
      <c r="K262" s="267"/>
      <c r="L262" s="268"/>
      <c r="M262" s="269" t="s">
        <v>1</v>
      </c>
      <c r="N262" s="270" t="s">
        <v>40</v>
      </c>
      <c r="O262" s="91"/>
      <c r="P262" s="223">
        <f>O262*H262</f>
        <v>0</v>
      </c>
      <c r="Q262" s="223">
        <v>0.0019</v>
      </c>
      <c r="R262" s="223">
        <f>Q262*H262</f>
        <v>0.0152</v>
      </c>
      <c r="S262" s="223">
        <v>0</v>
      </c>
      <c r="T262" s="22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5" t="s">
        <v>268</v>
      </c>
      <c r="AT262" s="225" t="s">
        <v>280</v>
      </c>
      <c r="AU262" s="225" t="s">
        <v>82</v>
      </c>
      <c r="AY262" s="17" t="s">
        <v>117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7" t="s">
        <v>80</v>
      </c>
      <c r="BK262" s="226">
        <f>ROUND(I262*H262,2)</f>
        <v>0</v>
      </c>
      <c r="BL262" s="17" t="s">
        <v>124</v>
      </c>
      <c r="BM262" s="225" t="s">
        <v>320</v>
      </c>
    </row>
    <row r="263" s="2" customFormat="1" ht="24.15" customHeight="1">
      <c r="A263" s="38"/>
      <c r="B263" s="39"/>
      <c r="C263" s="213" t="s">
        <v>8</v>
      </c>
      <c r="D263" s="213" t="s">
        <v>120</v>
      </c>
      <c r="E263" s="214" t="s">
        <v>321</v>
      </c>
      <c r="F263" s="215" t="s">
        <v>322</v>
      </c>
      <c r="G263" s="216" t="s">
        <v>234</v>
      </c>
      <c r="H263" s="217">
        <v>2</v>
      </c>
      <c r="I263" s="218"/>
      <c r="J263" s="219">
        <f>ROUND(I263*H263,2)</f>
        <v>0</v>
      </c>
      <c r="K263" s="220"/>
      <c r="L263" s="44"/>
      <c r="M263" s="221" t="s">
        <v>1</v>
      </c>
      <c r="N263" s="222" t="s">
        <v>40</v>
      </c>
      <c r="O263" s="91"/>
      <c r="P263" s="223">
        <f>O263*H263</f>
        <v>0</v>
      </c>
      <c r="Q263" s="223">
        <v>0.41948000000000002</v>
      </c>
      <c r="R263" s="223">
        <f>Q263*H263</f>
        <v>0.83896000000000004</v>
      </c>
      <c r="S263" s="223">
        <v>0</v>
      </c>
      <c r="T263" s="224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5" t="s">
        <v>124</v>
      </c>
      <c r="AT263" s="225" t="s">
        <v>120</v>
      </c>
      <c r="AU263" s="225" t="s">
        <v>82</v>
      </c>
      <c r="AY263" s="17" t="s">
        <v>117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7" t="s">
        <v>80</v>
      </c>
      <c r="BK263" s="226">
        <f>ROUND(I263*H263,2)</f>
        <v>0</v>
      </c>
      <c r="BL263" s="17" t="s">
        <v>124</v>
      </c>
      <c r="BM263" s="225" t="s">
        <v>323</v>
      </c>
    </row>
    <row r="264" s="13" customFormat="1">
      <c r="A264" s="13"/>
      <c r="B264" s="227"/>
      <c r="C264" s="228"/>
      <c r="D264" s="229" t="s">
        <v>126</v>
      </c>
      <c r="E264" s="230" t="s">
        <v>1</v>
      </c>
      <c r="F264" s="231" t="s">
        <v>82</v>
      </c>
      <c r="G264" s="228"/>
      <c r="H264" s="232">
        <v>2</v>
      </c>
      <c r="I264" s="233"/>
      <c r="J264" s="228"/>
      <c r="K264" s="228"/>
      <c r="L264" s="234"/>
      <c r="M264" s="235"/>
      <c r="N264" s="236"/>
      <c r="O264" s="236"/>
      <c r="P264" s="236"/>
      <c r="Q264" s="236"/>
      <c r="R264" s="236"/>
      <c r="S264" s="236"/>
      <c r="T264" s="23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8" t="s">
        <v>126</v>
      </c>
      <c r="AU264" s="238" t="s">
        <v>82</v>
      </c>
      <c r="AV264" s="13" t="s">
        <v>82</v>
      </c>
      <c r="AW264" s="13" t="s">
        <v>32</v>
      </c>
      <c r="AX264" s="13" t="s">
        <v>80</v>
      </c>
      <c r="AY264" s="238" t="s">
        <v>117</v>
      </c>
    </row>
    <row r="265" s="14" customFormat="1">
      <c r="A265" s="14"/>
      <c r="B265" s="239"/>
      <c r="C265" s="240"/>
      <c r="D265" s="229" t="s">
        <v>126</v>
      </c>
      <c r="E265" s="241" t="s">
        <v>1</v>
      </c>
      <c r="F265" s="242" t="s">
        <v>324</v>
      </c>
      <c r="G265" s="240"/>
      <c r="H265" s="241" t="s">
        <v>1</v>
      </c>
      <c r="I265" s="243"/>
      <c r="J265" s="240"/>
      <c r="K265" s="240"/>
      <c r="L265" s="244"/>
      <c r="M265" s="245"/>
      <c r="N265" s="246"/>
      <c r="O265" s="246"/>
      <c r="P265" s="246"/>
      <c r="Q265" s="246"/>
      <c r="R265" s="246"/>
      <c r="S265" s="246"/>
      <c r="T265" s="24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8" t="s">
        <v>126</v>
      </c>
      <c r="AU265" s="248" t="s">
        <v>82</v>
      </c>
      <c r="AV265" s="14" t="s">
        <v>80</v>
      </c>
      <c r="AW265" s="14" t="s">
        <v>32</v>
      </c>
      <c r="AX265" s="14" t="s">
        <v>75</v>
      </c>
      <c r="AY265" s="248" t="s">
        <v>117</v>
      </c>
    </row>
    <row r="266" s="2" customFormat="1" ht="24.15" customHeight="1">
      <c r="A266" s="38"/>
      <c r="B266" s="39"/>
      <c r="C266" s="260" t="s">
        <v>193</v>
      </c>
      <c r="D266" s="260" t="s">
        <v>280</v>
      </c>
      <c r="E266" s="261" t="s">
        <v>325</v>
      </c>
      <c r="F266" s="262" t="s">
        <v>326</v>
      </c>
      <c r="G266" s="263" t="s">
        <v>234</v>
      </c>
      <c r="H266" s="264">
        <v>2</v>
      </c>
      <c r="I266" s="265"/>
      <c r="J266" s="266">
        <f>ROUND(I266*H266,2)</f>
        <v>0</v>
      </c>
      <c r="K266" s="267"/>
      <c r="L266" s="268"/>
      <c r="M266" s="269" t="s">
        <v>1</v>
      </c>
      <c r="N266" s="270" t="s">
        <v>40</v>
      </c>
      <c r="O266" s="91"/>
      <c r="P266" s="223">
        <f>O266*H266</f>
        <v>0</v>
      </c>
      <c r="Q266" s="223">
        <v>2.1000000000000001</v>
      </c>
      <c r="R266" s="223">
        <f>Q266*H266</f>
        <v>4.2000000000000002</v>
      </c>
      <c r="S266" s="223">
        <v>0</v>
      </c>
      <c r="T266" s="22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5" t="s">
        <v>268</v>
      </c>
      <c r="AT266" s="225" t="s">
        <v>280</v>
      </c>
      <c r="AU266" s="225" t="s">
        <v>82</v>
      </c>
      <c r="AY266" s="17" t="s">
        <v>117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7" t="s">
        <v>80</v>
      </c>
      <c r="BK266" s="226">
        <f>ROUND(I266*H266,2)</f>
        <v>0</v>
      </c>
      <c r="BL266" s="17" t="s">
        <v>124</v>
      </c>
      <c r="BM266" s="225" t="s">
        <v>327</v>
      </c>
    </row>
    <row r="267" s="2" customFormat="1" ht="24.15" customHeight="1">
      <c r="A267" s="38"/>
      <c r="B267" s="39"/>
      <c r="C267" s="213" t="s">
        <v>328</v>
      </c>
      <c r="D267" s="213" t="s">
        <v>120</v>
      </c>
      <c r="E267" s="214" t="s">
        <v>329</v>
      </c>
      <c r="F267" s="215" t="s">
        <v>330</v>
      </c>
      <c r="G267" s="216" t="s">
        <v>234</v>
      </c>
      <c r="H267" s="217">
        <v>1</v>
      </c>
      <c r="I267" s="218"/>
      <c r="J267" s="219">
        <f>ROUND(I267*H267,2)</f>
        <v>0</v>
      </c>
      <c r="K267" s="220"/>
      <c r="L267" s="44"/>
      <c r="M267" s="221" t="s">
        <v>1</v>
      </c>
      <c r="N267" s="222" t="s">
        <v>40</v>
      </c>
      <c r="O267" s="91"/>
      <c r="P267" s="223">
        <f>O267*H267</f>
        <v>0</v>
      </c>
      <c r="Q267" s="223">
        <v>0.0098899999999999995</v>
      </c>
      <c r="R267" s="223">
        <f>Q267*H267</f>
        <v>0.0098899999999999995</v>
      </c>
      <c r="S267" s="223">
        <v>0</v>
      </c>
      <c r="T267" s="224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5" t="s">
        <v>124</v>
      </c>
      <c r="AT267" s="225" t="s">
        <v>120</v>
      </c>
      <c r="AU267" s="225" t="s">
        <v>82</v>
      </c>
      <c r="AY267" s="17" t="s">
        <v>117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7" t="s">
        <v>80</v>
      </c>
      <c r="BK267" s="226">
        <f>ROUND(I267*H267,2)</f>
        <v>0</v>
      </c>
      <c r="BL267" s="17" t="s">
        <v>124</v>
      </c>
      <c r="BM267" s="225" t="s">
        <v>331</v>
      </c>
    </row>
    <row r="268" s="2" customFormat="1" ht="21.75" customHeight="1">
      <c r="A268" s="38"/>
      <c r="B268" s="39"/>
      <c r="C268" s="260" t="s">
        <v>332</v>
      </c>
      <c r="D268" s="260" t="s">
        <v>280</v>
      </c>
      <c r="E268" s="261" t="s">
        <v>333</v>
      </c>
      <c r="F268" s="262" t="s">
        <v>334</v>
      </c>
      <c r="G268" s="263" t="s">
        <v>234</v>
      </c>
      <c r="H268" s="264">
        <v>1</v>
      </c>
      <c r="I268" s="265"/>
      <c r="J268" s="266">
        <f>ROUND(I268*H268,2)</f>
        <v>0</v>
      </c>
      <c r="K268" s="267"/>
      <c r="L268" s="268"/>
      <c r="M268" s="269" t="s">
        <v>1</v>
      </c>
      <c r="N268" s="270" t="s">
        <v>40</v>
      </c>
      <c r="O268" s="91"/>
      <c r="P268" s="223">
        <f>O268*H268</f>
        <v>0</v>
      </c>
      <c r="Q268" s="223">
        <v>0.254</v>
      </c>
      <c r="R268" s="223">
        <f>Q268*H268</f>
        <v>0.254</v>
      </c>
      <c r="S268" s="223">
        <v>0</v>
      </c>
      <c r="T268" s="224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5" t="s">
        <v>268</v>
      </c>
      <c r="AT268" s="225" t="s">
        <v>280</v>
      </c>
      <c r="AU268" s="225" t="s">
        <v>82</v>
      </c>
      <c r="AY268" s="17" t="s">
        <v>117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7" t="s">
        <v>80</v>
      </c>
      <c r="BK268" s="226">
        <f>ROUND(I268*H268,2)</f>
        <v>0</v>
      </c>
      <c r="BL268" s="17" t="s">
        <v>124</v>
      </c>
      <c r="BM268" s="225" t="s">
        <v>335</v>
      </c>
    </row>
    <row r="269" s="2" customFormat="1" ht="24.15" customHeight="1">
      <c r="A269" s="38"/>
      <c r="B269" s="39"/>
      <c r="C269" s="213" t="s">
        <v>336</v>
      </c>
      <c r="D269" s="213" t="s">
        <v>120</v>
      </c>
      <c r="E269" s="214" t="s">
        <v>337</v>
      </c>
      <c r="F269" s="215" t="s">
        <v>338</v>
      </c>
      <c r="G269" s="216" t="s">
        <v>234</v>
      </c>
      <c r="H269" s="217">
        <v>3</v>
      </c>
      <c r="I269" s="218"/>
      <c r="J269" s="219">
        <f>ROUND(I269*H269,2)</f>
        <v>0</v>
      </c>
      <c r="K269" s="220"/>
      <c r="L269" s="44"/>
      <c r="M269" s="221" t="s">
        <v>1</v>
      </c>
      <c r="N269" s="222" t="s">
        <v>40</v>
      </c>
      <c r="O269" s="91"/>
      <c r="P269" s="223">
        <f>O269*H269</f>
        <v>0</v>
      </c>
      <c r="Q269" s="223">
        <v>0.0098899999999999995</v>
      </c>
      <c r="R269" s="223">
        <f>Q269*H269</f>
        <v>0.029669999999999998</v>
      </c>
      <c r="S269" s="223">
        <v>0</v>
      </c>
      <c r="T269" s="22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5" t="s">
        <v>124</v>
      </c>
      <c r="AT269" s="225" t="s">
        <v>120</v>
      </c>
      <c r="AU269" s="225" t="s">
        <v>82</v>
      </c>
      <c r="AY269" s="17" t="s">
        <v>117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7" t="s">
        <v>80</v>
      </c>
      <c r="BK269" s="226">
        <f>ROUND(I269*H269,2)</f>
        <v>0</v>
      </c>
      <c r="BL269" s="17" t="s">
        <v>124</v>
      </c>
      <c r="BM269" s="225" t="s">
        <v>339</v>
      </c>
    </row>
    <row r="270" s="2" customFormat="1" ht="24.15" customHeight="1">
      <c r="A270" s="38"/>
      <c r="B270" s="39"/>
      <c r="C270" s="260" t="s">
        <v>340</v>
      </c>
      <c r="D270" s="260" t="s">
        <v>280</v>
      </c>
      <c r="E270" s="261" t="s">
        <v>341</v>
      </c>
      <c r="F270" s="262" t="s">
        <v>342</v>
      </c>
      <c r="G270" s="263" t="s">
        <v>234</v>
      </c>
      <c r="H270" s="264">
        <v>3</v>
      </c>
      <c r="I270" s="265"/>
      <c r="J270" s="266">
        <f>ROUND(I270*H270,2)</f>
        <v>0</v>
      </c>
      <c r="K270" s="267"/>
      <c r="L270" s="268"/>
      <c r="M270" s="269" t="s">
        <v>1</v>
      </c>
      <c r="N270" s="270" t="s">
        <v>40</v>
      </c>
      <c r="O270" s="91"/>
      <c r="P270" s="223">
        <f>O270*H270</f>
        <v>0</v>
      </c>
      <c r="Q270" s="223">
        <v>0.42999999999999999</v>
      </c>
      <c r="R270" s="223">
        <f>Q270*H270</f>
        <v>1.29</v>
      </c>
      <c r="S270" s="223">
        <v>0</v>
      </c>
      <c r="T270" s="224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5" t="s">
        <v>268</v>
      </c>
      <c r="AT270" s="225" t="s">
        <v>280</v>
      </c>
      <c r="AU270" s="225" t="s">
        <v>82</v>
      </c>
      <c r="AY270" s="17" t="s">
        <v>117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7" t="s">
        <v>80</v>
      </c>
      <c r="BK270" s="226">
        <f>ROUND(I270*H270,2)</f>
        <v>0</v>
      </c>
      <c r="BL270" s="17" t="s">
        <v>124</v>
      </c>
      <c r="BM270" s="225" t="s">
        <v>343</v>
      </c>
    </row>
    <row r="271" s="2" customFormat="1" ht="24.15" customHeight="1">
      <c r="A271" s="38"/>
      <c r="B271" s="39"/>
      <c r="C271" s="213" t="s">
        <v>344</v>
      </c>
      <c r="D271" s="213" t="s">
        <v>120</v>
      </c>
      <c r="E271" s="214" t="s">
        <v>345</v>
      </c>
      <c r="F271" s="215" t="s">
        <v>346</v>
      </c>
      <c r="G271" s="216" t="s">
        <v>234</v>
      </c>
      <c r="H271" s="217">
        <v>2</v>
      </c>
      <c r="I271" s="218"/>
      <c r="J271" s="219">
        <f>ROUND(I271*H271,2)</f>
        <v>0</v>
      </c>
      <c r="K271" s="220"/>
      <c r="L271" s="44"/>
      <c r="M271" s="221" t="s">
        <v>1</v>
      </c>
      <c r="N271" s="222" t="s">
        <v>40</v>
      </c>
      <c r="O271" s="91"/>
      <c r="P271" s="223">
        <f>O271*H271</f>
        <v>0</v>
      </c>
      <c r="Q271" s="223">
        <v>0.0098899999999999995</v>
      </c>
      <c r="R271" s="223">
        <f>Q271*H271</f>
        <v>0.019779999999999999</v>
      </c>
      <c r="S271" s="223">
        <v>0</v>
      </c>
      <c r="T271" s="224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5" t="s">
        <v>124</v>
      </c>
      <c r="AT271" s="225" t="s">
        <v>120</v>
      </c>
      <c r="AU271" s="225" t="s">
        <v>82</v>
      </c>
      <c r="AY271" s="17" t="s">
        <v>117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7" t="s">
        <v>80</v>
      </c>
      <c r="BK271" s="226">
        <f>ROUND(I271*H271,2)</f>
        <v>0</v>
      </c>
      <c r="BL271" s="17" t="s">
        <v>124</v>
      </c>
      <c r="BM271" s="225" t="s">
        <v>347</v>
      </c>
    </row>
    <row r="272" s="2" customFormat="1" ht="21.75" customHeight="1">
      <c r="A272" s="38"/>
      <c r="B272" s="39"/>
      <c r="C272" s="260" t="s">
        <v>348</v>
      </c>
      <c r="D272" s="260" t="s">
        <v>280</v>
      </c>
      <c r="E272" s="261" t="s">
        <v>349</v>
      </c>
      <c r="F272" s="262" t="s">
        <v>350</v>
      </c>
      <c r="G272" s="263" t="s">
        <v>234</v>
      </c>
      <c r="H272" s="264">
        <v>2</v>
      </c>
      <c r="I272" s="265"/>
      <c r="J272" s="266">
        <f>ROUND(I272*H272,2)</f>
        <v>0</v>
      </c>
      <c r="K272" s="267"/>
      <c r="L272" s="268"/>
      <c r="M272" s="269" t="s">
        <v>1</v>
      </c>
      <c r="N272" s="270" t="s">
        <v>40</v>
      </c>
      <c r="O272" s="91"/>
      <c r="P272" s="223">
        <f>O272*H272</f>
        <v>0</v>
      </c>
      <c r="Q272" s="223">
        <v>1.0129999999999999</v>
      </c>
      <c r="R272" s="223">
        <f>Q272*H272</f>
        <v>2.0259999999999998</v>
      </c>
      <c r="S272" s="223">
        <v>0</v>
      </c>
      <c r="T272" s="224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5" t="s">
        <v>268</v>
      </c>
      <c r="AT272" s="225" t="s">
        <v>280</v>
      </c>
      <c r="AU272" s="225" t="s">
        <v>82</v>
      </c>
      <c r="AY272" s="17" t="s">
        <v>117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7" t="s">
        <v>80</v>
      </c>
      <c r="BK272" s="226">
        <f>ROUND(I272*H272,2)</f>
        <v>0</v>
      </c>
      <c r="BL272" s="17" t="s">
        <v>124</v>
      </c>
      <c r="BM272" s="225" t="s">
        <v>351</v>
      </c>
    </row>
    <row r="273" s="2" customFormat="1" ht="24.15" customHeight="1">
      <c r="A273" s="38"/>
      <c r="B273" s="39"/>
      <c r="C273" s="213" t="s">
        <v>7</v>
      </c>
      <c r="D273" s="213" t="s">
        <v>120</v>
      </c>
      <c r="E273" s="214" t="s">
        <v>352</v>
      </c>
      <c r="F273" s="215" t="s">
        <v>353</v>
      </c>
      <c r="G273" s="216" t="s">
        <v>234</v>
      </c>
      <c r="H273" s="217">
        <v>2</v>
      </c>
      <c r="I273" s="218"/>
      <c r="J273" s="219">
        <f>ROUND(I273*H273,2)</f>
        <v>0</v>
      </c>
      <c r="K273" s="220"/>
      <c r="L273" s="44"/>
      <c r="M273" s="221" t="s">
        <v>1</v>
      </c>
      <c r="N273" s="222" t="s">
        <v>40</v>
      </c>
      <c r="O273" s="91"/>
      <c r="P273" s="223">
        <f>O273*H273</f>
        <v>0</v>
      </c>
      <c r="Q273" s="223">
        <v>0.01218</v>
      </c>
      <c r="R273" s="223">
        <f>Q273*H273</f>
        <v>0.02436</v>
      </c>
      <c r="S273" s="223">
        <v>0</v>
      </c>
      <c r="T273" s="224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5" t="s">
        <v>124</v>
      </c>
      <c r="AT273" s="225" t="s">
        <v>120</v>
      </c>
      <c r="AU273" s="225" t="s">
        <v>82</v>
      </c>
      <c r="AY273" s="17" t="s">
        <v>117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7" t="s">
        <v>80</v>
      </c>
      <c r="BK273" s="226">
        <f>ROUND(I273*H273,2)</f>
        <v>0</v>
      </c>
      <c r="BL273" s="17" t="s">
        <v>124</v>
      </c>
      <c r="BM273" s="225" t="s">
        <v>354</v>
      </c>
    </row>
    <row r="274" s="2" customFormat="1" ht="24.15" customHeight="1">
      <c r="A274" s="38"/>
      <c r="B274" s="39"/>
      <c r="C274" s="260" t="s">
        <v>355</v>
      </c>
      <c r="D274" s="260" t="s">
        <v>280</v>
      </c>
      <c r="E274" s="261" t="s">
        <v>356</v>
      </c>
      <c r="F274" s="262" t="s">
        <v>357</v>
      </c>
      <c r="G274" s="263" t="s">
        <v>234</v>
      </c>
      <c r="H274" s="264">
        <v>2</v>
      </c>
      <c r="I274" s="265"/>
      <c r="J274" s="266">
        <f>ROUND(I274*H274,2)</f>
        <v>0</v>
      </c>
      <c r="K274" s="267"/>
      <c r="L274" s="268"/>
      <c r="M274" s="269" t="s">
        <v>1</v>
      </c>
      <c r="N274" s="270" t="s">
        <v>40</v>
      </c>
      <c r="O274" s="91"/>
      <c r="P274" s="223">
        <f>O274*H274</f>
        <v>0</v>
      </c>
      <c r="Q274" s="223">
        <v>0.58499999999999996</v>
      </c>
      <c r="R274" s="223">
        <f>Q274*H274</f>
        <v>1.1699999999999999</v>
      </c>
      <c r="S274" s="223">
        <v>0</v>
      </c>
      <c r="T274" s="224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5" t="s">
        <v>268</v>
      </c>
      <c r="AT274" s="225" t="s">
        <v>280</v>
      </c>
      <c r="AU274" s="225" t="s">
        <v>82</v>
      </c>
      <c r="AY274" s="17" t="s">
        <v>117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7" t="s">
        <v>80</v>
      </c>
      <c r="BK274" s="226">
        <f>ROUND(I274*H274,2)</f>
        <v>0</v>
      </c>
      <c r="BL274" s="17" t="s">
        <v>124</v>
      </c>
      <c r="BM274" s="225" t="s">
        <v>358</v>
      </c>
    </row>
    <row r="275" s="2" customFormat="1" ht="37.8" customHeight="1">
      <c r="A275" s="38"/>
      <c r="B275" s="39"/>
      <c r="C275" s="213" t="s">
        <v>359</v>
      </c>
      <c r="D275" s="213" t="s">
        <v>120</v>
      </c>
      <c r="E275" s="214" t="s">
        <v>360</v>
      </c>
      <c r="F275" s="215" t="s">
        <v>361</v>
      </c>
      <c r="G275" s="216" t="s">
        <v>234</v>
      </c>
      <c r="H275" s="217">
        <v>2</v>
      </c>
      <c r="I275" s="218"/>
      <c r="J275" s="219">
        <f>ROUND(I275*H275,2)</f>
        <v>0</v>
      </c>
      <c r="K275" s="220"/>
      <c r="L275" s="44"/>
      <c r="M275" s="221" t="s">
        <v>1</v>
      </c>
      <c r="N275" s="222" t="s">
        <v>40</v>
      </c>
      <c r="O275" s="91"/>
      <c r="P275" s="223">
        <f>O275*H275</f>
        <v>0</v>
      </c>
      <c r="Q275" s="223">
        <v>0.089999999999999997</v>
      </c>
      <c r="R275" s="223">
        <f>Q275*H275</f>
        <v>0.17999999999999999</v>
      </c>
      <c r="S275" s="223">
        <v>0</v>
      </c>
      <c r="T275" s="224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5" t="s">
        <v>124</v>
      </c>
      <c r="AT275" s="225" t="s">
        <v>120</v>
      </c>
      <c r="AU275" s="225" t="s">
        <v>82</v>
      </c>
      <c r="AY275" s="17" t="s">
        <v>117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7" t="s">
        <v>80</v>
      </c>
      <c r="BK275" s="226">
        <f>ROUND(I275*H275,2)</f>
        <v>0</v>
      </c>
      <c r="BL275" s="17" t="s">
        <v>124</v>
      </c>
      <c r="BM275" s="225" t="s">
        <v>362</v>
      </c>
    </row>
    <row r="276" s="2" customFormat="1" ht="21.75" customHeight="1">
      <c r="A276" s="38"/>
      <c r="B276" s="39"/>
      <c r="C276" s="260" t="s">
        <v>363</v>
      </c>
      <c r="D276" s="260" t="s">
        <v>280</v>
      </c>
      <c r="E276" s="261" t="s">
        <v>364</v>
      </c>
      <c r="F276" s="262" t="s">
        <v>365</v>
      </c>
      <c r="G276" s="263" t="s">
        <v>234</v>
      </c>
      <c r="H276" s="264">
        <v>2</v>
      </c>
      <c r="I276" s="265"/>
      <c r="J276" s="266">
        <f>ROUND(I276*H276,2)</f>
        <v>0</v>
      </c>
      <c r="K276" s="267"/>
      <c r="L276" s="268"/>
      <c r="M276" s="269" t="s">
        <v>1</v>
      </c>
      <c r="N276" s="270" t="s">
        <v>40</v>
      </c>
      <c r="O276" s="91"/>
      <c r="P276" s="223">
        <f>O276*H276</f>
        <v>0</v>
      </c>
      <c r="Q276" s="223">
        <v>0.059999999999999998</v>
      </c>
      <c r="R276" s="223">
        <f>Q276*H276</f>
        <v>0.12</v>
      </c>
      <c r="S276" s="223">
        <v>0</v>
      </c>
      <c r="T276" s="22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5" t="s">
        <v>268</v>
      </c>
      <c r="AT276" s="225" t="s">
        <v>280</v>
      </c>
      <c r="AU276" s="225" t="s">
        <v>82</v>
      </c>
      <c r="AY276" s="17" t="s">
        <v>117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7" t="s">
        <v>80</v>
      </c>
      <c r="BK276" s="226">
        <f>ROUND(I276*H276,2)</f>
        <v>0</v>
      </c>
      <c r="BL276" s="17" t="s">
        <v>124</v>
      </c>
      <c r="BM276" s="225" t="s">
        <v>366</v>
      </c>
    </row>
    <row r="277" s="12" customFormat="1" ht="22.8" customHeight="1">
      <c r="A277" s="12"/>
      <c r="B277" s="198"/>
      <c r="C277" s="199"/>
      <c r="D277" s="200" t="s">
        <v>74</v>
      </c>
      <c r="E277" s="211" t="s">
        <v>132</v>
      </c>
      <c r="F277" s="211" t="s">
        <v>367</v>
      </c>
      <c r="G277" s="199"/>
      <c r="H277" s="199"/>
      <c r="I277" s="202"/>
      <c r="J277" s="212">
        <f>BK277</f>
        <v>0</v>
      </c>
      <c r="K277" s="199"/>
      <c r="L277" s="203"/>
      <c r="M277" s="204"/>
      <c r="N277" s="205"/>
      <c r="O277" s="205"/>
      <c r="P277" s="206">
        <f>SUM(P278:P280)</f>
        <v>0</v>
      </c>
      <c r="Q277" s="205"/>
      <c r="R277" s="206">
        <f>SUM(R278:R280)</f>
        <v>0</v>
      </c>
      <c r="S277" s="205"/>
      <c r="T277" s="207">
        <f>SUM(T278:T280)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8" t="s">
        <v>80</v>
      </c>
      <c r="AT277" s="209" t="s">
        <v>74</v>
      </c>
      <c r="AU277" s="209" t="s">
        <v>80</v>
      </c>
      <c r="AY277" s="208" t="s">
        <v>117</v>
      </c>
      <c r="BK277" s="210">
        <f>SUM(BK278:BK280)</f>
        <v>0</v>
      </c>
    </row>
    <row r="278" s="2" customFormat="1" ht="24.15" customHeight="1">
      <c r="A278" s="38"/>
      <c r="B278" s="39"/>
      <c r="C278" s="213" t="s">
        <v>80</v>
      </c>
      <c r="D278" s="213" t="s">
        <v>120</v>
      </c>
      <c r="E278" s="214" t="s">
        <v>368</v>
      </c>
      <c r="F278" s="215" t="s">
        <v>369</v>
      </c>
      <c r="G278" s="216" t="s">
        <v>273</v>
      </c>
      <c r="H278" s="217">
        <v>333</v>
      </c>
      <c r="I278" s="218"/>
      <c r="J278" s="219">
        <f>ROUND(I278*H278,2)</f>
        <v>0</v>
      </c>
      <c r="K278" s="220"/>
      <c r="L278" s="44"/>
      <c r="M278" s="221" t="s">
        <v>1</v>
      </c>
      <c r="N278" s="222" t="s">
        <v>40</v>
      </c>
      <c r="O278" s="91"/>
      <c r="P278" s="223">
        <f>O278*H278</f>
        <v>0</v>
      </c>
      <c r="Q278" s="223">
        <v>0</v>
      </c>
      <c r="R278" s="223">
        <f>Q278*H278</f>
        <v>0</v>
      </c>
      <c r="S278" s="223">
        <v>0</v>
      </c>
      <c r="T278" s="224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5" t="s">
        <v>124</v>
      </c>
      <c r="AT278" s="225" t="s">
        <v>120</v>
      </c>
      <c r="AU278" s="225" t="s">
        <v>82</v>
      </c>
      <c r="AY278" s="17" t="s">
        <v>117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7" t="s">
        <v>80</v>
      </c>
      <c r="BK278" s="226">
        <f>ROUND(I278*H278,2)</f>
        <v>0</v>
      </c>
      <c r="BL278" s="17" t="s">
        <v>124</v>
      </c>
      <c r="BM278" s="225" t="s">
        <v>370</v>
      </c>
    </row>
    <row r="279" s="13" customFormat="1">
      <c r="A279" s="13"/>
      <c r="B279" s="227"/>
      <c r="C279" s="228"/>
      <c r="D279" s="229" t="s">
        <v>126</v>
      </c>
      <c r="E279" s="230" t="s">
        <v>1</v>
      </c>
      <c r="F279" s="231" t="s">
        <v>371</v>
      </c>
      <c r="G279" s="228"/>
      <c r="H279" s="232">
        <v>333</v>
      </c>
      <c r="I279" s="233"/>
      <c r="J279" s="228"/>
      <c r="K279" s="228"/>
      <c r="L279" s="234"/>
      <c r="M279" s="235"/>
      <c r="N279" s="236"/>
      <c r="O279" s="236"/>
      <c r="P279" s="236"/>
      <c r="Q279" s="236"/>
      <c r="R279" s="236"/>
      <c r="S279" s="236"/>
      <c r="T279" s="23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8" t="s">
        <v>126</v>
      </c>
      <c r="AU279" s="238" t="s">
        <v>82</v>
      </c>
      <c r="AV279" s="13" t="s">
        <v>82</v>
      </c>
      <c r="AW279" s="13" t="s">
        <v>32</v>
      </c>
      <c r="AX279" s="13" t="s">
        <v>80</v>
      </c>
      <c r="AY279" s="238" t="s">
        <v>117</v>
      </c>
    </row>
    <row r="280" s="14" customFormat="1">
      <c r="A280" s="14"/>
      <c r="B280" s="239"/>
      <c r="C280" s="240"/>
      <c r="D280" s="229" t="s">
        <v>126</v>
      </c>
      <c r="E280" s="241" t="s">
        <v>1</v>
      </c>
      <c r="F280" s="242" t="s">
        <v>372</v>
      </c>
      <c r="G280" s="240"/>
      <c r="H280" s="241" t="s">
        <v>1</v>
      </c>
      <c r="I280" s="243"/>
      <c r="J280" s="240"/>
      <c r="K280" s="240"/>
      <c r="L280" s="244"/>
      <c r="M280" s="245"/>
      <c r="N280" s="246"/>
      <c r="O280" s="246"/>
      <c r="P280" s="246"/>
      <c r="Q280" s="246"/>
      <c r="R280" s="246"/>
      <c r="S280" s="246"/>
      <c r="T280" s="24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8" t="s">
        <v>126</v>
      </c>
      <c r="AU280" s="248" t="s">
        <v>82</v>
      </c>
      <c r="AV280" s="14" t="s">
        <v>80</v>
      </c>
      <c r="AW280" s="14" t="s">
        <v>32</v>
      </c>
      <c r="AX280" s="14" t="s">
        <v>75</v>
      </c>
      <c r="AY280" s="248" t="s">
        <v>117</v>
      </c>
    </row>
    <row r="281" s="12" customFormat="1" ht="22.8" customHeight="1">
      <c r="A281" s="12"/>
      <c r="B281" s="198"/>
      <c r="C281" s="199"/>
      <c r="D281" s="200" t="s">
        <v>74</v>
      </c>
      <c r="E281" s="211" t="s">
        <v>373</v>
      </c>
      <c r="F281" s="211" t="s">
        <v>374</v>
      </c>
      <c r="G281" s="199"/>
      <c r="H281" s="199"/>
      <c r="I281" s="202"/>
      <c r="J281" s="212">
        <f>BK281</f>
        <v>0</v>
      </c>
      <c r="K281" s="199"/>
      <c r="L281" s="203"/>
      <c r="M281" s="204"/>
      <c r="N281" s="205"/>
      <c r="O281" s="205"/>
      <c r="P281" s="206">
        <f>SUM(P282:P302)</f>
        <v>0</v>
      </c>
      <c r="Q281" s="205"/>
      <c r="R281" s="206">
        <f>SUM(R282:R302)</f>
        <v>0</v>
      </c>
      <c r="S281" s="205"/>
      <c r="T281" s="207">
        <f>SUM(T282:T302)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8" t="s">
        <v>80</v>
      </c>
      <c r="AT281" s="209" t="s">
        <v>74</v>
      </c>
      <c r="AU281" s="209" t="s">
        <v>80</v>
      </c>
      <c r="AY281" s="208" t="s">
        <v>117</v>
      </c>
      <c r="BK281" s="210">
        <f>SUM(BK282:BK302)</f>
        <v>0</v>
      </c>
    </row>
    <row r="282" s="2" customFormat="1" ht="44.25" customHeight="1">
      <c r="A282" s="38"/>
      <c r="B282" s="39"/>
      <c r="C282" s="213" t="s">
        <v>375</v>
      </c>
      <c r="D282" s="213" t="s">
        <v>120</v>
      </c>
      <c r="E282" s="214" t="s">
        <v>376</v>
      </c>
      <c r="F282" s="215" t="s">
        <v>377</v>
      </c>
      <c r="G282" s="216" t="s">
        <v>378</v>
      </c>
      <c r="H282" s="217">
        <v>710.13599999999997</v>
      </c>
      <c r="I282" s="218"/>
      <c r="J282" s="219">
        <f>ROUND(I282*H282,2)</f>
        <v>0</v>
      </c>
      <c r="K282" s="220"/>
      <c r="L282" s="44"/>
      <c r="M282" s="221" t="s">
        <v>1</v>
      </c>
      <c r="N282" s="222" t="s">
        <v>40</v>
      </c>
      <c r="O282" s="91"/>
      <c r="P282" s="223">
        <f>O282*H282</f>
        <v>0</v>
      </c>
      <c r="Q282" s="223">
        <v>0</v>
      </c>
      <c r="R282" s="223">
        <f>Q282*H282</f>
        <v>0</v>
      </c>
      <c r="S282" s="223">
        <v>0</v>
      </c>
      <c r="T282" s="224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5" t="s">
        <v>124</v>
      </c>
      <c r="AT282" s="225" t="s">
        <v>120</v>
      </c>
      <c r="AU282" s="225" t="s">
        <v>82</v>
      </c>
      <c r="AY282" s="17" t="s">
        <v>117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7" t="s">
        <v>80</v>
      </c>
      <c r="BK282" s="226">
        <f>ROUND(I282*H282,2)</f>
        <v>0</v>
      </c>
      <c r="BL282" s="17" t="s">
        <v>124</v>
      </c>
      <c r="BM282" s="225" t="s">
        <v>379</v>
      </c>
    </row>
    <row r="283" s="13" customFormat="1">
      <c r="A283" s="13"/>
      <c r="B283" s="227"/>
      <c r="C283" s="228"/>
      <c r="D283" s="229" t="s">
        <v>126</v>
      </c>
      <c r="E283" s="230" t="s">
        <v>1</v>
      </c>
      <c r="F283" s="231" t="s">
        <v>380</v>
      </c>
      <c r="G283" s="228"/>
      <c r="H283" s="232">
        <v>13.5</v>
      </c>
      <c r="I283" s="233"/>
      <c r="J283" s="228"/>
      <c r="K283" s="228"/>
      <c r="L283" s="234"/>
      <c r="M283" s="235"/>
      <c r="N283" s="236"/>
      <c r="O283" s="236"/>
      <c r="P283" s="236"/>
      <c r="Q283" s="236"/>
      <c r="R283" s="236"/>
      <c r="S283" s="236"/>
      <c r="T283" s="23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8" t="s">
        <v>126</v>
      </c>
      <c r="AU283" s="238" t="s">
        <v>82</v>
      </c>
      <c r="AV283" s="13" t="s">
        <v>82</v>
      </c>
      <c r="AW283" s="13" t="s">
        <v>32</v>
      </c>
      <c r="AX283" s="13" t="s">
        <v>75</v>
      </c>
      <c r="AY283" s="238" t="s">
        <v>117</v>
      </c>
    </row>
    <row r="284" s="14" customFormat="1">
      <c r="A284" s="14"/>
      <c r="B284" s="239"/>
      <c r="C284" s="240"/>
      <c r="D284" s="229" t="s">
        <v>126</v>
      </c>
      <c r="E284" s="241" t="s">
        <v>1</v>
      </c>
      <c r="F284" s="242" t="s">
        <v>180</v>
      </c>
      <c r="G284" s="240"/>
      <c r="H284" s="241" t="s">
        <v>1</v>
      </c>
      <c r="I284" s="243"/>
      <c r="J284" s="240"/>
      <c r="K284" s="240"/>
      <c r="L284" s="244"/>
      <c r="M284" s="245"/>
      <c r="N284" s="246"/>
      <c r="O284" s="246"/>
      <c r="P284" s="246"/>
      <c r="Q284" s="246"/>
      <c r="R284" s="246"/>
      <c r="S284" s="246"/>
      <c r="T284" s="24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8" t="s">
        <v>126</v>
      </c>
      <c r="AU284" s="248" t="s">
        <v>82</v>
      </c>
      <c r="AV284" s="14" t="s">
        <v>80</v>
      </c>
      <c r="AW284" s="14" t="s">
        <v>32</v>
      </c>
      <c r="AX284" s="14" t="s">
        <v>75</v>
      </c>
      <c r="AY284" s="248" t="s">
        <v>117</v>
      </c>
    </row>
    <row r="285" s="14" customFormat="1">
      <c r="A285" s="14"/>
      <c r="B285" s="239"/>
      <c r="C285" s="240"/>
      <c r="D285" s="229" t="s">
        <v>126</v>
      </c>
      <c r="E285" s="241" t="s">
        <v>1</v>
      </c>
      <c r="F285" s="242" t="s">
        <v>381</v>
      </c>
      <c r="G285" s="240"/>
      <c r="H285" s="241" t="s">
        <v>1</v>
      </c>
      <c r="I285" s="243"/>
      <c r="J285" s="240"/>
      <c r="K285" s="240"/>
      <c r="L285" s="244"/>
      <c r="M285" s="245"/>
      <c r="N285" s="246"/>
      <c r="O285" s="246"/>
      <c r="P285" s="246"/>
      <c r="Q285" s="246"/>
      <c r="R285" s="246"/>
      <c r="S285" s="246"/>
      <c r="T285" s="24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8" t="s">
        <v>126</v>
      </c>
      <c r="AU285" s="248" t="s">
        <v>82</v>
      </c>
      <c r="AV285" s="14" t="s">
        <v>80</v>
      </c>
      <c r="AW285" s="14" t="s">
        <v>32</v>
      </c>
      <c r="AX285" s="14" t="s">
        <v>75</v>
      </c>
      <c r="AY285" s="248" t="s">
        <v>117</v>
      </c>
    </row>
    <row r="286" s="14" customFormat="1">
      <c r="A286" s="14"/>
      <c r="B286" s="239"/>
      <c r="C286" s="240"/>
      <c r="D286" s="229" t="s">
        <v>126</v>
      </c>
      <c r="E286" s="241" t="s">
        <v>1</v>
      </c>
      <c r="F286" s="242" t="s">
        <v>182</v>
      </c>
      <c r="G286" s="240"/>
      <c r="H286" s="241" t="s">
        <v>1</v>
      </c>
      <c r="I286" s="243"/>
      <c r="J286" s="240"/>
      <c r="K286" s="240"/>
      <c r="L286" s="244"/>
      <c r="M286" s="245"/>
      <c r="N286" s="246"/>
      <c r="O286" s="246"/>
      <c r="P286" s="246"/>
      <c r="Q286" s="246"/>
      <c r="R286" s="246"/>
      <c r="S286" s="246"/>
      <c r="T286" s="247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8" t="s">
        <v>126</v>
      </c>
      <c r="AU286" s="248" t="s">
        <v>82</v>
      </c>
      <c r="AV286" s="14" t="s">
        <v>80</v>
      </c>
      <c r="AW286" s="14" t="s">
        <v>32</v>
      </c>
      <c r="AX286" s="14" t="s">
        <v>75</v>
      </c>
      <c r="AY286" s="248" t="s">
        <v>117</v>
      </c>
    </row>
    <row r="287" s="13" customFormat="1">
      <c r="A287" s="13"/>
      <c r="B287" s="227"/>
      <c r="C287" s="228"/>
      <c r="D287" s="229" t="s">
        <v>126</v>
      </c>
      <c r="E287" s="230" t="s">
        <v>1</v>
      </c>
      <c r="F287" s="231" t="s">
        <v>382</v>
      </c>
      <c r="G287" s="228"/>
      <c r="H287" s="232">
        <v>126.36</v>
      </c>
      <c r="I287" s="233"/>
      <c r="J287" s="228"/>
      <c r="K287" s="228"/>
      <c r="L287" s="234"/>
      <c r="M287" s="235"/>
      <c r="N287" s="236"/>
      <c r="O287" s="236"/>
      <c r="P287" s="236"/>
      <c r="Q287" s="236"/>
      <c r="R287" s="236"/>
      <c r="S287" s="236"/>
      <c r="T287" s="23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8" t="s">
        <v>126</v>
      </c>
      <c r="AU287" s="238" t="s">
        <v>82</v>
      </c>
      <c r="AV287" s="13" t="s">
        <v>82</v>
      </c>
      <c r="AW287" s="13" t="s">
        <v>32</v>
      </c>
      <c r="AX287" s="13" t="s">
        <v>75</v>
      </c>
      <c r="AY287" s="238" t="s">
        <v>117</v>
      </c>
    </row>
    <row r="288" s="14" customFormat="1">
      <c r="A288" s="14"/>
      <c r="B288" s="239"/>
      <c r="C288" s="240"/>
      <c r="D288" s="229" t="s">
        <v>126</v>
      </c>
      <c r="E288" s="241" t="s">
        <v>1</v>
      </c>
      <c r="F288" s="242" t="s">
        <v>184</v>
      </c>
      <c r="G288" s="240"/>
      <c r="H288" s="241" t="s">
        <v>1</v>
      </c>
      <c r="I288" s="243"/>
      <c r="J288" s="240"/>
      <c r="K288" s="240"/>
      <c r="L288" s="244"/>
      <c r="M288" s="245"/>
      <c r="N288" s="246"/>
      <c r="O288" s="246"/>
      <c r="P288" s="246"/>
      <c r="Q288" s="246"/>
      <c r="R288" s="246"/>
      <c r="S288" s="246"/>
      <c r="T288" s="24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8" t="s">
        <v>126</v>
      </c>
      <c r="AU288" s="248" t="s">
        <v>82</v>
      </c>
      <c r="AV288" s="14" t="s">
        <v>80</v>
      </c>
      <c r="AW288" s="14" t="s">
        <v>32</v>
      </c>
      <c r="AX288" s="14" t="s">
        <v>75</v>
      </c>
      <c r="AY288" s="248" t="s">
        <v>117</v>
      </c>
    </row>
    <row r="289" s="13" customFormat="1">
      <c r="A289" s="13"/>
      <c r="B289" s="227"/>
      <c r="C289" s="228"/>
      <c r="D289" s="229" t="s">
        <v>126</v>
      </c>
      <c r="E289" s="230" t="s">
        <v>1</v>
      </c>
      <c r="F289" s="231" t="s">
        <v>383</v>
      </c>
      <c r="G289" s="228"/>
      <c r="H289" s="232">
        <v>11.664</v>
      </c>
      <c r="I289" s="233"/>
      <c r="J289" s="228"/>
      <c r="K289" s="228"/>
      <c r="L289" s="234"/>
      <c r="M289" s="235"/>
      <c r="N289" s="236"/>
      <c r="O289" s="236"/>
      <c r="P289" s="236"/>
      <c r="Q289" s="236"/>
      <c r="R289" s="236"/>
      <c r="S289" s="236"/>
      <c r="T289" s="23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8" t="s">
        <v>126</v>
      </c>
      <c r="AU289" s="238" t="s">
        <v>82</v>
      </c>
      <c r="AV289" s="13" t="s">
        <v>82</v>
      </c>
      <c r="AW289" s="13" t="s">
        <v>32</v>
      </c>
      <c r="AX289" s="13" t="s">
        <v>75</v>
      </c>
      <c r="AY289" s="238" t="s">
        <v>117</v>
      </c>
    </row>
    <row r="290" s="14" customFormat="1">
      <c r="A290" s="14"/>
      <c r="B290" s="239"/>
      <c r="C290" s="240"/>
      <c r="D290" s="229" t="s">
        <v>126</v>
      </c>
      <c r="E290" s="241" t="s">
        <v>1</v>
      </c>
      <c r="F290" s="242" t="s">
        <v>186</v>
      </c>
      <c r="G290" s="240"/>
      <c r="H290" s="241" t="s">
        <v>1</v>
      </c>
      <c r="I290" s="243"/>
      <c r="J290" s="240"/>
      <c r="K290" s="240"/>
      <c r="L290" s="244"/>
      <c r="M290" s="245"/>
      <c r="N290" s="246"/>
      <c r="O290" s="246"/>
      <c r="P290" s="246"/>
      <c r="Q290" s="246"/>
      <c r="R290" s="246"/>
      <c r="S290" s="246"/>
      <c r="T290" s="24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8" t="s">
        <v>126</v>
      </c>
      <c r="AU290" s="248" t="s">
        <v>82</v>
      </c>
      <c r="AV290" s="14" t="s">
        <v>80</v>
      </c>
      <c r="AW290" s="14" t="s">
        <v>32</v>
      </c>
      <c r="AX290" s="14" t="s">
        <v>75</v>
      </c>
      <c r="AY290" s="248" t="s">
        <v>117</v>
      </c>
    </row>
    <row r="291" s="13" customFormat="1">
      <c r="A291" s="13"/>
      <c r="B291" s="227"/>
      <c r="C291" s="228"/>
      <c r="D291" s="229" t="s">
        <v>126</v>
      </c>
      <c r="E291" s="230" t="s">
        <v>1</v>
      </c>
      <c r="F291" s="231" t="s">
        <v>384</v>
      </c>
      <c r="G291" s="228"/>
      <c r="H291" s="232">
        <v>115.02</v>
      </c>
      <c r="I291" s="233"/>
      <c r="J291" s="228"/>
      <c r="K291" s="228"/>
      <c r="L291" s="234"/>
      <c r="M291" s="235"/>
      <c r="N291" s="236"/>
      <c r="O291" s="236"/>
      <c r="P291" s="236"/>
      <c r="Q291" s="236"/>
      <c r="R291" s="236"/>
      <c r="S291" s="236"/>
      <c r="T291" s="23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8" t="s">
        <v>126</v>
      </c>
      <c r="AU291" s="238" t="s">
        <v>82</v>
      </c>
      <c r="AV291" s="13" t="s">
        <v>82</v>
      </c>
      <c r="AW291" s="13" t="s">
        <v>32</v>
      </c>
      <c r="AX291" s="13" t="s">
        <v>75</v>
      </c>
      <c r="AY291" s="238" t="s">
        <v>117</v>
      </c>
    </row>
    <row r="292" s="14" customFormat="1">
      <c r="A292" s="14"/>
      <c r="B292" s="239"/>
      <c r="C292" s="240"/>
      <c r="D292" s="229" t="s">
        <v>126</v>
      </c>
      <c r="E292" s="241" t="s">
        <v>1</v>
      </c>
      <c r="F292" s="242" t="s">
        <v>188</v>
      </c>
      <c r="G292" s="240"/>
      <c r="H292" s="241" t="s">
        <v>1</v>
      </c>
      <c r="I292" s="243"/>
      <c r="J292" s="240"/>
      <c r="K292" s="240"/>
      <c r="L292" s="244"/>
      <c r="M292" s="245"/>
      <c r="N292" s="246"/>
      <c r="O292" s="246"/>
      <c r="P292" s="246"/>
      <c r="Q292" s="246"/>
      <c r="R292" s="246"/>
      <c r="S292" s="246"/>
      <c r="T292" s="24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8" t="s">
        <v>126</v>
      </c>
      <c r="AU292" s="248" t="s">
        <v>82</v>
      </c>
      <c r="AV292" s="14" t="s">
        <v>80</v>
      </c>
      <c r="AW292" s="14" t="s">
        <v>32</v>
      </c>
      <c r="AX292" s="14" t="s">
        <v>75</v>
      </c>
      <c r="AY292" s="248" t="s">
        <v>117</v>
      </c>
    </row>
    <row r="293" s="13" customFormat="1">
      <c r="A293" s="13"/>
      <c r="B293" s="227"/>
      <c r="C293" s="228"/>
      <c r="D293" s="229" t="s">
        <v>126</v>
      </c>
      <c r="E293" s="230" t="s">
        <v>1</v>
      </c>
      <c r="F293" s="231" t="s">
        <v>385</v>
      </c>
      <c r="G293" s="228"/>
      <c r="H293" s="232">
        <v>417.31200000000001</v>
      </c>
      <c r="I293" s="233"/>
      <c r="J293" s="228"/>
      <c r="K293" s="228"/>
      <c r="L293" s="234"/>
      <c r="M293" s="235"/>
      <c r="N293" s="236"/>
      <c r="O293" s="236"/>
      <c r="P293" s="236"/>
      <c r="Q293" s="236"/>
      <c r="R293" s="236"/>
      <c r="S293" s="236"/>
      <c r="T293" s="23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8" t="s">
        <v>126</v>
      </c>
      <c r="AU293" s="238" t="s">
        <v>82</v>
      </c>
      <c r="AV293" s="13" t="s">
        <v>82</v>
      </c>
      <c r="AW293" s="13" t="s">
        <v>32</v>
      </c>
      <c r="AX293" s="13" t="s">
        <v>75</v>
      </c>
      <c r="AY293" s="238" t="s">
        <v>117</v>
      </c>
    </row>
    <row r="294" s="14" customFormat="1">
      <c r="A294" s="14"/>
      <c r="B294" s="239"/>
      <c r="C294" s="240"/>
      <c r="D294" s="229" t="s">
        <v>126</v>
      </c>
      <c r="E294" s="241" t="s">
        <v>1</v>
      </c>
      <c r="F294" s="242" t="s">
        <v>190</v>
      </c>
      <c r="G294" s="240"/>
      <c r="H294" s="241" t="s">
        <v>1</v>
      </c>
      <c r="I294" s="243"/>
      <c r="J294" s="240"/>
      <c r="K294" s="240"/>
      <c r="L294" s="244"/>
      <c r="M294" s="245"/>
      <c r="N294" s="246"/>
      <c r="O294" s="246"/>
      <c r="P294" s="246"/>
      <c r="Q294" s="246"/>
      <c r="R294" s="246"/>
      <c r="S294" s="246"/>
      <c r="T294" s="24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8" t="s">
        <v>126</v>
      </c>
      <c r="AU294" s="248" t="s">
        <v>82</v>
      </c>
      <c r="AV294" s="14" t="s">
        <v>80</v>
      </c>
      <c r="AW294" s="14" t="s">
        <v>32</v>
      </c>
      <c r="AX294" s="14" t="s">
        <v>75</v>
      </c>
      <c r="AY294" s="248" t="s">
        <v>117</v>
      </c>
    </row>
    <row r="295" s="13" customFormat="1">
      <c r="A295" s="13"/>
      <c r="B295" s="227"/>
      <c r="C295" s="228"/>
      <c r="D295" s="229" t="s">
        <v>126</v>
      </c>
      <c r="E295" s="230" t="s">
        <v>1</v>
      </c>
      <c r="F295" s="231" t="s">
        <v>386</v>
      </c>
      <c r="G295" s="228"/>
      <c r="H295" s="232">
        <v>2.8799999999999999</v>
      </c>
      <c r="I295" s="233"/>
      <c r="J295" s="228"/>
      <c r="K295" s="228"/>
      <c r="L295" s="234"/>
      <c r="M295" s="235"/>
      <c r="N295" s="236"/>
      <c r="O295" s="236"/>
      <c r="P295" s="236"/>
      <c r="Q295" s="236"/>
      <c r="R295" s="236"/>
      <c r="S295" s="236"/>
      <c r="T295" s="23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8" t="s">
        <v>126</v>
      </c>
      <c r="AU295" s="238" t="s">
        <v>82</v>
      </c>
      <c r="AV295" s="13" t="s">
        <v>82</v>
      </c>
      <c r="AW295" s="13" t="s">
        <v>32</v>
      </c>
      <c r="AX295" s="13" t="s">
        <v>75</v>
      </c>
      <c r="AY295" s="238" t="s">
        <v>117</v>
      </c>
    </row>
    <row r="296" s="14" customFormat="1">
      <c r="A296" s="14"/>
      <c r="B296" s="239"/>
      <c r="C296" s="240"/>
      <c r="D296" s="229" t="s">
        <v>126</v>
      </c>
      <c r="E296" s="241" t="s">
        <v>1</v>
      </c>
      <c r="F296" s="242" t="s">
        <v>387</v>
      </c>
      <c r="G296" s="240"/>
      <c r="H296" s="241" t="s">
        <v>1</v>
      </c>
      <c r="I296" s="243"/>
      <c r="J296" s="240"/>
      <c r="K296" s="240"/>
      <c r="L296" s="244"/>
      <c r="M296" s="245"/>
      <c r="N296" s="246"/>
      <c r="O296" s="246"/>
      <c r="P296" s="246"/>
      <c r="Q296" s="246"/>
      <c r="R296" s="246"/>
      <c r="S296" s="246"/>
      <c r="T296" s="24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8" t="s">
        <v>126</v>
      </c>
      <c r="AU296" s="248" t="s">
        <v>82</v>
      </c>
      <c r="AV296" s="14" t="s">
        <v>80</v>
      </c>
      <c r="AW296" s="14" t="s">
        <v>32</v>
      </c>
      <c r="AX296" s="14" t="s">
        <v>75</v>
      </c>
      <c r="AY296" s="248" t="s">
        <v>117</v>
      </c>
    </row>
    <row r="297" s="13" customFormat="1">
      <c r="A297" s="13"/>
      <c r="B297" s="227"/>
      <c r="C297" s="228"/>
      <c r="D297" s="229" t="s">
        <v>126</v>
      </c>
      <c r="E297" s="230" t="s">
        <v>1</v>
      </c>
      <c r="F297" s="231" t="s">
        <v>388</v>
      </c>
      <c r="G297" s="228"/>
      <c r="H297" s="232">
        <v>23.399999999999999</v>
      </c>
      <c r="I297" s="233"/>
      <c r="J297" s="228"/>
      <c r="K297" s="228"/>
      <c r="L297" s="234"/>
      <c r="M297" s="235"/>
      <c r="N297" s="236"/>
      <c r="O297" s="236"/>
      <c r="P297" s="236"/>
      <c r="Q297" s="236"/>
      <c r="R297" s="236"/>
      <c r="S297" s="236"/>
      <c r="T297" s="23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8" t="s">
        <v>126</v>
      </c>
      <c r="AU297" s="238" t="s">
        <v>82</v>
      </c>
      <c r="AV297" s="13" t="s">
        <v>82</v>
      </c>
      <c r="AW297" s="13" t="s">
        <v>32</v>
      </c>
      <c r="AX297" s="13" t="s">
        <v>75</v>
      </c>
      <c r="AY297" s="238" t="s">
        <v>117</v>
      </c>
    </row>
    <row r="298" s="14" customFormat="1">
      <c r="A298" s="14"/>
      <c r="B298" s="239"/>
      <c r="C298" s="240"/>
      <c r="D298" s="229" t="s">
        <v>126</v>
      </c>
      <c r="E298" s="241" t="s">
        <v>1</v>
      </c>
      <c r="F298" s="242" t="s">
        <v>194</v>
      </c>
      <c r="G298" s="240"/>
      <c r="H298" s="241" t="s">
        <v>1</v>
      </c>
      <c r="I298" s="243"/>
      <c r="J298" s="240"/>
      <c r="K298" s="240"/>
      <c r="L298" s="244"/>
      <c r="M298" s="245"/>
      <c r="N298" s="246"/>
      <c r="O298" s="246"/>
      <c r="P298" s="246"/>
      <c r="Q298" s="246"/>
      <c r="R298" s="246"/>
      <c r="S298" s="246"/>
      <c r="T298" s="24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8" t="s">
        <v>126</v>
      </c>
      <c r="AU298" s="248" t="s">
        <v>82</v>
      </c>
      <c r="AV298" s="14" t="s">
        <v>80</v>
      </c>
      <c r="AW298" s="14" t="s">
        <v>32</v>
      </c>
      <c r="AX298" s="14" t="s">
        <v>75</v>
      </c>
      <c r="AY298" s="248" t="s">
        <v>117</v>
      </c>
    </row>
    <row r="299" s="15" customFormat="1">
      <c r="A299" s="15"/>
      <c r="B299" s="249"/>
      <c r="C299" s="250"/>
      <c r="D299" s="229" t="s">
        <v>126</v>
      </c>
      <c r="E299" s="251" t="s">
        <v>1</v>
      </c>
      <c r="F299" s="252" t="s">
        <v>131</v>
      </c>
      <c r="G299" s="250"/>
      <c r="H299" s="253">
        <v>710.13599999999997</v>
      </c>
      <c r="I299" s="254"/>
      <c r="J299" s="250"/>
      <c r="K299" s="250"/>
      <c r="L299" s="255"/>
      <c r="M299" s="256"/>
      <c r="N299" s="257"/>
      <c r="O299" s="257"/>
      <c r="P299" s="257"/>
      <c r="Q299" s="257"/>
      <c r="R299" s="257"/>
      <c r="S299" s="257"/>
      <c r="T299" s="25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9" t="s">
        <v>126</v>
      </c>
      <c r="AU299" s="259" t="s">
        <v>82</v>
      </c>
      <c r="AV299" s="15" t="s">
        <v>124</v>
      </c>
      <c r="AW299" s="15" t="s">
        <v>32</v>
      </c>
      <c r="AX299" s="15" t="s">
        <v>80</v>
      </c>
      <c r="AY299" s="259" t="s">
        <v>117</v>
      </c>
    </row>
    <row r="300" s="2" customFormat="1" ht="44.25" customHeight="1">
      <c r="A300" s="38"/>
      <c r="B300" s="39"/>
      <c r="C300" s="213" t="s">
        <v>389</v>
      </c>
      <c r="D300" s="213" t="s">
        <v>120</v>
      </c>
      <c r="E300" s="214" t="s">
        <v>390</v>
      </c>
      <c r="F300" s="215" t="s">
        <v>391</v>
      </c>
      <c r="G300" s="216" t="s">
        <v>378</v>
      </c>
      <c r="H300" s="217">
        <v>24.84</v>
      </c>
      <c r="I300" s="218"/>
      <c r="J300" s="219">
        <f>ROUND(I300*H300,2)</f>
        <v>0</v>
      </c>
      <c r="K300" s="220"/>
      <c r="L300" s="44"/>
      <c r="M300" s="221" t="s">
        <v>1</v>
      </c>
      <c r="N300" s="222" t="s">
        <v>40</v>
      </c>
      <c r="O300" s="91"/>
      <c r="P300" s="223">
        <f>O300*H300</f>
        <v>0</v>
      </c>
      <c r="Q300" s="223">
        <v>0</v>
      </c>
      <c r="R300" s="223">
        <f>Q300*H300</f>
        <v>0</v>
      </c>
      <c r="S300" s="223">
        <v>0</v>
      </c>
      <c r="T300" s="22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5" t="s">
        <v>124</v>
      </c>
      <c r="AT300" s="225" t="s">
        <v>120</v>
      </c>
      <c r="AU300" s="225" t="s">
        <v>82</v>
      </c>
      <c r="AY300" s="17" t="s">
        <v>117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7" t="s">
        <v>80</v>
      </c>
      <c r="BK300" s="226">
        <f>ROUND(I300*H300,2)</f>
        <v>0</v>
      </c>
      <c r="BL300" s="17" t="s">
        <v>124</v>
      </c>
      <c r="BM300" s="225" t="s">
        <v>392</v>
      </c>
    </row>
    <row r="301" s="13" customFormat="1">
      <c r="A301" s="13"/>
      <c r="B301" s="227"/>
      <c r="C301" s="228"/>
      <c r="D301" s="229" t="s">
        <v>126</v>
      </c>
      <c r="E301" s="230" t="s">
        <v>1</v>
      </c>
      <c r="F301" s="231" t="s">
        <v>393</v>
      </c>
      <c r="G301" s="228"/>
      <c r="H301" s="232">
        <v>24.84</v>
      </c>
      <c r="I301" s="233"/>
      <c r="J301" s="228"/>
      <c r="K301" s="228"/>
      <c r="L301" s="234"/>
      <c r="M301" s="235"/>
      <c r="N301" s="236"/>
      <c r="O301" s="236"/>
      <c r="P301" s="236"/>
      <c r="Q301" s="236"/>
      <c r="R301" s="236"/>
      <c r="S301" s="236"/>
      <c r="T301" s="23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8" t="s">
        <v>126</v>
      </c>
      <c r="AU301" s="238" t="s">
        <v>82</v>
      </c>
      <c r="AV301" s="13" t="s">
        <v>82</v>
      </c>
      <c r="AW301" s="13" t="s">
        <v>32</v>
      </c>
      <c r="AX301" s="13" t="s">
        <v>80</v>
      </c>
      <c r="AY301" s="238" t="s">
        <v>117</v>
      </c>
    </row>
    <row r="302" s="14" customFormat="1">
      <c r="A302" s="14"/>
      <c r="B302" s="239"/>
      <c r="C302" s="240"/>
      <c r="D302" s="229" t="s">
        <v>126</v>
      </c>
      <c r="E302" s="241" t="s">
        <v>1</v>
      </c>
      <c r="F302" s="242" t="s">
        <v>178</v>
      </c>
      <c r="G302" s="240"/>
      <c r="H302" s="241" t="s">
        <v>1</v>
      </c>
      <c r="I302" s="243"/>
      <c r="J302" s="240"/>
      <c r="K302" s="240"/>
      <c r="L302" s="244"/>
      <c r="M302" s="245"/>
      <c r="N302" s="246"/>
      <c r="O302" s="246"/>
      <c r="P302" s="246"/>
      <c r="Q302" s="246"/>
      <c r="R302" s="246"/>
      <c r="S302" s="246"/>
      <c r="T302" s="24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8" t="s">
        <v>126</v>
      </c>
      <c r="AU302" s="248" t="s">
        <v>82</v>
      </c>
      <c r="AV302" s="14" t="s">
        <v>80</v>
      </c>
      <c r="AW302" s="14" t="s">
        <v>32</v>
      </c>
      <c r="AX302" s="14" t="s">
        <v>75</v>
      </c>
      <c r="AY302" s="248" t="s">
        <v>117</v>
      </c>
    </row>
    <row r="303" s="12" customFormat="1" ht="22.8" customHeight="1">
      <c r="A303" s="12"/>
      <c r="B303" s="198"/>
      <c r="C303" s="199"/>
      <c r="D303" s="200" t="s">
        <v>74</v>
      </c>
      <c r="E303" s="211" t="s">
        <v>394</v>
      </c>
      <c r="F303" s="211" t="s">
        <v>395</v>
      </c>
      <c r="G303" s="199"/>
      <c r="H303" s="199"/>
      <c r="I303" s="202"/>
      <c r="J303" s="212">
        <f>BK303</f>
        <v>0</v>
      </c>
      <c r="K303" s="199"/>
      <c r="L303" s="203"/>
      <c r="M303" s="204"/>
      <c r="N303" s="205"/>
      <c r="O303" s="205"/>
      <c r="P303" s="206">
        <f>P304</f>
        <v>0</v>
      </c>
      <c r="Q303" s="205"/>
      <c r="R303" s="206">
        <f>R304</f>
        <v>0</v>
      </c>
      <c r="S303" s="205"/>
      <c r="T303" s="207">
        <f>T304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8" t="s">
        <v>80</v>
      </c>
      <c r="AT303" s="209" t="s">
        <v>74</v>
      </c>
      <c r="AU303" s="209" t="s">
        <v>80</v>
      </c>
      <c r="AY303" s="208" t="s">
        <v>117</v>
      </c>
      <c r="BK303" s="210">
        <f>BK304</f>
        <v>0</v>
      </c>
    </row>
    <row r="304" s="2" customFormat="1" ht="33" customHeight="1">
      <c r="A304" s="38"/>
      <c r="B304" s="39"/>
      <c r="C304" s="213" t="s">
        <v>396</v>
      </c>
      <c r="D304" s="213" t="s">
        <v>120</v>
      </c>
      <c r="E304" s="214" t="s">
        <v>397</v>
      </c>
      <c r="F304" s="215" t="s">
        <v>398</v>
      </c>
      <c r="G304" s="216" t="s">
        <v>378</v>
      </c>
      <c r="H304" s="217">
        <v>50.081000000000003</v>
      </c>
      <c r="I304" s="218"/>
      <c r="J304" s="219">
        <f>ROUND(I304*H304,2)</f>
        <v>0</v>
      </c>
      <c r="K304" s="220"/>
      <c r="L304" s="44"/>
      <c r="M304" s="221" t="s">
        <v>1</v>
      </c>
      <c r="N304" s="222" t="s">
        <v>40</v>
      </c>
      <c r="O304" s="91"/>
      <c r="P304" s="223">
        <f>O304*H304</f>
        <v>0</v>
      </c>
      <c r="Q304" s="223">
        <v>0</v>
      </c>
      <c r="R304" s="223">
        <f>Q304*H304</f>
        <v>0</v>
      </c>
      <c r="S304" s="223">
        <v>0</v>
      </c>
      <c r="T304" s="224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5" t="s">
        <v>124</v>
      </c>
      <c r="AT304" s="225" t="s">
        <v>120</v>
      </c>
      <c r="AU304" s="225" t="s">
        <v>82</v>
      </c>
      <c r="AY304" s="17" t="s">
        <v>117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17" t="s">
        <v>80</v>
      </c>
      <c r="BK304" s="226">
        <f>ROUND(I304*H304,2)</f>
        <v>0</v>
      </c>
      <c r="BL304" s="17" t="s">
        <v>124</v>
      </c>
      <c r="BM304" s="225" t="s">
        <v>399</v>
      </c>
    </row>
    <row r="305" s="12" customFormat="1" ht="22.8" customHeight="1">
      <c r="A305" s="12"/>
      <c r="B305" s="198"/>
      <c r="C305" s="199"/>
      <c r="D305" s="200" t="s">
        <v>74</v>
      </c>
      <c r="E305" s="211" t="s">
        <v>400</v>
      </c>
      <c r="F305" s="211" t="s">
        <v>401</v>
      </c>
      <c r="G305" s="199"/>
      <c r="H305" s="199"/>
      <c r="I305" s="202"/>
      <c r="J305" s="212">
        <f>BK305</f>
        <v>0</v>
      </c>
      <c r="K305" s="199"/>
      <c r="L305" s="203"/>
      <c r="M305" s="204"/>
      <c r="N305" s="205"/>
      <c r="O305" s="205"/>
      <c r="P305" s="206">
        <f>SUM(P306:P311)</f>
        <v>0</v>
      </c>
      <c r="Q305" s="205"/>
      <c r="R305" s="206">
        <f>SUM(R306:R311)</f>
        <v>0</v>
      </c>
      <c r="S305" s="205"/>
      <c r="T305" s="207">
        <f>SUM(T306:T311)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8" t="s">
        <v>80</v>
      </c>
      <c r="AT305" s="209" t="s">
        <v>74</v>
      </c>
      <c r="AU305" s="209" t="s">
        <v>80</v>
      </c>
      <c r="AY305" s="208" t="s">
        <v>117</v>
      </c>
      <c r="BK305" s="210">
        <f>SUM(BK306:BK311)</f>
        <v>0</v>
      </c>
    </row>
    <row r="306" s="2" customFormat="1" ht="24.15" customHeight="1">
      <c r="A306" s="38"/>
      <c r="B306" s="39"/>
      <c r="C306" s="213" t="s">
        <v>402</v>
      </c>
      <c r="D306" s="213" t="s">
        <v>120</v>
      </c>
      <c r="E306" s="214" t="s">
        <v>403</v>
      </c>
      <c r="F306" s="215" t="s">
        <v>404</v>
      </c>
      <c r="G306" s="216" t="s">
        <v>288</v>
      </c>
      <c r="H306" s="217">
        <v>1</v>
      </c>
      <c r="I306" s="218"/>
      <c r="J306" s="219">
        <f>ROUND(I306*H306,2)</f>
        <v>0</v>
      </c>
      <c r="K306" s="220"/>
      <c r="L306" s="44"/>
      <c r="M306" s="221" t="s">
        <v>1</v>
      </c>
      <c r="N306" s="222" t="s">
        <v>40</v>
      </c>
      <c r="O306" s="91"/>
      <c r="P306" s="223">
        <f>O306*H306</f>
        <v>0</v>
      </c>
      <c r="Q306" s="223">
        <v>0</v>
      </c>
      <c r="R306" s="223">
        <f>Q306*H306</f>
        <v>0</v>
      </c>
      <c r="S306" s="223">
        <v>0</v>
      </c>
      <c r="T306" s="224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5" t="s">
        <v>124</v>
      </c>
      <c r="AT306" s="225" t="s">
        <v>120</v>
      </c>
      <c r="AU306" s="225" t="s">
        <v>82</v>
      </c>
      <c r="AY306" s="17" t="s">
        <v>117</v>
      </c>
      <c r="BE306" s="226">
        <f>IF(N306="základní",J306,0)</f>
        <v>0</v>
      </c>
      <c r="BF306" s="226">
        <f>IF(N306="snížená",J306,0)</f>
        <v>0</v>
      </c>
      <c r="BG306" s="226">
        <f>IF(N306="zákl. přenesená",J306,0)</f>
        <v>0</v>
      </c>
      <c r="BH306" s="226">
        <f>IF(N306="sníž. přenesená",J306,0)</f>
        <v>0</v>
      </c>
      <c r="BI306" s="226">
        <f>IF(N306="nulová",J306,0)</f>
        <v>0</v>
      </c>
      <c r="BJ306" s="17" t="s">
        <v>80</v>
      </c>
      <c r="BK306" s="226">
        <f>ROUND(I306*H306,2)</f>
        <v>0</v>
      </c>
      <c r="BL306" s="17" t="s">
        <v>124</v>
      </c>
      <c r="BM306" s="225" t="s">
        <v>405</v>
      </c>
    </row>
    <row r="307" s="2" customFormat="1" ht="44.25" customHeight="1">
      <c r="A307" s="38"/>
      <c r="B307" s="39"/>
      <c r="C307" s="213" t="s">
        <v>406</v>
      </c>
      <c r="D307" s="213" t="s">
        <v>120</v>
      </c>
      <c r="E307" s="214" t="s">
        <v>407</v>
      </c>
      <c r="F307" s="215" t="s">
        <v>408</v>
      </c>
      <c r="G307" s="216" t="s">
        <v>288</v>
      </c>
      <c r="H307" s="217">
        <v>1</v>
      </c>
      <c r="I307" s="218"/>
      <c r="J307" s="219">
        <f>ROUND(I307*H307,2)</f>
        <v>0</v>
      </c>
      <c r="K307" s="220"/>
      <c r="L307" s="44"/>
      <c r="M307" s="221" t="s">
        <v>1</v>
      </c>
      <c r="N307" s="222" t="s">
        <v>40</v>
      </c>
      <c r="O307" s="91"/>
      <c r="P307" s="223">
        <f>O307*H307</f>
        <v>0</v>
      </c>
      <c r="Q307" s="223">
        <v>0</v>
      </c>
      <c r="R307" s="223">
        <f>Q307*H307</f>
        <v>0</v>
      </c>
      <c r="S307" s="223">
        <v>0</v>
      </c>
      <c r="T307" s="224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5" t="s">
        <v>124</v>
      </c>
      <c r="AT307" s="225" t="s">
        <v>120</v>
      </c>
      <c r="AU307" s="225" t="s">
        <v>82</v>
      </c>
      <c r="AY307" s="17" t="s">
        <v>117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7" t="s">
        <v>80</v>
      </c>
      <c r="BK307" s="226">
        <f>ROUND(I307*H307,2)</f>
        <v>0</v>
      </c>
      <c r="BL307" s="17" t="s">
        <v>124</v>
      </c>
      <c r="BM307" s="225" t="s">
        <v>409</v>
      </c>
    </row>
    <row r="308" s="2" customFormat="1" ht="44.25" customHeight="1">
      <c r="A308" s="38"/>
      <c r="B308" s="39"/>
      <c r="C308" s="213" t="s">
        <v>410</v>
      </c>
      <c r="D308" s="213" t="s">
        <v>120</v>
      </c>
      <c r="E308" s="214" t="s">
        <v>411</v>
      </c>
      <c r="F308" s="215" t="s">
        <v>412</v>
      </c>
      <c r="G308" s="216" t="s">
        <v>288</v>
      </c>
      <c r="H308" s="217">
        <v>6</v>
      </c>
      <c r="I308" s="218"/>
      <c r="J308" s="219">
        <f>ROUND(I308*H308,2)</f>
        <v>0</v>
      </c>
      <c r="K308" s="220"/>
      <c r="L308" s="44"/>
      <c r="M308" s="221" t="s">
        <v>1</v>
      </c>
      <c r="N308" s="222" t="s">
        <v>40</v>
      </c>
      <c r="O308" s="91"/>
      <c r="P308" s="223">
        <f>O308*H308</f>
        <v>0</v>
      </c>
      <c r="Q308" s="223">
        <v>0</v>
      </c>
      <c r="R308" s="223">
        <f>Q308*H308</f>
        <v>0</v>
      </c>
      <c r="S308" s="223">
        <v>0</v>
      </c>
      <c r="T308" s="224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5" t="s">
        <v>124</v>
      </c>
      <c r="AT308" s="225" t="s">
        <v>120</v>
      </c>
      <c r="AU308" s="225" t="s">
        <v>82</v>
      </c>
      <c r="AY308" s="17" t="s">
        <v>117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7" t="s">
        <v>80</v>
      </c>
      <c r="BK308" s="226">
        <f>ROUND(I308*H308,2)</f>
        <v>0</v>
      </c>
      <c r="BL308" s="17" t="s">
        <v>124</v>
      </c>
      <c r="BM308" s="225" t="s">
        <v>413</v>
      </c>
    </row>
    <row r="309" s="13" customFormat="1">
      <c r="A309" s="13"/>
      <c r="B309" s="227"/>
      <c r="C309" s="228"/>
      <c r="D309" s="229" t="s">
        <v>126</v>
      </c>
      <c r="E309" s="228"/>
      <c r="F309" s="231" t="s">
        <v>414</v>
      </c>
      <c r="G309" s="228"/>
      <c r="H309" s="232">
        <v>6</v>
      </c>
      <c r="I309" s="233"/>
      <c r="J309" s="228"/>
      <c r="K309" s="228"/>
      <c r="L309" s="234"/>
      <c r="M309" s="235"/>
      <c r="N309" s="236"/>
      <c r="O309" s="236"/>
      <c r="P309" s="236"/>
      <c r="Q309" s="236"/>
      <c r="R309" s="236"/>
      <c r="S309" s="236"/>
      <c r="T309" s="23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8" t="s">
        <v>126</v>
      </c>
      <c r="AU309" s="238" t="s">
        <v>82</v>
      </c>
      <c r="AV309" s="13" t="s">
        <v>82</v>
      </c>
      <c r="AW309" s="13" t="s">
        <v>4</v>
      </c>
      <c r="AX309" s="13" t="s">
        <v>80</v>
      </c>
      <c r="AY309" s="238" t="s">
        <v>117</v>
      </c>
    </row>
    <row r="310" s="2" customFormat="1" ht="24.15" customHeight="1">
      <c r="A310" s="38"/>
      <c r="B310" s="39"/>
      <c r="C310" s="213" t="s">
        <v>415</v>
      </c>
      <c r="D310" s="213" t="s">
        <v>120</v>
      </c>
      <c r="E310" s="214" t="s">
        <v>416</v>
      </c>
      <c r="F310" s="215" t="s">
        <v>417</v>
      </c>
      <c r="G310" s="216" t="s">
        <v>288</v>
      </c>
      <c r="H310" s="217">
        <v>7</v>
      </c>
      <c r="I310" s="218"/>
      <c r="J310" s="219">
        <f>ROUND(I310*H310,2)</f>
        <v>0</v>
      </c>
      <c r="K310" s="220"/>
      <c r="L310" s="44"/>
      <c r="M310" s="221" t="s">
        <v>1</v>
      </c>
      <c r="N310" s="222" t="s">
        <v>40</v>
      </c>
      <c r="O310" s="91"/>
      <c r="P310" s="223">
        <f>O310*H310</f>
        <v>0</v>
      </c>
      <c r="Q310" s="223">
        <v>0</v>
      </c>
      <c r="R310" s="223">
        <f>Q310*H310</f>
        <v>0</v>
      </c>
      <c r="S310" s="223">
        <v>0</v>
      </c>
      <c r="T310" s="224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5" t="s">
        <v>124</v>
      </c>
      <c r="AT310" s="225" t="s">
        <v>120</v>
      </c>
      <c r="AU310" s="225" t="s">
        <v>82</v>
      </c>
      <c r="AY310" s="17" t="s">
        <v>117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7" t="s">
        <v>80</v>
      </c>
      <c r="BK310" s="226">
        <f>ROUND(I310*H310,2)</f>
        <v>0</v>
      </c>
      <c r="BL310" s="17" t="s">
        <v>124</v>
      </c>
      <c r="BM310" s="225" t="s">
        <v>418</v>
      </c>
    </row>
    <row r="311" s="2" customFormat="1" ht="16.5" customHeight="1">
      <c r="A311" s="38"/>
      <c r="B311" s="39"/>
      <c r="C311" s="213" t="s">
        <v>419</v>
      </c>
      <c r="D311" s="213" t="s">
        <v>120</v>
      </c>
      <c r="E311" s="214" t="s">
        <v>420</v>
      </c>
      <c r="F311" s="215" t="s">
        <v>421</v>
      </c>
      <c r="G311" s="216" t="s">
        <v>422</v>
      </c>
      <c r="H311" s="217">
        <v>1</v>
      </c>
      <c r="I311" s="218"/>
      <c r="J311" s="219">
        <f>ROUND(I311*H311,2)</f>
        <v>0</v>
      </c>
      <c r="K311" s="220"/>
      <c r="L311" s="44"/>
      <c r="M311" s="221" t="s">
        <v>1</v>
      </c>
      <c r="N311" s="222" t="s">
        <v>40</v>
      </c>
      <c r="O311" s="91"/>
      <c r="P311" s="223">
        <f>O311*H311</f>
        <v>0</v>
      </c>
      <c r="Q311" s="223">
        <v>0</v>
      </c>
      <c r="R311" s="223">
        <f>Q311*H311</f>
        <v>0</v>
      </c>
      <c r="S311" s="223">
        <v>0</v>
      </c>
      <c r="T311" s="224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5" t="s">
        <v>124</v>
      </c>
      <c r="AT311" s="225" t="s">
        <v>120</v>
      </c>
      <c r="AU311" s="225" t="s">
        <v>82</v>
      </c>
      <c r="AY311" s="17" t="s">
        <v>117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7" t="s">
        <v>80</v>
      </c>
      <c r="BK311" s="226">
        <f>ROUND(I311*H311,2)</f>
        <v>0</v>
      </c>
      <c r="BL311" s="17" t="s">
        <v>124</v>
      </c>
      <c r="BM311" s="225" t="s">
        <v>423</v>
      </c>
    </row>
    <row r="312" s="12" customFormat="1" ht="22.8" customHeight="1">
      <c r="A312" s="12"/>
      <c r="B312" s="198"/>
      <c r="C312" s="199"/>
      <c r="D312" s="200" t="s">
        <v>74</v>
      </c>
      <c r="E312" s="211" t="s">
        <v>424</v>
      </c>
      <c r="F312" s="211" t="s">
        <v>425</v>
      </c>
      <c r="G312" s="199"/>
      <c r="H312" s="199"/>
      <c r="I312" s="202"/>
      <c r="J312" s="212">
        <f>BK312</f>
        <v>0</v>
      </c>
      <c r="K312" s="199"/>
      <c r="L312" s="203"/>
      <c r="M312" s="204"/>
      <c r="N312" s="205"/>
      <c r="O312" s="205"/>
      <c r="P312" s="206">
        <f>SUM(P313:P384)</f>
        <v>0</v>
      </c>
      <c r="Q312" s="205"/>
      <c r="R312" s="206">
        <f>SUM(R313:R384)</f>
        <v>0</v>
      </c>
      <c r="S312" s="205"/>
      <c r="T312" s="207">
        <f>SUM(T313:T384)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8" t="s">
        <v>80</v>
      </c>
      <c r="AT312" s="209" t="s">
        <v>74</v>
      </c>
      <c r="AU312" s="209" t="s">
        <v>80</v>
      </c>
      <c r="AY312" s="208" t="s">
        <v>117</v>
      </c>
      <c r="BK312" s="210">
        <f>SUM(BK313:BK384)</f>
        <v>0</v>
      </c>
    </row>
    <row r="313" s="2" customFormat="1" ht="37.8" customHeight="1">
      <c r="A313" s="38"/>
      <c r="B313" s="39"/>
      <c r="C313" s="213" t="s">
        <v>426</v>
      </c>
      <c r="D313" s="213" t="s">
        <v>120</v>
      </c>
      <c r="E313" s="214" t="s">
        <v>427</v>
      </c>
      <c r="F313" s="215" t="s">
        <v>428</v>
      </c>
      <c r="G313" s="216" t="s">
        <v>422</v>
      </c>
      <c r="H313" s="217">
        <v>1</v>
      </c>
      <c r="I313" s="218"/>
      <c r="J313" s="219">
        <f>ROUND(I313*H313,2)</f>
        <v>0</v>
      </c>
      <c r="K313" s="220"/>
      <c r="L313" s="44"/>
      <c r="M313" s="221" t="s">
        <v>1</v>
      </c>
      <c r="N313" s="222" t="s">
        <v>40</v>
      </c>
      <c r="O313" s="91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5" t="s">
        <v>124</v>
      </c>
      <c r="AT313" s="225" t="s">
        <v>120</v>
      </c>
      <c r="AU313" s="225" t="s">
        <v>82</v>
      </c>
      <c r="AY313" s="17" t="s">
        <v>117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7" t="s">
        <v>80</v>
      </c>
      <c r="BK313" s="226">
        <f>ROUND(I313*H313,2)</f>
        <v>0</v>
      </c>
      <c r="BL313" s="17" t="s">
        <v>124</v>
      </c>
      <c r="BM313" s="225" t="s">
        <v>429</v>
      </c>
    </row>
    <row r="314" s="13" customFormat="1">
      <c r="A314" s="13"/>
      <c r="B314" s="227"/>
      <c r="C314" s="228"/>
      <c r="D314" s="229" t="s">
        <v>126</v>
      </c>
      <c r="E314" s="230" t="s">
        <v>1</v>
      </c>
      <c r="F314" s="231" t="s">
        <v>80</v>
      </c>
      <c r="G314" s="228"/>
      <c r="H314" s="232">
        <v>1</v>
      </c>
      <c r="I314" s="233"/>
      <c r="J314" s="228"/>
      <c r="K314" s="228"/>
      <c r="L314" s="234"/>
      <c r="M314" s="235"/>
      <c r="N314" s="236"/>
      <c r="O314" s="236"/>
      <c r="P314" s="236"/>
      <c r="Q314" s="236"/>
      <c r="R314" s="236"/>
      <c r="S314" s="236"/>
      <c r="T314" s="23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8" t="s">
        <v>126</v>
      </c>
      <c r="AU314" s="238" t="s">
        <v>82</v>
      </c>
      <c r="AV314" s="13" t="s">
        <v>82</v>
      </c>
      <c r="AW314" s="13" t="s">
        <v>32</v>
      </c>
      <c r="AX314" s="13" t="s">
        <v>80</v>
      </c>
      <c r="AY314" s="238" t="s">
        <v>117</v>
      </c>
    </row>
    <row r="315" s="14" customFormat="1">
      <c r="A315" s="14"/>
      <c r="B315" s="239"/>
      <c r="C315" s="240"/>
      <c r="D315" s="229" t="s">
        <v>126</v>
      </c>
      <c r="E315" s="241" t="s">
        <v>1</v>
      </c>
      <c r="F315" s="242" t="s">
        <v>430</v>
      </c>
      <c r="G315" s="240"/>
      <c r="H315" s="241" t="s">
        <v>1</v>
      </c>
      <c r="I315" s="243"/>
      <c r="J315" s="240"/>
      <c r="K315" s="240"/>
      <c r="L315" s="244"/>
      <c r="M315" s="245"/>
      <c r="N315" s="246"/>
      <c r="O315" s="246"/>
      <c r="P315" s="246"/>
      <c r="Q315" s="246"/>
      <c r="R315" s="246"/>
      <c r="S315" s="246"/>
      <c r="T315" s="24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8" t="s">
        <v>126</v>
      </c>
      <c r="AU315" s="248" t="s">
        <v>82</v>
      </c>
      <c r="AV315" s="14" t="s">
        <v>80</v>
      </c>
      <c r="AW315" s="14" t="s">
        <v>32</v>
      </c>
      <c r="AX315" s="14" t="s">
        <v>75</v>
      </c>
      <c r="AY315" s="248" t="s">
        <v>117</v>
      </c>
    </row>
    <row r="316" s="14" customFormat="1">
      <c r="A316" s="14"/>
      <c r="B316" s="239"/>
      <c r="C316" s="240"/>
      <c r="D316" s="229" t="s">
        <v>126</v>
      </c>
      <c r="E316" s="241" t="s">
        <v>1</v>
      </c>
      <c r="F316" s="242" t="s">
        <v>431</v>
      </c>
      <c r="G316" s="240"/>
      <c r="H316" s="241" t="s">
        <v>1</v>
      </c>
      <c r="I316" s="243"/>
      <c r="J316" s="240"/>
      <c r="K316" s="240"/>
      <c r="L316" s="244"/>
      <c r="M316" s="245"/>
      <c r="N316" s="246"/>
      <c r="O316" s="246"/>
      <c r="P316" s="246"/>
      <c r="Q316" s="246"/>
      <c r="R316" s="246"/>
      <c r="S316" s="246"/>
      <c r="T316" s="24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8" t="s">
        <v>126</v>
      </c>
      <c r="AU316" s="248" t="s">
        <v>82</v>
      </c>
      <c r="AV316" s="14" t="s">
        <v>80</v>
      </c>
      <c r="AW316" s="14" t="s">
        <v>32</v>
      </c>
      <c r="AX316" s="14" t="s">
        <v>75</v>
      </c>
      <c r="AY316" s="248" t="s">
        <v>117</v>
      </c>
    </row>
    <row r="317" s="14" customFormat="1">
      <c r="A317" s="14"/>
      <c r="B317" s="239"/>
      <c r="C317" s="240"/>
      <c r="D317" s="229" t="s">
        <v>126</v>
      </c>
      <c r="E317" s="241" t="s">
        <v>1</v>
      </c>
      <c r="F317" s="242" t="s">
        <v>432</v>
      </c>
      <c r="G317" s="240"/>
      <c r="H317" s="241" t="s">
        <v>1</v>
      </c>
      <c r="I317" s="243"/>
      <c r="J317" s="240"/>
      <c r="K317" s="240"/>
      <c r="L317" s="244"/>
      <c r="M317" s="245"/>
      <c r="N317" s="246"/>
      <c r="O317" s="246"/>
      <c r="P317" s="246"/>
      <c r="Q317" s="246"/>
      <c r="R317" s="246"/>
      <c r="S317" s="246"/>
      <c r="T317" s="24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8" t="s">
        <v>126</v>
      </c>
      <c r="AU317" s="248" t="s">
        <v>82</v>
      </c>
      <c r="AV317" s="14" t="s">
        <v>80</v>
      </c>
      <c r="AW317" s="14" t="s">
        <v>32</v>
      </c>
      <c r="AX317" s="14" t="s">
        <v>75</v>
      </c>
      <c r="AY317" s="248" t="s">
        <v>117</v>
      </c>
    </row>
    <row r="318" s="14" customFormat="1">
      <c r="A318" s="14"/>
      <c r="B318" s="239"/>
      <c r="C318" s="240"/>
      <c r="D318" s="229" t="s">
        <v>126</v>
      </c>
      <c r="E318" s="241" t="s">
        <v>1</v>
      </c>
      <c r="F318" s="242" t="s">
        <v>433</v>
      </c>
      <c r="G318" s="240"/>
      <c r="H318" s="241" t="s">
        <v>1</v>
      </c>
      <c r="I318" s="243"/>
      <c r="J318" s="240"/>
      <c r="K318" s="240"/>
      <c r="L318" s="244"/>
      <c r="M318" s="245"/>
      <c r="N318" s="246"/>
      <c r="O318" s="246"/>
      <c r="P318" s="246"/>
      <c r="Q318" s="246"/>
      <c r="R318" s="246"/>
      <c r="S318" s="246"/>
      <c r="T318" s="24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8" t="s">
        <v>126</v>
      </c>
      <c r="AU318" s="248" t="s">
        <v>82</v>
      </c>
      <c r="AV318" s="14" t="s">
        <v>80</v>
      </c>
      <c r="AW318" s="14" t="s">
        <v>32</v>
      </c>
      <c r="AX318" s="14" t="s">
        <v>75</v>
      </c>
      <c r="AY318" s="248" t="s">
        <v>117</v>
      </c>
    </row>
    <row r="319" s="14" customFormat="1">
      <c r="A319" s="14"/>
      <c r="B319" s="239"/>
      <c r="C319" s="240"/>
      <c r="D319" s="229" t="s">
        <v>126</v>
      </c>
      <c r="E319" s="241" t="s">
        <v>1</v>
      </c>
      <c r="F319" s="242" t="s">
        <v>434</v>
      </c>
      <c r="G319" s="240"/>
      <c r="H319" s="241" t="s">
        <v>1</v>
      </c>
      <c r="I319" s="243"/>
      <c r="J319" s="240"/>
      <c r="K319" s="240"/>
      <c r="L319" s="244"/>
      <c r="M319" s="245"/>
      <c r="N319" s="246"/>
      <c r="O319" s="246"/>
      <c r="P319" s="246"/>
      <c r="Q319" s="246"/>
      <c r="R319" s="246"/>
      <c r="S319" s="246"/>
      <c r="T319" s="24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126</v>
      </c>
      <c r="AU319" s="248" t="s">
        <v>82</v>
      </c>
      <c r="AV319" s="14" t="s">
        <v>80</v>
      </c>
      <c r="AW319" s="14" t="s">
        <v>32</v>
      </c>
      <c r="AX319" s="14" t="s">
        <v>75</v>
      </c>
      <c r="AY319" s="248" t="s">
        <v>117</v>
      </c>
    </row>
    <row r="320" s="2" customFormat="1" ht="21.75" customHeight="1">
      <c r="A320" s="38"/>
      <c r="B320" s="39"/>
      <c r="C320" s="213" t="s">
        <v>435</v>
      </c>
      <c r="D320" s="213" t="s">
        <v>120</v>
      </c>
      <c r="E320" s="214" t="s">
        <v>436</v>
      </c>
      <c r="F320" s="215" t="s">
        <v>437</v>
      </c>
      <c r="G320" s="216" t="s">
        <v>422</v>
      </c>
      <c r="H320" s="217">
        <v>2</v>
      </c>
      <c r="I320" s="218"/>
      <c r="J320" s="219">
        <f>ROUND(I320*H320,2)</f>
        <v>0</v>
      </c>
      <c r="K320" s="220"/>
      <c r="L320" s="44"/>
      <c r="M320" s="221" t="s">
        <v>1</v>
      </c>
      <c r="N320" s="222" t="s">
        <v>40</v>
      </c>
      <c r="O320" s="91"/>
      <c r="P320" s="223">
        <f>O320*H320</f>
        <v>0</v>
      </c>
      <c r="Q320" s="223">
        <v>0</v>
      </c>
      <c r="R320" s="223">
        <f>Q320*H320</f>
        <v>0</v>
      </c>
      <c r="S320" s="223">
        <v>0</v>
      </c>
      <c r="T320" s="224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5" t="s">
        <v>124</v>
      </c>
      <c r="AT320" s="225" t="s">
        <v>120</v>
      </c>
      <c r="AU320" s="225" t="s">
        <v>82</v>
      </c>
      <c r="AY320" s="17" t="s">
        <v>117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7" t="s">
        <v>80</v>
      </c>
      <c r="BK320" s="226">
        <f>ROUND(I320*H320,2)</f>
        <v>0</v>
      </c>
      <c r="BL320" s="17" t="s">
        <v>124</v>
      </c>
      <c r="BM320" s="225" t="s">
        <v>438</v>
      </c>
    </row>
    <row r="321" s="13" customFormat="1">
      <c r="A321" s="13"/>
      <c r="B321" s="227"/>
      <c r="C321" s="228"/>
      <c r="D321" s="229" t="s">
        <v>126</v>
      </c>
      <c r="E321" s="230" t="s">
        <v>1</v>
      </c>
      <c r="F321" s="231" t="s">
        <v>439</v>
      </c>
      <c r="G321" s="228"/>
      <c r="H321" s="232">
        <v>2</v>
      </c>
      <c r="I321" s="233"/>
      <c r="J321" s="228"/>
      <c r="K321" s="228"/>
      <c r="L321" s="234"/>
      <c r="M321" s="235"/>
      <c r="N321" s="236"/>
      <c r="O321" s="236"/>
      <c r="P321" s="236"/>
      <c r="Q321" s="236"/>
      <c r="R321" s="236"/>
      <c r="S321" s="236"/>
      <c r="T321" s="23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8" t="s">
        <v>126</v>
      </c>
      <c r="AU321" s="238" t="s">
        <v>82</v>
      </c>
      <c r="AV321" s="13" t="s">
        <v>82</v>
      </c>
      <c r="AW321" s="13" t="s">
        <v>32</v>
      </c>
      <c r="AX321" s="13" t="s">
        <v>80</v>
      </c>
      <c r="AY321" s="238" t="s">
        <v>117</v>
      </c>
    </row>
    <row r="322" s="14" customFormat="1">
      <c r="A322" s="14"/>
      <c r="B322" s="239"/>
      <c r="C322" s="240"/>
      <c r="D322" s="229" t="s">
        <v>126</v>
      </c>
      <c r="E322" s="241" t="s">
        <v>1</v>
      </c>
      <c r="F322" s="242" t="s">
        <v>440</v>
      </c>
      <c r="G322" s="240"/>
      <c r="H322" s="241" t="s">
        <v>1</v>
      </c>
      <c r="I322" s="243"/>
      <c r="J322" s="240"/>
      <c r="K322" s="240"/>
      <c r="L322" s="244"/>
      <c r="M322" s="245"/>
      <c r="N322" s="246"/>
      <c r="O322" s="246"/>
      <c r="P322" s="246"/>
      <c r="Q322" s="246"/>
      <c r="R322" s="246"/>
      <c r="S322" s="246"/>
      <c r="T322" s="24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8" t="s">
        <v>126</v>
      </c>
      <c r="AU322" s="248" t="s">
        <v>82</v>
      </c>
      <c r="AV322" s="14" t="s">
        <v>80</v>
      </c>
      <c r="AW322" s="14" t="s">
        <v>32</v>
      </c>
      <c r="AX322" s="14" t="s">
        <v>75</v>
      </c>
      <c r="AY322" s="248" t="s">
        <v>117</v>
      </c>
    </row>
    <row r="323" s="14" customFormat="1">
      <c r="A323" s="14"/>
      <c r="B323" s="239"/>
      <c r="C323" s="240"/>
      <c r="D323" s="229" t="s">
        <v>126</v>
      </c>
      <c r="E323" s="241" t="s">
        <v>1</v>
      </c>
      <c r="F323" s="242" t="s">
        <v>441</v>
      </c>
      <c r="G323" s="240"/>
      <c r="H323" s="241" t="s">
        <v>1</v>
      </c>
      <c r="I323" s="243"/>
      <c r="J323" s="240"/>
      <c r="K323" s="240"/>
      <c r="L323" s="244"/>
      <c r="M323" s="245"/>
      <c r="N323" s="246"/>
      <c r="O323" s="246"/>
      <c r="P323" s="246"/>
      <c r="Q323" s="246"/>
      <c r="R323" s="246"/>
      <c r="S323" s="246"/>
      <c r="T323" s="24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8" t="s">
        <v>126</v>
      </c>
      <c r="AU323" s="248" t="s">
        <v>82</v>
      </c>
      <c r="AV323" s="14" t="s">
        <v>80</v>
      </c>
      <c r="AW323" s="14" t="s">
        <v>32</v>
      </c>
      <c r="AX323" s="14" t="s">
        <v>75</v>
      </c>
      <c r="AY323" s="248" t="s">
        <v>117</v>
      </c>
    </row>
    <row r="324" s="14" customFormat="1">
      <c r="A324" s="14"/>
      <c r="B324" s="239"/>
      <c r="C324" s="240"/>
      <c r="D324" s="229" t="s">
        <v>126</v>
      </c>
      <c r="E324" s="241" t="s">
        <v>1</v>
      </c>
      <c r="F324" s="242" t="s">
        <v>442</v>
      </c>
      <c r="G324" s="240"/>
      <c r="H324" s="241" t="s">
        <v>1</v>
      </c>
      <c r="I324" s="243"/>
      <c r="J324" s="240"/>
      <c r="K324" s="240"/>
      <c r="L324" s="244"/>
      <c r="M324" s="245"/>
      <c r="N324" s="246"/>
      <c r="O324" s="246"/>
      <c r="P324" s="246"/>
      <c r="Q324" s="246"/>
      <c r="R324" s="246"/>
      <c r="S324" s="246"/>
      <c r="T324" s="24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8" t="s">
        <v>126</v>
      </c>
      <c r="AU324" s="248" t="s">
        <v>82</v>
      </c>
      <c r="AV324" s="14" t="s">
        <v>80</v>
      </c>
      <c r="AW324" s="14" t="s">
        <v>32</v>
      </c>
      <c r="AX324" s="14" t="s">
        <v>75</v>
      </c>
      <c r="AY324" s="248" t="s">
        <v>117</v>
      </c>
    </row>
    <row r="325" s="14" customFormat="1">
      <c r="A325" s="14"/>
      <c r="B325" s="239"/>
      <c r="C325" s="240"/>
      <c r="D325" s="229" t="s">
        <v>126</v>
      </c>
      <c r="E325" s="241" t="s">
        <v>1</v>
      </c>
      <c r="F325" s="242" t="s">
        <v>443</v>
      </c>
      <c r="G325" s="240"/>
      <c r="H325" s="241" t="s">
        <v>1</v>
      </c>
      <c r="I325" s="243"/>
      <c r="J325" s="240"/>
      <c r="K325" s="240"/>
      <c r="L325" s="244"/>
      <c r="M325" s="245"/>
      <c r="N325" s="246"/>
      <c r="O325" s="246"/>
      <c r="P325" s="246"/>
      <c r="Q325" s="246"/>
      <c r="R325" s="246"/>
      <c r="S325" s="246"/>
      <c r="T325" s="24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8" t="s">
        <v>126</v>
      </c>
      <c r="AU325" s="248" t="s">
        <v>82</v>
      </c>
      <c r="AV325" s="14" t="s">
        <v>80</v>
      </c>
      <c r="AW325" s="14" t="s">
        <v>32</v>
      </c>
      <c r="AX325" s="14" t="s">
        <v>75</v>
      </c>
      <c r="AY325" s="248" t="s">
        <v>117</v>
      </c>
    </row>
    <row r="326" s="14" customFormat="1">
      <c r="A326" s="14"/>
      <c r="B326" s="239"/>
      <c r="C326" s="240"/>
      <c r="D326" s="229" t="s">
        <v>126</v>
      </c>
      <c r="E326" s="241" t="s">
        <v>1</v>
      </c>
      <c r="F326" s="242" t="s">
        <v>444</v>
      </c>
      <c r="G326" s="240"/>
      <c r="H326" s="241" t="s">
        <v>1</v>
      </c>
      <c r="I326" s="243"/>
      <c r="J326" s="240"/>
      <c r="K326" s="240"/>
      <c r="L326" s="244"/>
      <c r="M326" s="245"/>
      <c r="N326" s="246"/>
      <c r="O326" s="246"/>
      <c r="P326" s="246"/>
      <c r="Q326" s="246"/>
      <c r="R326" s="246"/>
      <c r="S326" s="246"/>
      <c r="T326" s="24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8" t="s">
        <v>126</v>
      </c>
      <c r="AU326" s="248" t="s">
        <v>82</v>
      </c>
      <c r="AV326" s="14" t="s">
        <v>80</v>
      </c>
      <c r="AW326" s="14" t="s">
        <v>32</v>
      </c>
      <c r="AX326" s="14" t="s">
        <v>75</v>
      </c>
      <c r="AY326" s="248" t="s">
        <v>117</v>
      </c>
    </row>
    <row r="327" s="14" customFormat="1">
      <c r="A327" s="14"/>
      <c r="B327" s="239"/>
      <c r="C327" s="240"/>
      <c r="D327" s="229" t="s">
        <v>126</v>
      </c>
      <c r="E327" s="241" t="s">
        <v>1</v>
      </c>
      <c r="F327" s="242" t="s">
        <v>445</v>
      </c>
      <c r="G327" s="240"/>
      <c r="H327" s="241" t="s">
        <v>1</v>
      </c>
      <c r="I327" s="243"/>
      <c r="J327" s="240"/>
      <c r="K327" s="240"/>
      <c r="L327" s="244"/>
      <c r="M327" s="245"/>
      <c r="N327" s="246"/>
      <c r="O327" s="246"/>
      <c r="P327" s="246"/>
      <c r="Q327" s="246"/>
      <c r="R327" s="246"/>
      <c r="S327" s="246"/>
      <c r="T327" s="247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8" t="s">
        <v>126</v>
      </c>
      <c r="AU327" s="248" t="s">
        <v>82</v>
      </c>
      <c r="AV327" s="14" t="s">
        <v>80</v>
      </c>
      <c r="AW327" s="14" t="s">
        <v>32</v>
      </c>
      <c r="AX327" s="14" t="s">
        <v>75</v>
      </c>
      <c r="AY327" s="248" t="s">
        <v>117</v>
      </c>
    </row>
    <row r="328" s="14" customFormat="1">
      <c r="A328" s="14"/>
      <c r="B328" s="239"/>
      <c r="C328" s="240"/>
      <c r="D328" s="229" t="s">
        <v>126</v>
      </c>
      <c r="E328" s="241" t="s">
        <v>1</v>
      </c>
      <c r="F328" s="242" t="s">
        <v>434</v>
      </c>
      <c r="G328" s="240"/>
      <c r="H328" s="241" t="s">
        <v>1</v>
      </c>
      <c r="I328" s="243"/>
      <c r="J328" s="240"/>
      <c r="K328" s="240"/>
      <c r="L328" s="244"/>
      <c r="M328" s="245"/>
      <c r="N328" s="246"/>
      <c r="O328" s="246"/>
      <c r="P328" s="246"/>
      <c r="Q328" s="246"/>
      <c r="R328" s="246"/>
      <c r="S328" s="246"/>
      <c r="T328" s="24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8" t="s">
        <v>126</v>
      </c>
      <c r="AU328" s="248" t="s">
        <v>82</v>
      </c>
      <c r="AV328" s="14" t="s">
        <v>80</v>
      </c>
      <c r="AW328" s="14" t="s">
        <v>32</v>
      </c>
      <c r="AX328" s="14" t="s">
        <v>75</v>
      </c>
      <c r="AY328" s="248" t="s">
        <v>117</v>
      </c>
    </row>
    <row r="329" s="2" customFormat="1" ht="16.5" customHeight="1">
      <c r="A329" s="38"/>
      <c r="B329" s="39"/>
      <c r="C329" s="213" t="s">
        <v>446</v>
      </c>
      <c r="D329" s="213" t="s">
        <v>120</v>
      </c>
      <c r="E329" s="214" t="s">
        <v>447</v>
      </c>
      <c r="F329" s="215" t="s">
        <v>448</v>
      </c>
      <c r="G329" s="216" t="s">
        <v>422</v>
      </c>
      <c r="H329" s="217">
        <v>1</v>
      </c>
      <c r="I329" s="218"/>
      <c r="J329" s="219">
        <f>ROUND(I329*H329,2)</f>
        <v>0</v>
      </c>
      <c r="K329" s="220"/>
      <c r="L329" s="44"/>
      <c r="M329" s="221" t="s">
        <v>1</v>
      </c>
      <c r="N329" s="222" t="s">
        <v>40</v>
      </c>
      <c r="O329" s="91"/>
      <c r="P329" s="223">
        <f>O329*H329</f>
        <v>0</v>
      </c>
      <c r="Q329" s="223">
        <v>0</v>
      </c>
      <c r="R329" s="223">
        <f>Q329*H329</f>
        <v>0</v>
      </c>
      <c r="S329" s="223">
        <v>0</v>
      </c>
      <c r="T329" s="224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5" t="s">
        <v>124</v>
      </c>
      <c r="AT329" s="225" t="s">
        <v>120</v>
      </c>
      <c r="AU329" s="225" t="s">
        <v>82</v>
      </c>
      <c r="AY329" s="17" t="s">
        <v>117</v>
      </c>
      <c r="BE329" s="226">
        <f>IF(N329="základní",J329,0)</f>
        <v>0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7" t="s">
        <v>80</v>
      </c>
      <c r="BK329" s="226">
        <f>ROUND(I329*H329,2)</f>
        <v>0</v>
      </c>
      <c r="BL329" s="17" t="s">
        <v>124</v>
      </c>
      <c r="BM329" s="225" t="s">
        <v>449</v>
      </c>
    </row>
    <row r="330" s="13" customFormat="1">
      <c r="A330" s="13"/>
      <c r="B330" s="227"/>
      <c r="C330" s="228"/>
      <c r="D330" s="229" t="s">
        <v>126</v>
      </c>
      <c r="E330" s="230" t="s">
        <v>1</v>
      </c>
      <c r="F330" s="231" t="s">
        <v>80</v>
      </c>
      <c r="G330" s="228"/>
      <c r="H330" s="232">
        <v>1</v>
      </c>
      <c r="I330" s="233"/>
      <c r="J330" s="228"/>
      <c r="K330" s="228"/>
      <c r="L330" s="234"/>
      <c r="M330" s="235"/>
      <c r="N330" s="236"/>
      <c r="O330" s="236"/>
      <c r="P330" s="236"/>
      <c r="Q330" s="236"/>
      <c r="R330" s="236"/>
      <c r="S330" s="236"/>
      <c r="T330" s="23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8" t="s">
        <v>126</v>
      </c>
      <c r="AU330" s="238" t="s">
        <v>82</v>
      </c>
      <c r="AV330" s="13" t="s">
        <v>82</v>
      </c>
      <c r="AW330" s="13" t="s">
        <v>32</v>
      </c>
      <c r="AX330" s="13" t="s">
        <v>80</v>
      </c>
      <c r="AY330" s="238" t="s">
        <v>117</v>
      </c>
    </row>
    <row r="331" s="14" customFormat="1">
      <c r="A331" s="14"/>
      <c r="B331" s="239"/>
      <c r="C331" s="240"/>
      <c r="D331" s="229" t="s">
        <v>126</v>
      </c>
      <c r="E331" s="241" t="s">
        <v>1</v>
      </c>
      <c r="F331" s="242" t="s">
        <v>450</v>
      </c>
      <c r="G331" s="240"/>
      <c r="H331" s="241" t="s">
        <v>1</v>
      </c>
      <c r="I331" s="243"/>
      <c r="J331" s="240"/>
      <c r="K331" s="240"/>
      <c r="L331" s="244"/>
      <c r="M331" s="245"/>
      <c r="N331" s="246"/>
      <c r="O331" s="246"/>
      <c r="P331" s="246"/>
      <c r="Q331" s="246"/>
      <c r="R331" s="246"/>
      <c r="S331" s="246"/>
      <c r="T331" s="247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8" t="s">
        <v>126</v>
      </c>
      <c r="AU331" s="248" t="s">
        <v>82</v>
      </c>
      <c r="AV331" s="14" t="s">
        <v>80</v>
      </c>
      <c r="AW331" s="14" t="s">
        <v>32</v>
      </c>
      <c r="AX331" s="14" t="s">
        <v>75</v>
      </c>
      <c r="AY331" s="248" t="s">
        <v>117</v>
      </c>
    </row>
    <row r="332" s="14" customFormat="1">
      <c r="A332" s="14"/>
      <c r="B332" s="239"/>
      <c r="C332" s="240"/>
      <c r="D332" s="229" t="s">
        <v>126</v>
      </c>
      <c r="E332" s="241" t="s">
        <v>1</v>
      </c>
      <c r="F332" s="242" t="s">
        <v>451</v>
      </c>
      <c r="G332" s="240"/>
      <c r="H332" s="241" t="s">
        <v>1</v>
      </c>
      <c r="I332" s="243"/>
      <c r="J332" s="240"/>
      <c r="K332" s="240"/>
      <c r="L332" s="244"/>
      <c r="M332" s="245"/>
      <c r="N332" s="246"/>
      <c r="O332" s="246"/>
      <c r="P332" s="246"/>
      <c r="Q332" s="246"/>
      <c r="R332" s="246"/>
      <c r="S332" s="246"/>
      <c r="T332" s="247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8" t="s">
        <v>126</v>
      </c>
      <c r="AU332" s="248" t="s">
        <v>82</v>
      </c>
      <c r="AV332" s="14" t="s">
        <v>80</v>
      </c>
      <c r="AW332" s="14" t="s">
        <v>32</v>
      </c>
      <c r="AX332" s="14" t="s">
        <v>75</v>
      </c>
      <c r="AY332" s="248" t="s">
        <v>117</v>
      </c>
    </row>
    <row r="333" s="14" customFormat="1">
      <c r="A333" s="14"/>
      <c r="B333" s="239"/>
      <c r="C333" s="240"/>
      <c r="D333" s="229" t="s">
        <v>126</v>
      </c>
      <c r="E333" s="241" t="s">
        <v>1</v>
      </c>
      <c r="F333" s="242" t="s">
        <v>452</v>
      </c>
      <c r="G333" s="240"/>
      <c r="H333" s="241" t="s">
        <v>1</v>
      </c>
      <c r="I333" s="243"/>
      <c r="J333" s="240"/>
      <c r="K333" s="240"/>
      <c r="L333" s="244"/>
      <c r="M333" s="245"/>
      <c r="N333" s="246"/>
      <c r="O333" s="246"/>
      <c r="P333" s="246"/>
      <c r="Q333" s="246"/>
      <c r="R333" s="246"/>
      <c r="S333" s="246"/>
      <c r="T333" s="247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8" t="s">
        <v>126</v>
      </c>
      <c r="AU333" s="248" t="s">
        <v>82</v>
      </c>
      <c r="AV333" s="14" t="s">
        <v>80</v>
      </c>
      <c r="AW333" s="14" t="s">
        <v>32</v>
      </c>
      <c r="AX333" s="14" t="s">
        <v>75</v>
      </c>
      <c r="AY333" s="248" t="s">
        <v>117</v>
      </c>
    </row>
    <row r="334" s="14" customFormat="1">
      <c r="A334" s="14"/>
      <c r="B334" s="239"/>
      <c r="C334" s="240"/>
      <c r="D334" s="229" t="s">
        <v>126</v>
      </c>
      <c r="E334" s="241" t="s">
        <v>1</v>
      </c>
      <c r="F334" s="242" t="s">
        <v>453</v>
      </c>
      <c r="G334" s="240"/>
      <c r="H334" s="241" t="s">
        <v>1</v>
      </c>
      <c r="I334" s="243"/>
      <c r="J334" s="240"/>
      <c r="K334" s="240"/>
      <c r="L334" s="244"/>
      <c r="M334" s="245"/>
      <c r="N334" s="246"/>
      <c r="O334" s="246"/>
      <c r="P334" s="246"/>
      <c r="Q334" s="246"/>
      <c r="R334" s="246"/>
      <c r="S334" s="246"/>
      <c r="T334" s="24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8" t="s">
        <v>126</v>
      </c>
      <c r="AU334" s="248" t="s">
        <v>82</v>
      </c>
      <c r="AV334" s="14" t="s">
        <v>80</v>
      </c>
      <c r="AW334" s="14" t="s">
        <v>32</v>
      </c>
      <c r="AX334" s="14" t="s">
        <v>75</v>
      </c>
      <c r="AY334" s="248" t="s">
        <v>117</v>
      </c>
    </row>
    <row r="335" s="14" customFormat="1">
      <c r="A335" s="14"/>
      <c r="B335" s="239"/>
      <c r="C335" s="240"/>
      <c r="D335" s="229" t="s">
        <v>126</v>
      </c>
      <c r="E335" s="241" t="s">
        <v>1</v>
      </c>
      <c r="F335" s="242" t="s">
        <v>444</v>
      </c>
      <c r="G335" s="240"/>
      <c r="H335" s="241" t="s">
        <v>1</v>
      </c>
      <c r="I335" s="243"/>
      <c r="J335" s="240"/>
      <c r="K335" s="240"/>
      <c r="L335" s="244"/>
      <c r="M335" s="245"/>
      <c r="N335" s="246"/>
      <c r="O335" s="246"/>
      <c r="P335" s="246"/>
      <c r="Q335" s="246"/>
      <c r="R335" s="246"/>
      <c r="S335" s="246"/>
      <c r="T335" s="247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8" t="s">
        <v>126</v>
      </c>
      <c r="AU335" s="248" t="s">
        <v>82</v>
      </c>
      <c r="AV335" s="14" t="s">
        <v>80</v>
      </c>
      <c r="AW335" s="14" t="s">
        <v>32</v>
      </c>
      <c r="AX335" s="14" t="s">
        <v>75</v>
      </c>
      <c r="AY335" s="248" t="s">
        <v>117</v>
      </c>
    </row>
    <row r="336" s="14" customFormat="1">
      <c r="A336" s="14"/>
      <c r="B336" s="239"/>
      <c r="C336" s="240"/>
      <c r="D336" s="229" t="s">
        <v>126</v>
      </c>
      <c r="E336" s="241" t="s">
        <v>1</v>
      </c>
      <c r="F336" s="242" t="s">
        <v>454</v>
      </c>
      <c r="G336" s="240"/>
      <c r="H336" s="241" t="s">
        <v>1</v>
      </c>
      <c r="I336" s="243"/>
      <c r="J336" s="240"/>
      <c r="K336" s="240"/>
      <c r="L336" s="244"/>
      <c r="M336" s="245"/>
      <c r="N336" s="246"/>
      <c r="O336" s="246"/>
      <c r="P336" s="246"/>
      <c r="Q336" s="246"/>
      <c r="R336" s="246"/>
      <c r="S336" s="246"/>
      <c r="T336" s="24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8" t="s">
        <v>126</v>
      </c>
      <c r="AU336" s="248" t="s">
        <v>82</v>
      </c>
      <c r="AV336" s="14" t="s">
        <v>80</v>
      </c>
      <c r="AW336" s="14" t="s">
        <v>32</v>
      </c>
      <c r="AX336" s="14" t="s">
        <v>75</v>
      </c>
      <c r="AY336" s="248" t="s">
        <v>117</v>
      </c>
    </row>
    <row r="337" s="14" customFormat="1">
      <c r="A337" s="14"/>
      <c r="B337" s="239"/>
      <c r="C337" s="240"/>
      <c r="D337" s="229" t="s">
        <v>126</v>
      </c>
      <c r="E337" s="241" t="s">
        <v>1</v>
      </c>
      <c r="F337" s="242" t="s">
        <v>455</v>
      </c>
      <c r="G337" s="240"/>
      <c r="H337" s="241" t="s">
        <v>1</v>
      </c>
      <c r="I337" s="243"/>
      <c r="J337" s="240"/>
      <c r="K337" s="240"/>
      <c r="L337" s="244"/>
      <c r="M337" s="245"/>
      <c r="N337" s="246"/>
      <c r="O337" s="246"/>
      <c r="P337" s="246"/>
      <c r="Q337" s="246"/>
      <c r="R337" s="246"/>
      <c r="S337" s="246"/>
      <c r="T337" s="24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8" t="s">
        <v>126</v>
      </c>
      <c r="AU337" s="248" t="s">
        <v>82</v>
      </c>
      <c r="AV337" s="14" t="s">
        <v>80</v>
      </c>
      <c r="AW337" s="14" t="s">
        <v>32</v>
      </c>
      <c r="AX337" s="14" t="s">
        <v>75</v>
      </c>
      <c r="AY337" s="248" t="s">
        <v>117</v>
      </c>
    </row>
    <row r="338" s="14" customFormat="1">
      <c r="A338" s="14"/>
      <c r="B338" s="239"/>
      <c r="C338" s="240"/>
      <c r="D338" s="229" t="s">
        <v>126</v>
      </c>
      <c r="E338" s="241" t="s">
        <v>1</v>
      </c>
      <c r="F338" s="242" t="s">
        <v>445</v>
      </c>
      <c r="G338" s="240"/>
      <c r="H338" s="241" t="s">
        <v>1</v>
      </c>
      <c r="I338" s="243"/>
      <c r="J338" s="240"/>
      <c r="K338" s="240"/>
      <c r="L338" s="244"/>
      <c r="M338" s="245"/>
      <c r="N338" s="246"/>
      <c r="O338" s="246"/>
      <c r="P338" s="246"/>
      <c r="Q338" s="246"/>
      <c r="R338" s="246"/>
      <c r="S338" s="246"/>
      <c r="T338" s="24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8" t="s">
        <v>126</v>
      </c>
      <c r="AU338" s="248" t="s">
        <v>82</v>
      </c>
      <c r="AV338" s="14" t="s">
        <v>80</v>
      </c>
      <c r="AW338" s="14" t="s">
        <v>32</v>
      </c>
      <c r="AX338" s="14" t="s">
        <v>75</v>
      </c>
      <c r="AY338" s="248" t="s">
        <v>117</v>
      </c>
    </row>
    <row r="339" s="14" customFormat="1">
      <c r="A339" s="14"/>
      <c r="B339" s="239"/>
      <c r="C339" s="240"/>
      <c r="D339" s="229" t="s">
        <v>126</v>
      </c>
      <c r="E339" s="241" t="s">
        <v>1</v>
      </c>
      <c r="F339" s="242" t="s">
        <v>434</v>
      </c>
      <c r="G339" s="240"/>
      <c r="H339" s="241" t="s">
        <v>1</v>
      </c>
      <c r="I339" s="243"/>
      <c r="J339" s="240"/>
      <c r="K339" s="240"/>
      <c r="L339" s="244"/>
      <c r="M339" s="245"/>
      <c r="N339" s="246"/>
      <c r="O339" s="246"/>
      <c r="P339" s="246"/>
      <c r="Q339" s="246"/>
      <c r="R339" s="246"/>
      <c r="S339" s="246"/>
      <c r="T339" s="24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8" t="s">
        <v>126</v>
      </c>
      <c r="AU339" s="248" t="s">
        <v>82</v>
      </c>
      <c r="AV339" s="14" t="s">
        <v>80</v>
      </c>
      <c r="AW339" s="14" t="s">
        <v>32</v>
      </c>
      <c r="AX339" s="14" t="s">
        <v>75</v>
      </c>
      <c r="AY339" s="248" t="s">
        <v>117</v>
      </c>
    </row>
    <row r="340" s="2" customFormat="1" ht="21.75" customHeight="1">
      <c r="A340" s="38"/>
      <c r="B340" s="39"/>
      <c r="C340" s="213" t="s">
        <v>456</v>
      </c>
      <c r="D340" s="213" t="s">
        <v>120</v>
      </c>
      <c r="E340" s="214" t="s">
        <v>457</v>
      </c>
      <c r="F340" s="215" t="s">
        <v>458</v>
      </c>
      <c r="G340" s="216" t="s">
        <v>422</v>
      </c>
      <c r="H340" s="217">
        <v>1</v>
      </c>
      <c r="I340" s="218"/>
      <c r="J340" s="219">
        <f>ROUND(I340*H340,2)</f>
        <v>0</v>
      </c>
      <c r="K340" s="220"/>
      <c r="L340" s="44"/>
      <c r="M340" s="221" t="s">
        <v>1</v>
      </c>
      <c r="N340" s="222" t="s">
        <v>40</v>
      </c>
      <c r="O340" s="91"/>
      <c r="P340" s="223">
        <f>O340*H340</f>
        <v>0</v>
      </c>
      <c r="Q340" s="223">
        <v>0</v>
      </c>
      <c r="R340" s="223">
        <f>Q340*H340</f>
        <v>0</v>
      </c>
      <c r="S340" s="223">
        <v>0</v>
      </c>
      <c r="T340" s="224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5" t="s">
        <v>124</v>
      </c>
      <c r="AT340" s="225" t="s">
        <v>120</v>
      </c>
      <c r="AU340" s="225" t="s">
        <v>82</v>
      </c>
      <c r="AY340" s="17" t="s">
        <v>117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7" t="s">
        <v>80</v>
      </c>
      <c r="BK340" s="226">
        <f>ROUND(I340*H340,2)</f>
        <v>0</v>
      </c>
      <c r="BL340" s="17" t="s">
        <v>124</v>
      </c>
      <c r="BM340" s="225" t="s">
        <v>459</v>
      </c>
    </row>
    <row r="341" s="13" customFormat="1">
      <c r="A341" s="13"/>
      <c r="B341" s="227"/>
      <c r="C341" s="228"/>
      <c r="D341" s="229" t="s">
        <v>126</v>
      </c>
      <c r="E341" s="230" t="s">
        <v>1</v>
      </c>
      <c r="F341" s="231" t="s">
        <v>80</v>
      </c>
      <c r="G341" s="228"/>
      <c r="H341" s="232">
        <v>1</v>
      </c>
      <c r="I341" s="233"/>
      <c r="J341" s="228"/>
      <c r="K341" s="228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126</v>
      </c>
      <c r="AU341" s="238" t="s">
        <v>82</v>
      </c>
      <c r="AV341" s="13" t="s">
        <v>82</v>
      </c>
      <c r="AW341" s="13" t="s">
        <v>32</v>
      </c>
      <c r="AX341" s="13" t="s">
        <v>80</v>
      </c>
      <c r="AY341" s="238" t="s">
        <v>117</v>
      </c>
    </row>
    <row r="342" s="14" customFormat="1">
      <c r="A342" s="14"/>
      <c r="B342" s="239"/>
      <c r="C342" s="240"/>
      <c r="D342" s="229" t="s">
        <v>126</v>
      </c>
      <c r="E342" s="241" t="s">
        <v>1</v>
      </c>
      <c r="F342" s="242" t="s">
        <v>460</v>
      </c>
      <c r="G342" s="240"/>
      <c r="H342" s="241" t="s">
        <v>1</v>
      </c>
      <c r="I342" s="243"/>
      <c r="J342" s="240"/>
      <c r="K342" s="240"/>
      <c r="L342" s="244"/>
      <c r="M342" s="245"/>
      <c r="N342" s="246"/>
      <c r="O342" s="246"/>
      <c r="P342" s="246"/>
      <c r="Q342" s="246"/>
      <c r="R342" s="246"/>
      <c r="S342" s="246"/>
      <c r="T342" s="24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8" t="s">
        <v>126</v>
      </c>
      <c r="AU342" s="248" t="s">
        <v>82</v>
      </c>
      <c r="AV342" s="14" t="s">
        <v>80</v>
      </c>
      <c r="AW342" s="14" t="s">
        <v>32</v>
      </c>
      <c r="AX342" s="14" t="s">
        <v>75</v>
      </c>
      <c r="AY342" s="248" t="s">
        <v>117</v>
      </c>
    </row>
    <row r="343" s="14" customFormat="1">
      <c r="A343" s="14"/>
      <c r="B343" s="239"/>
      <c r="C343" s="240"/>
      <c r="D343" s="229" t="s">
        <v>126</v>
      </c>
      <c r="E343" s="241" t="s">
        <v>1</v>
      </c>
      <c r="F343" s="242" t="s">
        <v>461</v>
      </c>
      <c r="G343" s="240"/>
      <c r="H343" s="241" t="s">
        <v>1</v>
      </c>
      <c r="I343" s="243"/>
      <c r="J343" s="240"/>
      <c r="K343" s="240"/>
      <c r="L343" s="244"/>
      <c r="M343" s="245"/>
      <c r="N343" s="246"/>
      <c r="O343" s="246"/>
      <c r="P343" s="246"/>
      <c r="Q343" s="246"/>
      <c r="R343" s="246"/>
      <c r="S343" s="246"/>
      <c r="T343" s="24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8" t="s">
        <v>126</v>
      </c>
      <c r="AU343" s="248" t="s">
        <v>82</v>
      </c>
      <c r="AV343" s="14" t="s">
        <v>80</v>
      </c>
      <c r="AW343" s="14" t="s">
        <v>32</v>
      </c>
      <c r="AX343" s="14" t="s">
        <v>75</v>
      </c>
      <c r="AY343" s="248" t="s">
        <v>117</v>
      </c>
    </row>
    <row r="344" s="14" customFormat="1">
      <c r="A344" s="14"/>
      <c r="B344" s="239"/>
      <c r="C344" s="240"/>
      <c r="D344" s="229" t="s">
        <v>126</v>
      </c>
      <c r="E344" s="241" t="s">
        <v>1</v>
      </c>
      <c r="F344" s="242" t="s">
        <v>462</v>
      </c>
      <c r="G344" s="240"/>
      <c r="H344" s="241" t="s">
        <v>1</v>
      </c>
      <c r="I344" s="243"/>
      <c r="J344" s="240"/>
      <c r="K344" s="240"/>
      <c r="L344" s="244"/>
      <c r="M344" s="245"/>
      <c r="N344" s="246"/>
      <c r="O344" s="246"/>
      <c r="P344" s="246"/>
      <c r="Q344" s="246"/>
      <c r="R344" s="246"/>
      <c r="S344" s="246"/>
      <c r="T344" s="24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8" t="s">
        <v>126</v>
      </c>
      <c r="AU344" s="248" t="s">
        <v>82</v>
      </c>
      <c r="AV344" s="14" t="s">
        <v>80</v>
      </c>
      <c r="AW344" s="14" t="s">
        <v>32</v>
      </c>
      <c r="AX344" s="14" t="s">
        <v>75</v>
      </c>
      <c r="AY344" s="248" t="s">
        <v>117</v>
      </c>
    </row>
    <row r="345" s="14" customFormat="1">
      <c r="A345" s="14"/>
      <c r="B345" s="239"/>
      <c r="C345" s="240"/>
      <c r="D345" s="229" t="s">
        <v>126</v>
      </c>
      <c r="E345" s="241" t="s">
        <v>1</v>
      </c>
      <c r="F345" s="242" t="s">
        <v>463</v>
      </c>
      <c r="G345" s="240"/>
      <c r="H345" s="241" t="s">
        <v>1</v>
      </c>
      <c r="I345" s="243"/>
      <c r="J345" s="240"/>
      <c r="K345" s="240"/>
      <c r="L345" s="244"/>
      <c r="M345" s="245"/>
      <c r="N345" s="246"/>
      <c r="O345" s="246"/>
      <c r="P345" s="246"/>
      <c r="Q345" s="246"/>
      <c r="R345" s="246"/>
      <c r="S345" s="246"/>
      <c r="T345" s="24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8" t="s">
        <v>126</v>
      </c>
      <c r="AU345" s="248" t="s">
        <v>82</v>
      </c>
      <c r="AV345" s="14" t="s">
        <v>80</v>
      </c>
      <c r="AW345" s="14" t="s">
        <v>32</v>
      </c>
      <c r="AX345" s="14" t="s">
        <v>75</v>
      </c>
      <c r="AY345" s="248" t="s">
        <v>117</v>
      </c>
    </row>
    <row r="346" s="14" customFormat="1">
      <c r="A346" s="14"/>
      <c r="B346" s="239"/>
      <c r="C346" s="240"/>
      <c r="D346" s="229" t="s">
        <v>126</v>
      </c>
      <c r="E346" s="241" t="s">
        <v>1</v>
      </c>
      <c r="F346" s="242" t="s">
        <v>464</v>
      </c>
      <c r="G346" s="240"/>
      <c r="H346" s="241" t="s">
        <v>1</v>
      </c>
      <c r="I346" s="243"/>
      <c r="J346" s="240"/>
      <c r="K346" s="240"/>
      <c r="L346" s="244"/>
      <c r="M346" s="245"/>
      <c r="N346" s="246"/>
      <c r="O346" s="246"/>
      <c r="P346" s="246"/>
      <c r="Q346" s="246"/>
      <c r="R346" s="246"/>
      <c r="S346" s="246"/>
      <c r="T346" s="24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8" t="s">
        <v>126</v>
      </c>
      <c r="AU346" s="248" t="s">
        <v>82</v>
      </c>
      <c r="AV346" s="14" t="s">
        <v>80</v>
      </c>
      <c r="AW346" s="14" t="s">
        <v>32</v>
      </c>
      <c r="AX346" s="14" t="s">
        <v>75</v>
      </c>
      <c r="AY346" s="248" t="s">
        <v>117</v>
      </c>
    </row>
    <row r="347" s="14" customFormat="1">
      <c r="A347" s="14"/>
      <c r="B347" s="239"/>
      <c r="C347" s="240"/>
      <c r="D347" s="229" t="s">
        <v>126</v>
      </c>
      <c r="E347" s="241" t="s">
        <v>1</v>
      </c>
      <c r="F347" s="242" t="s">
        <v>465</v>
      </c>
      <c r="G347" s="240"/>
      <c r="H347" s="241" t="s">
        <v>1</v>
      </c>
      <c r="I347" s="243"/>
      <c r="J347" s="240"/>
      <c r="K347" s="240"/>
      <c r="L347" s="244"/>
      <c r="M347" s="245"/>
      <c r="N347" s="246"/>
      <c r="O347" s="246"/>
      <c r="P347" s="246"/>
      <c r="Q347" s="246"/>
      <c r="R347" s="246"/>
      <c r="S347" s="246"/>
      <c r="T347" s="247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8" t="s">
        <v>126</v>
      </c>
      <c r="AU347" s="248" t="s">
        <v>82</v>
      </c>
      <c r="AV347" s="14" t="s">
        <v>80</v>
      </c>
      <c r="AW347" s="14" t="s">
        <v>32</v>
      </c>
      <c r="AX347" s="14" t="s">
        <v>75</v>
      </c>
      <c r="AY347" s="248" t="s">
        <v>117</v>
      </c>
    </row>
    <row r="348" s="14" customFormat="1">
      <c r="A348" s="14"/>
      <c r="B348" s="239"/>
      <c r="C348" s="240"/>
      <c r="D348" s="229" t="s">
        <v>126</v>
      </c>
      <c r="E348" s="241" t="s">
        <v>1</v>
      </c>
      <c r="F348" s="242" t="s">
        <v>466</v>
      </c>
      <c r="G348" s="240"/>
      <c r="H348" s="241" t="s">
        <v>1</v>
      </c>
      <c r="I348" s="243"/>
      <c r="J348" s="240"/>
      <c r="K348" s="240"/>
      <c r="L348" s="244"/>
      <c r="M348" s="245"/>
      <c r="N348" s="246"/>
      <c r="O348" s="246"/>
      <c r="P348" s="246"/>
      <c r="Q348" s="246"/>
      <c r="R348" s="246"/>
      <c r="S348" s="246"/>
      <c r="T348" s="24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8" t="s">
        <v>126</v>
      </c>
      <c r="AU348" s="248" t="s">
        <v>82</v>
      </c>
      <c r="AV348" s="14" t="s">
        <v>80</v>
      </c>
      <c r="AW348" s="14" t="s">
        <v>32</v>
      </c>
      <c r="AX348" s="14" t="s">
        <v>75</v>
      </c>
      <c r="AY348" s="248" t="s">
        <v>117</v>
      </c>
    </row>
    <row r="349" s="14" customFormat="1">
      <c r="A349" s="14"/>
      <c r="B349" s="239"/>
      <c r="C349" s="240"/>
      <c r="D349" s="229" t="s">
        <v>126</v>
      </c>
      <c r="E349" s="241" t="s">
        <v>1</v>
      </c>
      <c r="F349" s="242" t="s">
        <v>434</v>
      </c>
      <c r="G349" s="240"/>
      <c r="H349" s="241" t="s">
        <v>1</v>
      </c>
      <c r="I349" s="243"/>
      <c r="J349" s="240"/>
      <c r="K349" s="240"/>
      <c r="L349" s="244"/>
      <c r="M349" s="245"/>
      <c r="N349" s="246"/>
      <c r="O349" s="246"/>
      <c r="P349" s="246"/>
      <c r="Q349" s="246"/>
      <c r="R349" s="246"/>
      <c r="S349" s="246"/>
      <c r="T349" s="247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8" t="s">
        <v>126</v>
      </c>
      <c r="AU349" s="248" t="s">
        <v>82</v>
      </c>
      <c r="AV349" s="14" t="s">
        <v>80</v>
      </c>
      <c r="AW349" s="14" t="s">
        <v>32</v>
      </c>
      <c r="AX349" s="14" t="s">
        <v>75</v>
      </c>
      <c r="AY349" s="248" t="s">
        <v>117</v>
      </c>
    </row>
    <row r="350" s="2" customFormat="1" ht="16.5" customHeight="1">
      <c r="A350" s="38"/>
      <c r="B350" s="39"/>
      <c r="C350" s="213" t="s">
        <v>467</v>
      </c>
      <c r="D350" s="213" t="s">
        <v>120</v>
      </c>
      <c r="E350" s="214" t="s">
        <v>468</v>
      </c>
      <c r="F350" s="215" t="s">
        <v>469</v>
      </c>
      <c r="G350" s="216" t="s">
        <v>288</v>
      </c>
      <c r="H350" s="217">
        <v>1</v>
      </c>
      <c r="I350" s="218"/>
      <c r="J350" s="219">
        <f>ROUND(I350*H350,2)</f>
        <v>0</v>
      </c>
      <c r="K350" s="220"/>
      <c r="L350" s="44"/>
      <c r="M350" s="221" t="s">
        <v>1</v>
      </c>
      <c r="N350" s="222" t="s">
        <v>40</v>
      </c>
      <c r="O350" s="91"/>
      <c r="P350" s="223">
        <f>O350*H350</f>
        <v>0</v>
      </c>
      <c r="Q350" s="223">
        <v>0</v>
      </c>
      <c r="R350" s="223">
        <f>Q350*H350</f>
        <v>0</v>
      </c>
      <c r="S350" s="223">
        <v>0</v>
      </c>
      <c r="T350" s="224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5" t="s">
        <v>124</v>
      </c>
      <c r="AT350" s="225" t="s">
        <v>120</v>
      </c>
      <c r="AU350" s="225" t="s">
        <v>82</v>
      </c>
      <c r="AY350" s="17" t="s">
        <v>117</v>
      </c>
      <c r="BE350" s="226">
        <f>IF(N350="základní",J350,0)</f>
        <v>0</v>
      </c>
      <c r="BF350" s="226">
        <f>IF(N350="snížená",J350,0)</f>
        <v>0</v>
      </c>
      <c r="BG350" s="226">
        <f>IF(N350="zákl. přenesená",J350,0)</f>
        <v>0</v>
      </c>
      <c r="BH350" s="226">
        <f>IF(N350="sníž. přenesená",J350,0)</f>
        <v>0</v>
      </c>
      <c r="BI350" s="226">
        <f>IF(N350="nulová",J350,0)</f>
        <v>0</v>
      </c>
      <c r="BJ350" s="17" t="s">
        <v>80</v>
      </c>
      <c r="BK350" s="226">
        <f>ROUND(I350*H350,2)</f>
        <v>0</v>
      </c>
      <c r="BL350" s="17" t="s">
        <v>124</v>
      </c>
      <c r="BM350" s="225" t="s">
        <v>470</v>
      </c>
    </row>
    <row r="351" s="13" customFormat="1">
      <c r="A351" s="13"/>
      <c r="B351" s="227"/>
      <c r="C351" s="228"/>
      <c r="D351" s="229" t="s">
        <v>126</v>
      </c>
      <c r="E351" s="230" t="s">
        <v>1</v>
      </c>
      <c r="F351" s="231" t="s">
        <v>80</v>
      </c>
      <c r="G351" s="228"/>
      <c r="H351" s="232">
        <v>1</v>
      </c>
      <c r="I351" s="233"/>
      <c r="J351" s="228"/>
      <c r="K351" s="228"/>
      <c r="L351" s="234"/>
      <c r="M351" s="235"/>
      <c r="N351" s="236"/>
      <c r="O351" s="236"/>
      <c r="P351" s="236"/>
      <c r="Q351" s="236"/>
      <c r="R351" s="236"/>
      <c r="S351" s="236"/>
      <c r="T351" s="237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8" t="s">
        <v>126</v>
      </c>
      <c r="AU351" s="238" t="s">
        <v>82</v>
      </c>
      <c r="AV351" s="13" t="s">
        <v>82</v>
      </c>
      <c r="AW351" s="13" t="s">
        <v>32</v>
      </c>
      <c r="AX351" s="13" t="s">
        <v>80</v>
      </c>
      <c r="AY351" s="238" t="s">
        <v>117</v>
      </c>
    </row>
    <row r="352" s="14" customFormat="1">
      <c r="A352" s="14"/>
      <c r="B352" s="239"/>
      <c r="C352" s="240"/>
      <c r="D352" s="229" t="s">
        <v>126</v>
      </c>
      <c r="E352" s="241" t="s">
        <v>1</v>
      </c>
      <c r="F352" s="242" t="s">
        <v>471</v>
      </c>
      <c r="G352" s="240"/>
      <c r="H352" s="241" t="s">
        <v>1</v>
      </c>
      <c r="I352" s="243"/>
      <c r="J352" s="240"/>
      <c r="K352" s="240"/>
      <c r="L352" s="244"/>
      <c r="M352" s="245"/>
      <c r="N352" s="246"/>
      <c r="O352" s="246"/>
      <c r="P352" s="246"/>
      <c r="Q352" s="246"/>
      <c r="R352" s="246"/>
      <c r="S352" s="246"/>
      <c r="T352" s="247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8" t="s">
        <v>126</v>
      </c>
      <c r="AU352" s="248" t="s">
        <v>82</v>
      </c>
      <c r="AV352" s="14" t="s">
        <v>80</v>
      </c>
      <c r="AW352" s="14" t="s">
        <v>32</v>
      </c>
      <c r="AX352" s="14" t="s">
        <v>75</v>
      </c>
      <c r="AY352" s="248" t="s">
        <v>117</v>
      </c>
    </row>
    <row r="353" s="2" customFormat="1" ht="16.5" customHeight="1">
      <c r="A353" s="38"/>
      <c r="B353" s="39"/>
      <c r="C353" s="213" t="s">
        <v>472</v>
      </c>
      <c r="D353" s="213" t="s">
        <v>120</v>
      </c>
      <c r="E353" s="214" t="s">
        <v>473</v>
      </c>
      <c r="F353" s="215" t="s">
        <v>474</v>
      </c>
      <c r="G353" s="216" t="s">
        <v>288</v>
      </c>
      <c r="H353" s="217">
        <v>1</v>
      </c>
      <c r="I353" s="218"/>
      <c r="J353" s="219">
        <f>ROUND(I353*H353,2)</f>
        <v>0</v>
      </c>
      <c r="K353" s="220"/>
      <c r="L353" s="44"/>
      <c r="M353" s="221" t="s">
        <v>1</v>
      </c>
      <c r="N353" s="222" t="s">
        <v>40</v>
      </c>
      <c r="O353" s="91"/>
      <c r="P353" s="223">
        <f>O353*H353</f>
        <v>0</v>
      </c>
      <c r="Q353" s="223">
        <v>0</v>
      </c>
      <c r="R353" s="223">
        <f>Q353*H353</f>
        <v>0</v>
      </c>
      <c r="S353" s="223">
        <v>0</v>
      </c>
      <c r="T353" s="224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5" t="s">
        <v>124</v>
      </c>
      <c r="AT353" s="225" t="s">
        <v>120</v>
      </c>
      <c r="AU353" s="225" t="s">
        <v>82</v>
      </c>
      <c r="AY353" s="17" t="s">
        <v>117</v>
      </c>
      <c r="BE353" s="226">
        <f>IF(N353="základní",J353,0)</f>
        <v>0</v>
      </c>
      <c r="BF353" s="226">
        <f>IF(N353="snížená",J353,0)</f>
        <v>0</v>
      </c>
      <c r="BG353" s="226">
        <f>IF(N353="zákl. přenesená",J353,0)</f>
        <v>0</v>
      </c>
      <c r="BH353" s="226">
        <f>IF(N353="sníž. přenesená",J353,0)</f>
        <v>0</v>
      </c>
      <c r="BI353" s="226">
        <f>IF(N353="nulová",J353,0)</f>
        <v>0</v>
      </c>
      <c r="BJ353" s="17" t="s">
        <v>80</v>
      </c>
      <c r="BK353" s="226">
        <f>ROUND(I353*H353,2)</f>
        <v>0</v>
      </c>
      <c r="BL353" s="17" t="s">
        <v>124</v>
      </c>
      <c r="BM353" s="225" t="s">
        <v>475</v>
      </c>
    </row>
    <row r="354" s="13" customFormat="1">
      <c r="A354" s="13"/>
      <c r="B354" s="227"/>
      <c r="C354" s="228"/>
      <c r="D354" s="229" t="s">
        <v>126</v>
      </c>
      <c r="E354" s="230" t="s">
        <v>1</v>
      </c>
      <c r="F354" s="231" t="s">
        <v>80</v>
      </c>
      <c r="G354" s="228"/>
      <c r="H354" s="232">
        <v>1</v>
      </c>
      <c r="I354" s="233"/>
      <c r="J354" s="228"/>
      <c r="K354" s="228"/>
      <c r="L354" s="234"/>
      <c r="M354" s="235"/>
      <c r="N354" s="236"/>
      <c r="O354" s="236"/>
      <c r="P354" s="236"/>
      <c r="Q354" s="236"/>
      <c r="R354" s="236"/>
      <c r="S354" s="236"/>
      <c r="T354" s="237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8" t="s">
        <v>126</v>
      </c>
      <c r="AU354" s="238" t="s">
        <v>82</v>
      </c>
      <c r="AV354" s="13" t="s">
        <v>82</v>
      </c>
      <c r="AW354" s="13" t="s">
        <v>32</v>
      </c>
      <c r="AX354" s="13" t="s">
        <v>80</v>
      </c>
      <c r="AY354" s="238" t="s">
        <v>117</v>
      </c>
    </row>
    <row r="355" s="14" customFormat="1">
      <c r="A355" s="14"/>
      <c r="B355" s="239"/>
      <c r="C355" s="240"/>
      <c r="D355" s="229" t="s">
        <v>126</v>
      </c>
      <c r="E355" s="241" t="s">
        <v>1</v>
      </c>
      <c r="F355" s="242" t="s">
        <v>476</v>
      </c>
      <c r="G355" s="240"/>
      <c r="H355" s="241" t="s">
        <v>1</v>
      </c>
      <c r="I355" s="243"/>
      <c r="J355" s="240"/>
      <c r="K355" s="240"/>
      <c r="L355" s="244"/>
      <c r="M355" s="245"/>
      <c r="N355" s="246"/>
      <c r="O355" s="246"/>
      <c r="P355" s="246"/>
      <c r="Q355" s="246"/>
      <c r="R355" s="246"/>
      <c r="S355" s="246"/>
      <c r="T355" s="24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8" t="s">
        <v>126</v>
      </c>
      <c r="AU355" s="248" t="s">
        <v>82</v>
      </c>
      <c r="AV355" s="14" t="s">
        <v>80</v>
      </c>
      <c r="AW355" s="14" t="s">
        <v>32</v>
      </c>
      <c r="AX355" s="14" t="s">
        <v>75</v>
      </c>
      <c r="AY355" s="248" t="s">
        <v>117</v>
      </c>
    </row>
    <row r="356" s="2" customFormat="1" ht="21.75" customHeight="1">
      <c r="A356" s="38"/>
      <c r="B356" s="39"/>
      <c r="C356" s="213" t="s">
        <v>477</v>
      </c>
      <c r="D356" s="213" t="s">
        <v>120</v>
      </c>
      <c r="E356" s="214" t="s">
        <v>478</v>
      </c>
      <c r="F356" s="215" t="s">
        <v>479</v>
      </c>
      <c r="G356" s="216" t="s">
        <v>288</v>
      </c>
      <c r="H356" s="217">
        <v>1</v>
      </c>
      <c r="I356" s="218"/>
      <c r="J356" s="219">
        <f>ROUND(I356*H356,2)</f>
        <v>0</v>
      </c>
      <c r="K356" s="220"/>
      <c r="L356" s="44"/>
      <c r="M356" s="221" t="s">
        <v>1</v>
      </c>
      <c r="N356" s="222" t="s">
        <v>40</v>
      </c>
      <c r="O356" s="91"/>
      <c r="P356" s="223">
        <f>O356*H356</f>
        <v>0</v>
      </c>
      <c r="Q356" s="223">
        <v>0</v>
      </c>
      <c r="R356" s="223">
        <f>Q356*H356</f>
        <v>0</v>
      </c>
      <c r="S356" s="223">
        <v>0</v>
      </c>
      <c r="T356" s="224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5" t="s">
        <v>124</v>
      </c>
      <c r="AT356" s="225" t="s">
        <v>120</v>
      </c>
      <c r="AU356" s="225" t="s">
        <v>82</v>
      </c>
      <c r="AY356" s="17" t="s">
        <v>117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7" t="s">
        <v>80</v>
      </c>
      <c r="BK356" s="226">
        <f>ROUND(I356*H356,2)</f>
        <v>0</v>
      </c>
      <c r="BL356" s="17" t="s">
        <v>124</v>
      </c>
      <c r="BM356" s="225" t="s">
        <v>480</v>
      </c>
    </row>
    <row r="357" s="13" customFormat="1">
      <c r="A357" s="13"/>
      <c r="B357" s="227"/>
      <c r="C357" s="228"/>
      <c r="D357" s="229" t="s">
        <v>126</v>
      </c>
      <c r="E357" s="230" t="s">
        <v>1</v>
      </c>
      <c r="F357" s="231" t="s">
        <v>80</v>
      </c>
      <c r="G357" s="228"/>
      <c r="H357" s="232">
        <v>1</v>
      </c>
      <c r="I357" s="233"/>
      <c r="J357" s="228"/>
      <c r="K357" s="228"/>
      <c r="L357" s="234"/>
      <c r="M357" s="235"/>
      <c r="N357" s="236"/>
      <c r="O357" s="236"/>
      <c r="P357" s="236"/>
      <c r="Q357" s="236"/>
      <c r="R357" s="236"/>
      <c r="S357" s="236"/>
      <c r="T357" s="237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8" t="s">
        <v>126</v>
      </c>
      <c r="AU357" s="238" t="s">
        <v>82</v>
      </c>
      <c r="AV357" s="13" t="s">
        <v>82</v>
      </c>
      <c r="AW357" s="13" t="s">
        <v>32</v>
      </c>
      <c r="AX357" s="13" t="s">
        <v>80</v>
      </c>
      <c r="AY357" s="238" t="s">
        <v>117</v>
      </c>
    </row>
    <row r="358" s="14" customFormat="1">
      <c r="A358" s="14"/>
      <c r="B358" s="239"/>
      <c r="C358" s="240"/>
      <c r="D358" s="229" t="s">
        <v>126</v>
      </c>
      <c r="E358" s="241" t="s">
        <v>1</v>
      </c>
      <c r="F358" s="242" t="s">
        <v>481</v>
      </c>
      <c r="G358" s="240"/>
      <c r="H358" s="241" t="s">
        <v>1</v>
      </c>
      <c r="I358" s="243"/>
      <c r="J358" s="240"/>
      <c r="K358" s="240"/>
      <c r="L358" s="244"/>
      <c r="M358" s="245"/>
      <c r="N358" s="246"/>
      <c r="O358" s="246"/>
      <c r="P358" s="246"/>
      <c r="Q358" s="246"/>
      <c r="R358" s="246"/>
      <c r="S358" s="246"/>
      <c r="T358" s="24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8" t="s">
        <v>126</v>
      </c>
      <c r="AU358" s="248" t="s">
        <v>82</v>
      </c>
      <c r="AV358" s="14" t="s">
        <v>80</v>
      </c>
      <c r="AW358" s="14" t="s">
        <v>32</v>
      </c>
      <c r="AX358" s="14" t="s">
        <v>75</v>
      </c>
      <c r="AY358" s="248" t="s">
        <v>117</v>
      </c>
    </row>
    <row r="359" s="14" customFormat="1">
      <c r="A359" s="14"/>
      <c r="B359" s="239"/>
      <c r="C359" s="240"/>
      <c r="D359" s="229" t="s">
        <v>126</v>
      </c>
      <c r="E359" s="241" t="s">
        <v>1</v>
      </c>
      <c r="F359" s="242" t="s">
        <v>482</v>
      </c>
      <c r="G359" s="240"/>
      <c r="H359" s="241" t="s">
        <v>1</v>
      </c>
      <c r="I359" s="243"/>
      <c r="J359" s="240"/>
      <c r="K359" s="240"/>
      <c r="L359" s="244"/>
      <c r="M359" s="245"/>
      <c r="N359" s="246"/>
      <c r="O359" s="246"/>
      <c r="P359" s="246"/>
      <c r="Q359" s="246"/>
      <c r="R359" s="246"/>
      <c r="S359" s="246"/>
      <c r="T359" s="24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8" t="s">
        <v>126</v>
      </c>
      <c r="AU359" s="248" t="s">
        <v>82</v>
      </c>
      <c r="AV359" s="14" t="s">
        <v>80</v>
      </c>
      <c r="AW359" s="14" t="s">
        <v>32</v>
      </c>
      <c r="AX359" s="14" t="s">
        <v>75</v>
      </c>
      <c r="AY359" s="248" t="s">
        <v>117</v>
      </c>
    </row>
    <row r="360" s="14" customFormat="1">
      <c r="A360" s="14"/>
      <c r="B360" s="239"/>
      <c r="C360" s="240"/>
      <c r="D360" s="229" t="s">
        <v>126</v>
      </c>
      <c r="E360" s="241" t="s">
        <v>1</v>
      </c>
      <c r="F360" s="242" t="s">
        <v>483</v>
      </c>
      <c r="G360" s="240"/>
      <c r="H360" s="241" t="s">
        <v>1</v>
      </c>
      <c r="I360" s="243"/>
      <c r="J360" s="240"/>
      <c r="K360" s="240"/>
      <c r="L360" s="244"/>
      <c r="M360" s="245"/>
      <c r="N360" s="246"/>
      <c r="O360" s="246"/>
      <c r="P360" s="246"/>
      <c r="Q360" s="246"/>
      <c r="R360" s="246"/>
      <c r="S360" s="246"/>
      <c r="T360" s="24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8" t="s">
        <v>126</v>
      </c>
      <c r="AU360" s="248" t="s">
        <v>82</v>
      </c>
      <c r="AV360" s="14" t="s">
        <v>80</v>
      </c>
      <c r="AW360" s="14" t="s">
        <v>32</v>
      </c>
      <c r="AX360" s="14" t="s">
        <v>75</v>
      </c>
      <c r="AY360" s="248" t="s">
        <v>117</v>
      </c>
    </row>
    <row r="361" s="14" customFormat="1">
      <c r="A361" s="14"/>
      <c r="B361" s="239"/>
      <c r="C361" s="240"/>
      <c r="D361" s="229" t="s">
        <v>126</v>
      </c>
      <c r="E361" s="241" t="s">
        <v>1</v>
      </c>
      <c r="F361" s="242" t="s">
        <v>484</v>
      </c>
      <c r="G361" s="240"/>
      <c r="H361" s="241" t="s">
        <v>1</v>
      </c>
      <c r="I361" s="243"/>
      <c r="J361" s="240"/>
      <c r="K361" s="240"/>
      <c r="L361" s="244"/>
      <c r="M361" s="245"/>
      <c r="N361" s="246"/>
      <c r="O361" s="246"/>
      <c r="P361" s="246"/>
      <c r="Q361" s="246"/>
      <c r="R361" s="246"/>
      <c r="S361" s="246"/>
      <c r="T361" s="24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8" t="s">
        <v>126</v>
      </c>
      <c r="AU361" s="248" t="s">
        <v>82</v>
      </c>
      <c r="AV361" s="14" t="s">
        <v>80</v>
      </c>
      <c r="AW361" s="14" t="s">
        <v>32</v>
      </c>
      <c r="AX361" s="14" t="s">
        <v>75</v>
      </c>
      <c r="AY361" s="248" t="s">
        <v>117</v>
      </c>
    </row>
    <row r="362" s="2" customFormat="1" ht="21.75" customHeight="1">
      <c r="A362" s="38"/>
      <c r="B362" s="39"/>
      <c r="C362" s="213" t="s">
        <v>485</v>
      </c>
      <c r="D362" s="213" t="s">
        <v>120</v>
      </c>
      <c r="E362" s="214" t="s">
        <v>486</v>
      </c>
      <c r="F362" s="215" t="s">
        <v>487</v>
      </c>
      <c r="G362" s="216" t="s">
        <v>288</v>
      </c>
      <c r="H362" s="217">
        <v>5</v>
      </c>
      <c r="I362" s="218"/>
      <c r="J362" s="219">
        <f>ROUND(I362*H362,2)</f>
        <v>0</v>
      </c>
      <c r="K362" s="220"/>
      <c r="L362" s="44"/>
      <c r="M362" s="221" t="s">
        <v>1</v>
      </c>
      <c r="N362" s="222" t="s">
        <v>40</v>
      </c>
      <c r="O362" s="91"/>
      <c r="P362" s="223">
        <f>O362*H362</f>
        <v>0</v>
      </c>
      <c r="Q362" s="223">
        <v>0</v>
      </c>
      <c r="R362" s="223">
        <f>Q362*H362</f>
        <v>0</v>
      </c>
      <c r="S362" s="223">
        <v>0</v>
      </c>
      <c r="T362" s="224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5" t="s">
        <v>124</v>
      </c>
      <c r="AT362" s="225" t="s">
        <v>120</v>
      </c>
      <c r="AU362" s="225" t="s">
        <v>82</v>
      </c>
      <c r="AY362" s="17" t="s">
        <v>117</v>
      </c>
      <c r="BE362" s="226">
        <f>IF(N362="základní",J362,0)</f>
        <v>0</v>
      </c>
      <c r="BF362" s="226">
        <f>IF(N362="snížená",J362,0)</f>
        <v>0</v>
      </c>
      <c r="BG362" s="226">
        <f>IF(N362="zákl. přenesená",J362,0)</f>
        <v>0</v>
      </c>
      <c r="BH362" s="226">
        <f>IF(N362="sníž. přenesená",J362,0)</f>
        <v>0</v>
      </c>
      <c r="BI362" s="226">
        <f>IF(N362="nulová",J362,0)</f>
        <v>0</v>
      </c>
      <c r="BJ362" s="17" t="s">
        <v>80</v>
      </c>
      <c r="BK362" s="226">
        <f>ROUND(I362*H362,2)</f>
        <v>0</v>
      </c>
      <c r="BL362" s="17" t="s">
        <v>124</v>
      </c>
      <c r="BM362" s="225" t="s">
        <v>488</v>
      </c>
    </row>
    <row r="363" s="13" customFormat="1">
      <c r="A363" s="13"/>
      <c r="B363" s="227"/>
      <c r="C363" s="228"/>
      <c r="D363" s="229" t="s">
        <v>126</v>
      </c>
      <c r="E363" s="230" t="s">
        <v>1</v>
      </c>
      <c r="F363" s="231" t="s">
        <v>80</v>
      </c>
      <c r="G363" s="228"/>
      <c r="H363" s="232">
        <v>1</v>
      </c>
      <c r="I363" s="233"/>
      <c r="J363" s="228"/>
      <c r="K363" s="228"/>
      <c r="L363" s="234"/>
      <c r="M363" s="235"/>
      <c r="N363" s="236"/>
      <c r="O363" s="236"/>
      <c r="P363" s="236"/>
      <c r="Q363" s="236"/>
      <c r="R363" s="236"/>
      <c r="S363" s="236"/>
      <c r="T363" s="237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8" t="s">
        <v>126</v>
      </c>
      <c r="AU363" s="238" t="s">
        <v>82</v>
      </c>
      <c r="AV363" s="13" t="s">
        <v>82</v>
      </c>
      <c r="AW363" s="13" t="s">
        <v>32</v>
      </c>
      <c r="AX363" s="13" t="s">
        <v>75</v>
      </c>
      <c r="AY363" s="238" t="s">
        <v>117</v>
      </c>
    </row>
    <row r="364" s="14" customFormat="1">
      <c r="A364" s="14"/>
      <c r="B364" s="239"/>
      <c r="C364" s="240"/>
      <c r="D364" s="229" t="s">
        <v>126</v>
      </c>
      <c r="E364" s="241" t="s">
        <v>1</v>
      </c>
      <c r="F364" s="242" t="s">
        <v>489</v>
      </c>
      <c r="G364" s="240"/>
      <c r="H364" s="241" t="s">
        <v>1</v>
      </c>
      <c r="I364" s="243"/>
      <c r="J364" s="240"/>
      <c r="K364" s="240"/>
      <c r="L364" s="244"/>
      <c r="M364" s="245"/>
      <c r="N364" s="246"/>
      <c r="O364" s="246"/>
      <c r="P364" s="246"/>
      <c r="Q364" s="246"/>
      <c r="R364" s="246"/>
      <c r="S364" s="246"/>
      <c r="T364" s="247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8" t="s">
        <v>126</v>
      </c>
      <c r="AU364" s="248" t="s">
        <v>82</v>
      </c>
      <c r="AV364" s="14" t="s">
        <v>80</v>
      </c>
      <c r="AW364" s="14" t="s">
        <v>32</v>
      </c>
      <c r="AX364" s="14" t="s">
        <v>75</v>
      </c>
      <c r="AY364" s="248" t="s">
        <v>117</v>
      </c>
    </row>
    <row r="365" s="13" customFormat="1">
      <c r="A365" s="13"/>
      <c r="B365" s="227"/>
      <c r="C365" s="228"/>
      <c r="D365" s="229" t="s">
        <v>126</v>
      </c>
      <c r="E365" s="230" t="s">
        <v>1</v>
      </c>
      <c r="F365" s="231" t="s">
        <v>80</v>
      </c>
      <c r="G365" s="228"/>
      <c r="H365" s="232">
        <v>1</v>
      </c>
      <c r="I365" s="233"/>
      <c r="J365" s="228"/>
      <c r="K365" s="228"/>
      <c r="L365" s="234"/>
      <c r="M365" s="235"/>
      <c r="N365" s="236"/>
      <c r="O365" s="236"/>
      <c r="P365" s="236"/>
      <c r="Q365" s="236"/>
      <c r="R365" s="236"/>
      <c r="S365" s="236"/>
      <c r="T365" s="237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8" t="s">
        <v>126</v>
      </c>
      <c r="AU365" s="238" t="s">
        <v>82</v>
      </c>
      <c r="AV365" s="13" t="s">
        <v>82</v>
      </c>
      <c r="AW365" s="13" t="s">
        <v>32</v>
      </c>
      <c r="AX365" s="13" t="s">
        <v>75</v>
      </c>
      <c r="AY365" s="238" t="s">
        <v>117</v>
      </c>
    </row>
    <row r="366" s="14" customFormat="1">
      <c r="A366" s="14"/>
      <c r="B366" s="239"/>
      <c r="C366" s="240"/>
      <c r="D366" s="229" t="s">
        <v>126</v>
      </c>
      <c r="E366" s="241" t="s">
        <v>1</v>
      </c>
      <c r="F366" s="242" t="s">
        <v>490</v>
      </c>
      <c r="G366" s="240"/>
      <c r="H366" s="241" t="s">
        <v>1</v>
      </c>
      <c r="I366" s="243"/>
      <c r="J366" s="240"/>
      <c r="K366" s="240"/>
      <c r="L366" s="244"/>
      <c r="M366" s="245"/>
      <c r="N366" s="246"/>
      <c r="O366" s="246"/>
      <c r="P366" s="246"/>
      <c r="Q366" s="246"/>
      <c r="R366" s="246"/>
      <c r="S366" s="246"/>
      <c r="T366" s="247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8" t="s">
        <v>126</v>
      </c>
      <c r="AU366" s="248" t="s">
        <v>82</v>
      </c>
      <c r="AV366" s="14" t="s">
        <v>80</v>
      </c>
      <c r="AW366" s="14" t="s">
        <v>32</v>
      </c>
      <c r="AX366" s="14" t="s">
        <v>75</v>
      </c>
      <c r="AY366" s="248" t="s">
        <v>117</v>
      </c>
    </row>
    <row r="367" s="13" customFormat="1">
      <c r="A367" s="13"/>
      <c r="B367" s="227"/>
      <c r="C367" s="228"/>
      <c r="D367" s="229" t="s">
        <v>126</v>
      </c>
      <c r="E367" s="230" t="s">
        <v>1</v>
      </c>
      <c r="F367" s="231" t="s">
        <v>82</v>
      </c>
      <c r="G367" s="228"/>
      <c r="H367" s="232">
        <v>2</v>
      </c>
      <c r="I367" s="233"/>
      <c r="J367" s="228"/>
      <c r="K367" s="228"/>
      <c r="L367" s="234"/>
      <c r="M367" s="235"/>
      <c r="N367" s="236"/>
      <c r="O367" s="236"/>
      <c r="P367" s="236"/>
      <c r="Q367" s="236"/>
      <c r="R367" s="236"/>
      <c r="S367" s="236"/>
      <c r="T367" s="237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8" t="s">
        <v>126</v>
      </c>
      <c r="AU367" s="238" t="s">
        <v>82</v>
      </c>
      <c r="AV367" s="13" t="s">
        <v>82</v>
      </c>
      <c r="AW367" s="13" t="s">
        <v>32</v>
      </c>
      <c r="AX367" s="13" t="s">
        <v>75</v>
      </c>
      <c r="AY367" s="238" t="s">
        <v>117</v>
      </c>
    </row>
    <row r="368" s="14" customFormat="1">
      <c r="A368" s="14"/>
      <c r="B368" s="239"/>
      <c r="C368" s="240"/>
      <c r="D368" s="229" t="s">
        <v>126</v>
      </c>
      <c r="E368" s="241" t="s">
        <v>1</v>
      </c>
      <c r="F368" s="242" t="s">
        <v>491</v>
      </c>
      <c r="G368" s="240"/>
      <c r="H368" s="241" t="s">
        <v>1</v>
      </c>
      <c r="I368" s="243"/>
      <c r="J368" s="240"/>
      <c r="K368" s="240"/>
      <c r="L368" s="244"/>
      <c r="M368" s="245"/>
      <c r="N368" s="246"/>
      <c r="O368" s="246"/>
      <c r="P368" s="246"/>
      <c r="Q368" s="246"/>
      <c r="R368" s="246"/>
      <c r="S368" s="246"/>
      <c r="T368" s="24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8" t="s">
        <v>126</v>
      </c>
      <c r="AU368" s="248" t="s">
        <v>82</v>
      </c>
      <c r="AV368" s="14" t="s">
        <v>80</v>
      </c>
      <c r="AW368" s="14" t="s">
        <v>32</v>
      </c>
      <c r="AX368" s="14" t="s">
        <v>75</v>
      </c>
      <c r="AY368" s="248" t="s">
        <v>117</v>
      </c>
    </row>
    <row r="369" s="13" customFormat="1">
      <c r="A369" s="13"/>
      <c r="B369" s="227"/>
      <c r="C369" s="228"/>
      <c r="D369" s="229" t="s">
        <v>126</v>
      </c>
      <c r="E369" s="230" t="s">
        <v>1</v>
      </c>
      <c r="F369" s="231" t="s">
        <v>80</v>
      </c>
      <c r="G369" s="228"/>
      <c r="H369" s="232">
        <v>1</v>
      </c>
      <c r="I369" s="233"/>
      <c r="J369" s="228"/>
      <c r="K369" s="228"/>
      <c r="L369" s="234"/>
      <c r="M369" s="235"/>
      <c r="N369" s="236"/>
      <c r="O369" s="236"/>
      <c r="P369" s="236"/>
      <c r="Q369" s="236"/>
      <c r="R369" s="236"/>
      <c r="S369" s="236"/>
      <c r="T369" s="23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8" t="s">
        <v>126</v>
      </c>
      <c r="AU369" s="238" t="s">
        <v>82</v>
      </c>
      <c r="AV369" s="13" t="s">
        <v>82</v>
      </c>
      <c r="AW369" s="13" t="s">
        <v>32</v>
      </c>
      <c r="AX369" s="13" t="s">
        <v>75</v>
      </c>
      <c r="AY369" s="238" t="s">
        <v>117</v>
      </c>
    </row>
    <row r="370" s="14" customFormat="1">
      <c r="A370" s="14"/>
      <c r="B370" s="239"/>
      <c r="C370" s="240"/>
      <c r="D370" s="229" t="s">
        <v>126</v>
      </c>
      <c r="E370" s="241" t="s">
        <v>1</v>
      </c>
      <c r="F370" s="242" t="s">
        <v>492</v>
      </c>
      <c r="G370" s="240"/>
      <c r="H370" s="241" t="s">
        <v>1</v>
      </c>
      <c r="I370" s="243"/>
      <c r="J370" s="240"/>
      <c r="K370" s="240"/>
      <c r="L370" s="244"/>
      <c r="M370" s="245"/>
      <c r="N370" s="246"/>
      <c r="O370" s="246"/>
      <c r="P370" s="246"/>
      <c r="Q370" s="246"/>
      <c r="R370" s="246"/>
      <c r="S370" s="246"/>
      <c r="T370" s="24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8" t="s">
        <v>126</v>
      </c>
      <c r="AU370" s="248" t="s">
        <v>82</v>
      </c>
      <c r="AV370" s="14" t="s">
        <v>80</v>
      </c>
      <c r="AW370" s="14" t="s">
        <v>32</v>
      </c>
      <c r="AX370" s="14" t="s">
        <v>75</v>
      </c>
      <c r="AY370" s="248" t="s">
        <v>117</v>
      </c>
    </row>
    <row r="371" s="15" customFormat="1">
      <c r="A371" s="15"/>
      <c r="B371" s="249"/>
      <c r="C371" s="250"/>
      <c r="D371" s="229" t="s">
        <v>126</v>
      </c>
      <c r="E371" s="251" t="s">
        <v>1</v>
      </c>
      <c r="F371" s="252" t="s">
        <v>131</v>
      </c>
      <c r="G371" s="250"/>
      <c r="H371" s="253">
        <v>5</v>
      </c>
      <c r="I371" s="254"/>
      <c r="J371" s="250"/>
      <c r="K371" s="250"/>
      <c r="L371" s="255"/>
      <c r="M371" s="256"/>
      <c r="N371" s="257"/>
      <c r="O371" s="257"/>
      <c r="P371" s="257"/>
      <c r="Q371" s="257"/>
      <c r="R371" s="257"/>
      <c r="S371" s="257"/>
      <c r="T371" s="258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59" t="s">
        <v>126</v>
      </c>
      <c r="AU371" s="259" t="s">
        <v>82</v>
      </c>
      <c r="AV371" s="15" t="s">
        <v>124</v>
      </c>
      <c r="AW371" s="15" t="s">
        <v>32</v>
      </c>
      <c r="AX371" s="15" t="s">
        <v>80</v>
      </c>
      <c r="AY371" s="259" t="s">
        <v>117</v>
      </c>
    </row>
    <row r="372" s="2" customFormat="1" ht="21.75" customHeight="1">
      <c r="A372" s="38"/>
      <c r="B372" s="39"/>
      <c r="C372" s="213" t="s">
        <v>493</v>
      </c>
      <c r="D372" s="213" t="s">
        <v>120</v>
      </c>
      <c r="E372" s="214" t="s">
        <v>494</v>
      </c>
      <c r="F372" s="215" t="s">
        <v>495</v>
      </c>
      <c r="G372" s="216" t="s">
        <v>422</v>
      </c>
      <c r="H372" s="217">
        <v>1</v>
      </c>
      <c r="I372" s="218"/>
      <c r="J372" s="219">
        <f>ROUND(I372*H372,2)</f>
        <v>0</v>
      </c>
      <c r="K372" s="220"/>
      <c r="L372" s="44"/>
      <c r="M372" s="221" t="s">
        <v>1</v>
      </c>
      <c r="N372" s="222" t="s">
        <v>40</v>
      </c>
      <c r="O372" s="91"/>
      <c r="P372" s="223">
        <f>O372*H372</f>
        <v>0</v>
      </c>
      <c r="Q372" s="223">
        <v>0</v>
      </c>
      <c r="R372" s="223">
        <f>Q372*H372</f>
        <v>0</v>
      </c>
      <c r="S372" s="223">
        <v>0</v>
      </c>
      <c r="T372" s="224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5" t="s">
        <v>124</v>
      </c>
      <c r="AT372" s="225" t="s">
        <v>120</v>
      </c>
      <c r="AU372" s="225" t="s">
        <v>82</v>
      </c>
      <c r="AY372" s="17" t="s">
        <v>117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7" t="s">
        <v>80</v>
      </c>
      <c r="BK372" s="226">
        <f>ROUND(I372*H372,2)</f>
        <v>0</v>
      </c>
      <c r="BL372" s="17" t="s">
        <v>124</v>
      </c>
      <c r="BM372" s="225" t="s">
        <v>496</v>
      </c>
    </row>
    <row r="373" s="13" customFormat="1">
      <c r="A373" s="13"/>
      <c r="B373" s="227"/>
      <c r="C373" s="228"/>
      <c r="D373" s="229" t="s">
        <v>126</v>
      </c>
      <c r="E373" s="230" t="s">
        <v>1</v>
      </c>
      <c r="F373" s="231" t="s">
        <v>80</v>
      </c>
      <c r="G373" s="228"/>
      <c r="H373" s="232">
        <v>1</v>
      </c>
      <c r="I373" s="233"/>
      <c r="J373" s="228"/>
      <c r="K373" s="228"/>
      <c r="L373" s="234"/>
      <c r="M373" s="235"/>
      <c r="N373" s="236"/>
      <c r="O373" s="236"/>
      <c r="P373" s="236"/>
      <c r="Q373" s="236"/>
      <c r="R373" s="236"/>
      <c r="S373" s="236"/>
      <c r="T373" s="237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8" t="s">
        <v>126</v>
      </c>
      <c r="AU373" s="238" t="s">
        <v>82</v>
      </c>
      <c r="AV373" s="13" t="s">
        <v>82</v>
      </c>
      <c r="AW373" s="13" t="s">
        <v>32</v>
      </c>
      <c r="AX373" s="13" t="s">
        <v>80</v>
      </c>
      <c r="AY373" s="238" t="s">
        <v>117</v>
      </c>
    </row>
    <row r="374" s="14" customFormat="1">
      <c r="A374" s="14"/>
      <c r="B374" s="239"/>
      <c r="C374" s="240"/>
      <c r="D374" s="229" t="s">
        <v>126</v>
      </c>
      <c r="E374" s="241" t="s">
        <v>1</v>
      </c>
      <c r="F374" s="242" t="s">
        <v>497</v>
      </c>
      <c r="G374" s="240"/>
      <c r="H374" s="241" t="s">
        <v>1</v>
      </c>
      <c r="I374" s="243"/>
      <c r="J374" s="240"/>
      <c r="K374" s="240"/>
      <c r="L374" s="244"/>
      <c r="M374" s="245"/>
      <c r="N374" s="246"/>
      <c r="O374" s="246"/>
      <c r="P374" s="246"/>
      <c r="Q374" s="246"/>
      <c r="R374" s="246"/>
      <c r="S374" s="246"/>
      <c r="T374" s="247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8" t="s">
        <v>126</v>
      </c>
      <c r="AU374" s="248" t="s">
        <v>82</v>
      </c>
      <c r="AV374" s="14" t="s">
        <v>80</v>
      </c>
      <c r="AW374" s="14" t="s">
        <v>32</v>
      </c>
      <c r="AX374" s="14" t="s">
        <v>75</v>
      </c>
      <c r="AY374" s="248" t="s">
        <v>117</v>
      </c>
    </row>
    <row r="375" s="14" customFormat="1">
      <c r="A375" s="14"/>
      <c r="B375" s="239"/>
      <c r="C375" s="240"/>
      <c r="D375" s="229" t="s">
        <v>126</v>
      </c>
      <c r="E375" s="241" t="s">
        <v>1</v>
      </c>
      <c r="F375" s="242" t="s">
        <v>498</v>
      </c>
      <c r="G375" s="240"/>
      <c r="H375" s="241" t="s">
        <v>1</v>
      </c>
      <c r="I375" s="243"/>
      <c r="J375" s="240"/>
      <c r="K375" s="240"/>
      <c r="L375" s="244"/>
      <c r="M375" s="245"/>
      <c r="N375" s="246"/>
      <c r="O375" s="246"/>
      <c r="P375" s="246"/>
      <c r="Q375" s="246"/>
      <c r="R375" s="246"/>
      <c r="S375" s="246"/>
      <c r="T375" s="24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8" t="s">
        <v>126</v>
      </c>
      <c r="AU375" s="248" t="s">
        <v>82</v>
      </c>
      <c r="AV375" s="14" t="s">
        <v>80</v>
      </c>
      <c r="AW375" s="14" t="s">
        <v>32</v>
      </c>
      <c r="AX375" s="14" t="s">
        <v>75</v>
      </c>
      <c r="AY375" s="248" t="s">
        <v>117</v>
      </c>
    </row>
    <row r="376" s="14" customFormat="1">
      <c r="A376" s="14"/>
      <c r="B376" s="239"/>
      <c r="C376" s="240"/>
      <c r="D376" s="229" t="s">
        <v>126</v>
      </c>
      <c r="E376" s="241" t="s">
        <v>1</v>
      </c>
      <c r="F376" s="242" t="s">
        <v>499</v>
      </c>
      <c r="G376" s="240"/>
      <c r="H376" s="241" t="s">
        <v>1</v>
      </c>
      <c r="I376" s="243"/>
      <c r="J376" s="240"/>
      <c r="K376" s="240"/>
      <c r="L376" s="244"/>
      <c r="M376" s="245"/>
      <c r="N376" s="246"/>
      <c r="O376" s="246"/>
      <c r="P376" s="246"/>
      <c r="Q376" s="246"/>
      <c r="R376" s="246"/>
      <c r="S376" s="246"/>
      <c r="T376" s="247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8" t="s">
        <v>126</v>
      </c>
      <c r="AU376" s="248" t="s">
        <v>82</v>
      </c>
      <c r="AV376" s="14" t="s">
        <v>80</v>
      </c>
      <c r="AW376" s="14" t="s">
        <v>32</v>
      </c>
      <c r="AX376" s="14" t="s">
        <v>75</v>
      </c>
      <c r="AY376" s="248" t="s">
        <v>117</v>
      </c>
    </row>
    <row r="377" s="14" customFormat="1">
      <c r="A377" s="14"/>
      <c r="B377" s="239"/>
      <c r="C377" s="240"/>
      <c r="D377" s="229" t="s">
        <v>126</v>
      </c>
      <c r="E377" s="241" t="s">
        <v>1</v>
      </c>
      <c r="F377" s="242" t="s">
        <v>500</v>
      </c>
      <c r="G377" s="240"/>
      <c r="H377" s="241" t="s">
        <v>1</v>
      </c>
      <c r="I377" s="243"/>
      <c r="J377" s="240"/>
      <c r="K377" s="240"/>
      <c r="L377" s="244"/>
      <c r="M377" s="245"/>
      <c r="N377" s="246"/>
      <c r="O377" s="246"/>
      <c r="P377" s="246"/>
      <c r="Q377" s="246"/>
      <c r="R377" s="246"/>
      <c r="S377" s="246"/>
      <c r="T377" s="24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8" t="s">
        <v>126</v>
      </c>
      <c r="AU377" s="248" t="s">
        <v>82</v>
      </c>
      <c r="AV377" s="14" t="s">
        <v>80</v>
      </c>
      <c r="AW377" s="14" t="s">
        <v>32</v>
      </c>
      <c r="AX377" s="14" t="s">
        <v>75</v>
      </c>
      <c r="AY377" s="248" t="s">
        <v>117</v>
      </c>
    </row>
    <row r="378" s="14" customFormat="1">
      <c r="A378" s="14"/>
      <c r="B378" s="239"/>
      <c r="C378" s="240"/>
      <c r="D378" s="229" t="s">
        <v>126</v>
      </c>
      <c r="E378" s="241" t="s">
        <v>1</v>
      </c>
      <c r="F378" s="242" t="s">
        <v>501</v>
      </c>
      <c r="G378" s="240"/>
      <c r="H378" s="241" t="s">
        <v>1</v>
      </c>
      <c r="I378" s="243"/>
      <c r="J378" s="240"/>
      <c r="K378" s="240"/>
      <c r="L378" s="244"/>
      <c r="M378" s="245"/>
      <c r="N378" s="246"/>
      <c r="O378" s="246"/>
      <c r="P378" s="246"/>
      <c r="Q378" s="246"/>
      <c r="R378" s="246"/>
      <c r="S378" s="246"/>
      <c r="T378" s="247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8" t="s">
        <v>126</v>
      </c>
      <c r="AU378" s="248" t="s">
        <v>82</v>
      </c>
      <c r="AV378" s="14" t="s">
        <v>80</v>
      </c>
      <c r="AW378" s="14" t="s">
        <v>32</v>
      </c>
      <c r="AX378" s="14" t="s">
        <v>75</v>
      </c>
      <c r="AY378" s="248" t="s">
        <v>117</v>
      </c>
    </row>
    <row r="379" s="14" customFormat="1">
      <c r="A379" s="14"/>
      <c r="B379" s="239"/>
      <c r="C379" s="240"/>
      <c r="D379" s="229" t="s">
        <v>126</v>
      </c>
      <c r="E379" s="241" t="s">
        <v>1</v>
      </c>
      <c r="F379" s="242" t="s">
        <v>502</v>
      </c>
      <c r="G379" s="240"/>
      <c r="H379" s="241" t="s">
        <v>1</v>
      </c>
      <c r="I379" s="243"/>
      <c r="J379" s="240"/>
      <c r="K379" s="240"/>
      <c r="L379" s="244"/>
      <c r="M379" s="245"/>
      <c r="N379" s="246"/>
      <c r="O379" s="246"/>
      <c r="P379" s="246"/>
      <c r="Q379" s="246"/>
      <c r="R379" s="246"/>
      <c r="S379" s="246"/>
      <c r="T379" s="247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8" t="s">
        <v>126</v>
      </c>
      <c r="AU379" s="248" t="s">
        <v>82</v>
      </c>
      <c r="AV379" s="14" t="s">
        <v>80</v>
      </c>
      <c r="AW379" s="14" t="s">
        <v>32</v>
      </c>
      <c r="AX379" s="14" t="s">
        <v>75</v>
      </c>
      <c r="AY379" s="248" t="s">
        <v>117</v>
      </c>
    </row>
    <row r="380" s="14" customFormat="1">
      <c r="A380" s="14"/>
      <c r="B380" s="239"/>
      <c r="C380" s="240"/>
      <c r="D380" s="229" t="s">
        <v>126</v>
      </c>
      <c r="E380" s="241" t="s">
        <v>1</v>
      </c>
      <c r="F380" s="242" t="s">
        <v>503</v>
      </c>
      <c r="G380" s="240"/>
      <c r="H380" s="241" t="s">
        <v>1</v>
      </c>
      <c r="I380" s="243"/>
      <c r="J380" s="240"/>
      <c r="K380" s="240"/>
      <c r="L380" s="244"/>
      <c r="M380" s="245"/>
      <c r="N380" s="246"/>
      <c r="O380" s="246"/>
      <c r="P380" s="246"/>
      <c r="Q380" s="246"/>
      <c r="R380" s="246"/>
      <c r="S380" s="246"/>
      <c r="T380" s="24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8" t="s">
        <v>126</v>
      </c>
      <c r="AU380" s="248" t="s">
        <v>82</v>
      </c>
      <c r="AV380" s="14" t="s">
        <v>80</v>
      </c>
      <c r="AW380" s="14" t="s">
        <v>32</v>
      </c>
      <c r="AX380" s="14" t="s">
        <v>75</v>
      </c>
      <c r="AY380" s="248" t="s">
        <v>117</v>
      </c>
    </row>
    <row r="381" s="14" customFormat="1">
      <c r="A381" s="14"/>
      <c r="B381" s="239"/>
      <c r="C381" s="240"/>
      <c r="D381" s="229" t="s">
        <v>126</v>
      </c>
      <c r="E381" s="241" t="s">
        <v>1</v>
      </c>
      <c r="F381" s="242" t="s">
        <v>503</v>
      </c>
      <c r="G381" s="240"/>
      <c r="H381" s="241" t="s">
        <v>1</v>
      </c>
      <c r="I381" s="243"/>
      <c r="J381" s="240"/>
      <c r="K381" s="240"/>
      <c r="L381" s="244"/>
      <c r="M381" s="245"/>
      <c r="N381" s="246"/>
      <c r="O381" s="246"/>
      <c r="P381" s="246"/>
      <c r="Q381" s="246"/>
      <c r="R381" s="246"/>
      <c r="S381" s="246"/>
      <c r="T381" s="24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8" t="s">
        <v>126</v>
      </c>
      <c r="AU381" s="248" t="s">
        <v>82</v>
      </c>
      <c r="AV381" s="14" t="s">
        <v>80</v>
      </c>
      <c r="AW381" s="14" t="s">
        <v>32</v>
      </c>
      <c r="AX381" s="14" t="s">
        <v>75</v>
      </c>
      <c r="AY381" s="248" t="s">
        <v>117</v>
      </c>
    </row>
    <row r="382" s="14" customFormat="1">
      <c r="A382" s="14"/>
      <c r="B382" s="239"/>
      <c r="C382" s="240"/>
      <c r="D382" s="229" t="s">
        <v>126</v>
      </c>
      <c r="E382" s="241" t="s">
        <v>1</v>
      </c>
      <c r="F382" s="242" t="s">
        <v>504</v>
      </c>
      <c r="G382" s="240"/>
      <c r="H382" s="241" t="s">
        <v>1</v>
      </c>
      <c r="I382" s="243"/>
      <c r="J382" s="240"/>
      <c r="K382" s="240"/>
      <c r="L382" s="244"/>
      <c r="M382" s="245"/>
      <c r="N382" s="246"/>
      <c r="O382" s="246"/>
      <c r="P382" s="246"/>
      <c r="Q382" s="246"/>
      <c r="R382" s="246"/>
      <c r="S382" s="246"/>
      <c r="T382" s="24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8" t="s">
        <v>126</v>
      </c>
      <c r="AU382" s="248" t="s">
        <v>82</v>
      </c>
      <c r="AV382" s="14" t="s">
        <v>80</v>
      </c>
      <c r="AW382" s="14" t="s">
        <v>32</v>
      </c>
      <c r="AX382" s="14" t="s">
        <v>75</v>
      </c>
      <c r="AY382" s="248" t="s">
        <v>117</v>
      </c>
    </row>
    <row r="383" s="14" customFormat="1">
      <c r="A383" s="14"/>
      <c r="B383" s="239"/>
      <c r="C383" s="240"/>
      <c r="D383" s="229" t="s">
        <v>126</v>
      </c>
      <c r="E383" s="241" t="s">
        <v>1</v>
      </c>
      <c r="F383" s="242" t="s">
        <v>505</v>
      </c>
      <c r="G383" s="240"/>
      <c r="H383" s="241" t="s">
        <v>1</v>
      </c>
      <c r="I383" s="243"/>
      <c r="J383" s="240"/>
      <c r="K383" s="240"/>
      <c r="L383" s="244"/>
      <c r="M383" s="245"/>
      <c r="N383" s="246"/>
      <c r="O383" s="246"/>
      <c r="P383" s="246"/>
      <c r="Q383" s="246"/>
      <c r="R383" s="246"/>
      <c r="S383" s="246"/>
      <c r="T383" s="247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8" t="s">
        <v>126</v>
      </c>
      <c r="AU383" s="248" t="s">
        <v>82</v>
      </c>
      <c r="AV383" s="14" t="s">
        <v>80</v>
      </c>
      <c r="AW383" s="14" t="s">
        <v>32</v>
      </c>
      <c r="AX383" s="14" t="s">
        <v>75</v>
      </c>
      <c r="AY383" s="248" t="s">
        <v>117</v>
      </c>
    </row>
    <row r="384" s="14" customFormat="1">
      <c r="A384" s="14"/>
      <c r="B384" s="239"/>
      <c r="C384" s="240"/>
      <c r="D384" s="229" t="s">
        <v>126</v>
      </c>
      <c r="E384" s="241" t="s">
        <v>1</v>
      </c>
      <c r="F384" s="242" t="s">
        <v>506</v>
      </c>
      <c r="G384" s="240"/>
      <c r="H384" s="241" t="s">
        <v>1</v>
      </c>
      <c r="I384" s="243"/>
      <c r="J384" s="240"/>
      <c r="K384" s="240"/>
      <c r="L384" s="244"/>
      <c r="M384" s="245"/>
      <c r="N384" s="246"/>
      <c r="O384" s="246"/>
      <c r="P384" s="246"/>
      <c r="Q384" s="246"/>
      <c r="R384" s="246"/>
      <c r="S384" s="246"/>
      <c r="T384" s="247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8" t="s">
        <v>126</v>
      </c>
      <c r="AU384" s="248" t="s">
        <v>82</v>
      </c>
      <c r="AV384" s="14" t="s">
        <v>80</v>
      </c>
      <c r="AW384" s="14" t="s">
        <v>32</v>
      </c>
      <c r="AX384" s="14" t="s">
        <v>75</v>
      </c>
      <c r="AY384" s="248" t="s">
        <v>117</v>
      </c>
    </row>
    <row r="385" s="12" customFormat="1" ht="22.8" customHeight="1">
      <c r="A385" s="12"/>
      <c r="B385" s="198"/>
      <c r="C385" s="199"/>
      <c r="D385" s="200" t="s">
        <v>74</v>
      </c>
      <c r="E385" s="211" t="s">
        <v>507</v>
      </c>
      <c r="F385" s="211" t="s">
        <v>508</v>
      </c>
      <c r="G385" s="199"/>
      <c r="H385" s="199"/>
      <c r="I385" s="202"/>
      <c r="J385" s="212">
        <f>BK385</f>
        <v>0</v>
      </c>
      <c r="K385" s="199"/>
      <c r="L385" s="203"/>
      <c r="M385" s="204"/>
      <c r="N385" s="205"/>
      <c r="O385" s="205"/>
      <c r="P385" s="206">
        <f>SUM(P386:P392)</f>
        <v>0</v>
      </c>
      <c r="Q385" s="205"/>
      <c r="R385" s="206">
        <f>SUM(R386:R392)</f>
        <v>0</v>
      </c>
      <c r="S385" s="205"/>
      <c r="T385" s="207">
        <f>SUM(T386:T392)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8" t="s">
        <v>80</v>
      </c>
      <c r="AT385" s="209" t="s">
        <v>74</v>
      </c>
      <c r="AU385" s="209" t="s">
        <v>80</v>
      </c>
      <c r="AY385" s="208" t="s">
        <v>117</v>
      </c>
      <c r="BK385" s="210">
        <f>SUM(BK386:BK392)</f>
        <v>0</v>
      </c>
    </row>
    <row r="386" s="2" customFormat="1" ht="16.5" customHeight="1">
      <c r="A386" s="38"/>
      <c r="B386" s="39"/>
      <c r="C386" s="213" t="s">
        <v>509</v>
      </c>
      <c r="D386" s="213" t="s">
        <v>120</v>
      </c>
      <c r="E386" s="214" t="s">
        <v>510</v>
      </c>
      <c r="F386" s="215" t="s">
        <v>511</v>
      </c>
      <c r="G386" s="216" t="s">
        <v>422</v>
      </c>
      <c r="H386" s="217">
        <v>1</v>
      </c>
      <c r="I386" s="218"/>
      <c r="J386" s="219">
        <f>ROUND(I386*H386,2)</f>
        <v>0</v>
      </c>
      <c r="K386" s="220"/>
      <c r="L386" s="44"/>
      <c r="M386" s="221" t="s">
        <v>1</v>
      </c>
      <c r="N386" s="222" t="s">
        <v>40</v>
      </c>
      <c r="O386" s="91"/>
      <c r="P386" s="223">
        <f>O386*H386</f>
        <v>0</v>
      </c>
      <c r="Q386" s="223">
        <v>0</v>
      </c>
      <c r="R386" s="223">
        <f>Q386*H386</f>
        <v>0</v>
      </c>
      <c r="S386" s="223">
        <v>0</v>
      </c>
      <c r="T386" s="224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5" t="s">
        <v>124</v>
      </c>
      <c r="AT386" s="225" t="s">
        <v>120</v>
      </c>
      <c r="AU386" s="225" t="s">
        <v>82</v>
      </c>
      <c r="AY386" s="17" t="s">
        <v>117</v>
      </c>
      <c r="BE386" s="226">
        <f>IF(N386="základní",J386,0)</f>
        <v>0</v>
      </c>
      <c r="BF386" s="226">
        <f>IF(N386="snížená",J386,0)</f>
        <v>0</v>
      </c>
      <c r="BG386" s="226">
        <f>IF(N386="zákl. přenesená",J386,0)</f>
        <v>0</v>
      </c>
      <c r="BH386" s="226">
        <f>IF(N386="sníž. přenesená",J386,0)</f>
        <v>0</v>
      </c>
      <c r="BI386" s="226">
        <f>IF(N386="nulová",J386,0)</f>
        <v>0</v>
      </c>
      <c r="BJ386" s="17" t="s">
        <v>80</v>
      </c>
      <c r="BK386" s="226">
        <f>ROUND(I386*H386,2)</f>
        <v>0</v>
      </c>
      <c r="BL386" s="17" t="s">
        <v>124</v>
      </c>
      <c r="BM386" s="225" t="s">
        <v>512</v>
      </c>
    </row>
    <row r="387" s="13" customFormat="1">
      <c r="A387" s="13"/>
      <c r="B387" s="227"/>
      <c r="C387" s="228"/>
      <c r="D387" s="229" t="s">
        <v>126</v>
      </c>
      <c r="E387" s="230" t="s">
        <v>1</v>
      </c>
      <c r="F387" s="231" t="s">
        <v>80</v>
      </c>
      <c r="G387" s="228"/>
      <c r="H387" s="232">
        <v>1</v>
      </c>
      <c r="I387" s="233"/>
      <c r="J387" s="228"/>
      <c r="K387" s="228"/>
      <c r="L387" s="234"/>
      <c r="M387" s="235"/>
      <c r="N387" s="236"/>
      <c r="O387" s="236"/>
      <c r="P387" s="236"/>
      <c r="Q387" s="236"/>
      <c r="R387" s="236"/>
      <c r="S387" s="236"/>
      <c r="T387" s="23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8" t="s">
        <v>126</v>
      </c>
      <c r="AU387" s="238" t="s">
        <v>82</v>
      </c>
      <c r="AV387" s="13" t="s">
        <v>82</v>
      </c>
      <c r="AW387" s="13" t="s">
        <v>32</v>
      </c>
      <c r="AX387" s="13" t="s">
        <v>80</v>
      </c>
      <c r="AY387" s="238" t="s">
        <v>117</v>
      </c>
    </row>
    <row r="388" s="14" customFormat="1">
      <c r="A388" s="14"/>
      <c r="B388" s="239"/>
      <c r="C388" s="240"/>
      <c r="D388" s="229" t="s">
        <v>126</v>
      </c>
      <c r="E388" s="241" t="s">
        <v>1</v>
      </c>
      <c r="F388" s="242" t="s">
        <v>513</v>
      </c>
      <c r="G388" s="240"/>
      <c r="H388" s="241" t="s">
        <v>1</v>
      </c>
      <c r="I388" s="243"/>
      <c r="J388" s="240"/>
      <c r="K388" s="240"/>
      <c r="L388" s="244"/>
      <c r="M388" s="245"/>
      <c r="N388" s="246"/>
      <c r="O388" s="246"/>
      <c r="P388" s="246"/>
      <c r="Q388" s="246"/>
      <c r="R388" s="246"/>
      <c r="S388" s="246"/>
      <c r="T388" s="247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8" t="s">
        <v>126</v>
      </c>
      <c r="AU388" s="248" t="s">
        <v>82</v>
      </c>
      <c r="AV388" s="14" t="s">
        <v>80</v>
      </c>
      <c r="AW388" s="14" t="s">
        <v>32</v>
      </c>
      <c r="AX388" s="14" t="s">
        <v>75</v>
      </c>
      <c r="AY388" s="248" t="s">
        <v>117</v>
      </c>
    </row>
    <row r="389" s="14" customFormat="1">
      <c r="A389" s="14"/>
      <c r="B389" s="239"/>
      <c r="C389" s="240"/>
      <c r="D389" s="229" t="s">
        <v>126</v>
      </c>
      <c r="E389" s="241" t="s">
        <v>1</v>
      </c>
      <c r="F389" s="242" t="s">
        <v>514</v>
      </c>
      <c r="G389" s="240"/>
      <c r="H389" s="241" t="s">
        <v>1</v>
      </c>
      <c r="I389" s="243"/>
      <c r="J389" s="240"/>
      <c r="K389" s="240"/>
      <c r="L389" s="244"/>
      <c r="M389" s="245"/>
      <c r="N389" s="246"/>
      <c r="O389" s="246"/>
      <c r="P389" s="246"/>
      <c r="Q389" s="246"/>
      <c r="R389" s="246"/>
      <c r="S389" s="246"/>
      <c r="T389" s="24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8" t="s">
        <v>126</v>
      </c>
      <c r="AU389" s="248" t="s">
        <v>82</v>
      </c>
      <c r="AV389" s="14" t="s">
        <v>80</v>
      </c>
      <c r="AW389" s="14" t="s">
        <v>32</v>
      </c>
      <c r="AX389" s="14" t="s">
        <v>75</v>
      </c>
      <c r="AY389" s="248" t="s">
        <v>117</v>
      </c>
    </row>
    <row r="390" s="14" customFormat="1">
      <c r="A390" s="14"/>
      <c r="B390" s="239"/>
      <c r="C390" s="240"/>
      <c r="D390" s="229" t="s">
        <v>126</v>
      </c>
      <c r="E390" s="241" t="s">
        <v>1</v>
      </c>
      <c r="F390" s="242" t="s">
        <v>515</v>
      </c>
      <c r="G390" s="240"/>
      <c r="H390" s="241" t="s">
        <v>1</v>
      </c>
      <c r="I390" s="243"/>
      <c r="J390" s="240"/>
      <c r="K390" s="240"/>
      <c r="L390" s="244"/>
      <c r="M390" s="245"/>
      <c r="N390" s="246"/>
      <c r="O390" s="246"/>
      <c r="P390" s="246"/>
      <c r="Q390" s="246"/>
      <c r="R390" s="246"/>
      <c r="S390" s="246"/>
      <c r="T390" s="247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8" t="s">
        <v>126</v>
      </c>
      <c r="AU390" s="248" t="s">
        <v>82</v>
      </c>
      <c r="AV390" s="14" t="s">
        <v>80</v>
      </c>
      <c r="AW390" s="14" t="s">
        <v>32</v>
      </c>
      <c r="AX390" s="14" t="s">
        <v>75</v>
      </c>
      <c r="AY390" s="248" t="s">
        <v>117</v>
      </c>
    </row>
    <row r="391" s="14" customFormat="1">
      <c r="A391" s="14"/>
      <c r="B391" s="239"/>
      <c r="C391" s="240"/>
      <c r="D391" s="229" t="s">
        <v>126</v>
      </c>
      <c r="E391" s="241" t="s">
        <v>1</v>
      </c>
      <c r="F391" s="242" t="s">
        <v>516</v>
      </c>
      <c r="G391" s="240"/>
      <c r="H391" s="241" t="s">
        <v>1</v>
      </c>
      <c r="I391" s="243"/>
      <c r="J391" s="240"/>
      <c r="K391" s="240"/>
      <c r="L391" s="244"/>
      <c r="M391" s="245"/>
      <c r="N391" s="246"/>
      <c r="O391" s="246"/>
      <c r="P391" s="246"/>
      <c r="Q391" s="246"/>
      <c r="R391" s="246"/>
      <c r="S391" s="246"/>
      <c r="T391" s="24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8" t="s">
        <v>126</v>
      </c>
      <c r="AU391" s="248" t="s">
        <v>82</v>
      </c>
      <c r="AV391" s="14" t="s">
        <v>80</v>
      </c>
      <c r="AW391" s="14" t="s">
        <v>32</v>
      </c>
      <c r="AX391" s="14" t="s">
        <v>75</v>
      </c>
      <c r="AY391" s="248" t="s">
        <v>117</v>
      </c>
    </row>
    <row r="392" s="14" customFormat="1">
      <c r="A392" s="14"/>
      <c r="B392" s="239"/>
      <c r="C392" s="240"/>
      <c r="D392" s="229" t="s">
        <v>126</v>
      </c>
      <c r="E392" s="241" t="s">
        <v>1</v>
      </c>
      <c r="F392" s="242" t="s">
        <v>517</v>
      </c>
      <c r="G392" s="240"/>
      <c r="H392" s="241" t="s">
        <v>1</v>
      </c>
      <c r="I392" s="243"/>
      <c r="J392" s="240"/>
      <c r="K392" s="240"/>
      <c r="L392" s="244"/>
      <c r="M392" s="245"/>
      <c r="N392" s="246"/>
      <c r="O392" s="246"/>
      <c r="P392" s="246"/>
      <c r="Q392" s="246"/>
      <c r="R392" s="246"/>
      <c r="S392" s="246"/>
      <c r="T392" s="24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8" t="s">
        <v>126</v>
      </c>
      <c r="AU392" s="248" t="s">
        <v>82</v>
      </c>
      <c r="AV392" s="14" t="s">
        <v>80</v>
      </c>
      <c r="AW392" s="14" t="s">
        <v>32</v>
      </c>
      <c r="AX392" s="14" t="s">
        <v>75</v>
      </c>
      <c r="AY392" s="248" t="s">
        <v>117</v>
      </c>
    </row>
    <row r="393" s="2" customFormat="1" ht="49.92" customHeight="1">
      <c r="A393" s="38"/>
      <c r="B393" s="39"/>
      <c r="C393" s="40"/>
      <c r="D393" s="40"/>
      <c r="E393" s="201" t="s">
        <v>518</v>
      </c>
      <c r="F393" s="201" t="s">
        <v>519</v>
      </c>
      <c r="G393" s="40"/>
      <c r="H393" s="40"/>
      <c r="I393" s="40"/>
      <c r="J393" s="185">
        <f>BK393</f>
        <v>0</v>
      </c>
      <c r="K393" s="40"/>
      <c r="L393" s="44"/>
      <c r="M393" s="271"/>
      <c r="N393" s="272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74</v>
      </c>
      <c r="AU393" s="17" t="s">
        <v>75</v>
      </c>
      <c r="AY393" s="17" t="s">
        <v>520</v>
      </c>
      <c r="BK393" s="226">
        <f>BK394</f>
        <v>0</v>
      </c>
    </row>
    <row r="394" s="2" customFormat="1" ht="16.32" customHeight="1">
      <c r="A394" s="38"/>
      <c r="B394" s="39"/>
      <c r="C394" s="273" t="s">
        <v>1</v>
      </c>
      <c r="D394" s="273" t="s">
        <v>120</v>
      </c>
      <c r="E394" s="274" t="s">
        <v>1</v>
      </c>
      <c r="F394" s="275" t="s">
        <v>1</v>
      </c>
      <c r="G394" s="276" t="s">
        <v>1</v>
      </c>
      <c r="H394" s="277"/>
      <c r="I394" s="278"/>
      <c r="J394" s="279">
        <f>BK394</f>
        <v>0</v>
      </c>
      <c r="K394" s="220"/>
      <c r="L394" s="44"/>
      <c r="M394" s="280" t="s">
        <v>1</v>
      </c>
      <c r="N394" s="281" t="s">
        <v>40</v>
      </c>
      <c r="O394" s="282"/>
      <c r="P394" s="282"/>
      <c r="Q394" s="282"/>
      <c r="R394" s="282"/>
      <c r="S394" s="282"/>
      <c r="T394" s="283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520</v>
      </c>
      <c r="AU394" s="17" t="s">
        <v>80</v>
      </c>
      <c r="AY394" s="17" t="s">
        <v>520</v>
      </c>
      <c r="BE394" s="226">
        <f>IF(N394="základní",J394,0)</f>
        <v>0</v>
      </c>
      <c r="BF394" s="226">
        <f>IF(N394="snížená",J394,0)</f>
        <v>0</v>
      </c>
      <c r="BG394" s="226">
        <f>IF(N394="zákl. přenesená",J394,0)</f>
        <v>0</v>
      </c>
      <c r="BH394" s="226">
        <f>IF(N394="sníž. přenesená",J394,0)</f>
        <v>0</v>
      </c>
      <c r="BI394" s="226">
        <f>IF(N394="nulová",J394,0)</f>
        <v>0</v>
      </c>
      <c r="BJ394" s="17" t="s">
        <v>80</v>
      </c>
      <c r="BK394" s="226">
        <f>I394*H394</f>
        <v>0</v>
      </c>
    </row>
    <row r="395" s="2" customFormat="1" ht="6.96" customHeight="1">
      <c r="A395" s="38"/>
      <c r="B395" s="66"/>
      <c r="C395" s="67"/>
      <c r="D395" s="67"/>
      <c r="E395" s="67"/>
      <c r="F395" s="67"/>
      <c r="G395" s="67"/>
      <c r="H395" s="67"/>
      <c r="I395" s="67"/>
      <c r="J395" s="67"/>
      <c r="K395" s="67"/>
      <c r="L395" s="44"/>
      <c r="M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</row>
  </sheetData>
  <sheetProtection sheet="1" autoFilter="0" formatColumns="0" formatRows="0" objects="1" scenarios="1" spinCount="100000" saltValue="yqes0+vtb0lS7wk2X2eDBM5xtHNT/78k4byWrQyMvot3fXbdxHniB6h5X6AJUcKeu+6Bn5eb9f/+WrXZIzj37g==" hashValue="sc7eeAomt6QnXLNN02XdDUS0hjuHF7dy/Mpr+Z1pidpg1zfj2Wwm9J8g8HDooXv47BzgiABoRsKKne4uKwwtgg==" algorithmName="SHA-512" password="CC35"/>
  <autoFilter ref="C124:K394"/>
  <mergeCells count="6">
    <mergeCell ref="E7:H7"/>
    <mergeCell ref="E16:H16"/>
    <mergeCell ref="E25:H25"/>
    <mergeCell ref="E85:H85"/>
    <mergeCell ref="E117:H117"/>
    <mergeCell ref="L2:V2"/>
  </mergeCells>
  <dataValidations count="2">
    <dataValidation type="list" allowBlank="1" showInputMessage="1" showErrorMessage="1" error="Povoleny jsou hodnoty K, M." sqref="D394:D395">
      <formula1>"K, M"</formula1>
    </dataValidation>
    <dataValidation type="list" allowBlank="1" showInputMessage="1" showErrorMessage="1" error="Povoleny jsou hodnoty základní, snížená, zákl. přenesená, sníž. přenesená, nulová." sqref="N394:N395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DESKTOP-DTIVEH7\david.mueller</dc:creator>
  <cp:lastModifiedBy>DESKTOP-DTIVEH7\david.mueller</cp:lastModifiedBy>
  <dcterms:created xsi:type="dcterms:W3CDTF">2024-11-21T17:28:17Z</dcterms:created>
  <dcterms:modified xsi:type="dcterms:W3CDTF">2024-11-21T17:28:21Z</dcterms:modified>
</cp:coreProperties>
</file>