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1"/>
  </bookViews>
  <sheets>
    <sheet name="Titulní list" sheetId="1" r:id="rId1"/>
    <sheet name="Cenový model" sheetId="2" r:id="rId2"/>
    <sheet name="Podklady pro kalkulaci-tř.odpad" sheetId="7" r:id="rId3"/>
    <sheet name="Podklady pro kalkulaci-SVJ 2021" sheetId="8" r:id="rId4"/>
  </sheets>
  <definedNames>
    <definedName name="_xlnm.Print_Area" localSheetId="1">'Cenový model'!$A$1:$D$242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<sst xmlns="http://schemas.openxmlformats.org/spreadsheetml/2006/main" count="364" uniqueCount="296">
  <si>
    <t>Příloha č. 2 zadávací dokumentace –</t>
  </si>
  <si>
    <t>Soupis položek předmětu plnění a kalkulace nabídkové ceny</t>
  </si>
  <si>
    <t>Boskovice</t>
  </si>
  <si>
    <t>Út svoz</t>
  </si>
  <si>
    <t>PET</t>
  </si>
  <si>
    <t>PAP</t>
  </si>
  <si>
    <t>Sklo</t>
  </si>
  <si>
    <t>Oděvy</t>
  </si>
  <si>
    <t>Elektro</t>
  </si>
  <si>
    <t>Bio</t>
  </si>
  <si>
    <t>Oleje</t>
  </si>
  <si>
    <t xml:space="preserve">Kovy </t>
  </si>
  <si>
    <t>Sušilova 1 - 13</t>
  </si>
  <si>
    <t>Dukelská X Bělská</t>
  </si>
  <si>
    <t>Podlesí</t>
  </si>
  <si>
    <t>Na Chmelnici</t>
  </si>
  <si>
    <t>Na Chmelnici 1, 3, 5</t>
  </si>
  <si>
    <t>Květná</t>
  </si>
  <si>
    <t>Wolkerova kruháč</t>
  </si>
  <si>
    <t>Křižovatka Lidická X Krátká</t>
  </si>
  <si>
    <t>Na Vyhlídce za samoobsluhou</t>
  </si>
  <si>
    <t>Nám. 9. května</t>
  </si>
  <si>
    <t>Hybešova u pošty</t>
  </si>
  <si>
    <t>Křižovatka Havl. X Legionářská</t>
  </si>
  <si>
    <t>Štefánikova u ZŠ, PŠ</t>
  </si>
  <si>
    <t>Na Dolech u MŠ</t>
  </si>
  <si>
    <t>Legionářská u domu pro seniory</t>
  </si>
  <si>
    <t>Růž. náměstí u lékárny</t>
  </si>
  <si>
    <t>Sokolská u samoobsluhy</t>
  </si>
  <si>
    <t>Husova 2a, 2b Vychodil</t>
  </si>
  <si>
    <t>Husova 1b</t>
  </si>
  <si>
    <t>Vnitroblok Husova-Komenského</t>
  </si>
  <si>
    <t>Husova č.p. 8</t>
  </si>
  <si>
    <t>Husova X Dr. Svěráka Topnet</t>
  </si>
  <si>
    <t>Dr. Svěráka č.p. 4</t>
  </si>
  <si>
    <t>Komenského u kotelny</t>
  </si>
  <si>
    <t>Komenského 23 - 33 Orlovna</t>
  </si>
  <si>
    <t>Parčík naproti Albertu</t>
  </si>
  <si>
    <t>Parkoviště Tesco</t>
  </si>
  <si>
    <t>Vinohrádky</t>
  </si>
  <si>
    <t>Parkoviště Kaufland</t>
  </si>
  <si>
    <t>Luční (na Rovné)</t>
  </si>
  <si>
    <t>Ot. Kubína 13,15 u nemocnice</t>
  </si>
  <si>
    <t>Ot. Kubína č.p. 5, 7, 9 bytovky</t>
  </si>
  <si>
    <t>Ot. Kubína č.p. 1 a 3 garáže</t>
  </si>
  <si>
    <t>Ot. Kubína č.p. 2a, 6 u SKO</t>
  </si>
  <si>
    <t>Ot. Kubína č.p. 2 a 4 (Ježek)</t>
  </si>
  <si>
    <t>Ot. Kubína 8, 10, 12 (700 l)</t>
  </si>
  <si>
    <t>Parkoviště COOP</t>
  </si>
  <si>
    <t>Mánesova parkoviště</t>
  </si>
  <si>
    <t>Mánesova u MSSS</t>
  </si>
  <si>
    <t>Bílkova parkoviště</t>
  </si>
  <si>
    <t>Bílkova vnitroblok</t>
  </si>
  <si>
    <t>Slovákova u ZŠ</t>
  </si>
  <si>
    <t>Slovákova osmipatrák Papoušek</t>
  </si>
  <si>
    <t>Otakara Chlupa u garáže SKO</t>
  </si>
  <si>
    <t>U Vážné studny</t>
  </si>
  <si>
    <t>Plačkova</t>
  </si>
  <si>
    <t>Kpt. Jaroše</t>
  </si>
  <si>
    <t>U Lázní</t>
  </si>
  <si>
    <t>Hrádkov u příjezdu do obce</t>
  </si>
  <si>
    <t>týdenní</t>
  </si>
  <si>
    <t>Hrádkov u OV</t>
  </si>
  <si>
    <t>Vratíkov</t>
  </si>
  <si>
    <t>Bačov</t>
  </si>
  <si>
    <t>1 x 14 dní</t>
  </si>
  <si>
    <t>Mladkov obchod</t>
  </si>
  <si>
    <t>Mladkov Pod Skalkama</t>
  </si>
  <si>
    <t>1x 14 dní</t>
  </si>
  <si>
    <t xml:space="preserve">Celkem </t>
  </si>
  <si>
    <t>Út</t>
  </si>
  <si>
    <t>zvon  35</t>
  </si>
  <si>
    <t>Út 18</t>
  </si>
  <si>
    <t>BIO - vybrané liché ÚT, sudá ST</t>
  </si>
  <si>
    <t>celé město PÁ/SO</t>
  </si>
  <si>
    <t>Plast 240 l</t>
  </si>
  <si>
    <t>Papír 240 l</t>
  </si>
  <si>
    <t>Vodní (Sokolská 56-58)</t>
  </si>
  <si>
    <t>Na Vyhlídce 10, 12</t>
  </si>
  <si>
    <t>Havlíčkova 19 (MSSS)</t>
  </si>
  <si>
    <t>Kosmonautů 1,3,5</t>
  </si>
  <si>
    <t>Kosmonautů 7,9,11,13,15</t>
  </si>
  <si>
    <t>Kosmonautů 17,19,21,23,25</t>
  </si>
  <si>
    <t>Soukupova 4</t>
  </si>
  <si>
    <t>Jiráskova 7</t>
  </si>
  <si>
    <t>Masarykovo nám. 2031/13</t>
  </si>
  <si>
    <t xml:space="preserve">Lesnická 1,3,5 </t>
  </si>
  <si>
    <t>Havlíčkova 61, 64 (školní statek)</t>
  </si>
  <si>
    <t>Jiráskova 3 (městská bytovka)</t>
  </si>
  <si>
    <r>
      <t xml:space="preserve">Podhradí </t>
    </r>
    <r>
      <rPr>
        <sz val="11"/>
        <color theme="1"/>
        <rFont val="Arial"/>
        <family val="2"/>
      </rPr>
      <t>sladovna</t>
    </r>
  </si>
  <si>
    <r>
      <rPr>
        <b/>
        <sz val="11"/>
        <color theme="1"/>
        <rFont val="Arial"/>
        <family val="2"/>
      </rPr>
      <t xml:space="preserve">Dukelská </t>
    </r>
    <r>
      <rPr>
        <sz val="11"/>
        <color theme="1"/>
        <rFont val="Arial"/>
        <family val="2"/>
      </rPr>
      <t>u Betany</t>
    </r>
  </si>
  <si>
    <r>
      <t>Bělská</t>
    </r>
    <r>
      <rPr>
        <sz val="11"/>
        <color theme="1"/>
        <rFont val="Arial"/>
        <family val="2"/>
      </rPr>
      <t xml:space="preserve"> u samoobsluhy</t>
    </r>
  </si>
  <si>
    <r>
      <rPr>
        <b/>
        <sz val="11"/>
        <color theme="1"/>
        <rFont val="Arial"/>
        <family val="2"/>
      </rPr>
      <t>Gagarinova</t>
    </r>
    <r>
      <rPr>
        <sz val="11"/>
        <color theme="1"/>
        <rFont val="Arial"/>
        <family val="2"/>
      </rPr>
      <t xml:space="preserve"> u pivnice</t>
    </r>
  </si>
  <si>
    <r>
      <rPr>
        <b/>
        <sz val="11"/>
        <color theme="1"/>
        <rFont val="Arial"/>
        <family val="2"/>
      </rPr>
      <t xml:space="preserve">Gagarinova </t>
    </r>
    <r>
      <rPr>
        <sz val="11"/>
        <color theme="1"/>
        <rFont val="Arial"/>
        <family val="2"/>
      </rPr>
      <t>u opěrné zdi</t>
    </r>
  </si>
  <si>
    <r>
      <rPr>
        <b/>
        <sz val="11"/>
        <color theme="1"/>
        <rFont val="Arial"/>
        <family val="2"/>
      </rPr>
      <t>L. Vojtěcha</t>
    </r>
    <r>
      <rPr>
        <sz val="11"/>
        <color theme="1"/>
        <rFont val="Arial"/>
        <family val="2"/>
      </rPr>
      <t xml:space="preserve"> u zastávky</t>
    </r>
  </si>
  <si>
    <r>
      <rPr>
        <b/>
        <sz val="11"/>
        <color theme="1"/>
        <rFont val="Arial"/>
        <family val="2"/>
      </rPr>
      <t>L. Vojtěcha</t>
    </r>
    <r>
      <rPr>
        <sz val="11"/>
        <color theme="1"/>
        <rFont val="Arial"/>
        <family val="2"/>
      </rPr>
      <t xml:space="preserve"> u hlídací služby</t>
    </r>
  </si>
  <si>
    <r>
      <rPr>
        <b/>
        <sz val="11"/>
        <color theme="1"/>
        <rFont val="Arial"/>
        <family val="2"/>
      </rPr>
      <t>L. Vojtěcha</t>
    </r>
    <r>
      <rPr>
        <sz val="11"/>
        <color theme="1"/>
        <rFont val="Arial"/>
        <family val="2"/>
      </rPr>
      <t xml:space="preserve"> u samoobsluhy</t>
    </r>
  </si>
  <si>
    <r>
      <rPr>
        <b/>
        <sz val="11"/>
        <color theme="1"/>
        <rFont val="Arial"/>
        <family val="2"/>
      </rPr>
      <t>U Lomu</t>
    </r>
    <r>
      <rPr>
        <sz val="11"/>
        <color theme="1"/>
        <rFont val="Arial"/>
        <family val="2"/>
      </rPr>
      <t xml:space="preserve"> (kruháč)</t>
    </r>
  </si>
  <si>
    <r>
      <rPr>
        <b/>
        <sz val="11"/>
        <color theme="1"/>
        <rFont val="Arial"/>
        <family val="2"/>
      </rPr>
      <t>Sv. Čecha</t>
    </r>
    <r>
      <rPr>
        <sz val="11"/>
        <color theme="1"/>
        <rFont val="Arial"/>
        <family val="2"/>
      </rPr>
      <t xml:space="preserve"> u Edenu I</t>
    </r>
  </si>
  <si>
    <r>
      <rPr>
        <b/>
        <sz val="11"/>
        <color theme="1"/>
        <rFont val="Arial"/>
        <family val="2"/>
      </rPr>
      <t>Sv. Čecha</t>
    </r>
    <r>
      <rPr>
        <sz val="11"/>
        <color theme="1"/>
        <rFont val="Arial"/>
        <family val="2"/>
      </rPr>
      <t xml:space="preserve"> u Edenu II</t>
    </r>
  </si>
  <si>
    <r>
      <rPr>
        <b/>
        <sz val="11"/>
        <color theme="1"/>
        <rFont val="Arial"/>
        <family val="2"/>
      </rPr>
      <t xml:space="preserve">Na Výsluní I  </t>
    </r>
    <r>
      <rPr>
        <sz val="11"/>
        <color theme="1"/>
        <rFont val="Arial"/>
        <family val="2"/>
      </rPr>
      <t>BD č.p. 8</t>
    </r>
  </si>
  <si>
    <r>
      <rPr>
        <b/>
        <sz val="11"/>
        <color theme="1"/>
        <rFont val="Arial"/>
        <family val="2"/>
      </rPr>
      <t xml:space="preserve">Na Výsluní II  </t>
    </r>
    <r>
      <rPr>
        <sz val="11"/>
        <color theme="1"/>
        <rFont val="Arial"/>
        <family val="2"/>
      </rPr>
      <t>BD zatáčka č.p. 6</t>
    </r>
  </si>
  <si>
    <r>
      <rPr>
        <b/>
        <sz val="11"/>
        <color theme="1"/>
        <rFont val="Arial"/>
        <family val="2"/>
      </rPr>
      <t xml:space="preserve">Na Výsluní III </t>
    </r>
    <r>
      <rPr>
        <sz val="11"/>
        <color theme="1"/>
        <rFont val="Arial"/>
        <family val="2"/>
      </rPr>
      <t>garáže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BD č.p. 11</t>
    </r>
  </si>
  <si>
    <r>
      <rPr>
        <b/>
        <sz val="11"/>
        <color theme="1"/>
        <rFont val="Arial"/>
        <family val="2"/>
      </rPr>
      <t xml:space="preserve">Na Výsluní IV  </t>
    </r>
    <r>
      <rPr>
        <sz val="11"/>
        <color theme="1"/>
        <rFont val="Arial"/>
        <family val="2"/>
      </rPr>
      <t>BD č.p. 15, 17; 19</t>
    </r>
  </si>
  <si>
    <r>
      <rPr>
        <b/>
        <sz val="11"/>
        <color theme="1"/>
        <rFont val="Arial"/>
        <family val="2"/>
      </rPr>
      <t xml:space="preserve">Na Výsluní V  </t>
    </r>
    <r>
      <rPr>
        <sz val="11"/>
        <color theme="1"/>
        <rFont val="Arial"/>
        <family val="2"/>
      </rPr>
      <t>BD č.p. 3</t>
    </r>
  </si>
  <si>
    <r>
      <rPr>
        <b/>
        <sz val="11"/>
        <color theme="1"/>
        <rFont val="Arial"/>
        <family val="2"/>
      </rPr>
      <t>Hybešova</t>
    </r>
    <r>
      <rPr>
        <sz val="11"/>
        <color theme="1"/>
        <rFont val="Arial"/>
        <family val="2"/>
      </rPr>
      <t xml:space="preserve"> VOŠ</t>
    </r>
  </si>
  <si>
    <r>
      <rPr>
        <b/>
        <sz val="11"/>
        <color theme="1"/>
        <rFont val="Arial"/>
        <family val="2"/>
      </rPr>
      <t>Hybešova</t>
    </r>
    <r>
      <rPr>
        <sz val="11"/>
        <color theme="1"/>
        <rFont val="Arial"/>
        <family val="2"/>
      </rPr>
      <t xml:space="preserve"> pod věžákem</t>
    </r>
  </si>
  <si>
    <r>
      <rPr>
        <b/>
        <sz val="11"/>
        <color theme="1"/>
        <rFont val="Arial"/>
        <family val="2"/>
      </rPr>
      <t xml:space="preserve">Na Vyhlídce 26 </t>
    </r>
    <r>
      <rPr>
        <sz val="11"/>
        <color theme="1"/>
        <rFont val="Arial"/>
        <family val="2"/>
      </rPr>
      <t>Hradčany</t>
    </r>
  </si>
  <si>
    <r>
      <rPr>
        <b/>
        <sz val="11"/>
        <color theme="1"/>
        <rFont val="Arial"/>
        <family val="2"/>
      </rPr>
      <t xml:space="preserve">Na Vyhlídce 30 </t>
    </r>
    <r>
      <rPr>
        <sz val="11"/>
        <color theme="1"/>
        <rFont val="Arial"/>
        <family val="2"/>
      </rPr>
      <t>pro Hybešovu 40</t>
    </r>
  </si>
  <si>
    <r>
      <t xml:space="preserve">Na Vyhlídce 15, 17, 19 </t>
    </r>
    <r>
      <rPr>
        <sz val="11"/>
        <color theme="1"/>
        <rFont val="Arial"/>
        <family val="2"/>
      </rPr>
      <t>(+ 11, 13)</t>
    </r>
  </si>
  <si>
    <r>
      <rPr>
        <b/>
        <sz val="11"/>
        <color theme="1"/>
        <rFont val="Arial"/>
        <family val="2"/>
      </rPr>
      <t>Lidická 20</t>
    </r>
    <r>
      <rPr>
        <sz val="11"/>
        <color theme="1"/>
        <rFont val="Arial"/>
        <family val="2"/>
      </rPr>
      <t xml:space="preserve"> Kinderman</t>
    </r>
  </si>
  <si>
    <r>
      <t xml:space="preserve">Komenského 20 - 26 </t>
    </r>
    <r>
      <rPr>
        <sz val="11"/>
        <color theme="1"/>
        <rFont val="Arial"/>
        <family val="2"/>
      </rPr>
      <t>u Družstva Radost</t>
    </r>
  </si>
  <si>
    <t>2. Sběr, svoz a odstranění velkoobjemového odpadu</t>
  </si>
  <si>
    <t>3. Sběr, svoz a odstranění nebezpečného odpadu</t>
  </si>
  <si>
    <t>4. Sběr, svoz, třídění, využití a odstranění recyklovatelných složek komunálního odpadu</t>
  </si>
  <si>
    <t xml:space="preserve">5. Likvidace černých skládek u sběrných nádob a kontejnerů </t>
  </si>
  <si>
    <t>6. Likvidace černých skládek na území ORP</t>
  </si>
  <si>
    <t>8. Sběr, svoz a odstranění odpadů z odpadkových košů</t>
  </si>
  <si>
    <t>9. Úklid psích exkrementů motorovým vysavačem z komunikací a přilehlých zatravněných ploch</t>
  </si>
  <si>
    <t xml:space="preserve">10. Provozování sběrného dvora K Lipkám, překladiště Doubravy a kompostárny Doubravy </t>
  </si>
  <si>
    <t>Cena za likvidaci / využití 1 tuny směsného komunálního odpadu</t>
  </si>
  <si>
    <t>Cena za likvidaci / využití 1 tuny velkoobjemového odpadu</t>
  </si>
  <si>
    <t>Ceny obsahují veškeré činnosti podle technické specifikace, tj, zejména:</t>
  </si>
  <si>
    <t>svoz směsného komunálního odpadu, který jednotlivé domácnosti sbírají do vlastních či městských odpadových nádob standardních typů</t>
  </si>
  <si>
    <t>úklid komunikace v místě vysypání odpadové nádoby do vozidla od případných úletů odpadu</t>
  </si>
  <si>
    <t>vrácení odpadové nádoby po jejím vysypání zpět na místo, na kterém byla připravena ke svozu</t>
  </si>
  <si>
    <t>veškeré náklady (základní skládkovací poplatek, finanční rezervu apod.)</t>
  </si>
  <si>
    <t>svoz velkoobjemového odpadu shromážděný v přistavených kontejnerech</t>
  </si>
  <si>
    <t>příjem velkoobjemového odpadu ve sběrném dvoře</t>
  </si>
  <si>
    <t xml:space="preserve">16 01 03 O Pneumatiky bez disků z osobních vozidel (ks) </t>
  </si>
  <si>
    <t xml:space="preserve">16 01 03 O Pneumatiky bez disků z nákladních vozidel (ks) </t>
  </si>
  <si>
    <t>16 01 03 O Pneumatiky bez disků z traktorů a jiných velkých kolových vozidel (ks)</t>
  </si>
  <si>
    <t>20 01 23 N Nekompletní vyřazená zařízení obsahující chlorofluorouhlovodíky (ks)</t>
  </si>
  <si>
    <t>Ceny obsahují veškeré činnosti podle technické specifikace.</t>
  </si>
  <si>
    <t>Celkem za sběr, svoz a odstranění velkoobjemového odpadu za 1 rok</t>
  </si>
  <si>
    <t>Celkem za sběr, svoz a odstranění nebezpečného odpadu za 1 rok</t>
  </si>
  <si>
    <t>Ceny obsahují veškeré činnosti podle technické specifikace, tj. zejména:</t>
  </si>
  <si>
    <t>příjem nebezpečného odpadu ve sběrném dvoře</t>
  </si>
  <si>
    <t>Položka</t>
  </si>
  <si>
    <t>Položka (druh odpadu)</t>
  </si>
  <si>
    <t>Položka (typ nádoby / druh odpadu)</t>
  </si>
  <si>
    <t>Cena za likvidaci / využití 1 tuny plastů</t>
  </si>
  <si>
    <t>Cena za likvidaci / využití 1 tuny papíru</t>
  </si>
  <si>
    <t>Cena za likvidaci / využití 1 tuny skla</t>
  </si>
  <si>
    <t>Cena za likvidaci / využití 1 tuny kovů</t>
  </si>
  <si>
    <t>Cena za likvidaci / využití 1 tuny olejů</t>
  </si>
  <si>
    <t>Cena za skutečně obslouženou nádobu 110 l (1000 ks, svoz 1 x týdně = 52 svozů)</t>
  </si>
  <si>
    <t>Cena za skutečně obslouženou nádobu 120 l (1400 ks, svoz 1 x týdně = 52 svozů)</t>
  </si>
  <si>
    <t>Cena za skutečně obslouženou nádobu 240 l (500 ks, svoz 1 x týdně = 52 svozů)</t>
  </si>
  <si>
    <t>Cena za skutečně obslouženou nádobu 1100 l (200 ks, svoz 1 x týdně = 52 svozů)</t>
  </si>
  <si>
    <t>Cena za skutečně přistavený kontejner (15 ks, svoz 2 x ročně = 30 svozů)</t>
  </si>
  <si>
    <t>Plasty a nápojové obaly - město - cena za skutečně obslouženou nádobu 1100 l (97 ks, svoz 1 x týdně = 52 svozů)</t>
  </si>
  <si>
    <t>Plasty a nápojové obaly - město - cena za skutečně obslouženou nádobu 1100 l - mimořádný svoz v úterý (46 ks, svoz 1 x týdně = 52 svozů)</t>
  </si>
  <si>
    <t>Plasty a nápojové obaly - sloučené obce - cena za skutečně obslouženou nádobu 1100 l (4 ks, svoz 1 x za 14 dní = 26 svozů)</t>
  </si>
  <si>
    <t>Plasty a nápojové obaly - sloučené obce - cena za skutečně obslouženou nádobu 1100 l (5 ks, svoz 1 x týdně = 52 svozů)</t>
  </si>
  <si>
    <t>Plasty a nápojové obaly - město - cena za skutečně obslouženou nádobu 240 l (70 ks, svoz 1 x týdně = 52 svozů)</t>
  </si>
  <si>
    <t>Plasty a nápojové obaly - svoz od domů - cena za skutečně obslouženou nádobu 240 l (700 ks, svoz 1 x měsíčně = 12 svozů)</t>
  </si>
  <si>
    <t>Papír - město - cena za skutečně obslouženou nádobu 1100 l (86 ks, svoz 1 x týdně = 52 svozů)</t>
  </si>
  <si>
    <t>Papír - město - cena za skutečně obslouženou nádobu 1100 l - mimořádný svoz v úterý (40 ks, svoz 1 x týdně = 52 svozů)</t>
  </si>
  <si>
    <t>Papír - sloučené obce - cena za skutečně obslouženou nádobu 1100 l (4 ks, svoz 1 x týdně = 52 svozů)</t>
  </si>
  <si>
    <t>Papír - město - cena za skutečně obslouženou nádobu 240 l (70 ks, svoz 1 x týdně = 52 svozů)</t>
  </si>
  <si>
    <t>Papír - svoz od domů - cena za skutečně obslouženou nádobu 240 l (700 ks, svoz 1 x měsíčně = 12 svozů)</t>
  </si>
  <si>
    <t>Plasty a nápojové obaly - svoz od domů - cena za skutečně obsloužený pytel 120 l nebo jednotlivé větší kusy plastu (cca 17000 ks/rok, tj. 1415 ks/měsíc, svoz 1 x měsíčně = 12 svozů)</t>
  </si>
  <si>
    <t>Předpokládaný počet jednotek (počet nádob x počet svozů / počet tun) za 1 rok</t>
  </si>
  <si>
    <t>Papír - svoz od domů - cena za skutečně obsloužený pytel 120 l nebo balík papíru (cca 9000 ks/rok, tj. 750 ks/měsíc, svoz 1 x měsíčně = 12 svozů)</t>
  </si>
  <si>
    <t>Sklo barevné - sloučené obce - cena za skutečně obslouženou nádobu 1100 l (2 ks, svoz 1-2 x měsíčně, tj. průměrně 1,5 x měsíčně = 18 svozů)</t>
  </si>
  <si>
    <t>Sklo barevné - sloučené obce - cena za skutečně obslouženou nádobu zvon (3 ks, svoz 1-2 x měsíčně, tj. průměrně 1,5 x měsíčně = 18 svozů)</t>
  </si>
  <si>
    <t>Sklo barevné - město - cena za skutečně obslouženou nádobu zvon (32 ks, svoz 1-2 x měsíčně, tj. průměrně 1,5 x měsíčně = 18 svozů)</t>
  </si>
  <si>
    <t>Sklo barevné - město - cena za skutečně obslouženou nádobu 1100 l (13 ks, svoz 1-2 x měsíčně, tj. průměrně 1,5 x měsíčně = 18 svozů)</t>
  </si>
  <si>
    <t>Sklo bílé - město - cena za skutečně obslouženou nádobu (17 ks, svoz 1-2 x měsíčně, tj. průměrně 1,5 x měsíčně = 18 svozů)</t>
  </si>
  <si>
    <t>Sklo bílé - sloučené obce - cena za skutečně obslouženou nádobu (2 ks, svoz 1-2 x měsíčně, tj. průměrně 1,5 x měsíčně = 18 svozů)</t>
  </si>
  <si>
    <t>Sklo směsné - cena za skutečně obslouženou nádobu (3 ks, svoz 1-2 x měsíčně, tj. průměrně 1,5 x měsíčně = 18 svozů)</t>
  </si>
  <si>
    <t>Kovy - město - cena za skutečně obslouženou nádobu (10 ks, svoz 1 x měsíčně = 12 svozů)</t>
  </si>
  <si>
    <t>Celkem za sběr, svoz a odstranění recyklovatelných složek komunálního odpadu za 1 rok</t>
  </si>
  <si>
    <t>svoz recyklovatelných složek komunálního odpadu z odpadových nádob standardních typů</t>
  </si>
  <si>
    <t>úklid místa, na kterém je odpadová nádoba připravena ke svozu, od odpadu shromážděného okolo, či od případných úletů odpadu</t>
  </si>
  <si>
    <t>Předpokládaný počet jednotek (počet kontejnerů x počet svozů / počet tun) za 1 rok</t>
  </si>
  <si>
    <t>Cena za likvidaci / využití 1 tuny odpadu</t>
  </si>
  <si>
    <t>Celkem za likvidaci černých skládek na území ORP za 1 rok</t>
  </si>
  <si>
    <t>Celkem za likvidaci černých skládek u sběrných nádob a kontejnerů za 1 rok</t>
  </si>
  <si>
    <t>Celkem za sběr, svoz a odstranění bioodpadů za 1 rok</t>
  </si>
  <si>
    <t>Cena za likvidaci / využití 1 tuny bioodpadů</t>
  </si>
  <si>
    <t>Biooadpady - město - cena za skutečně obslouženou nádobu 1100 l (45 ks, svoz 1 x týdně = 52 svozů)</t>
  </si>
  <si>
    <t>Biodpady - město - cena za skutečně obslouženou nádobu 1100 l - mimořádný svoz v úterý (18 ks, svoz 1 x týdně = 52 svozů)</t>
  </si>
  <si>
    <t>Biooadpady - sloučené obce - cena za skutečně obslouženou nádobu 1100 l (5 ks, svoz 1 x týdně = 52 svozů)</t>
  </si>
  <si>
    <t>Bioodpady - svoz od domů - cena za skutečně obslouženou nádobu 240 l (600 ks, svoz 1 x měsíčně = 12 svozů)</t>
  </si>
  <si>
    <t>svoz směsného bioodpadů, které jednotlivé domácnosti sbírají do vlastních či městských odpadových nádob standardních typů</t>
  </si>
  <si>
    <t>svoz bioodpadu shromážděného v přistavených kontejnerech</t>
  </si>
  <si>
    <t>příjem bioodpadů ve sběrném dvoře</t>
  </si>
  <si>
    <t>1. Pravidelný sběr, svoz a odstranění směsného komunálního odpadu od občanů</t>
  </si>
  <si>
    <t>Celkem za pravidelný sběr, svoz a odstranění směsného komunálního odpadu od občanů za 1 rok</t>
  </si>
  <si>
    <t>7. Sběr, svoz, třídění, využití a odstranění bioodpadů</t>
  </si>
  <si>
    <t>Celkem sběr, svoz a odstranění odpadů z odpadkových košů za 1 rok</t>
  </si>
  <si>
    <t>Předpokládaný počet jednotek (počet košů x počet svozů / počet tun) za 1 rok</t>
  </si>
  <si>
    <t>Celkem za úklid psích exkrementů motorovým vysavačem z komunikací a přilehlých zatravněných ploch za 1 rok</t>
  </si>
  <si>
    <t>Cena bude účtována za skutečný počet kusů vysypaných a načtených nádob a skutečné množství zlikvidovaného / využitého odpadu v tunách.</t>
  </si>
  <si>
    <t>Cena bude účtována za skutečné množství zlikvidovaného / využitého odpadu v tunách.</t>
  </si>
  <si>
    <t>Cena bude účtována za skutečný počet hodin a skutečné množství zlikvidovaného / využitého odpadu v tunách.</t>
  </si>
  <si>
    <t>Cena bude účtována za skutečný počet kusů vysypaných košů a skutečné množství zlikvidovaného / využitého odpadu v tunách.</t>
  </si>
  <si>
    <t>Cena za 1 jednotku (doplní účastník) v Kč bez DPH</t>
  </si>
  <si>
    <t>Cena za položku za 1 rok v Kč bez DPH</t>
  </si>
  <si>
    <t>Položka (sazba / druh odpadu)</t>
  </si>
  <si>
    <t>Předpokládaný počet jednotek (počet sazeb / počet tun) za 1 rok</t>
  </si>
  <si>
    <t>Cena bude účtována za skutečně přistavený, vysypaný a načtený počet kusů kontejnerů, skutečný počet kusů vysypaných a načtených nádob a skutečné množství zlikvidovaného / využitého odpadu v tunách.</t>
  </si>
  <si>
    <t>Cena bude účtována za skutečně přistavený, vysypaný a načtený počet kusů kontejnerů a skutečné množství zlikvidovaného / využitého odpadu v tunách.</t>
  </si>
  <si>
    <t>Celkem za provozování sběrného dvora K Lipkám, překladiště Doubravy a kompostárny Doubravy za 1 rok</t>
  </si>
  <si>
    <t>Měsíční sazba</t>
  </si>
  <si>
    <t>Předpokládaný počet jednotek (počet sazeb) za 1 rok</t>
  </si>
  <si>
    <t>11. Úklid a údržba komunikací a chodníků</t>
  </si>
  <si>
    <t>Cena bude účtována za skutečný počet (moto)hodin a skutečné množství použitého materiálu v tunách.</t>
  </si>
  <si>
    <t>Hodinová sazba za úklid místních komunikací, chodníků a veřejných prostranství strojním zametáním v jarním, letním a podzimním období včetně kropení a odstranění smetků - práce zaměstnance, doprava, hmotné náklady, materiál apod. (cena za motohodinu)</t>
  </si>
  <si>
    <t>Hodinová sazba za úklid chodníků, zastávek MHD, schodů a veřejných prostranství ručním metením včetně odstraněné smetků, v zimním období zajištění úklidu včetně posypu příslušných schodišť a zastávek MHD - práce zaměstnance, doprava, hmotné náklady, materiál apod. (cena za hodinu)</t>
  </si>
  <si>
    <t>Hodinová sazba za mimořádný úklid Masarykova náměstí a přilehlých ulic ručním metením mimo pracovní dny a ve svátky v době turistické sezony - práce zaměstnance, doprava, hmotné náklady, materiál apod. (cena za hodinu)</t>
  </si>
  <si>
    <t>Hodinová sazba za likvidaci zeleně na okrajích komunikací a na chodnících - práce zaměstnance, doprava, hmotné náklady, materiál apod. (cena za hodinu)</t>
  </si>
  <si>
    <t>Hodinová sazba za strojní kropení komunikací včetně použité vody - práce zaměstnance, doprava, hmotné náklady, materiál apod. (cena za hodinu)</t>
  </si>
  <si>
    <t>Hodinová sazba za výjezd techniky pro odhrnování a úklid sněhu, strojní posyp komunikací, chodníků a veřejných pochůzných prostranství v souladu s plánem zimní údržby - práce zaměstnance, doprava, hmotné náklady, materiál apod. (cena za motohodinu, posypový materiál účtován zvlášť)</t>
  </si>
  <si>
    <t>Pohotovost pracovníků zimní údržby a trvalá připravenost strojů - min. 5 strojů a 5 pracovníků - práce zaměstnance apod. (cena za hodinu).</t>
  </si>
  <si>
    <t>Celkem za úklid a údržbu komunikací a chodníků za 1 rok</t>
  </si>
  <si>
    <t>CELKEM ZA 4 ROKY</t>
  </si>
  <si>
    <t>Cena za 1 rok v Kč bez DPH</t>
  </si>
  <si>
    <t>Počet roků</t>
  </si>
  <si>
    <t>Celkem za pravidelný sběr, svoz a odstranění směsného komunálního odpadu od občanů</t>
  </si>
  <si>
    <t>Celkem za sběr, svoz a odstranění velkoobjemového odpadu</t>
  </si>
  <si>
    <t>Celkem za sběr, svoz a odstranění nebezpečného odpadu</t>
  </si>
  <si>
    <t>Celkem za sběr, svoz a odstranění recyklovatelných složek komunálního odpadu</t>
  </si>
  <si>
    <t>Celkem za likvidaci černých skládek u sběrných nádob a kontejnerů</t>
  </si>
  <si>
    <t>Celkem za likvidaci černých skládek na území ORP</t>
  </si>
  <si>
    <t>Celkem za sběr, svoz a odstranění bioodpadů</t>
  </si>
  <si>
    <t>Celkem sběr, svoz a odstranění odpadů z odpadkových košů</t>
  </si>
  <si>
    <t>Celkem za úklid psích exkrementů motorovým vysavačem z komunikací a přilehlých zatravněných ploch</t>
  </si>
  <si>
    <t>Celkem za provozování sběrného dvora K Lipkám, překladiště Doubravy a kompostárny Doubravy</t>
  </si>
  <si>
    <t>Celkem za úklid a údržba komunikací a chodníků</t>
  </si>
  <si>
    <t>Cena za 4 roky v Kč bez DPH</t>
  </si>
  <si>
    <t>ODPADOVÉ HOSPODÁŘSTVÍ A ÚDRŽBA MÍSTNÍCH KOMUNIKACÍ A CHODNÍKŮ V BOSKOVICÍCH</t>
  </si>
  <si>
    <t>Předpokládaný počet jednotek (počet tun / ks) za 1 rok</t>
  </si>
  <si>
    <t xml:space="preserve">20 01 21 N Zářivky a jiný odpad obsahující rtuť (ks) </t>
  </si>
  <si>
    <t>Předpokládaný počet jednotek (počet nádob / ks x počet svozů / počet tun) za 1 rok</t>
  </si>
  <si>
    <t>Hodinová sazba za činnost - práce zaměstnance, doprava, hmotné náklady, materiál apod. (cca 4 hodiny, 1 x týdně = 208 hodin)</t>
  </si>
  <si>
    <t>Hodinová sazba za činnost - práce zaměstnance, doprava, hmotné náklady, materiál apod. (cca 6 hodin, 2 x týdně = 624 hodin)</t>
  </si>
  <si>
    <t>Koše - centrum města, zejména ulice: U Lázní, Masarykovo náměstí, Plačkova, Hradní, 17. listopadu, Zborovská, Kpt. Jaroše, Růžové náměstí, Průchodní, Šemberova, Parčík u prodejny Albert (50 ks, svoz 4 x týdně = 208 svozů)</t>
  </si>
  <si>
    <t>Koše - parky (70 ks, svoz 2 x týdně = 104 svozů)</t>
  </si>
  <si>
    <t>Koše - zbytek města (150 ks, svoz 1 x týdně = 52 svozů)</t>
  </si>
  <si>
    <t>Koše - sloučené obce (30 ks, svoz 1 x týdně = 52 svozů)</t>
  </si>
  <si>
    <t>Koše - ostatní lokality (20 ks, svoz 1 x týdně = 52 svozů)</t>
  </si>
  <si>
    <t>Koše - doplňování sáčků na psí exkrementy (30 ks zásobníků, cca 1 x měsíčně, cca 400 rolí)</t>
  </si>
  <si>
    <t>bude vykazováno a účtováno v rámci položky č. 1 Pravidelný sběr, svoz a odstranění směsného komunálního odpadu od občanů (v předpokládaném množství odpadu v rámci položky č. 1 je zahrnuto i předpokládané množství odpadu z odpadkových košů)</t>
  </si>
  <si>
    <t>Hodinová sazba za činnost - práce zaměstnance, doprava, hmotné náklady, materiál apod. (cca 8 hodin, 2 x týdně = 16 hodin)</t>
  </si>
  <si>
    <t>Skladová zásoba posypového materiálu - sůl - povinnost držet dané množství skaldem (min. skladová zásoba 30 tun), fakturováno spotřebované množství (předpokládaná spotřeba 50 tun, cena za tunu)</t>
  </si>
  <si>
    <t>Skladová zásoba posypového materiálu - písek - povinnost držet dané množství skaldem (min. skladová zásoba 30 tun), fakturováno spotřebované množství (předpokládaná spotřeba 10 tun, cena za tunu)</t>
  </si>
  <si>
    <t>Skladová zásoba posypového materiálu - kamenivo (frakce 4-8 mm) - povinnost držet dané množství skaldem (min. skladová zásoba 30 tun), fakturováno spotřebované množství (předpokládaná spotřeba 10 tun, cena za tunu)</t>
  </si>
  <si>
    <t>Bytové domy Boskovice</t>
  </si>
  <si>
    <t xml:space="preserve">Na Vyhlídce 14, 16 </t>
  </si>
  <si>
    <t>Lidická 19, 21</t>
  </si>
  <si>
    <t>Lidická 15, 17</t>
  </si>
  <si>
    <t>Lidická 11, 13</t>
  </si>
  <si>
    <t>Lidická 7, 9</t>
  </si>
  <si>
    <t>Hybešova 26, 28</t>
  </si>
  <si>
    <t xml:space="preserve">Hybešova 22, 24 </t>
  </si>
  <si>
    <t>Hybešova 30, 32, 34</t>
  </si>
  <si>
    <t>Havlíčkova 41</t>
  </si>
  <si>
    <t>Na Chmelnici 22, 24</t>
  </si>
  <si>
    <t>Na Chmelnici 26, 28</t>
  </si>
  <si>
    <t>Na Chmelnici 30, 32</t>
  </si>
  <si>
    <t>Hybešova 16, 18, 20</t>
  </si>
  <si>
    <t>Svatopluka Čecha 11 a, b</t>
  </si>
  <si>
    <t>Svatopluka Čecha 13</t>
  </si>
  <si>
    <t xml:space="preserve">U Lomu 6 BD, 3 st. pro SKO </t>
  </si>
  <si>
    <r>
      <t>Havlíčkova 21</t>
    </r>
    <r>
      <rPr>
        <sz val="11"/>
        <color rgb="FFFF0000"/>
        <rFont val="Calibri"/>
        <family val="2"/>
        <scheme val="minor"/>
      </rPr>
      <t xml:space="preserve"> </t>
    </r>
  </si>
  <si>
    <t xml:space="preserve">Jiráskova 9 </t>
  </si>
  <si>
    <t>13 01 10 N Nechlorovaný minerální hydraulický olej (t)</t>
  </si>
  <si>
    <t>13 02 05 N Nechlorované minerální motorové, převodové a mazací oleje (t)</t>
  </si>
  <si>
    <t>15 01 10 N Obaly obsahující zbytky nebezpečných látek nebo obaly těmito látkami znečištěné (t)</t>
  </si>
  <si>
    <t>15 01 11 N Kovové obaly obsahující nebezpečnou výplňovou hmotu včetně prázdných tlakových nádob (t)</t>
  </si>
  <si>
    <t>15 02 02 N Absorpční činidla, filtrační mat., čistící tkaniny a ochranné oděvy znečištěné nebezpečnými látkami (t)</t>
  </si>
  <si>
    <t>16 01 11 N Brzdové destičky obsahující azbest (t)</t>
  </si>
  <si>
    <t>16 01 13 N Brzdové kapaliny (t)</t>
  </si>
  <si>
    <t>17 03 02 O Asfaltové směsi bez obsahu dehtu (t)</t>
  </si>
  <si>
    <t>17 06 05 N Stavební materiály obsahující azbest (t)</t>
  </si>
  <si>
    <t>20 01 13 N Rozpouštědla (t)</t>
  </si>
  <si>
    <t>20 01 14 N Kyseliny (t)</t>
  </si>
  <si>
    <t>20 01 15 N Zásady (t)</t>
  </si>
  <si>
    <t>20 01 17 N Fotochemikálie (t)</t>
  </si>
  <si>
    <t>20 01 19 N Pesticidy (t)</t>
  </si>
  <si>
    <t>20 01 23 N Kompletní vyřazená zařízení obsahující chlorofluorouhlovodíky (t)</t>
  </si>
  <si>
    <t>20 01 26 N Nechlorované minerální motorové, převodové a mazací oleje (t)</t>
  </si>
  <si>
    <t>20 01 27 N Barvy, tiskařské barvy, lepidla a pryskyřice obsahující nebezpečné látky (t)</t>
  </si>
  <si>
    <t>20 01 32 N Jiná nepoužitelná léčiva neuvedená pod číslem (t)</t>
  </si>
  <si>
    <t>20 01 33 N Olověné akumulátory (t)</t>
  </si>
  <si>
    <t>20 01 33 N Baterie a akumulátory (monočlánky) zařazené pod čísly 160602 nebo 160603 (t)</t>
  </si>
  <si>
    <t>20 01 35 N Kompletní vyřazené elektrické a elektrotechnické zařízení obsahující neb. látky neuvedené č. 200121 a 200136 (t)</t>
  </si>
  <si>
    <t>20 01 35 N Nekompletní vyřazené elektrické a elektrotechnické zařízení obsahující neb. látky neuvedené č. 200121 a 200136 (t)</t>
  </si>
  <si>
    <t>20 01 36 O Kompletní vyřazené elektrické a elektronické zařízení jinde neuvedené (manipulace Zpětný odběr) (t)</t>
  </si>
  <si>
    <t>20 01 36 O Nekompletní vyřazené elektrické a elektronické zařízení jinde neuvedené (t)</t>
  </si>
  <si>
    <t>ostatní NO výše neuvedený (t)</t>
  </si>
  <si>
    <t>Oleje - město - cena za skutečně obslouženou nádobu (20 ks, svoz 1 x za 2 měsíce = 6 svozů)</t>
  </si>
  <si>
    <t>Oleje - sloučené obce - cena za skutečně obslouženou nádobu (2 ks, svoz 1 x za 2 měsíce = 6 svozů)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</si>
</sst>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9933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u val="single"/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Border="1"/>
    <xf numFmtId="0" fontId="7" fillId="0" borderId="2" xfId="0" applyFont="1" applyBorder="1"/>
    <xf numFmtId="0" fontId="3" fillId="0" borderId="2" xfId="0" applyFont="1" applyBorder="1"/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/>
    <xf numFmtId="0" fontId="7" fillId="0" borderId="2" xfId="0" applyFont="1" applyBorder="1" applyAlignment="1">
      <alignment horizontal="left" wrapText="1"/>
    </xf>
    <xf numFmtId="0" fontId="3" fillId="11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7" fillId="0" borderId="3" xfId="0" applyFont="1" applyBorder="1"/>
    <xf numFmtId="0" fontId="3" fillId="0" borderId="3" xfId="0" applyFont="1" applyBorder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9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0" borderId="5" xfId="0" applyFont="1" applyBorder="1"/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0" borderId="6" xfId="0" applyFont="1" applyBorder="1"/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0" borderId="7" xfId="0" applyFont="1" applyBorder="1"/>
    <xf numFmtId="0" fontId="3" fillId="2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2" xfId="0" applyFont="1" applyFill="1" applyBorder="1"/>
    <xf numFmtId="0" fontId="3" fillId="3" borderId="2" xfId="0" applyFont="1" applyFill="1" applyBorder="1"/>
    <xf numFmtId="0" fontId="3" fillId="4" borderId="0" xfId="0" applyFont="1" applyFill="1"/>
    <xf numFmtId="0" fontId="3" fillId="11" borderId="0" xfId="0" applyFont="1" applyFill="1"/>
    <xf numFmtId="0" fontId="3" fillId="12" borderId="0" xfId="0" applyFont="1" applyFill="1"/>
    <xf numFmtId="0" fontId="10" fillId="0" borderId="3" xfId="0" applyFont="1" applyBorder="1"/>
    <xf numFmtId="0" fontId="10" fillId="2" borderId="1" xfId="0" applyFont="1" applyFill="1" applyBorder="1"/>
    <xf numFmtId="0" fontId="10" fillId="3" borderId="2" xfId="0" applyFont="1" applyFill="1" applyBorder="1"/>
    <xf numFmtId="0" fontId="10" fillId="0" borderId="2" xfId="0" applyFont="1" applyBorder="1"/>
    <xf numFmtId="0" fontId="10" fillId="4" borderId="8" xfId="0" applyFont="1" applyFill="1" applyBorder="1"/>
    <xf numFmtId="0" fontId="10" fillId="5" borderId="1" xfId="0" applyFont="1" applyFill="1" applyBorder="1"/>
    <xf numFmtId="0" fontId="10" fillId="6" borderId="1" xfId="0" applyFont="1" applyFill="1" applyBorder="1"/>
    <xf numFmtId="0" fontId="10" fillId="7" borderId="1" xfId="0" applyFont="1" applyFill="1" applyBorder="1"/>
    <xf numFmtId="0" fontId="10" fillId="8" borderId="3" xfId="0" applyFont="1" applyFill="1" applyBorder="1"/>
    <xf numFmtId="0" fontId="10" fillId="9" borderId="1" xfId="0" applyFont="1" applyFill="1" applyBorder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64" fontId="3" fillId="2" borderId="23" xfId="0" applyNumberFormat="1" applyFont="1" applyFill="1" applyBorder="1" applyAlignment="1">
      <alignment horizontal="right" vertical="center" wrapText="1"/>
    </xf>
    <xf numFmtId="164" fontId="3" fillId="0" borderId="24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4" fontId="3" fillId="2" borderId="27" xfId="0" applyNumberFormat="1" applyFont="1" applyFill="1" applyBorder="1" applyAlignment="1">
      <alignment horizontal="right" vertical="center" wrapText="1"/>
    </xf>
    <xf numFmtId="164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1" fontId="3" fillId="0" borderId="5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horizontal="right" vertical="center"/>
    </xf>
    <xf numFmtId="1" fontId="3" fillId="0" borderId="32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4" fontId="11" fillId="0" borderId="15" xfId="0" applyNumberFormat="1" applyFont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3" fontId="10" fillId="0" borderId="32" xfId="0" applyNumberFormat="1" applyFont="1" applyBorder="1" applyAlignment="1">
      <alignment horizontal="right"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left" vertical="center" wrapText="1"/>
    </xf>
    <xf numFmtId="164" fontId="10" fillId="2" borderId="17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Fill="1" applyBorder="1" applyAlignment="1">
      <alignment horizontal="right" vertical="center" wrapText="1"/>
    </xf>
    <xf numFmtId="0" fontId="14" fillId="0" borderId="6" xfId="0" applyFont="1" applyBorder="1"/>
    <xf numFmtId="0" fontId="0" fillId="2" borderId="6" xfId="0" applyFill="1" applyBorder="1"/>
    <xf numFmtId="0" fontId="0" fillId="0" borderId="4" xfId="0" applyBorder="1"/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2" borderId="5" xfId="0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35" xfId="0" applyNumberFormat="1" applyFont="1" applyFill="1" applyBorder="1" applyAlignment="1">
      <alignment horizontal="left" vertical="center" wrapText="1"/>
    </xf>
    <xf numFmtId="164" fontId="3" fillId="0" borderId="36" xfId="0" applyNumberFormat="1" applyFont="1" applyFill="1" applyBorder="1" applyAlignment="1">
      <alignment horizontal="left" vertical="center" wrapText="1"/>
    </xf>
    <xf numFmtId="164" fontId="3" fillId="0" borderId="37" xfId="0" applyNumberFormat="1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right" vertical="center" wrapText="1"/>
    </xf>
    <xf numFmtId="0" fontId="10" fillId="0" borderId="32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3" fontId="10" fillId="0" borderId="42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34</xdr:row>
      <xdr:rowOff>171450</xdr:rowOff>
    </xdr:from>
    <xdr:to>
      <xdr:col>6</xdr:col>
      <xdr:colOff>361950</xdr:colOff>
      <xdr:row>42</xdr:row>
      <xdr:rowOff>95250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2050" y="7648575"/>
          <a:ext cx="3543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view="pageLayout" workbookViewId="0" topLeftCell="A1">
      <selection activeCell="A18" sqref="A18:H18"/>
    </sheetView>
  </sheetViews>
  <sheetFormatPr defaultColWidth="9.140625" defaultRowHeight="15"/>
  <cols>
    <col min="1" max="8" width="10.8515625" style="2" customWidth="1"/>
    <col min="9" max="9" width="9.7109375" style="2" customWidth="1"/>
    <col min="10" max="16384" width="9.140625" style="2" customWidth="1"/>
  </cols>
  <sheetData>
    <row r="1" ht="20.25">
      <c r="A1" s="1"/>
    </row>
    <row r="2" ht="20.25">
      <c r="A2" s="1"/>
    </row>
    <row r="4" ht="20.25">
      <c r="A4" s="1"/>
    </row>
    <row r="6" ht="15">
      <c r="A6" s="3"/>
    </row>
    <row r="14" spans="1:8" ht="22.5" customHeight="1">
      <c r="A14" s="178" t="s">
        <v>0</v>
      </c>
      <c r="B14" s="178"/>
      <c r="C14" s="178"/>
      <c r="D14" s="178"/>
      <c r="E14" s="178"/>
      <c r="F14" s="178"/>
      <c r="G14" s="178"/>
      <c r="H14" s="178"/>
    </row>
    <row r="15" spans="1:8" ht="22.5" customHeight="1">
      <c r="A15" s="178" t="s">
        <v>1</v>
      </c>
      <c r="B15" s="178"/>
      <c r="C15" s="178"/>
      <c r="D15" s="178"/>
      <c r="E15" s="178"/>
      <c r="F15" s="178"/>
      <c r="G15" s="178"/>
      <c r="H15" s="178"/>
    </row>
    <row r="16" spans="1:8" ht="20.25">
      <c r="A16" s="4"/>
      <c r="B16" s="4"/>
      <c r="C16" s="4"/>
      <c r="D16" s="4"/>
      <c r="E16" s="4"/>
      <c r="F16" s="4"/>
      <c r="G16" s="4"/>
      <c r="H16" s="4"/>
    </row>
    <row r="17" spans="1:8" ht="20.25">
      <c r="A17" s="4"/>
      <c r="B17" s="4"/>
      <c r="C17" s="4"/>
      <c r="D17" s="4"/>
      <c r="E17" s="4"/>
      <c r="F17" s="4"/>
      <c r="G17" s="4"/>
      <c r="H17" s="4"/>
    </row>
    <row r="18" spans="1:8" ht="52.5" customHeight="1">
      <c r="A18" s="179" t="s">
        <v>233</v>
      </c>
      <c r="B18" s="179"/>
      <c r="C18" s="179"/>
      <c r="D18" s="179"/>
      <c r="E18" s="179"/>
      <c r="F18" s="179"/>
      <c r="G18" s="179"/>
      <c r="H18" s="179"/>
    </row>
    <row r="19" ht="15">
      <c r="A19"/>
    </row>
    <row r="20" ht="15">
      <c r="A20" s="5"/>
    </row>
  </sheetData>
  <mergeCells count="3">
    <mergeCell ref="A14:H14"/>
    <mergeCell ref="A15:H15"/>
    <mergeCell ref="A18:H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2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57.140625" style="94" customWidth="1"/>
    <col min="2" max="3" width="31.421875" style="94" customWidth="1"/>
    <col min="4" max="4" width="35.7109375" style="94" customWidth="1"/>
    <col min="5" max="16384" width="9.140625" style="94" customWidth="1"/>
  </cols>
  <sheetData>
    <row r="1" spans="1:8" ht="18" customHeight="1">
      <c r="A1" s="92" t="s">
        <v>1</v>
      </c>
      <c r="B1" s="93"/>
      <c r="C1" s="93"/>
      <c r="D1" s="93"/>
      <c r="E1" s="93"/>
      <c r="F1" s="93"/>
      <c r="G1" s="93"/>
      <c r="H1" s="93"/>
    </row>
    <row r="3" ht="15" thickBot="1"/>
    <row r="4" spans="1:4" ht="30" customHeight="1" thickBot="1">
      <c r="A4" s="200" t="s">
        <v>189</v>
      </c>
      <c r="B4" s="201"/>
      <c r="C4" s="201"/>
      <c r="D4" s="202"/>
    </row>
    <row r="5" spans="1:4" ht="15" thickBot="1">
      <c r="A5" s="198"/>
      <c r="B5" s="194"/>
      <c r="C5" s="194"/>
      <c r="D5" s="199"/>
    </row>
    <row r="6" spans="1:4" ht="43.5" thickBot="1">
      <c r="A6" s="120" t="s">
        <v>140</v>
      </c>
      <c r="B6" s="105" t="s">
        <v>199</v>
      </c>
      <c r="C6" s="103" t="s">
        <v>163</v>
      </c>
      <c r="D6" s="104" t="s">
        <v>200</v>
      </c>
    </row>
    <row r="7" spans="1:4" ht="29.25" customHeight="1">
      <c r="A7" s="109" t="s">
        <v>146</v>
      </c>
      <c r="B7" s="106">
        <v>0</v>
      </c>
      <c r="C7" s="156">
        <f>1000*52</f>
        <v>52000</v>
      </c>
      <c r="D7" s="102">
        <f>B7*C7</f>
        <v>0</v>
      </c>
    </row>
    <row r="8" spans="1:4" ht="29.25" customHeight="1">
      <c r="A8" s="110" t="s">
        <v>147</v>
      </c>
      <c r="B8" s="107">
        <v>0</v>
      </c>
      <c r="C8" s="157">
        <f>1400*52</f>
        <v>72800</v>
      </c>
      <c r="D8" s="100">
        <f aca="true" t="shared" si="0" ref="D8:D10">B8*C8</f>
        <v>0</v>
      </c>
    </row>
    <row r="9" spans="1:4" ht="29.25" customHeight="1">
      <c r="A9" s="110" t="s">
        <v>148</v>
      </c>
      <c r="B9" s="107">
        <v>0</v>
      </c>
      <c r="C9" s="157">
        <f>500*52</f>
        <v>26000</v>
      </c>
      <c r="D9" s="100">
        <f t="shared" si="0"/>
        <v>0</v>
      </c>
    </row>
    <row r="10" spans="1:4" ht="29.25" customHeight="1">
      <c r="A10" s="110" t="s">
        <v>149</v>
      </c>
      <c r="B10" s="107">
        <v>0</v>
      </c>
      <c r="C10" s="157">
        <f>200*52</f>
        <v>10400</v>
      </c>
      <c r="D10" s="100">
        <f t="shared" si="0"/>
        <v>0</v>
      </c>
    </row>
    <row r="11" spans="1:4" ht="29.25" customHeight="1" thickBot="1">
      <c r="A11" s="112" t="s">
        <v>120</v>
      </c>
      <c r="B11" s="113">
        <v>0</v>
      </c>
      <c r="C11" s="158">
        <v>2350</v>
      </c>
      <c r="D11" s="114">
        <f>B11*C11</f>
        <v>0</v>
      </c>
    </row>
    <row r="12" spans="1:4" ht="30" customHeight="1" thickBot="1">
      <c r="A12" s="191" t="s">
        <v>190</v>
      </c>
      <c r="B12" s="192"/>
      <c r="C12" s="192"/>
      <c r="D12" s="115">
        <f>SUM(D7:D11)</f>
        <v>0</v>
      </c>
    </row>
    <row r="13" spans="1:4" ht="15">
      <c r="A13" s="123"/>
      <c r="B13" s="123"/>
      <c r="C13" s="123"/>
      <c r="D13" s="123"/>
    </row>
    <row r="14" spans="1:4" ht="15">
      <c r="A14" s="122" t="s">
        <v>195</v>
      </c>
      <c r="B14" s="117"/>
      <c r="C14" s="117"/>
      <c r="D14" s="117"/>
    </row>
    <row r="15" spans="1:5" ht="15">
      <c r="A15" s="121" t="s">
        <v>122</v>
      </c>
      <c r="B15" s="121"/>
      <c r="C15" s="121"/>
      <c r="D15" s="121"/>
      <c r="E15" s="121"/>
    </row>
    <row r="16" spans="1:5" ht="15">
      <c r="A16" s="5" t="s">
        <v>123</v>
      </c>
      <c r="B16" s="91"/>
      <c r="C16" s="91"/>
      <c r="D16" s="91"/>
      <c r="E16" s="91"/>
    </row>
    <row r="17" spans="1:5" ht="15">
      <c r="A17" s="5" t="s">
        <v>175</v>
      </c>
      <c r="B17" s="91"/>
      <c r="C17" s="91"/>
      <c r="D17" s="91"/>
      <c r="E17" s="91"/>
    </row>
    <row r="18" spans="1:5" ht="15">
      <c r="A18" s="5" t="s">
        <v>124</v>
      </c>
      <c r="B18" s="91"/>
      <c r="C18" s="91"/>
      <c r="D18" s="91"/>
      <c r="E18" s="91"/>
    </row>
    <row r="19" spans="1:5" ht="15">
      <c r="A19" s="5" t="s">
        <v>125</v>
      </c>
      <c r="B19" s="91"/>
      <c r="C19" s="91"/>
      <c r="D19" s="91"/>
      <c r="E19" s="91"/>
    </row>
    <row r="20" spans="1:5" ht="15">
      <c r="A20" s="5" t="s">
        <v>126</v>
      </c>
      <c r="B20" s="91"/>
      <c r="C20" s="91"/>
      <c r="D20" s="91"/>
      <c r="E20" s="91"/>
    </row>
    <row r="21" spans="1:4" ht="15">
      <c r="A21" s="117"/>
      <c r="B21" s="117"/>
      <c r="C21" s="117"/>
      <c r="D21" s="117"/>
    </row>
    <row r="22" ht="15" thickBot="1"/>
    <row r="23" spans="1:4" ht="30" customHeight="1" thickBot="1">
      <c r="A23" s="203" t="s">
        <v>112</v>
      </c>
      <c r="B23" s="204"/>
      <c r="C23" s="204"/>
      <c r="D23" s="205"/>
    </row>
    <row r="24" spans="1:4" ht="15.75" thickBot="1">
      <c r="A24" s="206"/>
      <c r="B24" s="207"/>
      <c r="C24" s="207"/>
      <c r="D24" s="208"/>
    </row>
    <row r="25" spans="1:4" ht="43.5" thickBot="1">
      <c r="A25" s="120" t="s">
        <v>140</v>
      </c>
      <c r="B25" s="105" t="s">
        <v>199</v>
      </c>
      <c r="C25" s="103" t="s">
        <v>176</v>
      </c>
      <c r="D25" s="104" t="s">
        <v>200</v>
      </c>
    </row>
    <row r="26" spans="1:4" ht="30" customHeight="1">
      <c r="A26" s="109" t="s">
        <v>150</v>
      </c>
      <c r="B26" s="106">
        <v>0</v>
      </c>
      <c r="C26" s="156">
        <f>15*2</f>
        <v>30</v>
      </c>
      <c r="D26" s="102">
        <f aca="true" t="shared" si="1" ref="D26">B26*C26</f>
        <v>0</v>
      </c>
    </row>
    <row r="27" spans="1:4" ht="30" customHeight="1" thickBot="1">
      <c r="A27" s="112" t="s">
        <v>121</v>
      </c>
      <c r="B27" s="113">
        <v>0</v>
      </c>
      <c r="C27" s="158">
        <v>800</v>
      </c>
      <c r="D27" s="114">
        <f>B27*C27</f>
        <v>0</v>
      </c>
    </row>
    <row r="28" spans="1:4" ht="30" customHeight="1" thickBot="1">
      <c r="A28" s="191" t="s">
        <v>134</v>
      </c>
      <c r="B28" s="192"/>
      <c r="C28" s="192"/>
      <c r="D28" s="115">
        <f>SUM(D26:D27)</f>
        <v>0</v>
      </c>
    </row>
    <row r="30" spans="1:4" ht="15">
      <c r="A30" s="122" t="s">
        <v>204</v>
      </c>
      <c r="B30" s="117"/>
      <c r="C30" s="117"/>
      <c r="D30" s="117"/>
    </row>
    <row r="31" spans="1:4" ht="15">
      <c r="A31" s="121" t="s">
        <v>122</v>
      </c>
      <c r="B31" s="121"/>
      <c r="C31" s="121"/>
      <c r="D31" s="121"/>
    </row>
    <row r="32" spans="1:4" ht="15">
      <c r="A32" s="5" t="s">
        <v>127</v>
      </c>
      <c r="B32" s="91"/>
      <c r="C32" s="91"/>
      <c r="D32" s="91"/>
    </row>
    <row r="33" spans="1:4" ht="15">
      <c r="A33" s="5" t="s">
        <v>128</v>
      </c>
      <c r="B33" s="91"/>
      <c r="C33" s="91"/>
      <c r="D33" s="91"/>
    </row>
    <row r="34" spans="1:4" ht="15">
      <c r="A34" s="5" t="s">
        <v>175</v>
      </c>
      <c r="B34" s="91"/>
      <c r="C34" s="91"/>
      <c r="D34" s="91"/>
    </row>
    <row r="35" spans="1:4" ht="15">
      <c r="A35" s="5" t="s">
        <v>124</v>
      </c>
      <c r="B35" s="91"/>
      <c r="C35" s="91"/>
      <c r="D35" s="91"/>
    </row>
    <row r="36" spans="1:4" ht="15">
      <c r="A36" s="5" t="s">
        <v>125</v>
      </c>
      <c r="B36" s="91"/>
      <c r="C36" s="91"/>
      <c r="D36" s="91"/>
    </row>
    <row r="37" spans="1:4" ht="15">
      <c r="A37" s="5" t="s">
        <v>126</v>
      </c>
      <c r="B37" s="91"/>
      <c r="C37" s="91"/>
      <c r="D37" s="91"/>
    </row>
    <row r="39" ht="15" thickBot="1"/>
    <row r="40" spans="1:4" ht="30" customHeight="1" thickBot="1">
      <c r="A40" s="200" t="s">
        <v>113</v>
      </c>
      <c r="B40" s="201"/>
      <c r="C40" s="201"/>
      <c r="D40" s="202"/>
    </row>
    <row r="41" spans="1:4" ht="15" thickBot="1">
      <c r="A41" s="198"/>
      <c r="B41" s="194"/>
      <c r="C41" s="194"/>
      <c r="D41" s="199"/>
    </row>
    <row r="42" spans="1:4" ht="29.25" thickBot="1">
      <c r="A42" s="108" t="s">
        <v>139</v>
      </c>
      <c r="B42" s="105" t="s">
        <v>199</v>
      </c>
      <c r="C42" s="103" t="s">
        <v>234</v>
      </c>
      <c r="D42" s="104" t="s">
        <v>200</v>
      </c>
    </row>
    <row r="43" spans="1:4" ht="15">
      <c r="A43" s="125" t="s">
        <v>269</v>
      </c>
      <c r="B43" s="106">
        <v>0</v>
      </c>
      <c r="C43" s="209">
        <v>0.5</v>
      </c>
      <c r="D43" s="124">
        <f>B43*C43</f>
        <v>0</v>
      </c>
    </row>
    <row r="44" spans="1:4" ht="28.5">
      <c r="A44" s="126" t="s">
        <v>270</v>
      </c>
      <c r="B44" s="107">
        <v>0</v>
      </c>
      <c r="C44" s="166">
        <v>2</v>
      </c>
      <c r="D44" s="97">
        <f aca="true" t="shared" si="2" ref="D44:D72">B44*C44</f>
        <v>0</v>
      </c>
    </row>
    <row r="45" spans="1:4" ht="28.5">
      <c r="A45" s="126" t="s">
        <v>271</v>
      </c>
      <c r="B45" s="107">
        <v>0</v>
      </c>
      <c r="C45" s="166">
        <v>2</v>
      </c>
      <c r="D45" s="97">
        <f t="shared" si="2"/>
        <v>0</v>
      </c>
    </row>
    <row r="46" spans="1:4" ht="28.5">
      <c r="A46" s="126" t="s">
        <v>272</v>
      </c>
      <c r="B46" s="107">
        <v>0</v>
      </c>
      <c r="C46" s="166">
        <v>1</v>
      </c>
      <c r="D46" s="97">
        <f t="shared" si="2"/>
        <v>0</v>
      </c>
    </row>
    <row r="47" spans="1:4" ht="28.5">
      <c r="A47" s="126" t="s">
        <v>273</v>
      </c>
      <c r="B47" s="107">
        <v>0</v>
      </c>
      <c r="C47" s="166">
        <v>1</v>
      </c>
      <c r="D47" s="97">
        <f t="shared" si="2"/>
        <v>0</v>
      </c>
    </row>
    <row r="48" spans="1:4" ht="15">
      <c r="A48" s="126" t="s">
        <v>129</v>
      </c>
      <c r="B48" s="107">
        <v>0</v>
      </c>
      <c r="C48" s="166">
        <v>1600</v>
      </c>
      <c r="D48" s="97">
        <f t="shared" si="2"/>
        <v>0</v>
      </c>
    </row>
    <row r="49" spans="1:4" ht="15">
      <c r="A49" s="126" t="s">
        <v>130</v>
      </c>
      <c r="B49" s="107">
        <v>0</v>
      </c>
      <c r="C49" s="166">
        <v>800</v>
      </c>
      <c r="D49" s="97">
        <f t="shared" si="2"/>
        <v>0</v>
      </c>
    </row>
    <row r="50" spans="1:4" ht="28.5">
      <c r="A50" s="126" t="s">
        <v>131</v>
      </c>
      <c r="B50" s="107">
        <v>0</v>
      </c>
      <c r="C50" s="166">
        <v>200</v>
      </c>
      <c r="D50" s="97">
        <f t="shared" si="2"/>
        <v>0</v>
      </c>
    </row>
    <row r="51" spans="1:4" ht="15">
      <c r="A51" s="126" t="s">
        <v>274</v>
      </c>
      <c r="B51" s="107">
        <v>0</v>
      </c>
      <c r="C51" s="166">
        <v>0.1</v>
      </c>
      <c r="D51" s="97">
        <f t="shared" si="2"/>
        <v>0</v>
      </c>
    </row>
    <row r="52" spans="1:4" ht="15">
      <c r="A52" s="126" t="s">
        <v>275</v>
      </c>
      <c r="B52" s="107">
        <v>0</v>
      </c>
      <c r="C52" s="166">
        <v>0.1</v>
      </c>
      <c r="D52" s="97">
        <f t="shared" si="2"/>
        <v>0</v>
      </c>
    </row>
    <row r="53" spans="1:4" ht="15">
      <c r="A53" s="126" t="s">
        <v>276</v>
      </c>
      <c r="B53" s="107">
        <v>0</v>
      </c>
      <c r="C53" s="166">
        <v>1</v>
      </c>
      <c r="D53" s="97">
        <f t="shared" si="2"/>
        <v>0</v>
      </c>
    </row>
    <row r="54" spans="1:4" ht="15">
      <c r="A54" s="126" t="s">
        <v>277</v>
      </c>
      <c r="B54" s="107">
        <v>0</v>
      </c>
      <c r="C54" s="166">
        <v>2</v>
      </c>
      <c r="D54" s="97">
        <f t="shared" si="2"/>
        <v>0</v>
      </c>
    </row>
    <row r="55" spans="1:4" ht="15">
      <c r="A55" s="126" t="s">
        <v>278</v>
      </c>
      <c r="B55" s="107">
        <v>0</v>
      </c>
      <c r="C55" s="166">
        <v>0.1</v>
      </c>
      <c r="D55" s="97">
        <f t="shared" si="2"/>
        <v>0</v>
      </c>
    </row>
    <row r="56" spans="1:4" ht="15">
      <c r="A56" s="126" t="s">
        <v>279</v>
      </c>
      <c r="B56" s="107">
        <v>0</v>
      </c>
      <c r="C56" s="166">
        <v>0.1</v>
      </c>
      <c r="D56" s="97">
        <f t="shared" si="2"/>
        <v>0</v>
      </c>
    </row>
    <row r="57" spans="1:4" ht="15">
      <c r="A57" s="126" t="s">
        <v>280</v>
      </c>
      <c r="B57" s="107">
        <v>0</v>
      </c>
      <c r="C57" s="166">
        <v>0.1</v>
      </c>
      <c r="D57" s="97">
        <f t="shared" si="2"/>
        <v>0</v>
      </c>
    </row>
    <row r="58" spans="1:4" ht="15">
      <c r="A58" s="126" t="s">
        <v>281</v>
      </c>
      <c r="B58" s="107">
        <v>0</v>
      </c>
      <c r="C58" s="166">
        <v>0.1</v>
      </c>
      <c r="D58" s="97">
        <f t="shared" si="2"/>
        <v>0</v>
      </c>
    </row>
    <row r="59" spans="1:4" ht="15">
      <c r="A59" s="126" t="s">
        <v>282</v>
      </c>
      <c r="B59" s="107">
        <v>0</v>
      </c>
      <c r="C59" s="166">
        <v>0.1</v>
      </c>
      <c r="D59" s="97">
        <f t="shared" si="2"/>
        <v>0</v>
      </c>
    </row>
    <row r="60" spans="1:4" ht="15">
      <c r="A60" s="126" t="s">
        <v>235</v>
      </c>
      <c r="B60" s="107">
        <v>0</v>
      </c>
      <c r="C60" s="166">
        <v>80</v>
      </c>
      <c r="D60" s="97">
        <f t="shared" si="2"/>
        <v>0</v>
      </c>
    </row>
    <row r="61" spans="1:4" ht="28.5">
      <c r="A61" s="126" t="s">
        <v>283</v>
      </c>
      <c r="B61" s="107">
        <v>0</v>
      </c>
      <c r="C61" s="166">
        <v>0.1</v>
      </c>
      <c r="D61" s="97">
        <f t="shared" si="2"/>
        <v>0</v>
      </c>
    </row>
    <row r="62" spans="1:4" ht="28.5">
      <c r="A62" s="126" t="s">
        <v>132</v>
      </c>
      <c r="B62" s="107">
        <v>0</v>
      </c>
      <c r="C62" s="166">
        <v>80</v>
      </c>
      <c r="D62" s="97">
        <f t="shared" si="2"/>
        <v>0</v>
      </c>
    </row>
    <row r="63" spans="1:4" ht="28.5">
      <c r="A63" s="126" t="s">
        <v>284</v>
      </c>
      <c r="B63" s="107">
        <v>0</v>
      </c>
      <c r="C63" s="166">
        <v>1</v>
      </c>
      <c r="D63" s="97">
        <f t="shared" si="2"/>
        <v>0</v>
      </c>
    </row>
    <row r="64" spans="1:4" ht="28.5">
      <c r="A64" s="126" t="s">
        <v>285</v>
      </c>
      <c r="B64" s="107">
        <v>0</v>
      </c>
      <c r="C64" s="166">
        <v>1</v>
      </c>
      <c r="D64" s="97">
        <f t="shared" si="2"/>
        <v>0</v>
      </c>
    </row>
    <row r="65" spans="1:4" ht="28.5">
      <c r="A65" s="126" t="s">
        <v>286</v>
      </c>
      <c r="B65" s="107">
        <v>0</v>
      </c>
      <c r="C65" s="166">
        <v>0.1</v>
      </c>
      <c r="D65" s="97">
        <f t="shared" si="2"/>
        <v>0</v>
      </c>
    </row>
    <row r="66" spans="1:4" ht="15">
      <c r="A66" s="126" t="s">
        <v>287</v>
      </c>
      <c r="B66" s="107">
        <v>0</v>
      </c>
      <c r="C66" s="166">
        <v>10</v>
      </c>
      <c r="D66" s="97">
        <f t="shared" si="2"/>
        <v>0</v>
      </c>
    </row>
    <row r="67" spans="1:4" ht="28.5">
      <c r="A67" s="126" t="s">
        <v>288</v>
      </c>
      <c r="B67" s="107">
        <v>0</v>
      </c>
      <c r="C67" s="166">
        <v>1</v>
      </c>
      <c r="D67" s="97">
        <f t="shared" si="2"/>
        <v>0</v>
      </c>
    </row>
    <row r="68" spans="1:4" ht="42.75">
      <c r="A68" s="126" t="s">
        <v>289</v>
      </c>
      <c r="B68" s="107">
        <v>0</v>
      </c>
      <c r="C68" s="166">
        <v>0.5</v>
      </c>
      <c r="D68" s="97">
        <f t="shared" si="2"/>
        <v>0</v>
      </c>
    </row>
    <row r="69" spans="1:4" ht="42.75">
      <c r="A69" s="126" t="s">
        <v>290</v>
      </c>
      <c r="B69" s="107">
        <v>0</v>
      </c>
      <c r="C69" s="166">
        <v>0.5</v>
      </c>
      <c r="D69" s="97">
        <f t="shared" si="2"/>
        <v>0</v>
      </c>
    </row>
    <row r="70" spans="1:4" ht="28.5">
      <c r="A70" s="126" t="s">
        <v>291</v>
      </c>
      <c r="B70" s="107">
        <v>0</v>
      </c>
      <c r="C70" s="166">
        <v>1</v>
      </c>
      <c r="D70" s="97">
        <f t="shared" si="2"/>
        <v>0</v>
      </c>
    </row>
    <row r="71" spans="1:4" ht="28.5">
      <c r="A71" s="126" t="s">
        <v>292</v>
      </c>
      <c r="B71" s="107">
        <v>0</v>
      </c>
      <c r="C71" s="166">
        <v>1</v>
      </c>
      <c r="D71" s="97">
        <f t="shared" si="2"/>
        <v>0</v>
      </c>
    </row>
    <row r="72" spans="1:4" ht="15" thickBot="1">
      <c r="A72" s="127" t="s">
        <v>293</v>
      </c>
      <c r="B72" s="107">
        <v>0</v>
      </c>
      <c r="C72" s="210">
        <v>1</v>
      </c>
      <c r="D72" s="97">
        <f t="shared" si="2"/>
        <v>0</v>
      </c>
    </row>
    <row r="73" spans="1:4" ht="30" customHeight="1" thickBot="1">
      <c r="A73" s="191" t="s">
        <v>135</v>
      </c>
      <c r="B73" s="192"/>
      <c r="C73" s="192"/>
      <c r="D73" s="115">
        <f>SUM(D43:D72)</f>
        <v>0</v>
      </c>
    </row>
    <row r="75" ht="15">
      <c r="A75" s="122" t="s">
        <v>196</v>
      </c>
    </row>
    <row r="76" ht="15">
      <c r="A76" s="121" t="s">
        <v>136</v>
      </c>
    </row>
    <row r="77" ht="15">
      <c r="A77" s="5" t="s">
        <v>137</v>
      </c>
    </row>
    <row r="78" ht="15">
      <c r="A78" s="5" t="s">
        <v>126</v>
      </c>
    </row>
    <row r="79" ht="15">
      <c r="A79" s="5"/>
    </row>
    <row r="80" ht="15" thickBot="1"/>
    <row r="81" spans="1:4" ht="30" customHeight="1" thickBot="1">
      <c r="A81" s="185" t="s">
        <v>114</v>
      </c>
      <c r="B81" s="186"/>
      <c r="C81" s="186"/>
      <c r="D81" s="187"/>
    </row>
    <row r="82" spans="1:4" ht="15" thickBot="1">
      <c r="A82" s="198"/>
      <c r="B82" s="194"/>
      <c r="C82" s="194"/>
      <c r="D82" s="199"/>
    </row>
    <row r="83" spans="1:4" ht="43.5" thickBot="1">
      <c r="A83" s="119" t="s">
        <v>140</v>
      </c>
      <c r="B83" s="105" t="s">
        <v>199</v>
      </c>
      <c r="C83" s="103" t="s">
        <v>236</v>
      </c>
      <c r="D83" s="104" t="s">
        <v>200</v>
      </c>
    </row>
    <row r="84" spans="1:4" ht="15" thickBot="1">
      <c r="A84" s="198"/>
      <c r="B84" s="194"/>
      <c r="C84" s="194"/>
      <c r="D84" s="199"/>
    </row>
    <row r="85" spans="1:4" ht="42.75">
      <c r="A85" s="98" t="s">
        <v>151</v>
      </c>
      <c r="B85" s="128">
        <v>0</v>
      </c>
      <c r="C85" s="160">
        <f>97*52</f>
        <v>5044</v>
      </c>
      <c r="D85" s="129">
        <f aca="true" t="shared" si="3" ref="D85:D116">B85*C85</f>
        <v>0</v>
      </c>
    </row>
    <row r="86" spans="1:4" ht="42.75">
      <c r="A86" s="99" t="s">
        <v>152</v>
      </c>
      <c r="B86" s="96">
        <v>0</v>
      </c>
      <c r="C86" s="157">
        <f>46*52</f>
        <v>2392</v>
      </c>
      <c r="D86" s="100">
        <f aca="true" t="shared" si="4" ref="D86">B86*C86</f>
        <v>0</v>
      </c>
    </row>
    <row r="87" spans="1:4" ht="42.75">
      <c r="A87" s="99" t="s">
        <v>154</v>
      </c>
      <c r="B87" s="96">
        <v>0</v>
      </c>
      <c r="C87" s="157">
        <f>5*52</f>
        <v>260</v>
      </c>
      <c r="D87" s="100">
        <f t="shared" si="3"/>
        <v>0</v>
      </c>
    </row>
    <row r="88" spans="1:4" ht="42.75">
      <c r="A88" s="99" t="s">
        <v>153</v>
      </c>
      <c r="B88" s="96">
        <v>0</v>
      </c>
      <c r="C88" s="157">
        <f>4*26</f>
        <v>104</v>
      </c>
      <c r="D88" s="100">
        <f t="shared" si="3"/>
        <v>0</v>
      </c>
    </row>
    <row r="89" spans="1:4" ht="42.75">
      <c r="A89" s="99" t="s">
        <v>155</v>
      </c>
      <c r="B89" s="96">
        <v>0</v>
      </c>
      <c r="C89" s="157">
        <f>70*52</f>
        <v>3640</v>
      </c>
      <c r="D89" s="100">
        <f t="shared" si="3"/>
        <v>0</v>
      </c>
    </row>
    <row r="90" spans="1:4" ht="42.75">
      <c r="A90" s="99" t="s">
        <v>156</v>
      </c>
      <c r="B90" s="96">
        <v>0</v>
      </c>
      <c r="C90" s="157">
        <f>700*12</f>
        <v>8400</v>
      </c>
      <c r="D90" s="100">
        <f aca="true" t="shared" si="5" ref="D90">B90*C90</f>
        <v>0</v>
      </c>
    </row>
    <row r="91" spans="1:4" ht="57">
      <c r="A91" s="99" t="s">
        <v>162</v>
      </c>
      <c r="B91" s="96">
        <v>0</v>
      </c>
      <c r="C91" s="157">
        <f>1415*12</f>
        <v>16980</v>
      </c>
      <c r="D91" s="100">
        <f t="shared" si="3"/>
        <v>0</v>
      </c>
    </row>
    <row r="92" spans="1:4" ht="15" thickBot="1">
      <c r="A92" s="130" t="s">
        <v>141</v>
      </c>
      <c r="B92" s="131">
        <v>0</v>
      </c>
      <c r="C92" s="161">
        <v>167</v>
      </c>
      <c r="D92" s="118">
        <f t="shared" si="3"/>
        <v>0</v>
      </c>
    </row>
    <row r="93" spans="1:4" ht="15" thickBot="1">
      <c r="A93" s="198"/>
      <c r="B93" s="194"/>
      <c r="C93" s="194"/>
      <c r="D93" s="199"/>
    </row>
    <row r="94" spans="1:4" ht="28.5">
      <c r="A94" s="98" t="s">
        <v>157</v>
      </c>
      <c r="B94" s="128">
        <v>0</v>
      </c>
      <c r="C94" s="160">
        <f>86*52</f>
        <v>4472</v>
      </c>
      <c r="D94" s="129">
        <f t="shared" si="3"/>
        <v>0</v>
      </c>
    </row>
    <row r="95" spans="1:4" ht="42.75">
      <c r="A95" s="99" t="s">
        <v>158</v>
      </c>
      <c r="B95" s="96">
        <v>0</v>
      </c>
      <c r="C95" s="157">
        <f>40*52</f>
        <v>2080</v>
      </c>
      <c r="D95" s="100">
        <f t="shared" si="3"/>
        <v>0</v>
      </c>
    </row>
    <row r="96" spans="1:4" ht="28.5">
      <c r="A96" s="99" t="s">
        <v>159</v>
      </c>
      <c r="B96" s="96">
        <v>0</v>
      </c>
      <c r="C96" s="157">
        <f>4*52</f>
        <v>208</v>
      </c>
      <c r="D96" s="100">
        <f t="shared" si="3"/>
        <v>0</v>
      </c>
    </row>
    <row r="97" spans="1:4" ht="28.5">
      <c r="A97" s="99" t="s">
        <v>160</v>
      </c>
      <c r="B97" s="96">
        <v>0</v>
      </c>
      <c r="C97" s="157">
        <f>70*52</f>
        <v>3640</v>
      </c>
      <c r="D97" s="100">
        <f t="shared" si="3"/>
        <v>0</v>
      </c>
    </row>
    <row r="98" spans="1:4" ht="28.5">
      <c r="A98" s="99" t="s">
        <v>161</v>
      </c>
      <c r="B98" s="96">
        <v>0</v>
      </c>
      <c r="C98" s="157">
        <f>700*12</f>
        <v>8400</v>
      </c>
      <c r="D98" s="100">
        <f t="shared" si="3"/>
        <v>0</v>
      </c>
    </row>
    <row r="99" spans="1:4" ht="42.75">
      <c r="A99" s="99" t="s">
        <v>164</v>
      </c>
      <c r="B99" s="96">
        <v>0</v>
      </c>
      <c r="C99" s="157">
        <f>750*12</f>
        <v>9000</v>
      </c>
      <c r="D99" s="100">
        <f t="shared" si="3"/>
        <v>0</v>
      </c>
    </row>
    <row r="100" spans="1:4" ht="15" thickBot="1">
      <c r="A100" s="130" t="s">
        <v>142</v>
      </c>
      <c r="B100" s="131">
        <v>0</v>
      </c>
      <c r="C100" s="161">
        <v>340</v>
      </c>
      <c r="D100" s="118">
        <f t="shared" si="3"/>
        <v>0</v>
      </c>
    </row>
    <row r="101" spans="1:4" ht="15" thickBot="1">
      <c r="A101" s="198"/>
      <c r="B101" s="194"/>
      <c r="C101" s="194"/>
      <c r="D101" s="199"/>
    </row>
    <row r="102" spans="1:4" ht="42.75">
      <c r="A102" s="98" t="s">
        <v>167</v>
      </c>
      <c r="B102" s="128">
        <v>0</v>
      </c>
      <c r="C102" s="162">
        <f>32*18</f>
        <v>576</v>
      </c>
      <c r="D102" s="129">
        <f t="shared" si="3"/>
        <v>0</v>
      </c>
    </row>
    <row r="103" spans="1:4" ht="42.75">
      <c r="A103" s="99" t="s">
        <v>168</v>
      </c>
      <c r="B103" s="96">
        <v>0</v>
      </c>
      <c r="C103" s="155">
        <f>13*18</f>
        <v>234</v>
      </c>
      <c r="D103" s="100">
        <f t="shared" si="3"/>
        <v>0</v>
      </c>
    </row>
    <row r="104" spans="1:4" ht="42.75">
      <c r="A104" s="99" t="s">
        <v>166</v>
      </c>
      <c r="B104" s="96">
        <v>0</v>
      </c>
      <c r="C104" s="155">
        <f>3*18</f>
        <v>54</v>
      </c>
      <c r="D104" s="100">
        <f t="shared" si="3"/>
        <v>0</v>
      </c>
    </row>
    <row r="105" spans="1:4" ht="42.75">
      <c r="A105" s="101" t="s">
        <v>165</v>
      </c>
      <c r="B105" s="96">
        <v>0</v>
      </c>
      <c r="C105" s="155">
        <f>2*18</f>
        <v>36</v>
      </c>
      <c r="D105" s="100">
        <f t="shared" si="3"/>
        <v>0</v>
      </c>
    </row>
    <row r="106" spans="1:4" ht="42.75">
      <c r="A106" s="99" t="s">
        <v>169</v>
      </c>
      <c r="B106" s="96">
        <v>0</v>
      </c>
      <c r="C106" s="155">
        <f>17*18</f>
        <v>306</v>
      </c>
      <c r="D106" s="100">
        <f t="shared" si="3"/>
        <v>0</v>
      </c>
    </row>
    <row r="107" spans="1:4" ht="42.75">
      <c r="A107" s="99" t="s">
        <v>170</v>
      </c>
      <c r="B107" s="96">
        <v>0</v>
      </c>
      <c r="C107" s="155">
        <f>2*18</f>
        <v>36</v>
      </c>
      <c r="D107" s="100">
        <f t="shared" si="3"/>
        <v>0</v>
      </c>
    </row>
    <row r="108" spans="1:4" ht="42.75">
      <c r="A108" s="99" t="s">
        <v>171</v>
      </c>
      <c r="B108" s="96">
        <v>0</v>
      </c>
      <c r="C108" s="155">
        <f>3*18</f>
        <v>54</v>
      </c>
      <c r="D108" s="100">
        <f t="shared" si="3"/>
        <v>0</v>
      </c>
    </row>
    <row r="109" spans="1:4" ht="15" thickBot="1">
      <c r="A109" s="130" t="s">
        <v>143</v>
      </c>
      <c r="B109" s="131">
        <v>0</v>
      </c>
      <c r="C109" s="163">
        <v>170</v>
      </c>
      <c r="D109" s="118">
        <f t="shared" si="3"/>
        <v>0</v>
      </c>
    </row>
    <row r="110" spans="1:4" ht="15" thickBot="1">
      <c r="A110" s="198"/>
      <c r="B110" s="194"/>
      <c r="C110" s="194"/>
      <c r="D110" s="199"/>
    </row>
    <row r="111" spans="1:4" ht="28.5">
      <c r="A111" s="98" t="s">
        <v>172</v>
      </c>
      <c r="B111" s="128">
        <v>0</v>
      </c>
      <c r="C111" s="162">
        <f>10*12</f>
        <v>120</v>
      </c>
      <c r="D111" s="129">
        <f t="shared" si="3"/>
        <v>0</v>
      </c>
    </row>
    <row r="112" spans="1:4" ht="15" thickBot="1">
      <c r="A112" s="130" t="s">
        <v>144</v>
      </c>
      <c r="B112" s="131">
        <v>0</v>
      </c>
      <c r="C112" s="163">
        <v>10</v>
      </c>
      <c r="D112" s="118">
        <f t="shared" si="3"/>
        <v>0</v>
      </c>
    </row>
    <row r="113" spans="1:4" ht="15" thickBot="1">
      <c r="A113" s="198"/>
      <c r="B113" s="194"/>
      <c r="C113" s="194"/>
      <c r="D113" s="199"/>
    </row>
    <row r="114" spans="1:4" ht="28.5">
      <c r="A114" s="211" t="s">
        <v>294</v>
      </c>
      <c r="B114" s="128">
        <v>0</v>
      </c>
      <c r="C114" s="160">
        <f>20*6</f>
        <v>120</v>
      </c>
      <c r="D114" s="129">
        <f t="shared" si="3"/>
        <v>0</v>
      </c>
    </row>
    <row r="115" spans="1:4" ht="28.5">
      <c r="A115" s="212" t="s">
        <v>295</v>
      </c>
      <c r="B115" s="96">
        <v>0</v>
      </c>
      <c r="C115" s="213">
        <f>2*6</f>
        <v>12</v>
      </c>
      <c r="D115" s="100">
        <f t="shared" si="3"/>
        <v>0</v>
      </c>
    </row>
    <row r="116" spans="1:4" ht="15" thickBot="1">
      <c r="A116" s="130" t="s">
        <v>145</v>
      </c>
      <c r="B116" s="131">
        <v>0</v>
      </c>
      <c r="C116" s="163">
        <v>20</v>
      </c>
      <c r="D116" s="118">
        <f t="shared" si="3"/>
        <v>0</v>
      </c>
    </row>
    <row r="117" spans="1:4" ht="15" thickBot="1">
      <c r="A117" s="198"/>
      <c r="B117" s="194"/>
      <c r="C117" s="194"/>
      <c r="D117" s="199"/>
    </row>
    <row r="118" spans="1:4" ht="30" customHeight="1" thickBot="1">
      <c r="A118" s="191" t="s">
        <v>173</v>
      </c>
      <c r="B118" s="192"/>
      <c r="C118" s="192"/>
      <c r="D118" s="115">
        <f>SUM(D85:D116)</f>
        <v>0</v>
      </c>
    </row>
    <row r="120" ht="15">
      <c r="A120" s="122" t="s">
        <v>195</v>
      </c>
    </row>
    <row r="121" ht="15">
      <c r="A121" s="121" t="s">
        <v>122</v>
      </c>
    </row>
    <row r="122" ht="15">
      <c r="A122" s="5" t="s">
        <v>174</v>
      </c>
    </row>
    <row r="123" ht="15">
      <c r="A123" s="5" t="s">
        <v>175</v>
      </c>
    </row>
    <row r="124" ht="15">
      <c r="A124" s="5" t="s">
        <v>124</v>
      </c>
    </row>
    <row r="125" ht="15">
      <c r="A125" s="5" t="s">
        <v>125</v>
      </c>
    </row>
    <row r="126" ht="15">
      <c r="A126" s="5" t="s">
        <v>126</v>
      </c>
    </row>
    <row r="127" ht="15">
      <c r="A127" s="5"/>
    </row>
    <row r="128" ht="15" thickBot="1">
      <c r="A128" s="5"/>
    </row>
    <row r="129" spans="1:4" ht="30" customHeight="1" thickBot="1">
      <c r="A129" s="185" t="s">
        <v>115</v>
      </c>
      <c r="B129" s="186"/>
      <c r="C129" s="186"/>
      <c r="D129" s="187"/>
    </row>
    <row r="130" spans="1:4" ht="15" thickBot="1">
      <c r="A130" s="188"/>
      <c r="B130" s="189"/>
      <c r="C130" s="189"/>
      <c r="D130" s="190"/>
    </row>
    <row r="131" spans="1:4" ht="43.5" thickBot="1">
      <c r="A131" s="120" t="s">
        <v>201</v>
      </c>
      <c r="B131" s="105" t="s">
        <v>199</v>
      </c>
      <c r="C131" s="103" t="s">
        <v>202</v>
      </c>
      <c r="D131" s="104" t="s">
        <v>200</v>
      </c>
    </row>
    <row r="132" spans="1:4" ht="42.75">
      <c r="A132" s="109" t="s">
        <v>237</v>
      </c>
      <c r="B132" s="106">
        <v>0</v>
      </c>
      <c r="C132" s="135">
        <v>208</v>
      </c>
      <c r="D132" s="102">
        <f>B132*C132</f>
        <v>0</v>
      </c>
    </row>
    <row r="133" spans="1:4" ht="15" thickBot="1">
      <c r="A133" s="112" t="s">
        <v>177</v>
      </c>
      <c r="B133" s="113">
        <v>0</v>
      </c>
      <c r="C133" s="159">
        <v>40</v>
      </c>
      <c r="D133" s="114">
        <f>B133*C133</f>
        <v>0</v>
      </c>
    </row>
    <row r="134" spans="1:4" ht="30" customHeight="1" thickBot="1">
      <c r="A134" s="191" t="s">
        <v>179</v>
      </c>
      <c r="B134" s="192"/>
      <c r="C134" s="192"/>
      <c r="D134" s="115">
        <f>SUM(D132:D133)</f>
        <v>0</v>
      </c>
    </row>
    <row r="136" ht="15">
      <c r="A136" s="122" t="s">
        <v>197</v>
      </c>
    </row>
    <row r="137" ht="15">
      <c r="A137" s="121" t="s">
        <v>133</v>
      </c>
    </row>
    <row r="139" ht="15" thickBot="1"/>
    <row r="140" spans="1:4" ht="30" customHeight="1" thickBot="1">
      <c r="A140" s="185" t="s">
        <v>116</v>
      </c>
      <c r="B140" s="186"/>
      <c r="C140" s="186"/>
      <c r="D140" s="187"/>
    </row>
    <row r="141" spans="1:4" ht="15" thickBot="1">
      <c r="A141" s="188"/>
      <c r="B141" s="189"/>
      <c r="C141" s="189"/>
      <c r="D141" s="190"/>
    </row>
    <row r="142" spans="1:4" ht="43.5" thickBot="1">
      <c r="A142" s="120" t="s">
        <v>201</v>
      </c>
      <c r="B142" s="105" t="s">
        <v>199</v>
      </c>
      <c r="C142" s="103" t="s">
        <v>202</v>
      </c>
      <c r="D142" s="104" t="s">
        <v>200</v>
      </c>
    </row>
    <row r="143" spans="1:4" ht="42.75">
      <c r="A143" s="164" t="s">
        <v>238</v>
      </c>
      <c r="B143" s="165">
        <v>0</v>
      </c>
      <c r="C143" s="135">
        <v>624</v>
      </c>
      <c r="D143" s="102">
        <f>B143*C143</f>
        <v>0</v>
      </c>
    </row>
    <row r="144" spans="1:4" ht="15" thickBot="1">
      <c r="A144" s="112" t="s">
        <v>177</v>
      </c>
      <c r="B144" s="113">
        <v>0</v>
      </c>
      <c r="C144" s="159">
        <v>20</v>
      </c>
      <c r="D144" s="114">
        <f>B144*C144</f>
        <v>0</v>
      </c>
    </row>
    <row r="145" spans="1:4" ht="30" customHeight="1" thickBot="1">
      <c r="A145" s="191" t="s">
        <v>178</v>
      </c>
      <c r="B145" s="192"/>
      <c r="C145" s="192"/>
      <c r="D145" s="115">
        <f>SUM(D143:D144)</f>
        <v>0</v>
      </c>
    </row>
    <row r="147" ht="15">
      <c r="A147" s="122" t="s">
        <v>197</v>
      </c>
    </row>
    <row r="148" ht="15">
      <c r="A148" s="121" t="s">
        <v>133</v>
      </c>
    </row>
    <row r="150" ht="15" thickBot="1"/>
    <row r="151" spans="1:4" ht="30" customHeight="1" thickBot="1">
      <c r="A151" s="185" t="s">
        <v>191</v>
      </c>
      <c r="B151" s="186"/>
      <c r="C151" s="186"/>
      <c r="D151" s="187"/>
    </row>
    <row r="152" spans="1:4" ht="15" thickBot="1">
      <c r="A152" s="188"/>
      <c r="B152" s="189"/>
      <c r="C152" s="189"/>
      <c r="D152" s="190"/>
    </row>
    <row r="153" spans="1:4" ht="43.5" thickBot="1">
      <c r="A153" s="120" t="s">
        <v>140</v>
      </c>
      <c r="B153" s="105" t="s">
        <v>199</v>
      </c>
      <c r="C153" s="103" t="s">
        <v>163</v>
      </c>
      <c r="D153" s="104" t="s">
        <v>200</v>
      </c>
    </row>
    <row r="154" spans="1:4" ht="28.5">
      <c r="A154" s="133" t="s">
        <v>182</v>
      </c>
      <c r="B154" s="106">
        <v>0</v>
      </c>
      <c r="C154" s="156">
        <f>45*52</f>
        <v>2340</v>
      </c>
      <c r="D154" s="102">
        <f>B154*C154</f>
        <v>0</v>
      </c>
    </row>
    <row r="155" spans="1:4" ht="42.75">
      <c r="A155" s="110" t="s">
        <v>183</v>
      </c>
      <c r="B155" s="107">
        <v>0</v>
      </c>
      <c r="C155" s="157">
        <f>18*52</f>
        <v>936</v>
      </c>
      <c r="D155" s="100">
        <f aca="true" t="shared" si="6" ref="D155">B155*C155</f>
        <v>0</v>
      </c>
    </row>
    <row r="156" spans="1:4" ht="42.75">
      <c r="A156" s="110" t="s">
        <v>184</v>
      </c>
      <c r="B156" s="107">
        <v>0</v>
      </c>
      <c r="C156" s="157">
        <f>5*52</f>
        <v>260</v>
      </c>
      <c r="D156" s="100">
        <f aca="true" t="shared" si="7" ref="D156:D157">B156*C156</f>
        <v>0</v>
      </c>
    </row>
    <row r="157" spans="1:4" ht="42.75">
      <c r="A157" s="110" t="s">
        <v>185</v>
      </c>
      <c r="B157" s="107">
        <v>0</v>
      </c>
      <c r="C157" s="157">
        <f>600*12</f>
        <v>7200</v>
      </c>
      <c r="D157" s="100">
        <f t="shared" si="7"/>
        <v>0</v>
      </c>
    </row>
    <row r="158" spans="1:4" ht="28.5">
      <c r="A158" s="109" t="s">
        <v>150</v>
      </c>
      <c r="B158" s="107">
        <v>0</v>
      </c>
      <c r="C158" s="157">
        <f>15*2</f>
        <v>30</v>
      </c>
      <c r="D158" s="100">
        <f aca="true" t="shared" si="8" ref="D158">B158*C158</f>
        <v>0</v>
      </c>
    </row>
    <row r="159" spans="1:4" ht="15" thickBot="1">
      <c r="A159" s="111" t="s">
        <v>181</v>
      </c>
      <c r="B159" s="113">
        <v>0</v>
      </c>
      <c r="C159" s="158">
        <v>700</v>
      </c>
      <c r="D159" s="114">
        <f>B159*C159</f>
        <v>0</v>
      </c>
    </row>
    <row r="160" spans="1:4" ht="30" customHeight="1" thickBot="1">
      <c r="A160" s="191" t="s">
        <v>180</v>
      </c>
      <c r="B160" s="192"/>
      <c r="C160" s="192"/>
      <c r="D160" s="115">
        <f>SUM(D154:D159)</f>
        <v>0</v>
      </c>
    </row>
    <row r="162" spans="1:4" ht="30" customHeight="1">
      <c r="A162" s="194" t="s">
        <v>203</v>
      </c>
      <c r="B162" s="194"/>
      <c r="C162" s="194"/>
      <c r="D162" s="194"/>
    </row>
    <row r="163" ht="15">
      <c r="A163" s="121" t="s">
        <v>122</v>
      </c>
    </row>
    <row r="164" ht="15">
      <c r="A164" s="5" t="s">
        <v>186</v>
      </c>
    </row>
    <row r="165" ht="15">
      <c r="A165" s="5" t="s">
        <v>187</v>
      </c>
    </row>
    <row r="166" ht="15">
      <c r="A166" s="5" t="s">
        <v>188</v>
      </c>
    </row>
    <row r="167" ht="15">
      <c r="A167" s="5" t="s">
        <v>175</v>
      </c>
    </row>
    <row r="168" ht="15">
      <c r="A168" s="5" t="s">
        <v>124</v>
      </c>
    </row>
    <row r="169" ht="15">
      <c r="A169" s="5" t="s">
        <v>125</v>
      </c>
    </row>
    <row r="170" ht="15">
      <c r="A170" s="5" t="s">
        <v>126</v>
      </c>
    </row>
    <row r="172" ht="15" thickBot="1"/>
    <row r="173" spans="1:4" ht="30" customHeight="1" thickBot="1">
      <c r="A173" s="185" t="s">
        <v>117</v>
      </c>
      <c r="B173" s="186"/>
      <c r="C173" s="186"/>
      <c r="D173" s="187"/>
    </row>
    <row r="174" spans="1:4" ht="15" thickBot="1">
      <c r="A174" s="188"/>
      <c r="B174" s="189"/>
      <c r="C174" s="189"/>
      <c r="D174" s="190"/>
    </row>
    <row r="175" spans="1:4" ht="43.5" thickBot="1">
      <c r="A175" s="120" t="s">
        <v>140</v>
      </c>
      <c r="B175" s="105" t="s">
        <v>199</v>
      </c>
      <c r="C175" s="103" t="s">
        <v>193</v>
      </c>
      <c r="D175" s="104" t="s">
        <v>200</v>
      </c>
    </row>
    <row r="176" spans="1:4" ht="71.25">
      <c r="A176" s="164" t="s">
        <v>239</v>
      </c>
      <c r="B176" s="106">
        <v>0</v>
      </c>
      <c r="C176" s="135">
        <f>50*4*52</f>
        <v>10400</v>
      </c>
      <c r="D176" s="102">
        <f>B176*C176</f>
        <v>0</v>
      </c>
    </row>
    <row r="177" spans="1:4" ht="15">
      <c r="A177" s="164" t="s">
        <v>240</v>
      </c>
      <c r="B177" s="106">
        <v>0</v>
      </c>
      <c r="C177" s="135">
        <v>7280</v>
      </c>
      <c r="D177" s="102">
        <f aca="true" t="shared" si="9" ref="D177:D181">B177*C177</f>
        <v>0</v>
      </c>
    </row>
    <row r="178" spans="1:4" ht="15">
      <c r="A178" s="164" t="s">
        <v>241</v>
      </c>
      <c r="B178" s="106">
        <v>0</v>
      </c>
      <c r="C178" s="135">
        <v>7800</v>
      </c>
      <c r="D178" s="102">
        <f t="shared" si="9"/>
        <v>0</v>
      </c>
    </row>
    <row r="179" spans="1:4" ht="15">
      <c r="A179" s="164" t="s">
        <v>242</v>
      </c>
      <c r="B179" s="106">
        <v>0</v>
      </c>
      <c r="C179" s="135">
        <v>1560</v>
      </c>
      <c r="D179" s="102">
        <f t="shared" si="9"/>
        <v>0</v>
      </c>
    </row>
    <row r="180" spans="1:4" ht="15">
      <c r="A180" s="164" t="s">
        <v>243</v>
      </c>
      <c r="B180" s="106">
        <v>0</v>
      </c>
      <c r="C180" s="135">
        <f>20*52</f>
        <v>1040</v>
      </c>
      <c r="D180" s="102">
        <f t="shared" si="9"/>
        <v>0</v>
      </c>
    </row>
    <row r="181" spans="1:4" ht="28.5">
      <c r="A181" s="164" t="s">
        <v>244</v>
      </c>
      <c r="B181" s="106">
        <v>0</v>
      </c>
      <c r="C181" s="135">
        <v>400</v>
      </c>
      <c r="D181" s="102">
        <f t="shared" si="9"/>
        <v>0</v>
      </c>
    </row>
    <row r="182" spans="1:4" ht="43.9" customHeight="1" thickBot="1">
      <c r="A182" s="112" t="s">
        <v>177</v>
      </c>
      <c r="B182" s="195" t="s">
        <v>245</v>
      </c>
      <c r="C182" s="196"/>
      <c r="D182" s="197"/>
    </row>
    <row r="183" spans="1:4" ht="30" customHeight="1" thickBot="1">
      <c r="A183" s="191" t="s">
        <v>192</v>
      </c>
      <c r="B183" s="192"/>
      <c r="C183" s="193"/>
      <c r="D183" s="136">
        <f>SUM(D176:D181)</f>
        <v>0</v>
      </c>
    </row>
    <row r="185" spans="1:4" ht="15">
      <c r="A185" s="194" t="s">
        <v>198</v>
      </c>
      <c r="B185" s="194"/>
      <c r="C185" s="194"/>
      <c r="D185" s="194"/>
    </row>
    <row r="186" ht="15">
      <c r="A186" s="121" t="s">
        <v>133</v>
      </c>
    </row>
    <row r="188" ht="15" thickBot="1"/>
    <row r="189" spans="1:4" ht="30" customHeight="1" thickBot="1">
      <c r="A189" s="185" t="s">
        <v>118</v>
      </c>
      <c r="B189" s="186"/>
      <c r="C189" s="186"/>
      <c r="D189" s="187"/>
    </row>
    <row r="190" spans="1:4" ht="15" thickBot="1">
      <c r="A190" s="188"/>
      <c r="B190" s="189"/>
      <c r="C190" s="189"/>
      <c r="D190" s="190"/>
    </row>
    <row r="191" spans="1:4" ht="43.5" thickBot="1">
      <c r="A191" s="120" t="s">
        <v>201</v>
      </c>
      <c r="B191" s="105" t="s">
        <v>199</v>
      </c>
      <c r="C191" s="103" t="s">
        <v>202</v>
      </c>
      <c r="D191" s="104" t="s">
        <v>200</v>
      </c>
    </row>
    <row r="192" spans="1:4" ht="42.75">
      <c r="A192" s="164" t="s">
        <v>246</v>
      </c>
      <c r="B192" s="106">
        <v>0</v>
      </c>
      <c r="C192" s="156">
        <v>832</v>
      </c>
      <c r="D192" s="102">
        <f>B192*C192</f>
        <v>0</v>
      </c>
    </row>
    <row r="193" spans="1:4" ht="15" thickBot="1">
      <c r="A193" s="112" t="s">
        <v>177</v>
      </c>
      <c r="B193" s="113">
        <v>0</v>
      </c>
      <c r="C193" s="158">
        <v>2</v>
      </c>
      <c r="D193" s="114">
        <f>B193*C193</f>
        <v>0</v>
      </c>
    </row>
    <row r="194" spans="1:4" ht="30" customHeight="1" thickBot="1">
      <c r="A194" s="191" t="s">
        <v>194</v>
      </c>
      <c r="B194" s="192"/>
      <c r="C194" s="192"/>
      <c r="D194" s="115">
        <f>SUM(D192:D193)</f>
        <v>0</v>
      </c>
    </row>
    <row r="196" spans="1:4" ht="14.25" customHeight="1">
      <c r="A196" s="122" t="s">
        <v>197</v>
      </c>
      <c r="B196" s="134"/>
      <c r="C196" s="134"/>
      <c r="D196" s="134"/>
    </row>
    <row r="197" ht="15">
      <c r="A197" s="121" t="s">
        <v>133</v>
      </c>
    </row>
    <row r="198" ht="15">
      <c r="A198" s="121"/>
    </row>
    <row r="199" ht="15" thickBot="1">
      <c r="A199" s="121"/>
    </row>
    <row r="200" spans="1:4" ht="30" customHeight="1" thickBot="1">
      <c r="A200" s="185" t="s">
        <v>119</v>
      </c>
      <c r="B200" s="186"/>
      <c r="C200" s="186"/>
      <c r="D200" s="187"/>
    </row>
    <row r="201" spans="1:4" ht="15" thickBot="1">
      <c r="A201" s="188"/>
      <c r="B201" s="189"/>
      <c r="C201" s="189"/>
      <c r="D201" s="190"/>
    </row>
    <row r="202" spans="1:4" ht="29.25" thickBot="1">
      <c r="A202" s="120" t="s">
        <v>201</v>
      </c>
      <c r="B202" s="105" t="s">
        <v>199</v>
      </c>
      <c r="C202" s="103" t="s">
        <v>207</v>
      </c>
      <c r="D202" s="104" t="s">
        <v>200</v>
      </c>
    </row>
    <row r="203" spans="1:4" ht="15" thickBot="1">
      <c r="A203" s="109" t="s">
        <v>206</v>
      </c>
      <c r="B203" s="106">
        <v>0</v>
      </c>
      <c r="C203" s="135">
        <v>12</v>
      </c>
      <c r="D203" s="102">
        <f>B203*C203</f>
        <v>0</v>
      </c>
    </row>
    <row r="204" spans="1:4" ht="30" customHeight="1" thickBot="1">
      <c r="A204" s="191" t="s">
        <v>205</v>
      </c>
      <c r="B204" s="192"/>
      <c r="C204" s="192"/>
      <c r="D204" s="115">
        <f>SUM(D203:D203)</f>
        <v>0</v>
      </c>
    </row>
    <row r="206" ht="15">
      <c r="A206" s="121" t="s">
        <v>133</v>
      </c>
    </row>
    <row r="207" ht="15">
      <c r="A207" s="121"/>
    </row>
    <row r="208" spans="2:4" ht="15.75" thickBot="1">
      <c r="B208" s="132"/>
      <c r="C208" s="132"/>
      <c r="D208" s="132"/>
    </row>
    <row r="209" spans="1:4" ht="30" customHeight="1" thickBot="1">
      <c r="A209" s="185" t="s">
        <v>208</v>
      </c>
      <c r="B209" s="186"/>
      <c r="C209" s="186"/>
      <c r="D209" s="187"/>
    </row>
    <row r="210" spans="1:4" ht="15" thickBot="1">
      <c r="A210" s="188"/>
      <c r="B210" s="189"/>
      <c r="C210" s="189"/>
      <c r="D210" s="190"/>
    </row>
    <row r="211" spans="1:4" ht="43.5" thickBot="1">
      <c r="A211" s="120" t="s">
        <v>201</v>
      </c>
      <c r="B211" s="105" t="s">
        <v>199</v>
      </c>
      <c r="C211" s="103" t="s">
        <v>202</v>
      </c>
      <c r="D211" s="104" t="s">
        <v>200</v>
      </c>
    </row>
    <row r="212" spans="1:4" ht="71.25">
      <c r="A212" s="109" t="s">
        <v>210</v>
      </c>
      <c r="B212" s="106">
        <v>0</v>
      </c>
      <c r="C212" s="135">
        <v>480</v>
      </c>
      <c r="D212" s="102">
        <f>B212*C212</f>
        <v>0</v>
      </c>
    </row>
    <row r="213" spans="1:4" ht="85.5">
      <c r="A213" s="109" t="s">
        <v>211</v>
      </c>
      <c r="B213" s="106">
        <v>0</v>
      </c>
      <c r="C213" s="135">
        <v>2016</v>
      </c>
      <c r="D213" s="102">
        <f aca="true" t="shared" si="10" ref="D213:D221">B213*C213</f>
        <v>0</v>
      </c>
    </row>
    <row r="214" spans="1:4" ht="57">
      <c r="A214" s="109" t="s">
        <v>212</v>
      </c>
      <c r="B214" s="106">
        <v>0</v>
      </c>
      <c r="C214" s="135">
        <v>220</v>
      </c>
      <c r="D214" s="102">
        <f t="shared" si="10"/>
        <v>0</v>
      </c>
    </row>
    <row r="215" spans="1:4" ht="42.75">
      <c r="A215" s="110" t="s">
        <v>213</v>
      </c>
      <c r="B215" s="107">
        <v>0</v>
      </c>
      <c r="C215" s="155">
        <v>288</v>
      </c>
      <c r="D215" s="100">
        <f t="shared" si="10"/>
        <v>0</v>
      </c>
    </row>
    <row r="216" spans="1:4" ht="42.75">
      <c r="A216" s="110" t="s">
        <v>214</v>
      </c>
      <c r="B216" s="107">
        <v>0</v>
      </c>
      <c r="C216" s="155">
        <v>9</v>
      </c>
      <c r="D216" s="100">
        <f t="shared" si="10"/>
        <v>0</v>
      </c>
    </row>
    <row r="217" spans="1:4" ht="85.5">
      <c r="A217" s="109" t="s">
        <v>215</v>
      </c>
      <c r="B217" s="106">
        <v>0</v>
      </c>
      <c r="C217" s="135">
        <v>700</v>
      </c>
      <c r="D217" s="102">
        <f t="shared" si="10"/>
        <v>0</v>
      </c>
    </row>
    <row r="218" spans="1:4" ht="42.75">
      <c r="A218" s="109" t="s">
        <v>216</v>
      </c>
      <c r="B218" s="106">
        <v>0</v>
      </c>
      <c r="C218" s="135">
        <v>8360</v>
      </c>
      <c r="D218" s="102">
        <f t="shared" si="10"/>
        <v>0</v>
      </c>
    </row>
    <row r="219" spans="1:4" ht="57">
      <c r="A219" s="164" t="s">
        <v>247</v>
      </c>
      <c r="B219" s="106">
        <v>0</v>
      </c>
      <c r="C219" s="135">
        <v>50</v>
      </c>
      <c r="D219" s="102">
        <f t="shared" si="10"/>
        <v>0</v>
      </c>
    </row>
    <row r="220" spans="1:4" ht="57">
      <c r="A220" s="164" t="s">
        <v>248</v>
      </c>
      <c r="B220" s="106">
        <v>0</v>
      </c>
      <c r="C220" s="135">
        <v>10</v>
      </c>
      <c r="D220" s="102">
        <f t="shared" si="10"/>
        <v>0</v>
      </c>
    </row>
    <row r="221" spans="1:4" ht="57.75" thickBot="1">
      <c r="A221" s="164" t="s">
        <v>249</v>
      </c>
      <c r="B221" s="106">
        <v>0</v>
      </c>
      <c r="C221" s="135">
        <v>10</v>
      </c>
      <c r="D221" s="102">
        <f t="shared" si="10"/>
        <v>0</v>
      </c>
    </row>
    <row r="222" spans="1:4" ht="30" customHeight="1" thickBot="1">
      <c r="A222" s="191" t="s">
        <v>217</v>
      </c>
      <c r="B222" s="192"/>
      <c r="C222" s="192"/>
      <c r="D222" s="115">
        <f>SUM(D212:D221)</f>
        <v>0</v>
      </c>
    </row>
    <row r="224" spans="1:4" ht="15">
      <c r="A224" s="122" t="s">
        <v>209</v>
      </c>
      <c r="B224" s="134"/>
      <c r="C224" s="134"/>
      <c r="D224" s="134"/>
    </row>
    <row r="225" ht="15">
      <c r="A225" s="121" t="s">
        <v>133</v>
      </c>
    </row>
    <row r="227" ht="15" thickBot="1"/>
    <row r="228" spans="1:4" s="153" customFormat="1" ht="30" customHeight="1" thickBot="1">
      <c r="A228" s="180" t="s">
        <v>218</v>
      </c>
      <c r="B228" s="181"/>
      <c r="C228" s="181"/>
      <c r="D228" s="182"/>
    </row>
    <row r="229" spans="1:4" ht="30" customHeight="1" thickBot="1">
      <c r="A229" s="116" t="s">
        <v>138</v>
      </c>
      <c r="B229" s="143" t="s">
        <v>219</v>
      </c>
      <c r="C229" s="141" t="s">
        <v>220</v>
      </c>
      <c r="D229" s="142" t="s">
        <v>232</v>
      </c>
    </row>
    <row r="230" spans="1:4" ht="30" customHeight="1">
      <c r="A230" s="146" t="s">
        <v>221</v>
      </c>
      <c r="B230" s="144">
        <f>D12</f>
        <v>0</v>
      </c>
      <c r="C230" s="139">
        <v>4</v>
      </c>
      <c r="D230" s="140">
        <f>B230*C230</f>
        <v>0</v>
      </c>
    </row>
    <row r="231" spans="1:4" ht="30" customHeight="1">
      <c r="A231" s="147" t="s">
        <v>222</v>
      </c>
      <c r="B231" s="145">
        <f>D28</f>
        <v>0</v>
      </c>
      <c r="C231" s="137">
        <v>4</v>
      </c>
      <c r="D231" s="138">
        <f aca="true" t="shared" si="11" ref="D231:D240">B231*C231</f>
        <v>0</v>
      </c>
    </row>
    <row r="232" spans="1:4" ht="30" customHeight="1">
      <c r="A232" s="147" t="s">
        <v>223</v>
      </c>
      <c r="B232" s="145">
        <f>D73</f>
        <v>0</v>
      </c>
      <c r="C232" s="137">
        <v>4</v>
      </c>
      <c r="D232" s="138">
        <f t="shared" si="11"/>
        <v>0</v>
      </c>
    </row>
    <row r="233" spans="1:4" ht="30" customHeight="1">
      <c r="A233" s="148" t="s">
        <v>224</v>
      </c>
      <c r="B233" s="145">
        <f>D118</f>
        <v>0</v>
      </c>
      <c r="C233" s="137">
        <v>4</v>
      </c>
      <c r="D233" s="138">
        <f t="shared" si="11"/>
        <v>0</v>
      </c>
    </row>
    <row r="234" spans="1:4" ht="30" customHeight="1">
      <c r="A234" s="148" t="s">
        <v>225</v>
      </c>
      <c r="B234" s="145">
        <f>D134</f>
        <v>0</v>
      </c>
      <c r="C234" s="137">
        <v>4</v>
      </c>
      <c r="D234" s="138">
        <f t="shared" si="11"/>
        <v>0</v>
      </c>
    </row>
    <row r="235" spans="1:4" ht="30" customHeight="1">
      <c r="A235" s="148" t="s">
        <v>226</v>
      </c>
      <c r="B235" s="145">
        <f>D145</f>
        <v>0</v>
      </c>
      <c r="C235" s="137">
        <v>4</v>
      </c>
      <c r="D235" s="138">
        <f t="shared" si="11"/>
        <v>0</v>
      </c>
    </row>
    <row r="236" spans="1:4" ht="30" customHeight="1">
      <c r="A236" s="148" t="s">
        <v>227</v>
      </c>
      <c r="B236" s="145">
        <f>D160</f>
        <v>0</v>
      </c>
      <c r="C236" s="137">
        <v>4</v>
      </c>
      <c r="D236" s="138">
        <f t="shared" si="11"/>
        <v>0</v>
      </c>
    </row>
    <row r="237" spans="1:4" ht="30" customHeight="1">
      <c r="A237" s="148" t="s">
        <v>228</v>
      </c>
      <c r="B237" s="145">
        <f>D183</f>
        <v>0</v>
      </c>
      <c r="C237" s="137">
        <v>4</v>
      </c>
      <c r="D237" s="138">
        <f t="shared" si="11"/>
        <v>0</v>
      </c>
    </row>
    <row r="238" spans="1:4" ht="30" customHeight="1">
      <c r="A238" s="148" t="s">
        <v>229</v>
      </c>
      <c r="B238" s="145">
        <f>D194</f>
        <v>0</v>
      </c>
      <c r="C238" s="137">
        <v>4</v>
      </c>
      <c r="D238" s="138">
        <f t="shared" si="11"/>
        <v>0</v>
      </c>
    </row>
    <row r="239" spans="1:4" ht="30" customHeight="1">
      <c r="A239" s="148" t="s">
        <v>230</v>
      </c>
      <c r="B239" s="145">
        <f>D204</f>
        <v>0</v>
      </c>
      <c r="C239" s="137">
        <v>4</v>
      </c>
      <c r="D239" s="138">
        <f t="shared" si="11"/>
        <v>0</v>
      </c>
    </row>
    <row r="240" spans="1:4" ht="30" customHeight="1" thickBot="1">
      <c r="A240" s="149" t="s">
        <v>231</v>
      </c>
      <c r="B240" s="150">
        <f>D222</f>
        <v>0</v>
      </c>
      <c r="C240" s="151">
        <v>4</v>
      </c>
      <c r="D240" s="152">
        <f t="shared" si="11"/>
        <v>0</v>
      </c>
    </row>
    <row r="241" spans="1:4" s="153" customFormat="1" ht="37.5" customHeight="1" thickBot="1">
      <c r="A241" s="183" t="s">
        <v>218</v>
      </c>
      <c r="B241" s="184"/>
      <c r="C241" s="184"/>
      <c r="D241" s="154">
        <f>SUM(D230:D240)</f>
        <v>0</v>
      </c>
    </row>
    <row r="242" spans="1:4" ht="15">
      <c r="A242" s="95"/>
      <c r="B242" s="95"/>
      <c r="C242" s="95"/>
      <c r="D242" s="95"/>
    </row>
  </sheetData>
  <mergeCells count="44">
    <mergeCell ref="A4:D4"/>
    <mergeCell ref="A12:C12"/>
    <mergeCell ref="A28:C28"/>
    <mergeCell ref="A5:D5"/>
    <mergeCell ref="A23:D23"/>
    <mergeCell ref="A24:D24"/>
    <mergeCell ref="A93:D93"/>
    <mergeCell ref="A101:D101"/>
    <mergeCell ref="A110:D110"/>
    <mergeCell ref="A113:D113"/>
    <mergeCell ref="A117:D117"/>
    <mergeCell ref="A84:D84"/>
    <mergeCell ref="A41:D41"/>
    <mergeCell ref="A73:C73"/>
    <mergeCell ref="A40:D40"/>
    <mergeCell ref="A81:D81"/>
    <mergeCell ref="A82:D82"/>
    <mergeCell ref="A118:C118"/>
    <mergeCell ref="A151:D151"/>
    <mergeCell ref="A162:D162"/>
    <mergeCell ref="A130:D130"/>
    <mergeCell ref="A134:C134"/>
    <mergeCell ref="A129:D129"/>
    <mergeCell ref="A140:D140"/>
    <mergeCell ref="A141:D141"/>
    <mergeCell ref="A145:C145"/>
    <mergeCell ref="A173:D173"/>
    <mergeCell ref="A185:D185"/>
    <mergeCell ref="A189:D189"/>
    <mergeCell ref="A190:D190"/>
    <mergeCell ref="A152:D152"/>
    <mergeCell ref="A160:C160"/>
    <mergeCell ref="B182:D182"/>
    <mergeCell ref="A194:C194"/>
    <mergeCell ref="A200:D200"/>
    <mergeCell ref="A201:D201"/>
    <mergeCell ref="A204:C204"/>
    <mergeCell ref="A174:D174"/>
    <mergeCell ref="A183:C183"/>
    <mergeCell ref="A228:D228"/>
    <mergeCell ref="A241:C241"/>
    <mergeCell ref="A209:D209"/>
    <mergeCell ref="A210:D210"/>
    <mergeCell ref="A222:C222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  <rowBreaks count="10" manualBreakCount="10">
    <brk id="22" max="16383" man="1"/>
    <brk id="39" max="16383" man="1"/>
    <brk id="80" max="16383" man="1"/>
    <brk id="97" max="16383" man="1"/>
    <brk id="128" max="16383" man="1"/>
    <brk id="150" max="16383" man="1"/>
    <brk id="172" max="16383" man="1"/>
    <brk id="188" max="16383" man="1"/>
    <brk id="208" max="16383" man="1"/>
    <brk id="227" max="16383" man="1"/>
  </rowBreaks>
  <ignoredErrors>
    <ignoredError sqref="C10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2"/>
  <sheetViews>
    <sheetView workbookViewId="0" topLeftCell="A16">
      <selection activeCell="I73" sqref="I73:I78"/>
    </sheetView>
  </sheetViews>
  <sheetFormatPr defaultColWidth="9.140625" defaultRowHeight="15"/>
  <cols>
    <col min="1" max="1" width="35.421875" style="0" bestFit="1" customWidth="1"/>
    <col min="2" max="11" width="8.7109375" style="0" customWidth="1"/>
  </cols>
  <sheetData>
    <row r="1" spans="1:11" ht="15.75" thickBot="1">
      <c r="A1" s="6" t="s">
        <v>2</v>
      </c>
      <c r="B1" s="81" t="s">
        <v>3</v>
      </c>
      <c r="C1" s="82" t="s">
        <v>4</v>
      </c>
      <c r="D1" s="83" t="s">
        <v>5</v>
      </c>
      <c r="E1" s="84" t="s">
        <v>6</v>
      </c>
      <c r="F1" s="85" t="s">
        <v>6</v>
      </c>
      <c r="G1" s="86" t="s">
        <v>7</v>
      </c>
      <c r="H1" s="87" t="s">
        <v>8</v>
      </c>
      <c r="I1" s="88" t="s">
        <v>9</v>
      </c>
      <c r="J1" s="89" t="s">
        <v>10</v>
      </c>
      <c r="K1" s="90" t="s">
        <v>11</v>
      </c>
    </row>
    <row r="2" spans="1:11" ht="15.75" thickBot="1">
      <c r="A2" s="7" t="s">
        <v>12</v>
      </c>
      <c r="B2" s="8"/>
      <c r="C2" s="9">
        <v>2</v>
      </c>
      <c r="D2" s="10">
        <v>2</v>
      </c>
      <c r="E2" s="11"/>
      <c r="F2" s="12"/>
      <c r="G2" s="13"/>
      <c r="H2" s="14"/>
      <c r="I2" s="15"/>
      <c r="J2" s="16"/>
      <c r="K2" s="17"/>
    </row>
    <row r="3" spans="1:11" ht="15.75" thickBot="1">
      <c r="A3" s="7" t="s">
        <v>89</v>
      </c>
      <c r="B3" s="8"/>
      <c r="C3" s="9">
        <v>1</v>
      </c>
      <c r="D3" s="10">
        <v>1</v>
      </c>
      <c r="E3" s="11"/>
      <c r="F3" s="12">
        <v>1</v>
      </c>
      <c r="G3" s="13"/>
      <c r="H3" s="14"/>
      <c r="I3" s="15">
        <v>2</v>
      </c>
      <c r="J3" s="16"/>
      <c r="K3" s="17"/>
    </row>
    <row r="4" spans="1:11" ht="15.75" thickBot="1">
      <c r="A4" s="8" t="s">
        <v>90</v>
      </c>
      <c r="B4" s="18"/>
      <c r="C4" s="9">
        <v>1</v>
      </c>
      <c r="D4" s="10">
        <v>1</v>
      </c>
      <c r="E4" s="11"/>
      <c r="F4" s="12">
        <v>1</v>
      </c>
      <c r="G4" s="13">
        <v>1</v>
      </c>
      <c r="H4" s="14"/>
      <c r="I4" s="15">
        <v>2</v>
      </c>
      <c r="J4" s="16">
        <v>1</v>
      </c>
      <c r="K4" s="17"/>
    </row>
    <row r="5" spans="1:11" ht="15.75" thickBot="1">
      <c r="A5" s="7" t="s">
        <v>13</v>
      </c>
      <c r="B5" s="8"/>
      <c r="C5" s="9">
        <v>0</v>
      </c>
      <c r="D5" s="10">
        <v>0</v>
      </c>
      <c r="E5" s="11"/>
      <c r="F5" s="12">
        <v>0</v>
      </c>
      <c r="G5" s="13"/>
      <c r="H5" s="14"/>
      <c r="I5" s="15"/>
      <c r="J5" s="16"/>
      <c r="K5" s="17"/>
    </row>
    <row r="6" spans="1:11" ht="15.75" thickBot="1">
      <c r="A6" s="19" t="s">
        <v>91</v>
      </c>
      <c r="B6" s="18"/>
      <c r="C6" s="9">
        <v>2</v>
      </c>
      <c r="D6" s="10">
        <v>2</v>
      </c>
      <c r="E6" s="11"/>
      <c r="F6" s="12">
        <v>2</v>
      </c>
      <c r="G6" s="13">
        <v>1</v>
      </c>
      <c r="H6" s="14"/>
      <c r="I6" s="20">
        <v>2</v>
      </c>
      <c r="J6" s="16"/>
      <c r="K6" s="17"/>
    </row>
    <row r="7" spans="1:11" ht="15.75" thickBot="1">
      <c r="A7" s="7" t="s">
        <v>14</v>
      </c>
      <c r="B7" s="8"/>
      <c r="C7" s="9">
        <v>1</v>
      </c>
      <c r="D7" s="10">
        <v>1</v>
      </c>
      <c r="E7" s="11"/>
      <c r="F7" s="21">
        <v>1</v>
      </c>
      <c r="G7" s="13"/>
      <c r="H7" s="14"/>
      <c r="I7" s="15">
        <v>1</v>
      </c>
      <c r="J7" s="16"/>
      <c r="K7" s="17"/>
    </row>
    <row r="8" spans="1:11" ht="15.75" thickBot="1">
      <c r="A8" s="8" t="s">
        <v>92</v>
      </c>
      <c r="B8" s="8"/>
      <c r="C8" s="9">
        <v>0</v>
      </c>
      <c r="D8" s="10">
        <v>0</v>
      </c>
      <c r="E8" s="11"/>
      <c r="F8" s="12"/>
      <c r="G8" s="13"/>
      <c r="H8" s="14"/>
      <c r="I8" s="15"/>
      <c r="J8" s="16"/>
      <c r="K8" s="17"/>
    </row>
    <row r="9" spans="1:11" ht="15.75" thickBot="1">
      <c r="A9" s="8" t="s">
        <v>93</v>
      </c>
      <c r="B9" s="18"/>
      <c r="C9" s="9">
        <v>1</v>
      </c>
      <c r="D9" s="10">
        <v>1</v>
      </c>
      <c r="E9" s="11">
        <v>1</v>
      </c>
      <c r="F9" s="12">
        <v>1</v>
      </c>
      <c r="G9" s="13">
        <v>1</v>
      </c>
      <c r="H9" s="14">
        <v>1</v>
      </c>
      <c r="I9" s="20">
        <v>1</v>
      </c>
      <c r="J9" s="16">
        <v>1</v>
      </c>
      <c r="K9" s="17"/>
    </row>
    <row r="10" spans="1:11" ht="15.75" thickBot="1">
      <c r="A10" s="8" t="s">
        <v>94</v>
      </c>
      <c r="B10" s="8"/>
      <c r="C10" s="9">
        <v>1</v>
      </c>
      <c r="D10" s="10">
        <v>1</v>
      </c>
      <c r="E10" s="11">
        <v>1</v>
      </c>
      <c r="F10" s="12">
        <v>1</v>
      </c>
      <c r="G10" s="13"/>
      <c r="H10" s="14"/>
      <c r="I10" s="20">
        <v>1</v>
      </c>
      <c r="J10" s="16"/>
      <c r="K10" s="17"/>
    </row>
    <row r="11" spans="1:11" ht="15.75" thickBot="1">
      <c r="A11" s="8" t="s">
        <v>95</v>
      </c>
      <c r="B11" s="8"/>
      <c r="C11" s="9">
        <v>1</v>
      </c>
      <c r="D11" s="10">
        <v>1</v>
      </c>
      <c r="E11" s="11"/>
      <c r="F11" s="12">
        <v>1</v>
      </c>
      <c r="G11" s="13"/>
      <c r="H11" s="14"/>
      <c r="I11" s="15">
        <v>1</v>
      </c>
      <c r="J11" s="16">
        <v>1</v>
      </c>
      <c r="K11" s="17">
        <v>1</v>
      </c>
    </row>
    <row r="12" spans="1:11" ht="15.75" thickBot="1">
      <c r="A12" s="8" t="s">
        <v>96</v>
      </c>
      <c r="B12" s="18"/>
      <c r="C12" s="9">
        <v>3</v>
      </c>
      <c r="D12" s="10">
        <v>2</v>
      </c>
      <c r="E12" s="11">
        <v>2</v>
      </c>
      <c r="F12" s="12">
        <v>2</v>
      </c>
      <c r="G12" s="13">
        <v>1</v>
      </c>
      <c r="H12" s="14">
        <v>1</v>
      </c>
      <c r="I12" s="20">
        <v>2</v>
      </c>
      <c r="J12" s="16"/>
      <c r="K12" s="17"/>
    </row>
    <row r="13" spans="1:11" ht="15.75" thickBot="1">
      <c r="A13" s="8" t="s">
        <v>97</v>
      </c>
      <c r="B13" s="8"/>
      <c r="C13" s="9"/>
      <c r="D13" s="10"/>
      <c r="E13" s="11"/>
      <c r="F13" s="12"/>
      <c r="G13" s="13"/>
      <c r="H13" s="14"/>
      <c r="I13" s="15"/>
      <c r="J13" s="16"/>
      <c r="K13" s="17"/>
    </row>
    <row r="14" spans="1:11" ht="15.75" thickBot="1">
      <c r="A14" s="7" t="s">
        <v>15</v>
      </c>
      <c r="B14" s="18"/>
      <c r="C14" s="9">
        <v>1</v>
      </c>
      <c r="D14" s="10">
        <v>1</v>
      </c>
      <c r="E14" s="11"/>
      <c r="F14" s="12">
        <v>1</v>
      </c>
      <c r="G14" s="13">
        <v>1</v>
      </c>
      <c r="H14" s="14"/>
      <c r="I14" s="15"/>
      <c r="J14" s="16">
        <v>1</v>
      </c>
      <c r="K14" s="17"/>
    </row>
    <row r="15" spans="1:11" ht="15.75" thickBot="1">
      <c r="A15" s="7" t="s">
        <v>16</v>
      </c>
      <c r="B15" s="8"/>
      <c r="C15" s="9">
        <v>1</v>
      </c>
      <c r="D15" s="10">
        <v>1</v>
      </c>
      <c r="E15" s="11"/>
      <c r="F15" s="12"/>
      <c r="G15" s="13"/>
      <c r="H15" s="14"/>
      <c r="I15" s="15">
        <v>1</v>
      </c>
      <c r="J15" s="16"/>
      <c r="K15" s="17"/>
    </row>
    <row r="16" spans="1:11" ht="15.75" thickBot="1">
      <c r="A16" s="8" t="s">
        <v>98</v>
      </c>
      <c r="B16" s="18"/>
      <c r="C16" s="9">
        <v>3</v>
      </c>
      <c r="D16" s="10">
        <v>2</v>
      </c>
      <c r="E16" s="11"/>
      <c r="F16" s="12"/>
      <c r="G16" s="13">
        <v>1</v>
      </c>
      <c r="H16" s="14"/>
      <c r="I16" s="15"/>
      <c r="J16" s="16">
        <v>1</v>
      </c>
      <c r="K16" s="17">
        <v>1</v>
      </c>
    </row>
    <row r="17" spans="1:11" ht="15.75" thickBot="1">
      <c r="A17" s="8" t="s">
        <v>99</v>
      </c>
      <c r="B17" s="8"/>
      <c r="C17" s="9"/>
      <c r="D17" s="10"/>
      <c r="E17" s="11">
        <v>2</v>
      </c>
      <c r="F17" s="12">
        <v>2</v>
      </c>
      <c r="G17" s="13"/>
      <c r="H17" s="14"/>
      <c r="I17" s="20">
        <v>2</v>
      </c>
      <c r="J17" s="16"/>
      <c r="K17" s="17"/>
    </row>
    <row r="18" spans="1:11" ht="15.75" thickBot="1">
      <c r="A18" s="8" t="s">
        <v>100</v>
      </c>
      <c r="B18" s="18"/>
      <c r="C18" s="9">
        <v>2</v>
      </c>
      <c r="D18" s="10">
        <v>2</v>
      </c>
      <c r="E18" s="11"/>
      <c r="F18" s="21">
        <v>1</v>
      </c>
      <c r="G18" s="13">
        <v>1</v>
      </c>
      <c r="H18" s="14"/>
      <c r="I18" s="15">
        <v>1</v>
      </c>
      <c r="J18" s="16"/>
      <c r="K18" s="17"/>
    </row>
    <row r="19" spans="1:11" ht="15.75" thickBot="1">
      <c r="A19" s="8" t="s">
        <v>101</v>
      </c>
      <c r="B19" s="18"/>
      <c r="C19" s="9">
        <v>2</v>
      </c>
      <c r="D19" s="10">
        <v>2</v>
      </c>
      <c r="E19" s="11"/>
      <c r="F19" s="21">
        <v>1</v>
      </c>
      <c r="G19" s="13"/>
      <c r="H19" s="14"/>
      <c r="I19" s="15"/>
      <c r="J19" s="16">
        <v>1</v>
      </c>
      <c r="K19" s="17">
        <v>1</v>
      </c>
    </row>
    <row r="20" spans="1:11" ht="15.75" thickBot="1">
      <c r="A20" s="8" t="s">
        <v>102</v>
      </c>
      <c r="B20" s="8"/>
      <c r="C20" s="9">
        <v>1</v>
      </c>
      <c r="D20" s="10">
        <v>1</v>
      </c>
      <c r="E20" s="11"/>
      <c r="F20" s="12"/>
      <c r="G20" s="13"/>
      <c r="H20" s="14"/>
      <c r="I20" s="15"/>
      <c r="J20" s="16"/>
      <c r="K20" s="17"/>
    </row>
    <row r="21" spans="1:11" ht="15.75" thickBot="1">
      <c r="A21" s="8" t="s">
        <v>103</v>
      </c>
      <c r="B21" s="8"/>
      <c r="C21" s="9">
        <v>1</v>
      </c>
      <c r="D21" s="10">
        <v>1</v>
      </c>
      <c r="E21" s="11"/>
      <c r="F21" s="12"/>
      <c r="G21" s="13"/>
      <c r="H21" s="14"/>
      <c r="I21" s="15"/>
      <c r="J21" s="16"/>
      <c r="K21" s="17"/>
    </row>
    <row r="22" spans="1:11" ht="15.75" thickBot="1">
      <c r="A22" s="8" t="s">
        <v>104</v>
      </c>
      <c r="B22" s="8"/>
      <c r="C22" s="9">
        <v>1</v>
      </c>
      <c r="D22" s="10">
        <v>1</v>
      </c>
      <c r="E22" s="11"/>
      <c r="F22" s="12"/>
      <c r="G22" s="13"/>
      <c r="H22" s="14"/>
      <c r="I22" s="15"/>
      <c r="J22" s="16"/>
      <c r="K22" s="17"/>
    </row>
    <row r="23" spans="1:11" ht="15.75" thickBot="1">
      <c r="A23" s="7" t="s">
        <v>17</v>
      </c>
      <c r="B23" s="8"/>
      <c r="C23" s="9">
        <v>1</v>
      </c>
      <c r="D23" s="10">
        <v>1</v>
      </c>
      <c r="E23" s="11"/>
      <c r="F23" s="12">
        <v>1</v>
      </c>
      <c r="G23" s="13"/>
      <c r="H23" s="14"/>
      <c r="I23" s="15">
        <v>1</v>
      </c>
      <c r="J23" s="16"/>
      <c r="K23" s="17"/>
    </row>
    <row r="24" spans="1:11" ht="15.75" thickBot="1">
      <c r="A24" s="8" t="s">
        <v>105</v>
      </c>
      <c r="B24" s="8"/>
      <c r="C24" s="9">
        <v>2</v>
      </c>
      <c r="D24" s="10">
        <v>2</v>
      </c>
      <c r="E24" s="11"/>
      <c r="F24" s="21">
        <v>1</v>
      </c>
      <c r="G24" s="13"/>
      <c r="H24" s="14">
        <v>1</v>
      </c>
      <c r="I24" s="15">
        <v>2</v>
      </c>
      <c r="J24" s="16">
        <v>2</v>
      </c>
      <c r="K24" s="17"/>
    </row>
    <row r="25" spans="1:11" ht="15.75" thickBot="1">
      <c r="A25" s="8" t="s">
        <v>106</v>
      </c>
      <c r="B25" s="8"/>
      <c r="C25" s="9">
        <v>1</v>
      </c>
      <c r="D25" s="10">
        <v>1</v>
      </c>
      <c r="E25" s="11"/>
      <c r="F25" s="12"/>
      <c r="G25" s="13"/>
      <c r="H25" s="14"/>
      <c r="I25" s="15">
        <v>1</v>
      </c>
      <c r="J25" s="16"/>
      <c r="K25" s="17"/>
    </row>
    <row r="26" spans="1:11" ht="15.75" thickBot="1">
      <c r="A26" s="8" t="s">
        <v>107</v>
      </c>
      <c r="B26" s="18"/>
      <c r="C26" s="9">
        <v>1</v>
      </c>
      <c r="D26" s="10">
        <v>1</v>
      </c>
      <c r="E26" s="11">
        <v>1</v>
      </c>
      <c r="F26" s="12">
        <v>1</v>
      </c>
      <c r="G26" s="13"/>
      <c r="H26" s="14"/>
      <c r="I26" s="15">
        <v>1</v>
      </c>
      <c r="J26" s="16"/>
      <c r="K26" s="17">
        <v>1</v>
      </c>
    </row>
    <row r="27" spans="1:11" ht="15.75" thickBot="1">
      <c r="A27" s="8" t="s">
        <v>108</v>
      </c>
      <c r="B27" s="8"/>
      <c r="C27" s="9">
        <v>1</v>
      </c>
      <c r="D27" s="10">
        <v>1</v>
      </c>
      <c r="E27" s="11"/>
      <c r="F27" s="12"/>
      <c r="G27" s="13"/>
      <c r="H27" s="14"/>
      <c r="I27" s="15"/>
      <c r="J27" s="16"/>
      <c r="K27" s="17"/>
    </row>
    <row r="28" spans="1:11" ht="15.75" thickBot="1">
      <c r="A28" s="7" t="s">
        <v>18</v>
      </c>
      <c r="B28" s="8"/>
      <c r="C28" s="9">
        <v>1</v>
      </c>
      <c r="D28" s="10">
        <v>1</v>
      </c>
      <c r="E28" s="11"/>
      <c r="F28" s="12"/>
      <c r="G28" s="13"/>
      <c r="H28" s="14"/>
      <c r="I28" s="15"/>
      <c r="J28" s="16"/>
      <c r="K28" s="17"/>
    </row>
    <row r="29" spans="1:11" ht="15.75" thickBot="1">
      <c r="A29" s="7" t="s">
        <v>109</v>
      </c>
      <c r="B29" s="8"/>
      <c r="C29" s="9">
        <v>1</v>
      </c>
      <c r="D29" s="10">
        <v>1</v>
      </c>
      <c r="E29" s="11"/>
      <c r="F29" s="12"/>
      <c r="G29" s="13"/>
      <c r="H29" s="14"/>
      <c r="I29" s="15"/>
      <c r="J29" s="16"/>
      <c r="K29" s="17"/>
    </row>
    <row r="30" spans="1:11" ht="15.75" thickBot="1">
      <c r="A30" s="8" t="s">
        <v>110</v>
      </c>
      <c r="B30" s="8"/>
      <c r="C30" s="9">
        <v>1</v>
      </c>
      <c r="D30" s="10">
        <v>1</v>
      </c>
      <c r="E30" s="11"/>
      <c r="F30" s="12"/>
      <c r="G30" s="13"/>
      <c r="H30" s="14"/>
      <c r="I30" s="15"/>
      <c r="J30" s="16"/>
      <c r="K30" s="17"/>
    </row>
    <row r="31" spans="1:11" ht="15.75" thickBot="1">
      <c r="A31" s="7" t="s">
        <v>19</v>
      </c>
      <c r="B31" s="18"/>
      <c r="C31" s="9">
        <v>1</v>
      </c>
      <c r="D31" s="10">
        <v>1</v>
      </c>
      <c r="E31" s="11"/>
      <c r="F31" s="12">
        <v>1</v>
      </c>
      <c r="G31" s="13"/>
      <c r="H31" s="14"/>
      <c r="I31" s="20">
        <v>2</v>
      </c>
      <c r="J31" s="16"/>
      <c r="K31" s="17"/>
    </row>
    <row r="32" spans="1:11" ht="15.75" thickBot="1">
      <c r="A32" s="7" t="s">
        <v>20</v>
      </c>
      <c r="B32" s="18"/>
      <c r="C32" s="9">
        <v>2</v>
      </c>
      <c r="D32" s="10">
        <v>2</v>
      </c>
      <c r="E32" s="11">
        <v>1</v>
      </c>
      <c r="F32" s="12">
        <v>1</v>
      </c>
      <c r="G32" s="13"/>
      <c r="H32" s="14"/>
      <c r="I32" s="20">
        <v>2</v>
      </c>
      <c r="J32" s="16"/>
      <c r="K32" s="17"/>
    </row>
    <row r="33" spans="1:11" ht="15.75" thickBot="1">
      <c r="A33" s="7" t="s">
        <v>21</v>
      </c>
      <c r="B33" s="18"/>
      <c r="C33" s="9">
        <v>2</v>
      </c>
      <c r="D33" s="10">
        <v>2</v>
      </c>
      <c r="E33" s="11">
        <v>0</v>
      </c>
      <c r="F33" s="21">
        <v>1</v>
      </c>
      <c r="G33" s="13">
        <v>0</v>
      </c>
      <c r="H33" s="14">
        <v>0</v>
      </c>
      <c r="I33" s="20">
        <v>1</v>
      </c>
      <c r="J33" s="16">
        <v>2</v>
      </c>
      <c r="K33" s="17"/>
    </row>
    <row r="34" spans="1:11" ht="15.75" thickBot="1">
      <c r="A34" s="7" t="s">
        <v>22</v>
      </c>
      <c r="B34" s="8"/>
      <c r="C34" s="9">
        <v>2</v>
      </c>
      <c r="D34" s="10">
        <v>2</v>
      </c>
      <c r="E34" s="11"/>
      <c r="F34" s="12">
        <v>1</v>
      </c>
      <c r="G34" s="13">
        <v>1</v>
      </c>
      <c r="H34" s="14"/>
      <c r="I34" s="15"/>
      <c r="J34" s="16"/>
      <c r="K34" s="17"/>
    </row>
    <row r="35" spans="1:11" ht="15.75" thickBot="1">
      <c r="A35" s="22" t="s">
        <v>23</v>
      </c>
      <c r="B35" s="23"/>
      <c r="C35" s="24">
        <v>2</v>
      </c>
      <c r="D35" s="25">
        <v>1</v>
      </c>
      <c r="E35" s="26"/>
      <c r="F35" s="27">
        <v>1</v>
      </c>
      <c r="G35" s="28"/>
      <c r="H35" s="29"/>
      <c r="I35" s="30">
        <v>1</v>
      </c>
      <c r="J35" s="31"/>
      <c r="K35" s="32"/>
    </row>
    <row r="36" spans="1:11" ht="15.75" thickBot="1">
      <c r="A36" s="7" t="s">
        <v>24</v>
      </c>
      <c r="B36" s="18"/>
      <c r="C36" s="9">
        <v>2</v>
      </c>
      <c r="D36" s="10">
        <v>1</v>
      </c>
      <c r="E36" s="11"/>
      <c r="F36" s="12">
        <v>1</v>
      </c>
      <c r="G36" s="13"/>
      <c r="H36" s="14"/>
      <c r="I36" s="20">
        <v>2</v>
      </c>
      <c r="J36" s="16"/>
      <c r="K36" s="17"/>
    </row>
    <row r="37" spans="1:11" ht="15.75" thickBot="1">
      <c r="A37" s="7" t="s">
        <v>25</v>
      </c>
      <c r="B37" s="8"/>
      <c r="C37" s="9">
        <v>2</v>
      </c>
      <c r="D37" s="10">
        <v>1</v>
      </c>
      <c r="E37" s="11"/>
      <c r="F37" s="12">
        <v>1</v>
      </c>
      <c r="G37" s="13">
        <v>1</v>
      </c>
      <c r="H37" s="14"/>
      <c r="I37" s="15">
        <v>2</v>
      </c>
      <c r="J37" s="16"/>
      <c r="K37" s="17">
        <v>1</v>
      </c>
    </row>
    <row r="38" spans="1:11" ht="15.75" thickBot="1">
      <c r="A38" s="7" t="s">
        <v>26</v>
      </c>
      <c r="B38" s="8"/>
      <c r="C38" s="9">
        <v>1</v>
      </c>
      <c r="D38" s="10">
        <v>1</v>
      </c>
      <c r="E38" s="11"/>
      <c r="F38" s="12">
        <v>1</v>
      </c>
      <c r="G38" s="13"/>
      <c r="H38" s="14">
        <v>1</v>
      </c>
      <c r="I38" s="20">
        <v>1</v>
      </c>
      <c r="J38" s="16"/>
      <c r="K38" s="17"/>
    </row>
    <row r="39" spans="1:11" ht="15.75" thickBot="1">
      <c r="A39" s="7" t="s">
        <v>27</v>
      </c>
      <c r="B39" s="8"/>
      <c r="C39" s="9">
        <v>1</v>
      </c>
      <c r="D39" s="10">
        <v>1</v>
      </c>
      <c r="E39" s="11"/>
      <c r="F39" s="12"/>
      <c r="G39" s="13"/>
      <c r="H39" s="14"/>
      <c r="I39" s="15"/>
      <c r="J39" s="16"/>
      <c r="K39" s="17"/>
    </row>
    <row r="40" spans="1:11" ht="15.75" thickBot="1">
      <c r="A40" s="7" t="s">
        <v>28</v>
      </c>
      <c r="B40" s="18"/>
      <c r="C40" s="9">
        <v>2</v>
      </c>
      <c r="D40" s="10">
        <v>1</v>
      </c>
      <c r="E40" s="11">
        <v>1</v>
      </c>
      <c r="F40" s="12"/>
      <c r="G40" s="13"/>
      <c r="H40" s="14"/>
      <c r="I40" s="15">
        <v>1</v>
      </c>
      <c r="J40" s="16"/>
      <c r="K40" s="17"/>
    </row>
    <row r="41" spans="1:11" ht="15.75" thickBot="1">
      <c r="A41" s="7" t="s">
        <v>29</v>
      </c>
      <c r="B41" s="8"/>
      <c r="C41" s="9">
        <v>1</v>
      </c>
      <c r="D41" s="10">
        <v>1</v>
      </c>
      <c r="E41" s="11"/>
      <c r="F41" s="12"/>
      <c r="G41" s="13"/>
      <c r="H41" s="14"/>
      <c r="I41" s="15"/>
      <c r="J41" s="16"/>
      <c r="K41" s="17"/>
    </row>
    <row r="42" spans="1:11" ht="15.75" thickBot="1">
      <c r="A42" s="7" t="s">
        <v>30</v>
      </c>
      <c r="B42" s="8"/>
      <c r="C42" s="9">
        <v>2</v>
      </c>
      <c r="D42" s="10">
        <v>1</v>
      </c>
      <c r="E42" s="11"/>
      <c r="F42" s="12"/>
      <c r="G42" s="13"/>
      <c r="H42" s="14"/>
      <c r="I42" s="15"/>
      <c r="J42" s="16"/>
      <c r="K42" s="17"/>
    </row>
    <row r="43" spans="1:11" ht="15.75" thickBot="1">
      <c r="A43" s="7" t="s">
        <v>31</v>
      </c>
      <c r="B43" s="18"/>
      <c r="C43" s="9">
        <v>2</v>
      </c>
      <c r="D43" s="10">
        <v>2</v>
      </c>
      <c r="E43" s="11"/>
      <c r="F43" s="12">
        <v>1</v>
      </c>
      <c r="G43" s="13">
        <v>0</v>
      </c>
      <c r="H43" s="14"/>
      <c r="I43" s="15"/>
      <c r="J43" s="16">
        <v>1</v>
      </c>
      <c r="K43" s="17"/>
    </row>
    <row r="44" spans="1:11" ht="15.75" thickBot="1">
      <c r="A44" s="7" t="s">
        <v>32</v>
      </c>
      <c r="B44" s="8"/>
      <c r="C44" s="9">
        <v>1</v>
      </c>
      <c r="D44" s="10">
        <v>1</v>
      </c>
      <c r="E44" s="11"/>
      <c r="F44" s="12"/>
      <c r="G44" s="13"/>
      <c r="H44" s="14"/>
      <c r="I44" s="15"/>
      <c r="J44" s="16"/>
      <c r="K44" s="17"/>
    </row>
    <row r="45" spans="1:11" ht="15.75" thickBot="1">
      <c r="A45" s="7" t="s">
        <v>33</v>
      </c>
      <c r="B45" s="18"/>
      <c r="C45" s="9">
        <v>1</v>
      </c>
      <c r="D45" s="10">
        <v>1</v>
      </c>
      <c r="E45" s="11">
        <v>1</v>
      </c>
      <c r="F45" s="12">
        <v>1</v>
      </c>
      <c r="G45" s="13"/>
      <c r="H45" s="14"/>
      <c r="I45" s="15">
        <v>1</v>
      </c>
      <c r="J45" s="16"/>
      <c r="K45" s="17"/>
    </row>
    <row r="46" spans="1:11" ht="15.75" thickBot="1">
      <c r="A46" s="7" t="s">
        <v>111</v>
      </c>
      <c r="B46" s="8"/>
      <c r="C46" s="9">
        <v>1</v>
      </c>
      <c r="D46" s="10">
        <v>1</v>
      </c>
      <c r="E46" s="11"/>
      <c r="F46" s="12"/>
      <c r="G46" s="13"/>
      <c r="H46" s="14"/>
      <c r="I46" s="15">
        <v>1</v>
      </c>
      <c r="J46" s="16"/>
      <c r="K46" s="17"/>
    </row>
    <row r="47" spans="1:11" ht="15.75" thickBot="1">
      <c r="A47" s="7" t="s">
        <v>34</v>
      </c>
      <c r="B47" s="8"/>
      <c r="C47" s="9">
        <v>1</v>
      </c>
      <c r="D47" s="10">
        <v>1</v>
      </c>
      <c r="E47" s="11"/>
      <c r="F47" s="12"/>
      <c r="G47" s="13"/>
      <c r="H47" s="14"/>
      <c r="I47" s="15"/>
      <c r="J47" s="16"/>
      <c r="K47" s="17"/>
    </row>
    <row r="48" spans="1:11" ht="15.75" thickBot="1">
      <c r="A48" s="7" t="s">
        <v>35</v>
      </c>
      <c r="B48" s="18"/>
      <c r="C48" s="9">
        <v>1</v>
      </c>
      <c r="D48" s="10">
        <v>2</v>
      </c>
      <c r="E48" s="11">
        <v>1</v>
      </c>
      <c r="F48" s="12">
        <v>1</v>
      </c>
      <c r="G48" s="13">
        <v>1</v>
      </c>
      <c r="H48" s="14">
        <v>1</v>
      </c>
      <c r="I48" s="15">
        <v>1</v>
      </c>
      <c r="J48" s="16">
        <v>1</v>
      </c>
      <c r="K48" s="17">
        <v>1</v>
      </c>
    </row>
    <row r="49" spans="1:11" ht="15.75" thickBot="1">
      <c r="A49" s="7" t="s">
        <v>36</v>
      </c>
      <c r="B49" s="8"/>
      <c r="C49" s="9">
        <v>2</v>
      </c>
      <c r="D49" s="10">
        <v>2</v>
      </c>
      <c r="E49" s="11"/>
      <c r="F49" s="12"/>
      <c r="G49" s="13"/>
      <c r="H49" s="14"/>
      <c r="I49" s="15"/>
      <c r="J49" s="16"/>
      <c r="K49" s="17"/>
    </row>
    <row r="50" spans="1:11" ht="15.75" thickBot="1">
      <c r="A50" s="7" t="s">
        <v>37</v>
      </c>
      <c r="B50" s="8"/>
      <c r="C50" s="9">
        <v>2</v>
      </c>
      <c r="D50" s="10">
        <v>1</v>
      </c>
      <c r="E50" s="11"/>
      <c r="F50" s="21">
        <v>1</v>
      </c>
      <c r="G50" s="13">
        <v>1</v>
      </c>
      <c r="H50" s="14">
        <v>1</v>
      </c>
      <c r="I50" s="15">
        <v>1</v>
      </c>
      <c r="J50" s="16">
        <v>2</v>
      </c>
      <c r="K50" s="17">
        <v>1</v>
      </c>
    </row>
    <row r="51" spans="1:11" ht="15.75" thickBot="1">
      <c r="A51" s="7" t="s">
        <v>38</v>
      </c>
      <c r="B51" s="18"/>
      <c r="C51" s="9">
        <v>2</v>
      </c>
      <c r="D51" s="10">
        <v>1</v>
      </c>
      <c r="E51" s="11">
        <v>1</v>
      </c>
      <c r="F51" s="12">
        <v>1</v>
      </c>
      <c r="G51" s="13"/>
      <c r="H51" s="14"/>
      <c r="I51" s="15"/>
      <c r="J51" s="16">
        <v>1</v>
      </c>
      <c r="K51" s="17">
        <v>1</v>
      </c>
    </row>
    <row r="52" spans="1:11" ht="15.75" thickBot="1">
      <c r="A52" s="7" t="s">
        <v>39</v>
      </c>
      <c r="B52" s="8"/>
      <c r="C52" s="9">
        <v>1</v>
      </c>
      <c r="D52" s="10">
        <v>1</v>
      </c>
      <c r="E52" s="11"/>
      <c r="F52" s="12">
        <v>1</v>
      </c>
      <c r="G52" s="13"/>
      <c r="H52" s="14"/>
      <c r="I52" s="15">
        <v>1</v>
      </c>
      <c r="J52" s="16"/>
      <c r="K52" s="17"/>
    </row>
    <row r="53" spans="1:11" ht="15.75" thickBot="1">
      <c r="A53" s="7" t="s">
        <v>40</v>
      </c>
      <c r="B53" s="18"/>
      <c r="C53" s="9">
        <v>2</v>
      </c>
      <c r="D53" s="10">
        <v>2</v>
      </c>
      <c r="E53" s="11">
        <v>1</v>
      </c>
      <c r="F53" s="12">
        <v>1</v>
      </c>
      <c r="G53" s="13"/>
      <c r="H53" s="14"/>
      <c r="I53" s="15"/>
      <c r="J53" s="16">
        <v>1</v>
      </c>
      <c r="K53" s="17"/>
    </row>
    <row r="54" spans="1:11" ht="15.75" thickBot="1">
      <c r="A54" s="7" t="s">
        <v>41</v>
      </c>
      <c r="B54" s="8"/>
      <c r="C54" s="9">
        <v>1</v>
      </c>
      <c r="D54" s="10">
        <v>1</v>
      </c>
      <c r="E54" s="11"/>
      <c r="F54" s="12">
        <v>1</v>
      </c>
      <c r="G54" s="13"/>
      <c r="H54" s="14">
        <v>1</v>
      </c>
      <c r="I54" s="15"/>
      <c r="J54" s="16"/>
      <c r="K54" s="17"/>
    </row>
    <row r="55" spans="1:11" ht="15.75" thickBot="1">
      <c r="A55" s="33" t="s">
        <v>42</v>
      </c>
      <c r="B55" s="8"/>
      <c r="C55" s="9">
        <v>1</v>
      </c>
      <c r="D55" s="10">
        <v>1</v>
      </c>
      <c r="E55" s="11"/>
      <c r="F55" s="12"/>
      <c r="G55" s="13"/>
      <c r="H55" s="14"/>
      <c r="I55" s="15"/>
      <c r="J55" s="16"/>
      <c r="K55" s="17"/>
    </row>
    <row r="56" spans="1:11" ht="15.75" thickBot="1">
      <c r="A56" s="7" t="s">
        <v>43</v>
      </c>
      <c r="B56" s="18"/>
      <c r="C56" s="9">
        <v>1</v>
      </c>
      <c r="D56" s="10">
        <v>1</v>
      </c>
      <c r="E56" s="11"/>
      <c r="F56" s="21">
        <v>1</v>
      </c>
      <c r="G56" s="13">
        <v>1</v>
      </c>
      <c r="H56" s="14"/>
      <c r="I56" s="15">
        <v>1</v>
      </c>
      <c r="J56" s="16">
        <v>1</v>
      </c>
      <c r="K56" s="17"/>
    </row>
    <row r="57" spans="1:11" ht="15.75" thickBot="1">
      <c r="A57" s="7" t="s">
        <v>44</v>
      </c>
      <c r="B57" s="8"/>
      <c r="C57" s="9">
        <v>1</v>
      </c>
      <c r="D57" s="10">
        <v>1</v>
      </c>
      <c r="E57" s="11"/>
      <c r="F57" s="21">
        <v>1</v>
      </c>
      <c r="G57" s="34"/>
      <c r="H57" s="14">
        <v>1</v>
      </c>
      <c r="I57" s="15"/>
      <c r="J57" s="16"/>
      <c r="K57" s="17"/>
    </row>
    <row r="58" spans="1:11" ht="15.75" thickBot="1">
      <c r="A58" s="7" t="s">
        <v>45</v>
      </c>
      <c r="B58" s="8"/>
      <c r="C58" s="9">
        <v>1</v>
      </c>
      <c r="D58" s="10">
        <v>1</v>
      </c>
      <c r="E58" s="11"/>
      <c r="F58" s="12"/>
      <c r="G58" s="34"/>
      <c r="H58" s="14"/>
      <c r="I58" s="15">
        <v>1</v>
      </c>
      <c r="J58" s="16"/>
      <c r="K58" s="17"/>
    </row>
    <row r="59" spans="1:11" ht="15.75" thickBot="1">
      <c r="A59" s="7" t="s">
        <v>46</v>
      </c>
      <c r="B59" s="8"/>
      <c r="C59" s="9">
        <v>1</v>
      </c>
      <c r="D59" s="10">
        <v>1</v>
      </c>
      <c r="E59" s="11"/>
      <c r="F59" s="12"/>
      <c r="G59" s="35"/>
      <c r="H59" s="14"/>
      <c r="I59" s="15"/>
      <c r="J59" s="16"/>
      <c r="K59" s="17"/>
    </row>
    <row r="60" spans="1:11" ht="15.75" thickBot="1">
      <c r="A60" s="7" t="s">
        <v>47</v>
      </c>
      <c r="B60" s="8"/>
      <c r="C60" s="9">
        <v>3</v>
      </c>
      <c r="D60" s="10">
        <v>3</v>
      </c>
      <c r="E60" s="11">
        <v>1</v>
      </c>
      <c r="F60" s="12"/>
      <c r="G60" s="35">
        <v>1</v>
      </c>
      <c r="H60" s="14"/>
      <c r="I60" s="15"/>
      <c r="J60" s="16"/>
      <c r="K60" s="17"/>
    </row>
    <row r="61" spans="1:11" ht="15.75" thickBot="1">
      <c r="A61" s="7" t="s">
        <v>48</v>
      </c>
      <c r="B61" s="18"/>
      <c r="C61" s="9">
        <v>3</v>
      </c>
      <c r="D61" s="10">
        <v>2</v>
      </c>
      <c r="E61" s="11">
        <v>2</v>
      </c>
      <c r="F61" s="12">
        <v>2</v>
      </c>
      <c r="G61" s="35">
        <v>1</v>
      </c>
      <c r="H61" s="14"/>
      <c r="I61" s="15"/>
      <c r="J61" s="36">
        <v>2</v>
      </c>
      <c r="K61" s="17">
        <v>1</v>
      </c>
    </row>
    <row r="62" spans="1:11" ht="15.75" thickBot="1">
      <c r="A62" s="7" t="s">
        <v>49</v>
      </c>
      <c r="B62" s="18"/>
      <c r="C62" s="9">
        <v>2</v>
      </c>
      <c r="D62" s="10">
        <v>1</v>
      </c>
      <c r="E62" s="11"/>
      <c r="F62" s="12">
        <v>1</v>
      </c>
      <c r="G62" s="35">
        <v>1</v>
      </c>
      <c r="H62" s="14">
        <v>1</v>
      </c>
      <c r="I62" s="15">
        <v>1</v>
      </c>
      <c r="J62" s="16"/>
      <c r="K62" s="17"/>
    </row>
    <row r="63" spans="1:11" ht="15.75" thickBot="1">
      <c r="A63" s="7" t="s">
        <v>50</v>
      </c>
      <c r="B63" s="8"/>
      <c r="C63" s="9">
        <v>1</v>
      </c>
      <c r="D63" s="10">
        <v>1</v>
      </c>
      <c r="E63" s="11"/>
      <c r="F63" s="12">
        <v>1</v>
      </c>
      <c r="G63" s="35"/>
      <c r="H63" s="14"/>
      <c r="I63" s="15">
        <v>1</v>
      </c>
      <c r="J63" s="16">
        <v>1</v>
      </c>
      <c r="K63" s="17">
        <v>1</v>
      </c>
    </row>
    <row r="64" spans="1:11" ht="15.75" thickBot="1">
      <c r="A64" s="7" t="s">
        <v>51</v>
      </c>
      <c r="B64" s="18"/>
      <c r="C64" s="9">
        <v>1</v>
      </c>
      <c r="D64" s="10">
        <v>1</v>
      </c>
      <c r="E64" s="11"/>
      <c r="F64" s="21">
        <v>1</v>
      </c>
      <c r="G64" s="35"/>
      <c r="H64" s="14"/>
      <c r="I64" s="37">
        <v>1</v>
      </c>
      <c r="J64" s="16"/>
      <c r="K64" s="17"/>
    </row>
    <row r="65" spans="1:11" ht="15.75" thickBot="1">
      <c r="A65" s="7" t="s">
        <v>52</v>
      </c>
      <c r="B65" s="18"/>
      <c r="C65" s="9">
        <v>2</v>
      </c>
      <c r="D65" s="10">
        <v>2</v>
      </c>
      <c r="E65" s="11"/>
      <c r="F65" s="12"/>
      <c r="G65" s="35"/>
      <c r="H65" s="14"/>
      <c r="I65" s="15"/>
      <c r="J65" s="16"/>
      <c r="K65" s="17"/>
    </row>
    <row r="66" spans="1:11" ht="15.75" thickBot="1">
      <c r="A66" s="7" t="s">
        <v>53</v>
      </c>
      <c r="B66" s="18"/>
      <c r="C66" s="9">
        <v>1</v>
      </c>
      <c r="D66" s="10">
        <v>1</v>
      </c>
      <c r="E66" s="11"/>
      <c r="F66" s="21">
        <v>1</v>
      </c>
      <c r="G66" s="35"/>
      <c r="H66" s="14"/>
      <c r="I66" s="15"/>
      <c r="J66" s="16"/>
      <c r="K66" s="17"/>
    </row>
    <row r="67" spans="1:11" ht="15.75" thickBot="1">
      <c r="A67" s="7" t="s">
        <v>54</v>
      </c>
      <c r="B67" s="8"/>
      <c r="C67" s="9">
        <v>1</v>
      </c>
      <c r="D67" s="10">
        <v>1</v>
      </c>
      <c r="E67" s="11"/>
      <c r="F67" s="12"/>
      <c r="G67" s="35"/>
      <c r="H67" s="14"/>
      <c r="I67" s="15"/>
      <c r="J67" s="16"/>
      <c r="K67" s="17"/>
    </row>
    <row r="68" spans="1:11" ht="15.75" thickBot="1">
      <c r="A68" s="7" t="s">
        <v>55</v>
      </c>
      <c r="B68" s="8"/>
      <c r="C68" s="9">
        <v>2</v>
      </c>
      <c r="D68" s="10">
        <v>2</v>
      </c>
      <c r="E68" s="11">
        <v>1</v>
      </c>
      <c r="F68" s="12">
        <v>1</v>
      </c>
      <c r="G68" s="35"/>
      <c r="H68" s="14"/>
      <c r="I68" s="15">
        <v>1</v>
      </c>
      <c r="J68" s="16"/>
      <c r="K68" s="17"/>
    </row>
    <row r="69" spans="1:11" ht="15.75" thickBot="1">
      <c r="A69" s="7" t="s">
        <v>56</v>
      </c>
      <c r="B69" s="18"/>
      <c r="C69" s="9">
        <v>2</v>
      </c>
      <c r="D69" s="10">
        <v>2</v>
      </c>
      <c r="E69" s="11"/>
      <c r="F69" s="21">
        <v>1</v>
      </c>
      <c r="G69" s="35"/>
      <c r="H69" s="14"/>
      <c r="I69" s="20">
        <v>1</v>
      </c>
      <c r="J69" s="16"/>
      <c r="K69" s="17"/>
    </row>
    <row r="70" spans="1:11" ht="15.75" thickBot="1">
      <c r="A70" s="7" t="s">
        <v>57</v>
      </c>
      <c r="B70" s="8"/>
      <c r="C70" s="9">
        <v>1</v>
      </c>
      <c r="D70" s="10">
        <v>1</v>
      </c>
      <c r="E70" s="11"/>
      <c r="F70" s="12"/>
      <c r="G70" s="35"/>
      <c r="H70" s="14"/>
      <c r="I70" s="15"/>
      <c r="J70" s="16"/>
      <c r="K70" s="17"/>
    </row>
    <row r="71" spans="1:11" ht="15.75" thickBot="1">
      <c r="A71" s="7" t="s">
        <v>58</v>
      </c>
      <c r="B71" s="18"/>
      <c r="C71" s="9">
        <v>1</v>
      </c>
      <c r="D71" s="10">
        <v>1</v>
      </c>
      <c r="E71" s="11"/>
      <c r="F71" s="21">
        <v>1</v>
      </c>
      <c r="G71" s="35"/>
      <c r="H71" s="14"/>
      <c r="I71" s="15"/>
      <c r="J71" s="38"/>
      <c r="K71" s="39"/>
    </row>
    <row r="72" spans="1:11" ht="15.75" thickBot="1">
      <c r="A72" s="7" t="s">
        <v>59</v>
      </c>
      <c r="B72" s="8"/>
      <c r="C72" s="9">
        <v>1</v>
      </c>
      <c r="D72" s="10"/>
      <c r="E72" s="11"/>
      <c r="F72" s="12"/>
      <c r="G72" s="35"/>
      <c r="H72" s="14"/>
      <c r="I72" s="15"/>
      <c r="J72" s="38"/>
      <c r="K72" s="39"/>
    </row>
    <row r="73" spans="1:11" ht="15">
      <c r="A73" s="40" t="s">
        <v>60</v>
      </c>
      <c r="B73" s="40" t="s">
        <v>61</v>
      </c>
      <c r="C73" s="41">
        <v>1</v>
      </c>
      <c r="D73" s="42">
        <v>1</v>
      </c>
      <c r="E73" s="43"/>
      <c r="F73" s="44"/>
      <c r="G73" s="45"/>
      <c r="H73" s="46"/>
      <c r="I73" s="47">
        <v>2</v>
      </c>
      <c r="J73" s="48"/>
      <c r="K73" s="49"/>
    </row>
    <row r="74" spans="1:11" ht="15">
      <c r="A74" s="50" t="s">
        <v>62</v>
      </c>
      <c r="B74" s="50" t="s">
        <v>61</v>
      </c>
      <c r="C74" s="51">
        <v>1</v>
      </c>
      <c r="D74" s="52">
        <v>1</v>
      </c>
      <c r="E74" s="53"/>
      <c r="F74" s="54">
        <v>1</v>
      </c>
      <c r="G74" s="55"/>
      <c r="H74" s="56"/>
      <c r="I74" s="57">
        <v>1</v>
      </c>
      <c r="J74" s="58"/>
      <c r="K74" s="59"/>
    </row>
    <row r="75" spans="1:11" ht="15">
      <c r="A75" s="50" t="s">
        <v>63</v>
      </c>
      <c r="B75" s="50" t="s">
        <v>61</v>
      </c>
      <c r="C75" s="51">
        <v>1</v>
      </c>
      <c r="D75" s="52">
        <v>1</v>
      </c>
      <c r="E75" s="53">
        <v>1</v>
      </c>
      <c r="F75" s="54">
        <v>1</v>
      </c>
      <c r="G75" s="55"/>
      <c r="H75" s="56"/>
      <c r="I75" s="57"/>
      <c r="J75" s="58">
        <v>1</v>
      </c>
      <c r="K75" s="59"/>
    </row>
    <row r="76" spans="1:11" ht="15">
      <c r="A76" s="50" t="s">
        <v>64</v>
      </c>
      <c r="B76" s="50" t="s">
        <v>65</v>
      </c>
      <c r="C76" s="51">
        <v>2</v>
      </c>
      <c r="D76" s="52"/>
      <c r="E76" s="53"/>
      <c r="F76" s="60">
        <v>1</v>
      </c>
      <c r="G76" s="55"/>
      <c r="H76" s="56"/>
      <c r="I76" s="57"/>
      <c r="J76" s="58"/>
      <c r="K76" s="59"/>
    </row>
    <row r="77" spans="1:11" ht="15">
      <c r="A77" s="50" t="s">
        <v>66</v>
      </c>
      <c r="B77" s="50" t="s">
        <v>61</v>
      </c>
      <c r="C77" s="51">
        <v>2</v>
      </c>
      <c r="D77" s="52">
        <v>1</v>
      </c>
      <c r="E77" s="53">
        <v>1</v>
      </c>
      <c r="F77" s="54">
        <v>1</v>
      </c>
      <c r="G77" s="55">
        <v>1</v>
      </c>
      <c r="H77" s="56"/>
      <c r="I77" s="57">
        <v>1</v>
      </c>
      <c r="J77" s="58">
        <v>1</v>
      </c>
      <c r="K77" s="59"/>
    </row>
    <row r="78" spans="1:11" ht="15.75" thickBot="1">
      <c r="A78" s="61" t="s">
        <v>67</v>
      </c>
      <c r="B78" s="61" t="s">
        <v>68</v>
      </c>
      <c r="C78" s="62">
        <v>2</v>
      </c>
      <c r="D78" s="63"/>
      <c r="E78" s="64"/>
      <c r="F78" s="65">
        <v>1</v>
      </c>
      <c r="G78" s="66"/>
      <c r="H78" s="67"/>
      <c r="I78" s="68">
        <v>1</v>
      </c>
      <c r="J78" s="69"/>
      <c r="K78" s="70"/>
    </row>
    <row r="79" spans="1:11" ht="15.75" thickBot="1">
      <c r="A79" s="71" t="s">
        <v>69</v>
      </c>
      <c r="B79" s="71"/>
      <c r="C79" s="72">
        <f aca="true" t="shared" si="0" ref="C79:K79">SUM(C2:C78)</f>
        <v>106</v>
      </c>
      <c r="D79" s="73">
        <f t="shared" si="0"/>
        <v>90</v>
      </c>
      <c r="E79" s="74">
        <f t="shared" si="0"/>
        <v>19</v>
      </c>
      <c r="F79" s="75">
        <f t="shared" si="0"/>
        <v>50</v>
      </c>
      <c r="G79" s="74">
        <f t="shared" si="0"/>
        <v>16</v>
      </c>
      <c r="H79" s="74">
        <f t="shared" si="0"/>
        <v>9</v>
      </c>
      <c r="I79" s="74">
        <f t="shared" si="0"/>
        <v>50</v>
      </c>
      <c r="J79" s="74">
        <f t="shared" si="0"/>
        <v>22</v>
      </c>
      <c r="K79" s="74">
        <f t="shared" si="0"/>
        <v>10</v>
      </c>
    </row>
    <row r="80" spans="1:11" ht="15.75" thickBot="1">
      <c r="A80" s="2"/>
      <c r="B80" s="8" t="s">
        <v>70</v>
      </c>
      <c r="C80" s="76">
        <f>C4+C6+C9+C12+C14+C16+C18+C19+C26+C31+C32+C33+C36+C40+C43+C45+C48+C51+C53+C56+C61+C62+C64+C65+C66+C69+C71</f>
        <v>46</v>
      </c>
      <c r="D80" s="77">
        <f>D4+D6+D9+D12+D14+D16+D18+D19+D26+D31+D32+D33+D36+D40+D43+D45+D48+D51+D53+D56+D61+D62+D64+D65+D66+D69+D71</f>
        <v>40</v>
      </c>
      <c r="E80" s="2"/>
      <c r="F80" s="78" t="s">
        <v>71</v>
      </c>
      <c r="G80" s="2"/>
      <c r="H80" s="2"/>
      <c r="I80" s="79" t="s">
        <v>72</v>
      </c>
      <c r="J80" s="2"/>
      <c r="K80" s="2"/>
    </row>
    <row r="81" spans="1:11" ht="15">
      <c r="A81" s="2"/>
      <c r="B81" s="2"/>
      <c r="C81" s="2"/>
      <c r="D81" s="2"/>
      <c r="E81" s="2"/>
      <c r="F81" s="80">
        <v>15</v>
      </c>
      <c r="G81" s="2"/>
      <c r="H81" s="2"/>
      <c r="I81" s="2" t="s">
        <v>73</v>
      </c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 t="s">
        <v>74</v>
      </c>
      <c r="J82" s="2"/>
      <c r="K82" s="2"/>
    </row>
  </sheetData>
  <printOptions/>
  <pageMargins left="0.7" right="0.7" top="0.787401575" bottom="0.787401575" header="0.3" footer="0.3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workbookViewId="0" topLeftCell="A1">
      <selection activeCell="F7" sqref="F7"/>
    </sheetView>
  </sheetViews>
  <sheetFormatPr defaultColWidth="9.140625" defaultRowHeight="15"/>
  <cols>
    <col min="1" max="1" width="34.28125" style="2" bestFit="1" customWidth="1"/>
    <col min="2" max="3" width="13.140625" style="2" customWidth="1"/>
    <col min="4" max="16384" width="9.140625" style="2" customWidth="1"/>
  </cols>
  <sheetData>
    <row r="1" spans="1:3" ht="15.75" thickBot="1">
      <c r="A1" s="167" t="s">
        <v>250</v>
      </c>
      <c r="B1" s="168" t="s">
        <v>75</v>
      </c>
      <c r="C1" s="174" t="s">
        <v>76</v>
      </c>
    </row>
    <row r="2" spans="1:3" ht="15">
      <c r="A2" s="169" t="s">
        <v>77</v>
      </c>
      <c r="B2" s="170">
        <v>2</v>
      </c>
      <c r="C2" s="175">
        <v>1</v>
      </c>
    </row>
    <row r="3" spans="1:3" ht="15">
      <c r="A3" s="171" t="s">
        <v>251</v>
      </c>
      <c r="B3" s="172">
        <v>1</v>
      </c>
      <c r="C3" s="176">
        <v>1</v>
      </c>
    </row>
    <row r="4" spans="1:3" ht="15">
      <c r="A4" s="171" t="s">
        <v>252</v>
      </c>
      <c r="B4" s="172">
        <v>1</v>
      </c>
      <c r="C4" s="176">
        <v>1</v>
      </c>
    </row>
    <row r="5" spans="1:3" ht="15">
      <c r="A5" s="171" t="s">
        <v>253</v>
      </c>
      <c r="B5" s="172">
        <v>1</v>
      </c>
      <c r="C5" s="176">
        <v>1</v>
      </c>
    </row>
    <row r="6" spans="1:3" ht="15">
      <c r="A6" s="171" t="s">
        <v>254</v>
      </c>
      <c r="B6" s="172">
        <v>1</v>
      </c>
      <c r="C6" s="176">
        <v>1</v>
      </c>
    </row>
    <row r="7" spans="1:3" ht="15">
      <c r="A7" s="171" t="s">
        <v>255</v>
      </c>
      <c r="B7" s="172">
        <v>1</v>
      </c>
      <c r="C7" s="176">
        <v>1</v>
      </c>
    </row>
    <row r="8" spans="1:3" ht="15">
      <c r="A8" s="171" t="s">
        <v>256</v>
      </c>
      <c r="B8" s="172">
        <v>1</v>
      </c>
      <c r="C8" s="176">
        <v>1</v>
      </c>
    </row>
    <row r="9" spans="1:3" ht="15">
      <c r="A9" s="171" t="s">
        <v>257</v>
      </c>
      <c r="B9" s="172">
        <v>2</v>
      </c>
      <c r="C9" s="176">
        <v>1</v>
      </c>
    </row>
    <row r="10" spans="1:3" ht="15">
      <c r="A10" s="171" t="s">
        <v>258</v>
      </c>
      <c r="B10" s="172">
        <v>3</v>
      </c>
      <c r="C10" s="176">
        <v>3</v>
      </c>
    </row>
    <row r="11" spans="1:3" ht="15">
      <c r="A11" s="171" t="s">
        <v>259</v>
      </c>
      <c r="B11" s="172">
        <v>1</v>
      </c>
      <c r="C11" s="176">
        <v>1</v>
      </c>
    </row>
    <row r="12" spans="1:3" ht="15">
      <c r="A12" s="171" t="s">
        <v>260</v>
      </c>
      <c r="B12" s="172">
        <v>2</v>
      </c>
      <c r="C12" s="176">
        <v>1</v>
      </c>
    </row>
    <row r="13" spans="1:3" ht="15">
      <c r="A13" s="171" t="s">
        <v>261</v>
      </c>
      <c r="B13" s="172">
        <v>2</v>
      </c>
      <c r="C13" s="176">
        <v>1</v>
      </c>
    </row>
    <row r="14" spans="1:3" ht="15">
      <c r="A14" s="171" t="s">
        <v>262</v>
      </c>
      <c r="B14" s="172">
        <v>2</v>
      </c>
      <c r="C14" s="176">
        <v>1</v>
      </c>
    </row>
    <row r="15" spans="1:3" ht="15">
      <c r="A15" s="171" t="s">
        <v>263</v>
      </c>
      <c r="B15" s="172">
        <v>2</v>
      </c>
      <c r="C15" s="176">
        <v>2</v>
      </c>
    </row>
    <row r="16" spans="1:3" ht="15">
      <c r="A16" s="171" t="s">
        <v>264</v>
      </c>
      <c r="B16" s="172">
        <v>1</v>
      </c>
      <c r="C16" s="176">
        <v>1</v>
      </c>
    </row>
    <row r="17" spans="1:3" ht="15">
      <c r="A17" s="171" t="s">
        <v>265</v>
      </c>
      <c r="B17" s="172">
        <v>1</v>
      </c>
      <c r="C17" s="176">
        <v>1</v>
      </c>
    </row>
    <row r="18" spans="1:3" ht="15">
      <c r="A18" s="169" t="s">
        <v>77</v>
      </c>
      <c r="B18" s="170">
        <v>0</v>
      </c>
      <c r="C18" s="175">
        <v>1</v>
      </c>
    </row>
    <row r="19" spans="1:3" ht="15">
      <c r="A19" s="171" t="s">
        <v>78</v>
      </c>
      <c r="B19" s="172">
        <v>1</v>
      </c>
      <c r="C19" s="176">
        <v>1</v>
      </c>
    </row>
    <row r="20" spans="1:3" ht="15">
      <c r="A20" s="171" t="s">
        <v>79</v>
      </c>
      <c r="B20" s="172">
        <v>1</v>
      </c>
      <c r="C20" s="176">
        <v>1</v>
      </c>
    </row>
    <row r="21" spans="1:3" ht="15">
      <c r="A21" s="171" t="s">
        <v>80</v>
      </c>
      <c r="B21" s="172">
        <v>1</v>
      </c>
      <c r="C21" s="176">
        <v>1</v>
      </c>
    </row>
    <row r="22" spans="1:3" ht="15">
      <c r="A22" s="171" t="s">
        <v>81</v>
      </c>
      <c r="B22" s="172">
        <v>2</v>
      </c>
      <c r="C22" s="176">
        <v>1</v>
      </c>
    </row>
    <row r="23" spans="1:3" ht="15">
      <c r="A23" s="171" t="s">
        <v>82</v>
      </c>
      <c r="B23" s="172">
        <v>2</v>
      </c>
      <c r="C23" s="176">
        <v>1</v>
      </c>
    </row>
    <row r="24" spans="1:3" ht="15">
      <c r="A24" s="171" t="s">
        <v>83</v>
      </c>
      <c r="B24" s="172">
        <v>1</v>
      </c>
      <c r="C24" s="176">
        <v>1</v>
      </c>
    </row>
    <row r="25" spans="1:3" ht="15">
      <c r="A25" s="171" t="s">
        <v>84</v>
      </c>
      <c r="B25" s="172">
        <v>2</v>
      </c>
      <c r="C25" s="176">
        <v>1</v>
      </c>
    </row>
    <row r="26" spans="1:3" ht="15">
      <c r="A26" s="171" t="s">
        <v>268</v>
      </c>
      <c r="B26" s="173">
        <v>2</v>
      </c>
      <c r="C26" s="177">
        <v>1</v>
      </c>
    </row>
    <row r="27" spans="1:3" ht="15">
      <c r="A27" s="171" t="s">
        <v>266</v>
      </c>
      <c r="B27" s="173">
        <v>3</v>
      </c>
      <c r="C27" s="177">
        <v>3</v>
      </c>
    </row>
    <row r="28" spans="1:3" ht="15">
      <c r="A28" s="171" t="s">
        <v>85</v>
      </c>
      <c r="B28" s="173">
        <v>1</v>
      </c>
      <c r="C28" s="177">
        <v>1</v>
      </c>
    </row>
    <row r="29" spans="1:3" ht="15">
      <c r="A29" s="171" t="s">
        <v>267</v>
      </c>
      <c r="B29" s="173">
        <v>1</v>
      </c>
      <c r="C29" s="177">
        <v>1</v>
      </c>
    </row>
    <row r="30" spans="1:3" ht="15">
      <c r="A30" s="169" t="s">
        <v>86</v>
      </c>
      <c r="B30" s="170">
        <v>3</v>
      </c>
      <c r="C30" s="175">
        <v>3</v>
      </c>
    </row>
    <row r="31" spans="1:3" ht="15">
      <c r="A31" s="171" t="s">
        <v>87</v>
      </c>
      <c r="B31" s="172">
        <v>2</v>
      </c>
      <c r="C31" s="176">
        <v>1</v>
      </c>
    </row>
    <row r="32" spans="1:3" ht="15">
      <c r="A32" s="171" t="s">
        <v>78</v>
      </c>
      <c r="B32" s="172">
        <v>1</v>
      </c>
      <c r="C32" s="176">
        <v>1</v>
      </c>
    </row>
    <row r="33" spans="1:3" ht="15">
      <c r="A33" s="171" t="s">
        <v>88</v>
      </c>
      <c r="B33" s="172">
        <v>1</v>
      </c>
      <c r="C33" s="176">
        <v>1</v>
      </c>
    </row>
    <row r="34" spans="1:3" ht="15">
      <c r="A34"/>
      <c r="B34">
        <f>SUM(B2:B33)</f>
        <v>48</v>
      </c>
      <c r="C34">
        <f>SUM(C2:C33)</f>
        <v>39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2022-02-04T13:46:25Z</cp:lastPrinted>
  <dcterms:created xsi:type="dcterms:W3CDTF">2021-11-01T03:57:42Z</dcterms:created>
  <dcterms:modified xsi:type="dcterms:W3CDTF">2022-02-04T13:46:42Z</dcterms:modified>
  <cp:category/>
  <cp:version/>
  <cp:contentType/>
  <cp:contentStatus/>
</cp:coreProperties>
</file>