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itka\Documents\AKCE\2016\boskovice_Svobodarna\2018\DPS_CD\D - dokumentace objektu\vykaz vymer\"/>
    </mc:Choice>
  </mc:AlternateContent>
  <bookViews>
    <workbookView xWindow="0" yWindow="0" windowWidth="28800" windowHeight="12585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Pol'!$A$1:$W$49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 l="1"/>
  <c r="I50" i="1"/>
  <c r="I49" i="1"/>
  <c r="G29" i="1" l="1"/>
  <c r="G26" i="1"/>
  <c r="G25" i="1"/>
  <c r="I18" i="1"/>
  <c r="I17" i="1"/>
  <c r="G47" i="12" l="1"/>
  <c r="M47" i="12" s="1"/>
  <c r="G46" i="12"/>
  <c r="G45" i="12"/>
  <c r="G43" i="12"/>
  <c r="G42" i="12"/>
  <c r="M42" i="12" s="1"/>
  <c r="G41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20" i="12"/>
  <c r="M20" i="12" s="1"/>
  <c r="G19" i="12"/>
  <c r="G18" i="12"/>
  <c r="G17" i="12"/>
  <c r="G14" i="12"/>
  <c r="G13" i="12"/>
  <c r="M13" i="12" s="1"/>
  <c r="G10" i="12"/>
  <c r="G9" i="12"/>
  <c r="G8" i="12"/>
  <c r="I9" i="12"/>
  <c r="K9" i="12"/>
  <c r="M9" i="12"/>
  <c r="O9" i="12"/>
  <c r="Q9" i="12"/>
  <c r="V9" i="12"/>
  <c r="I10" i="12"/>
  <c r="K10" i="12"/>
  <c r="M10" i="12"/>
  <c r="O10" i="12"/>
  <c r="Q10" i="12"/>
  <c r="V10" i="12"/>
  <c r="I13" i="12"/>
  <c r="K13" i="12"/>
  <c r="O13" i="12"/>
  <c r="Q13" i="12"/>
  <c r="V13" i="12"/>
  <c r="I14" i="12"/>
  <c r="K14" i="12"/>
  <c r="M14" i="12"/>
  <c r="O14" i="12"/>
  <c r="Q14" i="12"/>
  <c r="V14" i="12"/>
  <c r="I17" i="12"/>
  <c r="K17" i="12"/>
  <c r="M17" i="12"/>
  <c r="O17" i="12"/>
  <c r="Q17" i="12"/>
  <c r="V17" i="12"/>
  <c r="I18" i="12"/>
  <c r="K18" i="12"/>
  <c r="M18" i="12"/>
  <c r="O18" i="12"/>
  <c r="Q18" i="12"/>
  <c r="V18" i="12"/>
  <c r="I19" i="12"/>
  <c r="K19" i="12"/>
  <c r="M19" i="12"/>
  <c r="O19" i="12"/>
  <c r="Q19" i="12"/>
  <c r="V19" i="12"/>
  <c r="I20" i="12"/>
  <c r="K20" i="12"/>
  <c r="O20" i="12"/>
  <c r="Q20" i="12"/>
  <c r="V20" i="12"/>
  <c r="I21" i="12"/>
  <c r="K21" i="12"/>
  <c r="M21" i="12"/>
  <c r="O21" i="12"/>
  <c r="Q21" i="12"/>
  <c r="V21" i="12"/>
  <c r="I22" i="12"/>
  <c r="K22" i="12"/>
  <c r="M22" i="12"/>
  <c r="O22" i="12"/>
  <c r="Q22" i="12"/>
  <c r="V22" i="12"/>
  <c r="I23" i="12"/>
  <c r="K23" i="12"/>
  <c r="M23" i="12"/>
  <c r="O23" i="12"/>
  <c r="Q23" i="12"/>
  <c r="V23" i="12"/>
  <c r="I24" i="12"/>
  <c r="K24" i="12"/>
  <c r="M24" i="12"/>
  <c r="O24" i="12"/>
  <c r="Q24" i="12"/>
  <c r="V24" i="12"/>
  <c r="I25" i="12"/>
  <c r="K25" i="12"/>
  <c r="M25" i="12"/>
  <c r="O25" i="12"/>
  <c r="Q25" i="12"/>
  <c r="V25" i="12"/>
  <c r="I26" i="12"/>
  <c r="K26" i="12"/>
  <c r="M26" i="12"/>
  <c r="O26" i="12"/>
  <c r="Q26" i="12"/>
  <c r="V26" i="12"/>
  <c r="I27" i="12"/>
  <c r="K27" i="12"/>
  <c r="M27" i="12"/>
  <c r="O27" i="12"/>
  <c r="Q27" i="12"/>
  <c r="V27" i="12"/>
  <c r="I28" i="12"/>
  <c r="K28" i="12"/>
  <c r="M28" i="12"/>
  <c r="O28" i="12"/>
  <c r="Q28" i="12"/>
  <c r="V28" i="12"/>
  <c r="I29" i="12"/>
  <c r="K29" i="12"/>
  <c r="M29" i="12"/>
  <c r="O29" i="12"/>
  <c r="Q29" i="12"/>
  <c r="V29" i="12"/>
  <c r="I30" i="12"/>
  <c r="K30" i="12"/>
  <c r="M30" i="12"/>
  <c r="O30" i="12"/>
  <c r="Q30" i="12"/>
  <c r="V30" i="12"/>
  <c r="I31" i="12"/>
  <c r="K31" i="12"/>
  <c r="M31" i="12"/>
  <c r="O31" i="12"/>
  <c r="Q31" i="12"/>
  <c r="V31" i="12"/>
  <c r="I32" i="12"/>
  <c r="K32" i="12"/>
  <c r="M32" i="12"/>
  <c r="O32" i="12"/>
  <c r="Q32" i="12"/>
  <c r="V32" i="12"/>
  <c r="I33" i="12"/>
  <c r="K33" i="12"/>
  <c r="M33" i="12"/>
  <c r="O33" i="12"/>
  <c r="Q33" i="12"/>
  <c r="V33" i="12"/>
  <c r="I34" i="12"/>
  <c r="K34" i="12"/>
  <c r="M34" i="12"/>
  <c r="O34" i="12"/>
  <c r="Q34" i="12"/>
  <c r="V34" i="12"/>
  <c r="I35" i="12"/>
  <c r="K35" i="12"/>
  <c r="M35" i="12"/>
  <c r="O35" i="12"/>
  <c r="Q35" i="12"/>
  <c r="V35" i="12"/>
  <c r="I36" i="12"/>
  <c r="K36" i="12"/>
  <c r="M36" i="12"/>
  <c r="O36" i="12"/>
  <c r="Q36" i="12"/>
  <c r="V36" i="12"/>
  <c r="I37" i="12"/>
  <c r="K37" i="12"/>
  <c r="M37" i="12"/>
  <c r="O37" i="12"/>
  <c r="Q37" i="12"/>
  <c r="V37" i="12"/>
  <c r="I38" i="12"/>
  <c r="K38" i="12"/>
  <c r="M38" i="12"/>
  <c r="O38" i="12"/>
  <c r="Q38" i="12"/>
  <c r="V38" i="12"/>
  <c r="I39" i="12"/>
  <c r="K39" i="12"/>
  <c r="M39" i="12"/>
  <c r="O39" i="12"/>
  <c r="Q39" i="12"/>
  <c r="V39" i="12"/>
  <c r="G40" i="12"/>
  <c r="I41" i="12"/>
  <c r="K41" i="12"/>
  <c r="M41" i="12"/>
  <c r="O41" i="12"/>
  <c r="Q41" i="12"/>
  <c r="Q40" i="12" s="1"/>
  <c r="V41" i="12"/>
  <c r="I42" i="12"/>
  <c r="K42" i="12"/>
  <c r="O42" i="12"/>
  <c r="Q42" i="12"/>
  <c r="V42" i="12"/>
  <c r="I43" i="12"/>
  <c r="K43" i="12"/>
  <c r="M43" i="12"/>
  <c r="O43" i="12"/>
  <c r="Q43" i="12"/>
  <c r="V43" i="12"/>
  <c r="G44" i="12"/>
  <c r="V44" i="12"/>
  <c r="I45" i="12"/>
  <c r="I44" i="12" s="1"/>
  <c r="K45" i="12"/>
  <c r="M45" i="12"/>
  <c r="O45" i="12"/>
  <c r="Q45" i="12"/>
  <c r="V45" i="12"/>
  <c r="I46" i="12"/>
  <c r="K46" i="12"/>
  <c r="M46" i="12"/>
  <c r="O46" i="12"/>
  <c r="Q46" i="12"/>
  <c r="V46" i="12"/>
  <c r="I47" i="12"/>
  <c r="K47" i="12"/>
  <c r="O47" i="12"/>
  <c r="Q47" i="12"/>
  <c r="Q44" i="12" s="1"/>
  <c r="V47" i="12"/>
  <c r="I52" i="1"/>
  <c r="J49" i="1" s="1"/>
  <c r="F42" i="1"/>
  <c r="G42" i="1"/>
  <c r="H42" i="1"/>
  <c r="I42" i="1"/>
  <c r="J39" i="1" s="1"/>
  <c r="J42" i="1" s="1"/>
  <c r="M44" i="12" l="1"/>
  <c r="M40" i="12"/>
  <c r="V8" i="12"/>
  <c r="V40" i="12"/>
  <c r="O40" i="12"/>
  <c r="K40" i="12"/>
  <c r="I40" i="12"/>
  <c r="O8" i="12"/>
  <c r="I8" i="12"/>
  <c r="Q8" i="12"/>
  <c r="M8" i="12"/>
  <c r="O44" i="12"/>
  <c r="K8" i="12"/>
  <c r="K44" i="12"/>
  <c r="J51" i="1"/>
  <c r="J50" i="1"/>
  <c r="J40" i="1"/>
  <c r="J41" i="1"/>
  <c r="I21" i="1"/>
  <c r="J28" i="1"/>
  <c r="J26" i="1"/>
  <c r="G38" i="1"/>
  <c r="F38" i="1"/>
  <c r="J23" i="1"/>
  <c r="J24" i="1"/>
  <c r="J25" i="1"/>
  <c r="J27" i="1"/>
  <c r="E24" i="1"/>
  <c r="E26" i="1"/>
  <c r="J52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<sst xmlns="http://schemas.openxmlformats.org/spreadsheetml/2006/main" count="364" uniqueCount="185">
  <si>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</si>
  <si>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</si>
  <si>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</si>
  <si>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</si>
  <si>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</si>
  <si>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</si>
  <si>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</si>
  <si>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</si>
  <si>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</si>
  <si>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</si>
  <si>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</si>
  <si>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</si>
  <si>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</si>
  <si>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</si>
  <si>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</si>
  <si>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</si>
  <si>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</si>
  <si>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</si>
  <si>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</si>
  <si>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</si>
  <si>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</si>
  <si>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</si>
  <si>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</si>
  <si>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</si>
  <si>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</si>
  <si>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</si>
  <si>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</si>
  <si>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</si>
  <si>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</si>
  <si>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</si>
  <si>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</si>
  <si>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</si>
  <si>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</si>
  <si>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</si>
  <si>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</si>
  <si>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</si>
  <si>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</si>
  <si>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</si>
  <si>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</si>
  <si>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</si>
  <si>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</si>
  <si>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</si>
  <si>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</si>
  <si>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</si>
  <si>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Hromosvod</t>
  </si>
  <si>
    <t>01</t>
  </si>
  <si>
    <t>Elektro</t>
  </si>
  <si>
    <t>Objekt:</t>
  </si>
  <si>
    <t>Rozpočet:</t>
  </si>
  <si>
    <t>MX16/23</t>
  </si>
  <si>
    <t>Nemocnice Boskovice - Svobodárna</t>
  </si>
  <si>
    <t>MIX MAX - ENERGETIKA, s.r.o.</t>
  </si>
  <si>
    <t>Slevačská 245/11</t>
  </si>
  <si>
    <t>Brno-Židenice</t>
  </si>
  <si>
    <t>61500</t>
  </si>
  <si>
    <t>26938332</t>
  </si>
  <si>
    <t>CZ26938332</t>
  </si>
  <si>
    <t>Stavba</t>
  </si>
  <si>
    <t>Celkem za stavbu</t>
  </si>
  <si>
    <t>CZK</t>
  </si>
  <si>
    <t>Rekapitulace dílů</t>
  </si>
  <si>
    <t>Typ dílu</t>
  </si>
  <si>
    <t>700</t>
  </si>
  <si>
    <t>HZS - hodinové zúčtovací sazby</t>
  </si>
  <si>
    <t>M21</t>
  </si>
  <si>
    <t>Elektromontáže</t>
  </si>
  <si>
    <t>M46</t>
  </si>
  <si>
    <t>Zemní práce při montážích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</si>
  <si>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</si>
  <si>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</si>
  <si>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</si>
  <si>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</si>
  <si>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</si>
  <si>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</si>
  <si>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</si>
  <si>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</si>
  <si>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</si>
  <si>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</si>
  <si>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</si>
  <si>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</si>
  <si>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</si>
  <si>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</si>
  <si>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</si>
  <si>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</si>
  <si>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</si>
  <si>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</si>
  <si>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</si>
  <si>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</si>
  <si>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</si>
  <si>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</si>
  <si>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</si>
  <si>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</si>
  <si>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</si>
  <si>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</si>
  <si>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</si>
  <si>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</si>
  <si>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210220021</t>
  </si>
  <si>
    <t>Vedení uzemňovací v zemi FeZn do 120 mm2</t>
  </si>
  <si>
    <t>m</t>
  </si>
  <si>
    <t>RTS 18/ I</t>
  </si>
  <si>
    <t>POL1_9</t>
  </si>
  <si>
    <t>35441120</t>
  </si>
  <si>
    <t>Pásek uzemňovací pozinkovaný 30 x 4 mm</t>
  </si>
  <si>
    <t>kg</t>
  </si>
  <si>
    <t>SPCM</t>
  </si>
  <si>
    <t>POL3_9</t>
  </si>
  <si>
    <t xml:space="preserve">100*1,05 : </t>
  </si>
  <si>
    <t>VV</t>
  </si>
  <si>
    <t>105</t>
  </si>
  <si>
    <t>210220002</t>
  </si>
  <si>
    <t>Vedení uzemňovací na povrchu FeZn  do  D 10 mm</t>
  </si>
  <si>
    <t>15615235</t>
  </si>
  <si>
    <t>Drát tažený pozinkovaný 11343  D 10,00 mm</t>
  </si>
  <si>
    <t xml:space="preserve">40,00*0,62 : </t>
  </si>
  <si>
    <t>25</t>
  </si>
  <si>
    <t>210220361</t>
  </si>
  <si>
    <t>Zemnič tyčový, zaražení a připojení, do 2 m</t>
  </si>
  <si>
    <t>kus</t>
  </si>
  <si>
    <t>354420912</t>
  </si>
  <si>
    <t>Tyč zemnicí  ZT 2,0s  2000 mm</t>
  </si>
  <si>
    <t>POL3_</t>
  </si>
  <si>
    <t>210220101</t>
  </si>
  <si>
    <t>Vodiče svodové FeZn D do 10,Al 10,Cu 8 +podpěry</t>
  </si>
  <si>
    <t>35444180</t>
  </si>
  <si>
    <t>Drát 8AlMgSi T/4</t>
  </si>
  <si>
    <t>35441422</t>
  </si>
  <si>
    <t>Podpěra vedení do zdiva PV 1a-30 (do zatepl.zdiva)</t>
  </si>
  <si>
    <t>35441540</t>
  </si>
  <si>
    <t>Podpěra vedení pod tašku do plochy střechy PV 11</t>
  </si>
  <si>
    <t>35441560</t>
  </si>
  <si>
    <t>Podpěra vedení na hřenben střechy PV 15</t>
  </si>
  <si>
    <t>210220221</t>
  </si>
  <si>
    <t>Tyč jímací s upev. na stř.hřeben do 3 m, na konstr</t>
  </si>
  <si>
    <t>35441035</t>
  </si>
  <si>
    <t>Tyč jímací JT 2500 mm bez osazení</t>
  </si>
  <si>
    <t>35441040T</t>
  </si>
  <si>
    <t>Tyč jímací JT 2,0 2000 mm bez osazení</t>
  </si>
  <si>
    <t>Vlastní</t>
  </si>
  <si>
    <t>RTS 16/ II</t>
  </si>
  <si>
    <t>35441212T</t>
  </si>
  <si>
    <t>Držák jímací tyče DJ 1 d 20 mm na zeď</t>
  </si>
  <si>
    <t>Indiv</t>
  </si>
  <si>
    <t>35441213T</t>
  </si>
  <si>
    <t>Držák jímací tyče DJ 2 d 28 mm na zeď</t>
  </si>
  <si>
    <t>35441232ITJ</t>
  </si>
  <si>
    <t>Izolační tyč pro jímací tyče ITJ 3m</t>
  </si>
  <si>
    <t>35441232</t>
  </si>
  <si>
    <t>Držák jímací tyče 2m na hřeben</t>
  </si>
  <si>
    <t>210220301</t>
  </si>
  <si>
    <t>Svorka hromosvodová do 2 šroubů /SS, SZ, SO/</t>
  </si>
  <si>
    <t>35431162S</t>
  </si>
  <si>
    <t>Svorka souběžná SS pro lano d 6-12 mm</t>
  </si>
  <si>
    <t>35441925</t>
  </si>
  <si>
    <t>Svorka zkušební SZ pro lano d 6-12 mm svorka zkušební SZb</t>
  </si>
  <si>
    <t>35441905</t>
  </si>
  <si>
    <t>Svorka připojovací SO okapových žlabů d 6-12 mm svorka na okapové žlaby SOa</t>
  </si>
  <si>
    <t>210220302</t>
  </si>
  <si>
    <t>Svorka hromosvodová nad 2 šrouby /ST, SJ, SR, atd/</t>
  </si>
  <si>
    <t>35441860</t>
  </si>
  <si>
    <t>Svorka SJ 1 k jímací tyči</t>
  </si>
  <si>
    <t>35441865</t>
  </si>
  <si>
    <t>Svorka SJ 2 k zemnicí tyči připojování zemnicí pásky a kruhového vodiče k tyč</t>
  </si>
  <si>
    <t>210220401</t>
  </si>
  <si>
    <t>Označení svodu štítky, smaltované, umělá hmota</t>
  </si>
  <si>
    <t>35441846</t>
  </si>
  <si>
    <t>Štítek označení</t>
  </si>
  <si>
    <t>460010024</t>
  </si>
  <si>
    <t>Vytýčení kabelové trasy v zastavěném prostoru délka trasy do 100 m</t>
  </si>
  <si>
    <t>km</t>
  </si>
  <si>
    <t>460200164</t>
  </si>
  <si>
    <t>Výkop kabelové rýhy 35/80 cm  hor.4 ruční výkop rýhy</t>
  </si>
  <si>
    <t>460560164</t>
  </si>
  <si>
    <t>Zához rýhy 35/80 cm, hornina třídy 4 ruční zához rýhy</t>
  </si>
  <si>
    <t>ZZ500000</t>
  </si>
  <si>
    <t xml:space="preserve">Nespecifikované práce </t>
  </si>
  <si>
    <t>hod</t>
  </si>
  <si>
    <t>POL10_</t>
  </si>
  <si>
    <t>ZZ500001</t>
  </si>
  <si>
    <t>Koordinace s ostatními účastníky výstavby</t>
  </si>
  <si>
    <t>Kalkul</t>
  </si>
  <si>
    <t>220890202</t>
  </si>
  <si>
    <t>Revize</t>
  </si>
  <si>
    <t>kpl.</t>
  </si>
  <si>
    <t>Prav.M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</si>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</sst>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0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6" t="s">
        <v>40</v>
      </c>
    </row>
    <row r="2" spans="1:7" ht="57.75" customHeight="1" x14ac:dyDescent="0.2">
      <c r="A2" s="184" t="s">
        <v>41</v>
      </c>
      <c r="B2" s="184"/>
      <c r="C2" s="184"/>
      <c r="D2" s="184"/>
      <c r="E2" s="184"/>
      <c r="F2" s="184"/>
      <c r="G2" s="18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abSelected="1" topLeftCell="B1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38</v>
      </c>
      <c r="B1" s="185" t="s">
        <v>4</v>
      </c>
      <c r="C1" s="186"/>
      <c r="D1" s="186"/>
      <c r="E1" s="186"/>
      <c r="F1" s="186"/>
      <c r="G1" s="186"/>
      <c r="H1" s="186"/>
      <c r="I1" s="186"/>
      <c r="J1" s="187"/>
    </row>
    <row r="2" spans="1:15" ht="36" customHeight="1" x14ac:dyDescent="0.2">
      <c r="A2" s="3"/>
      <c r="B2" s="79" t="s">
        <v>24</v>
      </c>
      <c r="C2" s="80"/>
      <c r="D2" s="81" t="s">
        <v>49</v>
      </c>
      <c r="E2" s="194" t="s">
        <v>50</v>
      </c>
      <c r="F2" s="195"/>
      <c r="G2" s="195"/>
      <c r="H2" s="195"/>
      <c r="I2" s="195"/>
      <c r="J2" s="196"/>
      <c r="O2" s="2"/>
    </row>
    <row r="3" spans="1:15" ht="27" customHeight="1" x14ac:dyDescent="0.2">
      <c r="A3" s="3"/>
      <c r="B3" s="82" t="s">
        <v>47</v>
      </c>
      <c r="C3" s="80"/>
      <c r="D3" s="83" t="s">
        <v>45</v>
      </c>
      <c r="E3" s="197" t="s">
        <v>46</v>
      </c>
      <c r="F3" s="198"/>
      <c r="G3" s="198"/>
      <c r="H3" s="198"/>
      <c r="I3" s="198"/>
      <c r="J3" s="199"/>
    </row>
    <row r="4" spans="1:15" ht="23.25" customHeight="1" x14ac:dyDescent="0.2">
      <c r="A4" s="77">
        <v>305</v>
      </c>
      <c r="B4" s="84" t="s">
        <v>48</v>
      </c>
      <c r="C4" s="85"/>
      <c r="D4" s="86" t="s">
        <v>43</v>
      </c>
      <c r="E4" s="208" t="s">
        <v>44</v>
      </c>
      <c r="F4" s="209"/>
      <c r="G4" s="209"/>
      <c r="H4" s="209"/>
      <c r="I4" s="209"/>
      <c r="J4" s="210"/>
    </row>
    <row r="5" spans="1:15" ht="24" customHeight="1" x14ac:dyDescent="0.2">
      <c r="A5" s="3"/>
      <c r="B5" s="45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0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1"/>
      <c r="C7" s="26"/>
      <c r="D7" s="33"/>
      <c r="E7" s="34"/>
      <c r="F7" s="34"/>
      <c r="G7" s="34"/>
      <c r="H7" s="35"/>
      <c r="I7" s="34"/>
      <c r="J7" s="49"/>
    </row>
    <row r="8" spans="1:15" ht="24" hidden="1" customHeight="1" x14ac:dyDescent="0.2">
      <c r="A8" s="3"/>
      <c r="B8" s="45" t="s">
        <v>21</v>
      </c>
      <c r="C8" s="4"/>
      <c r="D8" s="78" t="s">
        <v>51</v>
      </c>
      <c r="E8" s="4"/>
      <c r="F8" s="4"/>
      <c r="G8" s="44"/>
      <c r="H8" s="27" t="s">
        <v>42</v>
      </c>
      <c r="I8" s="89" t="s">
        <v>55</v>
      </c>
      <c r="J8" s="10"/>
    </row>
    <row r="9" spans="1:15" ht="15.75" hidden="1" customHeight="1" x14ac:dyDescent="0.2">
      <c r="A9" s="3"/>
      <c r="B9" s="3"/>
      <c r="C9" s="4"/>
      <c r="D9" s="78" t="s">
        <v>52</v>
      </c>
      <c r="E9" s="4"/>
      <c r="F9" s="4"/>
      <c r="G9" s="44"/>
      <c r="H9" s="27" t="s">
        <v>36</v>
      </c>
      <c r="I9" s="89" t="s">
        <v>56</v>
      </c>
      <c r="J9" s="10"/>
    </row>
    <row r="10" spans="1:15" ht="15.75" hidden="1" customHeight="1" x14ac:dyDescent="0.2">
      <c r="A10" s="3"/>
      <c r="B10" s="50"/>
      <c r="C10" s="88" t="s">
        <v>54</v>
      </c>
      <c r="D10" s="87" t="s">
        <v>53</v>
      </c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20</v>
      </c>
      <c r="C11" s="4"/>
      <c r="D11" s="201"/>
      <c r="E11" s="201"/>
      <c r="F11" s="201"/>
      <c r="G11" s="201"/>
      <c r="H11" s="27" t="s">
        <v>42</v>
      </c>
      <c r="I11" s="32"/>
      <c r="J11" s="10"/>
    </row>
    <row r="12" spans="1:15" ht="15.75" customHeight="1" x14ac:dyDescent="0.2">
      <c r="A12" s="3"/>
      <c r="B12" s="40"/>
      <c r="C12" s="25"/>
      <c r="D12" s="206"/>
      <c r="E12" s="206"/>
      <c r="F12" s="206"/>
      <c r="G12" s="206"/>
      <c r="H12" s="27" t="s">
        <v>36</v>
      </c>
      <c r="I12" s="32"/>
      <c r="J12" s="10"/>
    </row>
    <row r="13" spans="1:15" ht="15.75" customHeight="1" x14ac:dyDescent="0.2">
      <c r="A13" s="3"/>
      <c r="B13" s="41"/>
      <c r="C13" s="26"/>
      <c r="D13" s="207"/>
      <c r="E13" s="207"/>
      <c r="F13" s="207"/>
      <c r="G13" s="207"/>
      <c r="H13" s="28"/>
      <c r="I13" s="34"/>
      <c r="J13" s="49"/>
    </row>
    <row r="14" spans="1:15" ht="24" customHeight="1" x14ac:dyDescent="0.2">
      <c r="A14" s="3"/>
      <c r="B14" s="64" t="s">
        <v>22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34</v>
      </c>
      <c r="C15" s="70"/>
      <c r="D15" s="51"/>
      <c r="E15" s="200"/>
      <c r="F15" s="200"/>
      <c r="G15" s="202"/>
      <c r="H15" s="202"/>
      <c r="I15" s="202" t="s">
        <v>31</v>
      </c>
      <c r="J15" s="203"/>
    </row>
    <row r="16" spans="1:15" ht="23.25" customHeight="1" x14ac:dyDescent="0.2">
      <c r="A16" s="141" t="s">
        <v>26</v>
      </c>
      <c r="B16" s="55" t="s">
        <v>26</v>
      </c>
      <c r="C16" s="56"/>
      <c r="D16" s="57"/>
      <c r="E16" s="191"/>
      <c r="F16" s="192"/>
      <c r="G16" s="191"/>
      <c r="H16" s="192"/>
      <c r="I16" s="191">
        <v>0</v>
      </c>
      <c r="J16" s="193"/>
    </row>
    <row r="17" spans="1:10" ht="23.25" customHeight="1" x14ac:dyDescent="0.2">
      <c r="A17" s="141" t="s">
        <v>27</v>
      </c>
      <c r="B17" s="55" t="s">
        <v>27</v>
      </c>
      <c r="C17" s="56"/>
      <c r="D17" s="57"/>
      <c r="E17" s="191"/>
      <c r="F17" s="192"/>
      <c r="G17" s="191"/>
      <c r="H17" s="192"/>
      <c r="I17" s="191">
        <f>SUM('01 1 Pol'!G44)</f>
        <v>0</v>
      </c>
      <c r="J17" s="193"/>
    </row>
    <row r="18" spans="1:10" ht="23.25" customHeight="1" x14ac:dyDescent="0.2">
      <c r="A18" s="141" t="s">
        <v>28</v>
      </c>
      <c r="B18" s="55" t="s">
        <v>28</v>
      </c>
      <c r="C18" s="56"/>
      <c r="D18" s="57"/>
      <c r="E18" s="191"/>
      <c r="F18" s="192"/>
      <c r="G18" s="191"/>
      <c r="H18" s="192"/>
      <c r="I18" s="191">
        <f>SUM('01 1 Pol'!G8+'01 1 Pol'!G40)</f>
        <v>0</v>
      </c>
      <c r="J18" s="193"/>
    </row>
    <row r="19" spans="1:10" ht="23.25" customHeight="1" x14ac:dyDescent="0.2">
      <c r="A19" s="141" t="s">
        <v>68</v>
      </c>
      <c r="B19" s="55" t="s">
        <v>29</v>
      </c>
      <c r="C19" s="56"/>
      <c r="D19" s="57"/>
      <c r="E19" s="191"/>
      <c r="F19" s="192"/>
      <c r="G19" s="191"/>
      <c r="H19" s="192"/>
      <c r="I19" s="191">
        <v>0</v>
      </c>
      <c r="J19" s="193"/>
    </row>
    <row r="20" spans="1:10" ht="23.25" customHeight="1" x14ac:dyDescent="0.2">
      <c r="A20" s="141" t="s">
        <v>69</v>
      </c>
      <c r="B20" s="55" t="s">
        <v>30</v>
      </c>
      <c r="C20" s="56"/>
      <c r="D20" s="57"/>
      <c r="E20" s="191"/>
      <c r="F20" s="192"/>
      <c r="G20" s="191"/>
      <c r="H20" s="192"/>
      <c r="I20" s="191">
        <v>0</v>
      </c>
      <c r="J20" s="193"/>
    </row>
    <row r="21" spans="1:10" ht="23.25" customHeight="1" x14ac:dyDescent="0.2">
      <c r="A21" s="3"/>
      <c r="B21" s="72" t="s">
        <v>31</v>
      </c>
      <c r="C21" s="73"/>
      <c r="D21" s="74"/>
      <c r="E21" s="204"/>
      <c r="F21" s="205"/>
      <c r="G21" s="204"/>
      <c r="H21" s="205"/>
      <c r="I21" s="204">
        <f>SUM(I16:J20)</f>
        <v>0</v>
      </c>
      <c r="J21" s="216"/>
    </row>
    <row r="22" spans="1:10" ht="33" customHeight="1" x14ac:dyDescent="0.2">
      <c r="A22" s="3"/>
      <c r="B22" s="63" t="s">
        <v>35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/>
      <c r="B23" s="55" t="s">
        <v>13</v>
      </c>
      <c r="C23" s="56"/>
      <c r="D23" s="57"/>
      <c r="E23" s="58">
        <v>15</v>
      </c>
      <c r="F23" s="59" t="s">
        <v>0</v>
      </c>
      <c r="G23" s="214">
        <v>0</v>
      </c>
      <c r="H23" s="215"/>
      <c r="I23" s="215"/>
      <c r="J23" s="60" t="str">
        <f t="shared" ref="J23:J28" si="0">Mena</f>
        <v>CZK</v>
      </c>
    </row>
    <row r="24" spans="1:10" ht="23.25" customHeight="1" x14ac:dyDescent="0.2">
      <c r="A24" s="3"/>
      <c r="B24" s="55" t="s">
        <v>14</v>
      </c>
      <c r="C24" s="56"/>
      <c r="D24" s="57"/>
      <c r="E24" s="58">
        <f>SazbaDPH1</f>
        <v>15</v>
      </c>
      <c r="F24" s="59" t="s">
        <v>0</v>
      </c>
      <c r="G24" s="212">
        <v>0</v>
      </c>
      <c r="H24" s="213"/>
      <c r="I24" s="213"/>
      <c r="J24" s="60" t="str">
        <f t="shared" si="0"/>
        <v>CZK</v>
      </c>
    </row>
    <row r="25" spans="1:10" ht="23.25" customHeight="1" x14ac:dyDescent="0.2">
      <c r="A25" s="3"/>
      <c r="B25" s="55" t="s">
        <v>15</v>
      </c>
      <c r="C25" s="56"/>
      <c r="D25" s="57"/>
      <c r="E25" s="58">
        <v>21</v>
      </c>
      <c r="F25" s="59" t="s">
        <v>0</v>
      </c>
      <c r="G25" s="214">
        <f>SUM(I21)</f>
        <v>0</v>
      </c>
      <c r="H25" s="215"/>
      <c r="I25" s="215"/>
      <c r="J25" s="60" t="str">
        <f t="shared" si="0"/>
        <v>CZK</v>
      </c>
    </row>
    <row r="26" spans="1:10" ht="23.25" customHeight="1" x14ac:dyDescent="0.2">
      <c r="A26" s="3"/>
      <c r="B26" s="47" t="s">
        <v>16</v>
      </c>
      <c r="C26" s="21"/>
      <c r="D26" s="17"/>
      <c r="E26" s="42">
        <f>SazbaDPH2</f>
        <v>21</v>
      </c>
      <c r="F26" s="43" t="s">
        <v>0</v>
      </c>
      <c r="G26" s="188">
        <f>SUM(ZakladDPHZakl*0.21)</f>
        <v>0</v>
      </c>
      <c r="H26" s="189"/>
      <c r="I26" s="189"/>
      <c r="J26" s="54" t="str">
        <f t="shared" si="0"/>
        <v>CZK</v>
      </c>
    </row>
    <row r="27" spans="1:10" ht="23.25" customHeight="1" thickBot="1" x14ac:dyDescent="0.25">
      <c r="A27" s="3"/>
      <c r="B27" s="46" t="s">
        <v>5</v>
      </c>
      <c r="C27" s="19"/>
      <c r="D27" s="22"/>
      <c r="E27" s="19"/>
      <c r="F27" s="20"/>
      <c r="G27" s="190">
        <v>0</v>
      </c>
      <c r="H27" s="190"/>
      <c r="I27" s="190"/>
      <c r="J27" s="61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17">
        <v>134524.4</v>
      </c>
      <c r="H28" s="218"/>
      <c r="I28" s="218"/>
      <c r="J28" s="122" t="str">
        <f t="shared" si="0"/>
        <v>CZK</v>
      </c>
    </row>
    <row r="29" spans="1:10" ht="27.75" customHeight="1" thickBot="1" x14ac:dyDescent="0.25">
      <c r="A29" s="3"/>
      <c r="B29" s="118" t="s">
        <v>37</v>
      </c>
      <c r="C29" s="123"/>
      <c r="D29" s="123"/>
      <c r="E29" s="123"/>
      <c r="F29" s="123"/>
      <c r="G29" s="217">
        <f>SUM(G25:I27)</f>
        <v>0</v>
      </c>
      <c r="H29" s="217"/>
      <c r="I29" s="217"/>
      <c r="J29" s="124" t="s">
        <v>59</v>
      </c>
    </row>
    <row r="30" spans="1:10" ht="12.75" customHeight="1" x14ac:dyDescent="0.2">
      <c r="A30" s="3"/>
      <c r="B30" s="3"/>
      <c r="C30" s="4"/>
      <c r="D30" s="4"/>
      <c r="E30" s="4"/>
      <c r="F30" s="4"/>
      <c r="G30" s="44"/>
      <c r="H30" s="4"/>
      <c r="I30" s="44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4"/>
      <c r="H31" s="4"/>
      <c r="I31" s="44"/>
      <c r="J31" s="11"/>
    </row>
    <row r="32" spans="1:10" ht="18.75" customHeight="1" x14ac:dyDescent="0.2">
      <c r="A32" s="3"/>
      <c r="B32" s="23"/>
      <c r="C32" s="18" t="s">
        <v>12</v>
      </c>
      <c r="D32" s="38"/>
      <c r="E32" s="38"/>
      <c r="F32" s="18" t="s">
        <v>11</v>
      </c>
      <c r="G32" s="38"/>
      <c r="H32" s="39"/>
      <c r="I32" s="38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4"/>
      <c r="H33" s="4"/>
      <c r="I33" s="44"/>
      <c r="J33" s="11"/>
    </row>
    <row r="34" spans="1:10" s="36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7"/>
    </row>
    <row r="35" spans="1:10" ht="12.75" customHeight="1" x14ac:dyDescent="0.2">
      <c r="A35" s="3"/>
      <c r="B35" s="3"/>
      <c r="C35" s="4"/>
      <c r="D35" s="211" t="s">
        <v>2</v>
      </c>
      <c r="E35" s="211"/>
      <c r="F35" s="4"/>
      <c r="G35" s="44"/>
      <c r="H35" s="12" t="s">
        <v>3</v>
      </c>
      <c r="I35" s="44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57</v>
      </c>
      <c r="C39" s="221"/>
      <c r="D39" s="222"/>
      <c r="E39" s="222"/>
      <c r="F39" s="105">
        <v>0</v>
      </c>
      <c r="G39" s="106">
        <v>134524.4</v>
      </c>
      <c r="H39" s="107">
        <v>28250.12</v>
      </c>
      <c r="I39" s="107">
        <v>162774.51999999999</v>
      </c>
      <c r="J39" s="108">
        <f>IF(CenaCelkemVypocet=0,"",I39/CenaCelkemVypocet*100)</f>
        <v>100</v>
      </c>
    </row>
    <row r="40" spans="1:10" ht="25.5" hidden="1" customHeight="1" x14ac:dyDescent="0.2">
      <c r="A40" s="94">
        <v>2</v>
      </c>
      <c r="B40" s="109" t="s">
        <v>45</v>
      </c>
      <c r="C40" s="223" t="s">
        <v>46</v>
      </c>
      <c r="D40" s="224"/>
      <c r="E40" s="224"/>
      <c r="F40" s="110">
        <v>0</v>
      </c>
      <c r="G40" s="111">
        <v>134524.4</v>
      </c>
      <c r="H40" s="111">
        <v>28250.12</v>
      </c>
      <c r="I40" s="111">
        <v>162774.51999999999</v>
      </c>
      <c r="J40" s="112">
        <f>IF(CenaCelkemVypocet=0,"",I40/CenaCelkemVypocet*100)</f>
        <v>100</v>
      </c>
    </row>
    <row r="41" spans="1:10" ht="25.5" hidden="1" customHeight="1" x14ac:dyDescent="0.2">
      <c r="A41" s="94">
        <v>3</v>
      </c>
      <c r="B41" s="113" t="s">
        <v>43</v>
      </c>
      <c r="C41" s="221" t="s">
        <v>44</v>
      </c>
      <c r="D41" s="222"/>
      <c r="E41" s="222"/>
      <c r="F41" s="114">
        <v>0</v>
      </c>
      <c r="G41" s="107">
        <v>134524.4</v>
      </c>
      <c r="H41" s="107">
        <v>28250.12</v>
      </c>
      <c r="I41" s="107">
        <v>162774.51999999999</v>
      </c>
      <c r="J41" s="108">
        <f>IF(CenaCelkemVypocet=0,"",I41/CenaCelkemVypocet*100)</f>
        <v>100</v>
      </c>
    </row>
    <row r="42" spans="1:10" ht="25.5" hidden="1" customHeight="1" x14ac:dyDescent="0.2">
      <c r="A42" s="94"/>
      <c r="B42" s="225" t="s">
        <v>58</v>
      </c>
      <c r="C42" s="226"/>
      <c r="D42" s="226"/>
      <c r="E42" s="227"/>
      <c r="F42" s="115">
        <f>SUMIF(A39:A41,"=1",F39:F41)</f>
        <v>0</v>
      </c>
      <c r="G42" s="116">
        <f>SUMIF(A39:A41,"=1",G39:G41)</f>
        <v>134524.4</v>
      </c>
      <c r="H42" s="116">
        <f>SUMIF(A39:A41,"=1",H39:H41)</f>
        <v>28250.12</v>
      </c>
      <c r="I42" s="116">
        <f>SUMIF(A39:A41,"=1",I39:I41)</f>
        <v>162774.51999999999</v>
      </c>
      <c r="J42" s="117">
        <f>SUMIF(A39:A41,"=1",J39:J41)</f>
        <v>100</v>
      </c>
    </row>
    <row r="46" spans="1:10" ht="15.75" x14ac:dyDescent="0.25">
      <c r="B46" s="125" t="s">
        <v>60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61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62</v>
      </c>
      <c r="C49" s="219" t="s">
        <v>63</v>
      </c>
      <c r="D49" s="220"/>
      <c r="E49" s="220"/>
      <c r="F49" s="139" t="s">
        <v>27</v>
      </c>
      <c r="G49" s="133"/>
      <c r="H49" s="133"/>
      <c r="I49" s="133">
        <f>'01 1 Pol'!G44</f>
        <v>0</v>
      </c>
      <c r="J49" s="137" t="str">
        <f>IF(I52=0,"",I49/I52*100)</f>
        <v/>
      </c>
    </row>
    <row r="50" spans="1:10" ht="25.5" customHeight="1" x14ac:dyDescent="0.2">
      <c r="A50" s="127"/>
      <c r="B50" s="132" t="s">
        <v>64</v>
      </c>
      <c r="C50" s="219" t="s">
        <v>65</v>
      </c>
      <c r="D50" s="220"/>
      <c r="E50" s="220"/>
      <c r="F50" s="139" t="s">
        <v>28</v>
      </c>
      <c r="G50" s="133"/>
      <c r="H50" s="133"/>
      <c r="I50" s="133">
        <f>'01 1 Pol'!G8</f>
        <v>0</v>
      </c>
      <c r="J50" s="137" t="str">
        <f>IF(I52=0,"",I50/I52*100)</f>
        <v/>
      </c>
    </row>
    <row r="51" spans="1:10" ht="25.5" customHeight="1" x14ac:dyDescent="0.2">
      <c r="A51" s="127"/>
      <c r="B51" s="132" t="s">
        <v>66</v>
      </c>
      <c r="C51" s="219" t="s">
        <v>67</v>
      </c>
      <c r="D51" s="220"/>
      <c r="E51" s="220"/>
      <c r="F51" s="139" t="s">
        <v>28</v>
      </c>
      <c r="G51" s="133"/>
      <c r="H51" s="133"/>
      <c r="I51" s="133">
        <f>'01 1 Pol'!G40</f>
        <v>0</v>
      </c>
      <c r="J51" s="137" t="str">
        <f>IF(I52=0,"",I51/I52*100)</f>
        <v/>
      </c>
    </row>
    <row r="52" spans="1:10" ht="25.5" customHeight="1" x14ac:dyDescent="0.2">
      <c r="A52" s="128"/>
      <c r="B52" s="134" t="s">
        <v>1</v>
      </c>
      <c r="C52" s="134"/>
      <c r="D52" s="135"/>
      <c r="E52" s="135"/>
      <c r="F52" s="140"/>
      <c r="G52" s="136"/>
      <c r="H52" s="136"/>
      <c r="I52" s="136">
        <f>SUM(I49:I51)</f>
        <v>0</v>
      </c>
      <c r="J52" s="138">
        <f>SUM(J49:J51)</f>
        <v>0</v>
      </c>
    </row>
    <row r="53" spans="1:10" x14ac:dyDescent="0.2">
      <c r="F53" s="91"/>
      <c r="G53" s="92"/>
      <c r="H53" s="91"/>
      <c r="I53" s="92"/>
      <c r="J53" s="93"/>
    </row>
    <row r="54" spans="1:10" x14ac:dyDescent="0.2">
      <c r="F54" s="91"/>
      <c r="G54" s="92"/>
      <c r="H54" s="91"/>
      <c r="I54" s="92"/>
      <c r="J54" s="93"/>
    </row>
    <row r="55" spans="1:10" x14ac:dyDescent="0.2">
      <c r="F55" s="91"/>
      <c r="G55" s="92"/>
      <c r="H55" s="91"/>
      <c r="I55" s="92"/>
      <c r="J55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C50:E50"/>
    <mergeCell ref="C51:E51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28" t="s">
        <v>7</v>
      </c>
      <c r="B1" s="228"/>
      <c r="C1" s="229"/>
      <c r="D1" s="228"/>
      <c r="E1" s="228"/>
      <c r="F1" s="228"/>
      <c r="G1" s="228"/>
    </row>
    <row r="2" spans="1:7" ht="24.95" customHeight="1" x14ac:dyDescent="0.2">
      <c r="A2" s="76" t="s">
        <v>8</v>
      </c>
      <c r="B2" s="75"/>
      <c r="C2" s="230"/>
      <c r="D2" s="230"/>
      <c r="E2" s="230"/>
      <c r="F2" s="230"/>
      <c r="G2" s="231"/>
    </row>
    <row r="3" spans="1:7" ht="24.95" customHeight="1" x14ac:dyDescent="0.2">
      <c r="A3" s="76" t="s">
        <v>9</v>
      </c>
      <c r="B3" s="75"/>
      <c r="C3" s="230"/>
      <c r="D3" s="230"/>
      <c r="E3" s="230"/>
      <c r="F3" s="230"/>
      <c r="G3" s="231"/>
    </row>
    <row r="4" spans="1:7" ht="24.95" customHeight="1" x14ac:dyDescent="0.2">
      <c r="A4" s="76" t="s">
        <v>10</v>
      </c>
      <c r="B4" s="75"/>
      <c r="C4" s="230"/>
      <c r="D4" s="230"/>
      <c r="E4" s="230"/>
      <c r="F4" s="230"/>
      <c r="G4" s="23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G40" sqref="G40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2" t="s">
        <v>7</v>
      </c>
      <c r="B1" s="232"/>
      <c r="C1" s="232"/>
      <c r="D1" s="232"/>
      <c r="E1" s="232"/>
      <c r="F1" s="232"/>
      <c r="G1" s="232"/>
      <c r="AG1" t="s">
        <v>70</v>
      </c>
    </row>
    <row r="2" spans="1:60" ht="24.95" customHeight="1" x14ac:dyDescent="0.2">
      <c r="A2" s="143" t="s">
        <v>8</v>
      </c>
      <c r="B2" s="75" t="s">
        <v>49</v>
      </c>
      <c r="C2" s="233" t="s">
        <v>50</v>
      </c>
      <c r="D2" s="234"/>
      <c r="E2" s="234"/>
      <c r="F2" s="234"/>
      <c r="G2" s="235"/>
      <c r="AG2" t="s">
        <v>71</v>
      </c>
    </row>
    <row r="3" spans="1:60" ht="24.95" customHeight="1" x14ac:dyDescent="0.2">
      <c r="A3" s="143" t="s">
        <v>9</v>
      </c>
      <c r="B3" s="75" t="s">
        <v>45</v>
      </c>
      <c r="C3" s="233" t="s">
        <v>46</v>
      </c>
      <c r="D3" s="234"/>
      <c r="E3" s="234"/>
      <c r="F3" s="234"/>
      <c r="G3" s="235"/>
      <c r="AC3" s="90" t="s">
        <v>71</v>
      </c>
      <c r="AG3" t="s">
        <v>72</v>
      </c>
    </row>
    <row r="4" spans="1:60" ht="24.95" customHeight="1" x14ac:dyDescent="0.2">
      <c r="A4" s="144" t="s">
        <v>10</v>
      </c>
      <c r="B4" s="145" t="s">
        <v>43</v>
      </c>
      <c r="C4" s="236" t="s">
        <v>44</v>
      </c>
      <c r="D4" s="237"/>
      <c r="E4" s="237"/>
      <c r="F4" s="237"/>
      <c r="G4" s="238"/>
      <c r="AG4" t="s">
        <v>73</v>
      </c>
    </row>
    <row r="5" spans="1:60" x14ac:dyDescent="0.2">
      <c r="D5" s="142"/>
    </row>
    <row r="6" spans="1:60" ht="38.25" x14ac:dyDescent="0.2">
      <c r="A6" s="147" t="s">
        <v>74</v>
      </c>
      <c r="B6" s="149" t="s">
        <v>75</v>
      </c>
      <c r="C6" s="149" t="s">
        <v>76</v>
      </c>
      <c r="D6" s="148" t="s">
        <v>77</v>
      </c>
      <c r="E6" s="147" t="s">
        <v>78</v>
      </c>
      <c r="F6" s="146" t="s">
        <v>79</v>
      </c>
      <c r="G6" s="147" t="s">
        <v>31</v>
      </c>
      <c r="H6" s="150" t="s">
        <v>32</v>
      </c>
      <c r="I6" s="150" t="s">
        <v>80</v>
      </c>
      <c r="J6" s="150" t="s">
        <v>33</v>
      </c>
      <c r="K6" s="150" t="s">
        <v>81</v>
      </c>
      <c r="L6" s="150" t="s">
        <v>82</v>
      </c>
      <c r="M6" s="150" t="s">
        <v>83</v>
      </c>
      <c r="N6" s="150" t="s">
        <v>84</v>
      </c>
      <c r="O6" s="150" t="s">
        <v>85</v>
      </c>
      <c r="P6" s="150" t="s">
        <v>86</v>
      </c>
      <c r="Q6" s="150" t="s">
        <v>87</v>
      </c>
      <c r="R6" s="150" t="s">
        <v>88</v>
      </c>
      <c r="S6" s="150" t="s">
        <v>89</v>
      </c>
      <c r="T6" s="150" t="s">
        <v>90</v>
      </c>
      <c r="U6" s="150" t="s">
        <v>91</v>
      </c>
      <c r="V6" s="150" t="s">
        <v>92</v>
      </c>
      <c r="W6" s="150" t="s">
        <v>93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0" t="s">
        <v>94</v>
      </c>
      <c r="B8" s="161" t="s">
        <v>64</v>
      </c>
      <c r="C8" s="178" t="s">
        <v>65</v>
      </c>
      <c r="D8" s="162"/>
      <c r="E8" s="163"/>
      <c r="F8" s="164"/>
      <c r="G8" s="164">
        <f>SUMIF(AG9:AG39,"&lt;&gt;NOR",G9:G39)</f>
        <v>0</v>
      </c>
      <c r="H8" s="164"/>
      <c r="I8" s="164">
        <f>SUM(I9:I39)</f>
        <v>25375.200000000004</v>
      </c>
      <c r="J8" s="164"/>
      <c r="K8" s="164">
        <f>SUM(K9:K39)</f>
        <v>57594.2</v>
      </c>
      <c r="L8" s="164"/>
      <c r="M8" s="164">
        <f>SUM(M9:M39)</f>
        <v>0</v>
      </c>
      <c r="N8" s="164"/>
      <c r="O8" s="164">
        <f>SUM(O9:O39)</f>
        <v>0.32000000000000006</v>
      </c>
      <c r="P8" s="164"/>
      <c r="Q8" s="164">
        <f>SUM(Q9:Q39)</f>
        <v>0</v>
      </c>
      <c r="R8" s="164"/>
      <c r="S8" s="164"/>
      <c r="T8" s="165"/>
      <c r="U8" s="159"/>
      <c r="V8" s="159">
        <f>SUM(V9:V39)</f>
        <v>140.72</v>
      </c>
      <c r="W8" s="159"/>
      <c r="AG8" t="s">
        <v>95</v>
      </c>
    </row>
    <row r="9" spans="1:60" outlineLevel="1" x14ac:dyDescent="0.2">
      <c r="A9" s="172">
        <v>1</v>
      </c>
      <c r="B9" s="173" t="s">
        <v>96</v>
      </c>
      <c r="C9" s="179" t="s">
        <v>97</v>
      </c>
      <c r="D9" s="174" t="s">
        <v>98</v>
      </c>
      <c r="E9" s="175">
        <v>100</v>
      </c>
      <c r="F9" s="176">
        <v>0</v>
      </c>
      <c r="G9" s="170">
        <f>SUM(E9*F9)</f>
        <v>0</v>
      </c>
      <c r="H9" s="176">
        <v>0</v>
      </c>
      <c r="I9" s="176">
        <f>ROUND(E9*H9,2)</f>
        <v>0</v>
      </c>
      <c r="J9" s="176">
        <v>49.5</v>
      </c>
      <c r="K9" s="176">
        <f>ROUND(E9*J9,2)</f>
        <v>4950</v>
      </c>
      <c r="L9" s="176">
        <v>21</v>
      </c>
      <c r="M9" s="176">
        <f>G9*(1+L9/100)</f>
        <v>0</v>
      </c>
      <c r="N9" s="176">
        <v>0</v>
      </c>
      <c r="O9" s="176">
        <f>ROUND(E9*N9,2)</f>
        <v>0</v>
      </c>
      <c r="P9" s="176">
        <v>0</v>
      </c>
      <c r="Q9" s="176">
        <f>ROUND(E9*P9,2)</f>
        <v>0</v>
      </c>
      <c r="R9" s="176"/>
      <c r="S9" s="176" t="s">
        <v>99</v>
      </c>
      <c r="T9" s="177" t="s">
        <v>99</v>
      </c>
      <c r="U9" s="156">
        <v>0.13</v>
      </c>
      <c r="V9" s="156">
        <f>ROUND(E9*U9,2)</f>
        <v>13</v>
      </c>
      <c r="W9" s="156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100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66">
        <v>2</v>
      </c>
      <c r="B10" s="167" t="s">
        <v>101</v>
      </c>
      <c r="C10" s="180" t="s">
        <v>102</v>
      </c>
      <c r="D10" s="168" t="s">
        <v>103</v>
      </c>
      <c r="E10" s="169">
        <v>105</v>
      </c>
      <c r="F10" s="170">
        <v>0</v>
      </c>
      <c r="G10" s="170">
        <f>SUM(E10*F10)</f>
        <v>0</v>
      </c>
      <c r="H10" s="170">
        <v>31.2</v>
      </c>
      <c r="I10" s="170">
        <f>ROUND(E10*H10,2)</f>
        <v>3276</v>
      </c>
      <c r="J10" s="170">
        <v>0</v>
      </c>
      <c r="K10" s="170">
        <f>ROUND(E10*J10,2)</f>
        <v>0</v>
      </c>
      <c r="L10" s="170">
        <v>21</v>
      </c>
      <c r="M10" s="170">
        <f>G10*(1+L10/100)</f>
        <v>0</v>
      </c>
      <c r="N10" s="170">
        <v>1E-3</v>
      </c>
      <c r="O10" s="170">
        <f>ROUND(E10*N10,2)</f>
        <v>0.11</v>
      </c>
      <c r="P10" s="170">
        <v>0</v>
      </c>
      <c r="Q10" s="170">
        <f>ROUND(E10*P10,2)</f>
        <v>0</v>
      </c>
      <c r="R10" s="170" t="s">
        <v>104</v>
      </c>
      <c r="S10" s="170" t="s">
        <v>99</v>
      </c>
      <c r="T10" s="171" t="s">
        <v>99</v>
      </c>
      <c r="U10" s="156">
        <v>0</v>
      </c>
      <c r="V10" s="156">
        <f>ROUND(E10*U10,2)</f>
        <v>0</v>
      </c>
      <c r="W10" s="156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105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4"/>
      <c r="B11" s="155"/>
      <c r="C11" s="181" t="s">
        <v>106</v>
      </c>
      <c r="D11" s="157"/>
      <c r="E11" s="158"/>
      <c r="F11" s="156"/>
      <c r="G11" s="170">
        <v>0</v>
      </c>
      <c r="H11" s="156"/>
      <c r="I11" s="156"/>
      <c r="J11" s="156"/>
      <c r="K11" s="156"/>
      <c r="L11" s="156"/>
      <c r="M11" s="156"/>
      <c r="N11" s="156"/>
      <c r="O11" s="156"/>
      <c r="P11" s="156"/>
      <c r="Q11" s="156"/>
      <c r="R11" s="156"/>
      <c r="S11" s="156"/>
      <c r="T11" s="156"/>
      <c r="U11" s="156"/>
      <c r="V11" s="156"/>
      <c r="W11" s="156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107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4"/>
      <c r="B12" s="155"/>
      <c r="C12" s="181" t="s">
        <v>108</v>
      </c>
      <c r="D12" s="157"/>
      <c r="E12" s="158">
        <v>105</v>
      </c>
      <c r="F12" s="156"/>
      <c r="G12" s="170">
        <v>0</v>
      </c>
      <c r="H12" s="156"/>
      <c r="I12" s="156"/>
      <c r="J12" s="156"/>
      <c r="K12" s="156"/>
      <c r="L12" s="156"/>
      <c r="M12" s="156"/>
      <c r="N12" s="156"/>
      <c r="O12" s="156"/>
      <c r="P12" s="156"/>
      <c r="Q12" s="156"/>
      <c r="R12" s="156"/>
      <c r="S12" s="156"/>
      <c r="T12" s="156"/>
      <c r="U12" s="156"/>
      <c r="V12" s="156"/>
      <c r="W12" s="156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107</v>
      </c>
      <c r="AH12" s="151">
        <v>0</v>
      </c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72">
        <v>3</v>
      </c>
      <c r="B13" s="173" t="s">
        <v>109</v>
      </c>
      <c r="C13" s="179" t="s">
        <v>110</v>
      </c>
      <c r="D13" s="174" t="s">
        <v>98</v>
      </c>
      <c r="E13" s="175">
        <v>40</v>
      </c>
      <c r="F13" s="176">
        <v>0</v>
      </c>
      <c r="G13" s="170">
        <f t="shared" ref="G13:G14" si="0">SUM(E13*F13)</f>
        <v>0</v>
      </c>
      <c r="H13" s="176">
        <v>0</v>
      </c>
      <c r="I13" s="176">
        <f>ROUND(E13*H13,2)</f>
        <v>0</v>
      </c>
      <c r="J13" s="176">
        <v>73.8</v>
      </c>
      <c r="K13" s="176">
        <f>ROUND(E13*J13,2)</f>
        <v>2952</v>
      </c>
      <c r="L13" s="176">
        <v>21</v>
      </c>
      <c r="M13" s="176">
        <f>G13*(1+L13/100)</f>
        <v>0</v>
      </c>
      <c r="N13" s="176">
        <v>0</v>
      </c>
      <c r="O13" s="176">
        <f>ROUND(E13*N13,2)</f>
        <v>0</v>
      </c>
      <c r="P13" s="176">
        <v>0</v>
      </c>
      <c r="Q13" s="176">
        <f>ROUND(E13*P13,2)</f>
        <v>0</v>
      </c>
      <c r="R13" s="176"/>
      <c r="S13" s="176" t="s">
        <v>99</v>
      </c>
      <c r="T13" s="177" t="s">
        <v>99</v>
      </c>
      <c r="U13" s="156">
        <v>0.17917</v>
      </c>
      <c r="V13" s="156">
        <f>ROUND(E13*U13,2)</f>
        <v>7.17</v>
      </c>
      <c r="W13" s="156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100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66">
        <v>4</v>
      </c>
      <c r="B14" s="167" t="s">
        <v>111</v>
      </c>
      <c r="C14" s="180" t="s">
        <v>112</v>
      </c>
      <c r="D14" s="168" t="s">
        <v>103</v>
      </c>
      <c r="E14" s="169">
        <v>25</v>
      </c>
      <c r="F14" s="170">
        <v>0</v>
      </c>
      <c r="G14" s="170">
        <f t="shared" si="0"/>
        <v>0</v>
      </c>
      <c r="H14" s="170">
        <v>36.5</v>
      </c>
      <c r="I14" s="170">
        <f>ROUND(E14*H14,2)</f>
        <v>912.5</v>
      </c>
      <c r="J14" s="170">
        <v>0</v>
      </c>
      <c r="K14" s="170">
        <f>ROUND(E14*J14,2)</f>
        <v>0</v>
      </c>
      <c r="L14" s="170">
        <v>21</v>
      </c>
      <c r="M14" s="170">
        <f>G14*(1+L14/100)</f>
        <v>0</v>
      </c>
      <c r="N14" s="170">
        <v>1E-3</v>
      </c>
      <c r="O14" s="170">
        <f>ROUND(E14*N14,2)</f>
        <v>0.03</v>
      </c>
      <c r="P14" s="170">
        <v>0</v>
      </c>
      <c r="Q14" s="170">
        <f>ROUND(E14*P14,2)</f>
        <v>0</v>
      </c>
      <c r="R14" s="170" t="s">
        <v>104</v>
      </c>
      <c r="S14" s="170" t="s">
        <v>99</v>
      </c>
      <c r="T14" s="171" t="s">
        <v>99</v>
      </c>
      <c r="U14" s="156">
        <v>0</v>
      </c>
      <c r="V14" s="156">
        <f>ROUND(E14*U14,2)</f>
        <v>0</v>
      </c>
      <c r="W14" s="156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105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4"/>
      <c r="B15" s="155"/>
      <c r="C15" s="181" t="s">
        <v>113</v>
      </c>
      <c r="D15" s="157"/>
      <c r="E15" s="158"/>
      <c r="F15" s="156"/>
      <c r="G15" s="170">
        <v>0</v>
      </c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W15" s="156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107</v>
      </c>
      <c r="AH15" s="151">
        <v>0</v>
      </c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4"/>
      <c r="B16" s="155"/>
      <c r="C16" s="181" t="s">
        <v>114</v>
      </c>
      <c r="D16" s="157"/>
      <c r="E16" s="158">
        <v>25</v>
      </c>
      <c r="F16" s="156"/>
      <c r="G16" s="170">
        <v>0</v>
      </c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107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5</v>
      </c>
      <c r="B17" s="173" t="s">
        <v>115</v>
      </c>
      <c r="C17" s="179" t="s">
        <v>116</v>
      </c>
      <c r="D17" s="174" t="s">
        <v>117</v>
      </c>
      <c r="E17" s="175">
        <v>4</v>
      </c>
      <c r="F17" s="170">
        <v>0</v>
      </c>
      <c r="G17" s="170">
        <f t="shared" ref="G17:G47" si="1">SUM(E17*F17)</f>
        <v>0</v>
      </c>
      <c r="H17" s="176">
        <v>0</v>
      </c>
      <c r="I17" s="176">
        <f t="shared" ref="I17:I39" si="2">ROUND(E17*H17,2)</f>
        <v>0</v>
      </c>
      <c r="J17" s="176">
        <v>600</v>
      </c>
      <c r="K17" s="176">
        <f t="shared" ref="K17:K39" si="3">ROUND(E17*J17,2)</f>
        <v>2400</v>
      </c>
      <c r="L17" s="176">
        <v>21</v>
      </c>
      <c r="M17" s="176">
        <f t="shared" ref="M17:M39" si="4">G17*(1+L17/100)</f>
        <v>0</v>
      </c>
      <c r="N17" s="176">
        <v>0</v>
      </c>
      <c r="O17" s="176">
        <f t="shared" ref="O17:O39" si="5">ROUND(E17*N17,2)</f>
        <v>0</v>
      </c>
      <c r="P17" s="176">
        <v>0</v>
      </c>
      <c r="Q17" s="176">
        <f t="shared" ref="Q17:Q39" si="6">ROUND(E17*P17,2)</f>
        <v>0</v>
      </c>
      <c r="R17" s="176"/>
      <c r="S17" s="176" t="s">
        <v>99</v>
      </c>
      <c r="T17" s="177" t="s">
        <v>99</v>
      </c>
      <c r="U17" s="156">
        <v>1.4546699999999999</v>
      </c>
      <c r="V17" s="156">
        <f t="shared" ref="V17:V39" si="7">ROUND(E17*U17,2)</f>
        <v>5.82</v>
      </c>
      <c r="W17" s="156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100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72">
        <v>6</v>
      </c>
      <c r="B18" s="173" t="s">
        <v>118</v>
      </c>
      <c r="C18" s="179" t="s">
        <v>119</v>
      </c>
      <c r="D18" s="174" t="s">
        <v>117</v>
      </c>
      <c r="E18" s="175">
        <v>4</v>
      </c>
      <c r="F18" s="170">
        <v>0</v>
      </c>
      <c r="G18" s="170">
        <f t="shared" si="1"/>
        <v>0</v>
      </c>
      <c r="H18" s="176">
        <v>482.5</v>
      </c>
      <c r="I18" s="176">
        <f t="shared" si="2"/>
        <v>1930</v>
      </c>
      <c r="J18" s="176">
        <v>0</v>
      </c>
      <c r="K18" s="176">
        <f t="shared" si="3"/>
        <v>0</v>
      </c>
      <c r="L18" s="176">
        <v>21</v>
      </c>
      <c r="M18" s="176">
        <f t="shared" si="4"/>
        <v>0</v>
      </c>
      <c r="N18" s="176">
        <v>7.8600000000000007E-3</v>
      </c>
      <c r="O18" s="176">
        <f t="shared" si="5"/>
        <v>0.03</v>
      </c>
      <c r="P18" s="176">
        <v>0</v>
      </c>
      <c r="Q18" s="176">
        <f t="shared" si="6"/>
        <v>0</v>
      </c>
      <c r="R18" s="176" t="s">
        <v>104</v>
      </c>
      <c r="S18" s="176" t="s">
        <v>99</v>
      </c>
      <c r="T18" s="177" t="s">
        <v>99</v>
      </c>
      <c r="U18" s="156">
        <v>0</v>
      </c>
      <c r="V18" s="156">
        <f t="shared" si="7"/>
        <v>0</v>
      </c>
      <c r="W18" s="156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120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72">
        <v>7</v>
      </c>
      <c r="B19" s="173" t="s">
        <v>121</v>
      </c>
      <c r="C19" s="179" t="s">
        <v>122</v>
      </c>
      <c r="D19" s="174" t="s">
        <v>98</v>
      </c>
      <c r="E19" s="175">
        <v>180</v>
      </c>
      <c r="F19" s="170">
        <v>0</v>
      </c>
      <c r="G19" s="170">
        <f t="shared" si="1"/>
        <v>0</v>
      </c>
      <c r="H19" s="176">
        <v>0</v>
      </c>
      <c r="I19" s="176">
        <f t="shared" si="2"/>
        <v>0</v>
      </c>
      <c r="J19" s="176">
        <v>205</v>
      </c>
      <c r="K19" s="176">
        <f t="shared" si="3"/>
        <v>36900</v>
      </c>
      <c r="L19" s="176">
        <v>21</v>
      </c>
      <c r="M19" s="176">
        <f t="shared" si="4"/>
        <v>0</v>
      </c>
      <c r="N19" s="176">
        <v>0</v>
      </c>
      <c r="O19" s="176">
        <f t="shared" si="5"/>
        <v>0</v>
      </c>
      <c r="P19" s="176">
        <v>0</v>
      </c>
      <c r="Q19" s="176">
        <f t="shared" si="6"/>
        <v>0</v>
      </c>
      <c r="R19" s="176"/>
      <c r="S19" s="176" t="s">
        <v>99</v>
      </c>
      <c r="T19" s="177" t="s">
        <v>99</v>
      </c>
      <c r="U19" s="156">
        <v>0.49717</v>
      </c>
      <c r="V19" s="156">
        <f t="shared" si="7"/>
        <v>89.49</v>
      </c>
      <c r="W19" s="156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100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2">
        <v>8</v>
      </c>
      <c r="B20" s="173" t="s">
        <v>123</v>
      </c>
      <c r="C20" s="179" t="s">
        <v>124</v>
      </c>
      <c r="D20" s="174" t="s">
        <v>98</v>
      </c>
      <c r="E20" s="175">
        <v>180</v>
      </c>
      <c r="F20" s="170">
        <v>0</v>
      </c>
      <c r="G20" s="170">
        <f t="shared" si="1"/>
        <v>0</v>
      </c>
      <c r="H20" s="176">
        <v>13</v>
      </c>
      <c r="I20" s="176">
        <f t="shared" si="2"/>
        <v>2340</v>
      </c>
      <c r="J20" s="176">
        <v>0</v>
      </c>
      <c r="K20" s="176">
        <f t="shared" si="3"/>
        <v>0</v>
      </c>
      <c r="L20" s="176">
        <v>21</v>
      </c>
      <c r="M20" s="176">
        <f t="shared" si="4"/>
        <v>0</v>
      </c>
      <c r="N20" s="176">
        <v>1.2999999999999999E-4</v>
      </c>
      <c r="O20" s="176">
        <f t="shared" si="5"/>
        <v>0.02</v>
      </c>
      <c r="P20" s="176">
        <v>0</v>
      </c>
      <c r="Q20" s="176">
        <f t="shared" si="6"/>
        <v>0</v>
      </c>
      <c r="R20" s="176" t="s">
        <v>104</v>
      </c>
      <c r="S20" s="176" t="s">
        <v>99</v>
      </c>
      <c r="T20" s="177" t="s">
        <v>99</v>
      </c>
      <c r="U20" s="156">
        <v>0</v>
      </c>
      <c r="V20" s="156">
        <f t="shared" si="7"/>
        <v>0</v>
      </c>
      <c r="W20" s="156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105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72">
        <v>9</v>
      </c>
      <c r="B21" s="173" t="s">
        <v>125</v>
      </c>
      <c r="C21" s="179" t="s">
        <v>126</v>
      </c>
      <c r="D21" s="174" t="s">
        <v>117</v>
      </c>
      <c r="E21" s="175">
        <v>70</v>
      </c>
      <c r="F21" s="170">
        <v>0</v>
      </c>
      <c r="G21" s="170">
        <f t="shared" si="1"/>
        <v>0</v>
      </c>
      <c r="H21" s="176">
        <v>22.3</v>
      </c>
      <c r="I21" s="176">
        <f t="shared" si="2"/>
        <v>1561</v>
      </c>
      <c r="J21" s="176">
        <v>0</v>
      </c>
      <c r="K21" s="176">
        <f t="shared" si="3"/>
        <v>0</v>
      </c>
      <c r="L21" s="176">
        <v>21</v>
      </c>
      <c r="M21" s="176">
        <f t="shared" si="4"/>
        <v>0</v>
      </c>
      <c r="N21" s="176">
        <v>2.7999999999999998E-4</v>
      </c>
      <c r="O21" s="176">
        <f t="shared" si="5"/>
        <v>0.02</v>
      </c>
      <c r="P21" s="176">
        <v>0</v>
      </c>
      <c r="Q21" s="176">
        <f t="shared" si="6"/>
        <v>0</v>
      </c>
      <c r="R21" s="176" t="s">
        <v>104</v>
      </c>
      <c r="S21" s="176" t="s">
        <v>99</v>
      </c>
      <c r="T21" s="177" t="s">
        <v>99</v>
      </c>
      <c r="U21" s="156">
        <v>0</v>
      </c>
      <c r="V21" s="156">
        <f t="shared" si="7"/>
        <v>0</v>
      </c>
      <c r="W21" s="156"/>
      <c r="X21" s="151"/>
      <c r="Y21" s="151"/>
      <c r="Z21" s="151"/>
      <c r="AA21" s="151"/>
      <c r="AB21" s="151"/>
      <c r="AC21" s="151"/>
      <c r="AD21" s="151"/>
      <c r="AE21" s="151"/>
      <c r="AF21" s="151"/>
      <c r="AG21" s="151" t="s">
        <v>105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72">
        <v>10</v>
      </c>
      <c r="B22" s="173" t="s">
        <v>127</v>
      </c>
      <c r="C22" s="179" t="s">
        <v>128</v>
      </c>
      <c r="D22" s="174" t="s">
        <v>117</v>
      </c>
      <c r="E22" s="175">
        <v>60</v>
      </c>
      <c r="F22" s="170">
        <v>0</v>
      </c>
      <c r="G22" s="170">
        <f t="shared" si="1"/>
        <v>0</v>
      </c>
      <c r="H22" s="176">
        <v>76.2</v>
      </c>
      <c r="I22" s="176">
        <f t="shared" si="2"/>
        <v>4572</v>
      </c>
      <c r="J22" s="176">
        <v>0</v>
      </c>
      <c r="K22" s="176">
        <f t="shared" si="3"/>
        <v>0</v>
      </c>
      <c r="L22" s="176">
        <v>21</v>
      </c>
      <c r="M22" s="176">
        <f t="shared" si="4"/>
        <v>0</v>
      </c>
      <c r="N22" s="176">
        <v>8.7000000000000001E-4</v>
      </c>
      <c r="O22" s="176">
        <f t="shared" si="5"/>
        <v>0.05</v>
      </c>
      <c r="P22" s="176">
        <v>0</v>
      </c>
      <c r="Q22" s="176">
        <f t="shared" si="6"/>
        <v>0</v>
      </c>
      <c r="R22" s="176" t="s">
        <v>104</v>
      </c>
      <c r="S22" s="176" t="s">
        <v>99</v>
      </c>
      <c r="T22" s="177" t="s">
        <v>99</v>
      </c>
      <c r="U22" s="156">
        <v>0</v>
      </c>
      <c r="V22" s="156">
        <f t="shared" si="7"/>
        <v>0</v>
      </c>
      <c r="W22" s="156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105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72">
        <v>11</v>
      </c>
      <c r="B23" s="173" t="s">
        <v>129</v>
      </c>
      <c r="C23" s="179" t="s">
        <v>130</v>
      </c>
      <c r="D23" s="174" t="s">
        <v>117</v>
      </c>
      <c r="E23" s="175">
        <v>20</v>
      </c>
      <c r="F23" s="170">
        <v>0</v>
      </c>
      <c r="G23" s="170">
        <f t="shared" si="1"/>
        <v>0</v>
      </c>
      <c r="H23" s="176">
        <v>12</v>
      </c>
      <c r="I23" s="176">
        <f t="shared" si="2"/>
        <v>240</v>
      </c>
      <c r="J23" s="176">
        <v>0</v>
      </c>
      <c r="K23" s="176">
        <f t="shared" si="3"/>
        <v>0</v>
      </c>
      <c r="L23" s="176">
        <v>21</v>
      </c>
      <c r="M23" s="176">
        <f t="shared" si="4"/>
        <v>0</v>
      </c>
      <c r="N23" s="176">
        <v>1.4999999999999999E-4</v>
      </c>
      <c r="O23" s="176">
        <f t="shared" si="5"/>
        <v>0</v>
      </c>
      <c r="P23" s="176">
        <v>0</v>
      </c>
      <c r="Q23" s="176">
        <f t="shared" si="6"/>
        <v>0</v>
      </c>
      <c r="R23" s="176" t="s">
        <v>104</v>
      </c>
      <c r="S23" s="176" t="s">
        <v>99</v>
      </c>
      <c r="T23" s="177" t="s">
        <v>99</v>
      </c>
      <c r="U23" s="156">
        <v>0</v>
      </c>
      <c r="V23" s="156">
        <f t="shared" si="7"/>
        <v>0</v>
      </c>
      <c r="W23" s="156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105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72">
        <v>12</v>
      </c>
      <c r="B24" s="173" t="s">
        <v>131</v>
      </c>
      <c r="C24" s="179" t="s">
        <v>132</v>
      </c>
      <c r="D24" s="174" t="s">
        <v>117</v>
      </c>
      <c r="E24" s="175">
        <v>6</v>
      </c>
      <c r="F24" s="170">
        <v>0</v>
      </c>
      <c r="G24" s="170">
        <f t="shared" si="1"/>
        <v>0</v>
      </c>
      <c r="H24" s="176">
        <v>0</v>
      </c>
      <c r="I24" s="176">
        <f t="shared" si="2"/>
        <v>0</v>
      </c>
      <c r="J24" s="176">
        <v>550</v>
      </c>
      <c r="K24" s="176">
        <f t="shared" si="3"/>
        <v>3300</v>
      </c>
      <c r="L24" s="176">
        <v>21</v>
      </c>
      <c r="M24" s="176">
        <f t="shared" si="4"/>
        <v>0</v>
      </c>
      <c r="N24" s="176">
        <v>0</v>
      </c>
      <c r="O24" s="176">
        <f t="shared" si="5"/>
        <v>0</v>
      </c>
      <c r="P24" s="176">
        <v>0</v>
      </c>
      <c r="Q24" s="176">
        <f t="shared" si="6"/>
        <v>0</v>
      </c>
      <c r="R24" s="176"/>
      <c r="S24" s="176" t="s">
        <v>99</v>
      </c>
      <c r="T24" s="177" t="s">
        <v>99</v>
      </c>
      <c r="U24" s="156">
        <v>1.33467</v>
      </c>
      <c r="V24" s="156">
        <f t="shared" si="7"/>
        <v>8.01</v>
      </c>
      <c r="W24" s="156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100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72">
        <v>13</v>
      </c>
      <c r="B25" s="173" t="s">
        <v>133</v>
      </c>
      <c r="C25" s="179" t="s">
        <v>134</v>
      </c>
      <c r="D25" s="174" t="s">
        <v>117</v>
      </c>
      <c r="E25" s="175">
        <v>4</v>
      </c>
      <c r="F25" s="170">
        <v>0</v>
      </c>
      <c r="G25" s="170">
        <f t="shared" si="1"/>
        <v>0</v>
      </c>
      <c r="H25" s="176">
        <v>186</v>
      </c>
      <c r="I25" s="176">
        <f t="shared" si="2"/>
        <v>744</v>
      </c>
      <c r="J25" s="176">
        <v>0</v>
      </c>
      <c r="K25" s="176">
        <f t="shared" si="3"/>
        <v>0</v>
      </c>
      <c r="L25" s="176">
        <v>21</v>
      </c>
      <c r="M25" s="176">
        <f t="shared" si="4"/>
        <v>0</v>
      </c>
      <c r="N25" s="176">
        <v>3.0799999999999998E-3</v>
      </c>
      <c r="O25" s="176">
        <f t="shared" si="5"/>
        <v>0.01</v>
      </c>
      <c r="P25" s="176">
        <v>0</v>
      </c>
      <c r="Q25" s="176">
        <f t="shared" si="6"/>
        <v>0</v>
      </c>
      <c r="R25" s="176" t="s">
        <v>104</v>
      </c>
      <c r="S25" s="176" t="s">
        <v>99</v>
      </c>
      <c r="T25" s="177" t="s">
        <v>99</v>
      </c>
      <c r="U25" s="156">
        <v>0</v>
      </c>
      <c r="V25" s="156">
        <f t="shared" si="7"/>
        <v>0</v>
      </c>
      <c r="W25" s="156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105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72">
        <v>14</v>
      </c>
      <c r="B26" s="173" t="s">
        <v>135</v>
      </c>
      <c r="C26" s="179" t="s">
        <v>136</v>
      </c>
      <c r="D26" s="174" t="s">
        <v>117</v>
      </c>
      <c r="E26" s="175">
        <v>2</v>
      </c>
      <c r="F26" s="170">
        <v>0</v>
      </c>
      <c r="G26" s="170">
        <f t="shared" si="1"/>
        <v>0</v>
      </c>
      <c r="H26" s="176">
        <v>238</v>
      </c>
      <c r="I26" s="176">
        <f t="shared" si="2"/>
        <v>476</v>
      </c>
      <c r="J26" s="176">
        <v>0</v>
      </c>
      <c r="K26" s="176">
        <f t="shared" si="3"/>
        <v>0</v>
      </c>
      <c r="L26" s="176">
        <v>21</v>
      </c>
      <c r="M26" s="176">
        <f t="shared" si="4"/>
        <v>0</v>
      </c>
      <c r="N26" s="176">
        <v>4.1000000000000003E-3</v>
      </c>
      <c r="O26" s="176">
        <f t="shared" si="5"/>
        <v>0.01</v>
      </c>
      <c r="P26" s="176">
        <v>0</v>
      </c>
      <c r="Q26" s="176">
        <f t="shared" si="6"/>
        <v>0</v>
      </c>
      <c r="R26" s="176"/>
      <c r="S26" s="176" t="s">
        <v>137</v>
      </c>
      <c r="T26" s="177" t="s">
        <v>138</v>
      </c>
      <c r="U26" s="156">
        <v>0</v>
      </c>
      <c r="V26" s="156">
        <f t="shared" si="7"/>
        <v>0</v>
      </c>
      <c r="W26" s="156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105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72">
        <v>15</v>
      </c>
      <c r="B27" s="173" t="s">
        <v>139</v>
      </c>
      <c r="C27" s="179" t="s">
        <v>140</v>
      </c>
      <c r="D27" s="174" t="s">
        <v>117</v>
      </c>
      <c r="E27" s="175">
        <v>8</v>
      </c>
      <c r="F27" s="170">
        <v>0</v>
      </c>
      <c r="G27" s="170">
        <f t="shared" si="1"/>
        <v>0</v>
      </c>
      <c r="H27" s="176">
        <v>183.8</v>
      </c>
      <c r="I27" s="176">
        <f t="shared" si="2"/>
        <v>1470.4</v>
      </c>
      <c r="J27" s="176">
        <v>0</v>
      </c>
      <c r="K27" s="176">
        <f t="shared" si="3"/>
        <v>0</v>
      </c>
      <c r="L27" s="176">
        <v>21</v>
      </c>
      <c r="M27" s="176">
        <f t="shared" si="4"/>
        <v>0</v>
      </c>
      <c r="N27" s="176">
        <v>9.2000000000000003E-4</v>
      </c>
      <c r="O27" s="176">
        <f t="shared" si="5"/>
        <v>0.01</v>
      </c>
      <c r="P27" s="176">
        <v>0</v>
      </c>
      <c r="Q27" s="176">
        <f t="shared" si="6"/>
        <v>0</v>
      </c>
      <c r="R27" s="176"/>
      <c r="S27" s="176" t="s">
        <v>137</v>
      </c>
      <c r="T27" s="177" t="s">
        <v>141</v>
      </c>
      <c r="U27" s="156">
        <v>0</v>
      </c>
      <c r="V27" s="156">
        <f t="shared" si="7"/>
        <v>0</v>
      </c>
      <c r="W27" s="156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105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72">
        <v>16</v>
      </c>
      <c r="B28" s="173" t="s">
        <v>142</v>
      </c>
      <c r="C28" s="179" t="s">
        <v>143</v>
      </c>
      <c r="D28" s="174" t="s">
        <v>117</v>
      </c>
      <c r="E28" s="175">
        <v>8</v>
      </c>
      <c r="F28" s="170">
        <v>0</v>
      </c>
      <c r="G28" s="170">
        <f t="shared" si="1"/>
        <v>0</v>
      </c>
      <c r="H28" s="176">
        <v>225.4</v>
      </c>
      <c r="I28" s="176">
        <f t="shared" si="2"/>
        <v>1803.2</v>
      </c>
      <c r="J28" s="176">
        <v>0</v>
      </c>
      <c r="K28" s="176">
        <f t="shared" si="3"/>
        <v>0</v>
      </c>
      <c r="L28" s="176">
        <v>21</v>
      </c>
      <c r="M28" s="176">
        <f t="shared" si="4"/>
        <v>0</v>
      </c>
      <c r="N28" s="176">
        <v>1.66E-3</v>
      </c>
      <c r="O28" s="176">
        <f t="shared" si="5"/>
        <v>0.01</v>
      </c>
      <c r="P28" s="176">
        <v>0</v>
      </c>
      <c r="Q28" s="176">
        <f t="shared" si="6"/>
        <v>0</v>
      </c>
      <c r="R28" s="176"/>
      <c r="S28" s="176" t="s">
        <v>137</v>
      </c>
      <c r="T28" s="177" t="s">
        <v>141</v>
      </c>
      <c r="U28" s="156">
        <v>0</v>
      </c>
      <c r="V28" s="156">
        <f t="shared" si="7"/>
        <v>0</v>
      </c>
      <c r="W28" s="156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105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72">
        <v>17</v>
      </c>
      <c r="B29" s="173" t="s">
        <v>144</v>
      </c>
      <c r="C29" s="179" t="s">
        <v>145</v>
      </c>
      <c r="D29" s="174" t="s">
        <v>117</v>
      </c>
      <c r="E29" s="175">
        <v>3</v>
      </c>
      <c r="F29" s="170">
        <v>0</v>
      </c>
      <c r="G29" s="170">
        <f t="shared" si="1"/>
        <v>0</v>
      </c>
      <c r="H29" s="176">
        <v>975.4</v>
      </c>
      <c r="I29" s="176">
        <f t="shared" si="2"/>
        <v>2926.2</v>
      </c>
      <c r="J29" s="176">
        <v>0</v>
      </c>
      <c r="K29" s="176">
        <f t="shared" si="3"/>
        <v>0</v>
      </c>
      <c r="L29" s="176">
        <v>21</v>
      </c>
      <c r="M29" s="176">
        <f t="shared" si="4"/>
        <v>0</v>
      </c>
      <c r="N29" s="176">
        <v>1.4E-3</v>
      </c>
      <c r="O29" s="176">
        <f t="shared" si="5"/>
        <v>0</v>
      </c>
      <c r="P29" s="176">
        <v>0</v>
      </c>
      <c r="Q29" s="176">
        <f t="shared" si="6"/>
        <v>0</v>
      </c>
      <c r="R29" s="176"/>
      <c r="S29" s="176" t="s">
        <v>137</v>
      </c>
      <c r="T29" s="177" t="s">
        <v>141</v>
      </c>
      <c r="U29" s="156">
        <v>0</v>
      </c>
      <c r="V29" s="156">
        <f t="shared" si="7"/>
        <v>0</v>
      </c>
      <c r="W29" s="156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105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2">
        <v>18</v>
      </c>
      <c r="B30" s="173" t="s">
        <v>146</v>
      </c>
      <c r="C30" s="179" t="s">
        <v>147</v>
      </c>
      <c r="D30" s="174" t="s">
        <v>117</v>
      </c>
      <c r="E30" s="175">
        <v>2</v>
      </c>
      <c r="F30" s="170">
        <v>0</v>
      </c>
      <c r="G30" s="170">
        <f t="shared" si="1"/>
        <v>0</v>
      </c>
      <c r="H30" s="176">
        <v>204</v>
      </c>
      <c r="I30" s="176">
        <f t="shared" si="2"/>
        <v>408</v>
      </c>
      <c r="J30" s="176">
        <v>0</v>
      </c>
      <c r="K30" s="176">
        <f t="shared" si="3"/>
        <v>0</v>
      </c>
      <c r="L30" s="176">
        <v>21</v>
      </c>
      <c r="M30" s="176">
        <f t="shared" si="4"/>
        <v>0</v>
      </c>
      <c r="N30" s="176">
        <v>1.4E-3</v>
      </c>
      <c r="O30" s="176">
        <f t="shared" si="5"/>
        <v>0</v>
      </c>
      <c r="P30" s="176">
        <v>0</v>
      </c>
      <c r="Q30" s="176">
        <f t="shared" si="6"/>
        <v>0</v>
      </c>
      <c r="R30" s="176" t="s">
        <v>104</v>
      </c>
      <c r="S30" s="176" t="s">
        <v>99</v>
      </c>
      <c r="T30" s="177" t="s">
        <v>99</v>
      </c>
      <c r="U30" s="156">
        <v>0</v>
      </c>
      <c r="V30" s="156">
        <f t="shared" si="7"/>
        <v>0</v>
      </c>
      <c r="W30" s="156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105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19</v>
      </c>
      <c r="B31" s="173" t="s">
        <v>148</v>
      </c>
      <c r="C31" s="179" t="s">
        <v>149</v>
      </c>
      <c r="D31" s="174" t="s">
        <v>117</v>
      </c>
      <c r="E31" s="175">
        <v>29</v>
      </c>
      <c r="F31" s="170">
        <v>0</v>
      </c>
      <c r="G31" s="170">
        <f t="shared" si="1"/>
        <v>0</v>
      </c>
      <c r="H31" s="176">
        <v>0</v>
      </c>
      <c r="I31" s="176">
        <f t="shared" si="2"/>
        <v>0</v>
      </c>
      <c r="J31" s="176">
        <v>100.5</v>
      </c>
      <c r="K31" s="176">
        <f t="shared" si="3"/>
        <v>2914.5</v>
      </c>
      <c r="L31" s="176">
        <v>21</v>
      </c>
      <c r="M31" s="176">
        <f t="shared" si="4"/>
        <v>0</v>
      </c>
      <c r="N31" s="176">
        <v>0</v>
      </c>
      <c r="O31" s="176">
        <f t="shared" si="5"/>
        <v>0</v>
      </c>
      <c r="P31" s="176">
        <v>0</v>
      </c>
      <c r="Q31" s="176">
        <f t="shared" si="6"/>
        <v>0</v>
      </c>
      <c r="R31" s="176"/>
      <c r="S31" s="176" t="s">
        <v>99</v>
      </c>
      <c r="T31" s="177" t="s">
        <v>99</v>
      </c>
      <c r="U31" s="156">
        <v>0.24399999999999999</v>
      </c>
      <c r="V31" s="156">
        <f t="shared" si="7"/>
        <v>7.08</v>
      </c>
      <c r="W31" s="156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100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72">
        <v>20</v>
      </c>
      <c r="B32" s="173" t="s">
        <v>150</v>
      </c>
      <c r="C32" s="179" t="s">
        <v>151</v>
      </c>
      <c r="D32" s="174" t="s">
        <v>117</v>
      </c>
      <c r="E32" s="175">
        <v>20</v>
      </c>
      <c r="F32" s="170">
        <v>0</v>
      </c>
      <c r="G32" s="170">
        <f t="shared" si="1"/>
        <v>0</v>
      </c>
      <c r="H32" s="176">
        <v>55.8</v>
      </c>
      <c r="I32" s="176">
        <f t="shared" si="2"/>
        <v>1116</v>
      </c>
      <c r="J32" s="176">
        <v>0</v>
      </c>
      <c r="K32" s="176">
        <f t="shared" si="3"/>
        <v>0</v>
      </c>
      <c r="L32" s="176">
        <v>21</v>
      </c>
      <c r="M32" s="176">
        <f t="shared" si="4"/>
        <v>0</v>
      </c>
      <c r="N32" s="176">
        <v>2.5000000000000001E-4</v>
      </c>
      <c r="O32" s="176">
        <f t="shared" si="5"/>
        <v>0.01</v>
      </c>
      <c r="P32" s="176">
        <v>0</v>
      </c>
      <c r="Q32" s="176">
        <f t="shared" si="6"/>
        <v>0</v>
      </c>
      <c r="R32" s="176"/>
      <c r="S32" s="176" t="s">
        <v>137</v>
      </c>
      <c r="T32" s="177" t="s">
        <v>138</v>
      </c>
      <c r="U32" s="156">
        <v>0</v>
      </c>
      <c r="V32" s="156">
        <f t="shared" si="7"/>
        <v>0</v>
      </c>
      <c r="W32" s="156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105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ht="22.5" outlineLevel="1" x14ac:dyDescent="0.2">
      <c r="A33" s="172">
        <v>21</v>
      </c>
      <c r="B33" s="173" t="s">
        <v>152</v>
      </c>
      <c r="C33" s="179" t="s">
        <v>153</v>
      </c>
      <c r="D33" s="174" t="s">
        <v>117</v>
      </c>
      <c r="E33" s="175">
        <v>9</v>
      </c>
      <c r="F33" s="170">
        <v>0</v>
      </c>
      <c r="G33" s="170">
        <f t="shared" si="1"/>
        <v>0</v>
      </c>
      <c r="H33" s="176">
        <v>42.2</v>
      </c>
      <c r="I33" s="176">
        <f t="shared" si="2"/>
        <v>379.8</v>
      </c>
      <c r="J33" s="176">
        <v>0</v>
      </c>
      <c r="K33" s="176">
        <f t="shared" si="3"/>
        <v>0</v>
      </c>
      <c r="L33" s="176">
        <v>21</v>
      </c>
      <c r="M33" s="176">
        <f t="shared" si="4"/>
        <v>0</v>
      </c>
      <c r="N33" s="176">
        <v>2.0000000000000001E-4</v>
      </c>
      <c r="O33" s="176">
        <f t="shared" si="5"/>
        <v>0</v>
      </c>
      <c r="P33" s="176">
        <v>0</v>
      </c>
      <c r="Q33" s="176">
        <f t="shared" si="6"/>
        <v>0</v>
      </c>
      <c r="R33" s="176" t="s">
        <v>104</v>
      </c>
      <c r="S33" s="176" t="s">
        <v>99</v>
      </c>
      <c r="T33" s="177" t="s">
        <v>99</v>
      </c>
      <c r="U33" s="156">
        <v>0</v>
      </c>
      <c r="V33" s="156">
        <f t="shared" si="7"/>
        <v>0</v>
      </c>
      <c r="W33" s="156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105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ht="22.5" outlineLevel="1" x14ac:dyDescent="0.2">
      <c r="A34" s="172">
        <v>22</v>
      </c>
      <c r="B34" s="173" t="s">
        <v>154</v>
      </c>
      <c r="C34" s="179" t="s">
        <v>155</v>
      </c>
      <c r="D34" s="174" t="s">
        <v>117</v>
      </c>
      <c r="E34" s="175">
        <v>9</v>
      </c>
      <c r="F34" s="170">
        <v>0</v>
      </c>
      <c r="G34" s="170">
        <f t="shared" si="1"/>
        <v>0</v>
      </c>
      <c r="H34" s="176">
        <v>28.1</v>
      </c>
      <c r="I34" s="176">
        <f t="shared" si="2"/>
        <v>252.9</v>
      </c>
      <c r="J34" s="176">
        <v>0</v>
      </c>
      <c r="K34" s="176">
        <f t="shared" si="3"/>
        <v>0</v>
      </c>
      <c r="L34" s="176">
        <v>21</v>
      </c>
      <c r="M34" s="176">
        <f t="shared" si="4"/>
        <v>0</v>
      </c>
      <c r="N34" s="176">
        <v>2.7999999999999998E-4</v>
      </c>
      <c r="O34" s="176">
        <f t="shared" si="5"/>
        <v>0</v>
      </c>
      <c r="P34" s="176">
        <v>0</v>
      </c>
      <c r="Q34" s="176">
        <f t="shared" si="6"/>
        <v>0</v>
      </c>
      <c r="R34" s="176" t="s">
        <v>104</v>
      </c>
      <c r="S34" s="176" t="s">
        <v>99</v>
      </c>
      <c r="T34" s="177" t="s">
        <v>99</v>
      </c>
      <c r="U34" s="156">
        <v>0</v>
      </c>
      <c r="V34" s="156">
        <f t="shared" si="7"/>
        <v>0</v>
      </c>
      <c r="W34" s="156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105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ht="22.5" outlineLevel="1" x14ac:dyDescent="0.2">
      <c r="A35" s="172">
        <v>23</v>
      </c>
      <c r="B35" s="173" t="s">
        <v>156</v>
      </c>
      <c r="C35" s="179" t="s">
        <v>157</v>
      </c>
      <c r="D35" s="174" t="s">
        <v>117</v>
      </c>
      <c r="E35" s="175">
        <v>26</v>
      </c>
      <c r="F35" s="170">
        <v>0</v>
      </c>
      <c r="G35" s="170">
        <f t="shared" si="1"/>
        <v>0</v>
      </c>
      <c r="H35" s="176">
        <v>0</v>
      </c>
      <c r="I35" s="176">
        <f t="shared" si="2"/>
        <v>0</v>
      </c>
      <c r="J35" s="176">
        <v>145</v>
      </c>
      <c r="K35" s="176">
        <f t="shared" si="3"/>
        <v>3770</v>
      </c>
      <c r="L35" s="176">
        <v>21</v>
      </c>
      <c r="M35" s="176">
        <f t="shared" si="4"/>
        <v>0</v>
      </c>
      <c r="N35" s="176">
        <v>0</v>
      </c>
      <c r="O35" s="176">
        <f t="shared" si="5"/>
        <v>0</v>
      </c>
      <c r="P35" s="176">
        <v>0</v>
      </c>
      <c r="Q35" s="176">
        <f t="shared" si="6"/>
        <v>0</v>
      </c>
      <c r="R35" s="176"/>
      <c r="S35" s="176" t="s">
        <v>99</v>
      </c>
      <c r="T35" s="177" t="s">
        <v>99</v>
      </c>
      <c r="U35" s="156">
        <v>0.35216999999999998</v>
      </c>
      <c r="V35" s="156">
        <f t="shared" si="7"/>
        <v>9.16</v>
      </c>
      <c r="W35" s="156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100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72">
        <v>24</v>
      </c>
      <c r="B36" s="173" t="s">
        <v>158</v>
      </c>
      <c r="C36" s="179" t="s">
        <v>159</v>
      </c>
      <c r="D36" s="174" t="s">
        <v>117</v>
      </c>
      <c r="E36" s="175">
        <v>6</v>
      </c>
      <c r="F36" s="170">
        <v>0</v>
      </c>
      <c r="G36" s="170">
        <f t="shared" si="1"/>
        <v>0</v>
      </c>
      <c r="H36" s="176">
        <v>33.200000000000003</v>
      </c>
      <c r="I36" s="176">
        <f t="shared" si="2"/>
        <v>199.2</v>
      </c>
      <c r="J36" s="176">
        <v>0</v>
      </c>
      <c r="K36" s="176">
        <f t="shared" si="3"/>
        <v>0</v>
      </c>
      <c r="L36" s="176">
        <v>21</v>
      </c>
      <c r="M36" s="176">
        <f t="shared" si="4"/>
        <v>0</v>
      </c>
      <c r="N36" s="176">
        <v>3.8999999999999999E-4</v>
      </c>
      <c r="O36" s="176">
        <f t="shared" si="5"/>
        <v>0</v>
      </c>
      <c r="P36" s="176">
        <v>0</v>
      </c>
      <c r="Q36" s="176">
        <f t="shared" si="6"/>
        <v>0</v>
      </c>
      <c r="R36" s="176" t="s">
        <v>104</v>
      </c>
      <c r="S36" s="176" t="s">
        <v>99</v>
      </c>
      <c r="T36" s="177" t="s">
        <v>99</v>
      </c>
      <c r="U36" s="156">
        <v>0</v>
      </c>
      <c r="V36" s="156">
        <f t="shared" si="7"/>
        <v>0</v>
      </c>
      <c r="W36" s="156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105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ht="22.5" outlineLevel="1" x14ac:dyDescent="0.2">
      <c r="A37" s="172">
        <v>25</v>
      </c>
      <c r="B37" s="173" t="s">
        <v>160</v>
      </c>
      <c r="C37" s="179" t="s">
        <v>161</v>
      </c>
      <c r="D37" s="174" t="s">
        <v>117</v>
      </c>
      <c r="E37" s="175">
        <v>20</v>
      </c>
      <c r="F37" s="170">
        <v>0</v>
      </c>
      <c r="G37" s="170">
        <f t="shared" si="1"/>
        <v>0</v>
      </c>
      <c r="H37" s="176">
        <v>35.700000000000003</v>
      </c>
      <c r="I37" s="176">
        <f t="shared" si="2"/>
        <v>714</v>
      </c>
      <c r="J37" s="176">
        <v>0</v>
      </c>
      <c r="K37" s="176">
        <f t="shared" si="3"/>
        <v>0</v>
      </c>
      <c r="L37" s="176">
        <v>21</v>
      </c>
      <c r="M37" s="176">
        <f t="shared" si="4"/>
        <v>0</v>
      </c>
      <c r="N37" s="176">
        <v>4.2000000000000002E-4</v>
      </c>
      <c r="O37" s="176">
        <f t="shared" si="5"/>
        <v>0.01</v>
      </c>
      <c r="P37" s="176">
        <v>0</v>
      </c>
      <c r="Q37" s="176">
        <f t="shared" si="6"/>
        <v>0</v>
      </c>
      <c r="R37" s="176" t="s">
        <v>104</v>
      </c>
      <c r="S37" s="176" t="s">
        <v>99</v>
      </c>
      <c r="T37" s="177" t="s">
        <v>99</v>
      </c>
      <c r="U37" s="156">
        <v>0</v>
      </c>
      <c r="V37" s="156">
        <f t="shared" si="7"/>
        <v>0</v>
      </c>
      <c r="W37" s="156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105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72">
        <v>26</v>
      </c>
      <c r="B38" s="173" t="s">
        <v>162</v>
      </c>
      <c r="C38" s="179" t="s">
        <v>163</v>
      </c>
      <c r="D38" s="174" t="s">
        <v>117</v>
      </c>
      <c r="E38" s="175">
        <v>9</v>
      </c>
      <c r="F38" s="170">
        <v>0</v>
      </c>
      <c r="G38" s="170">
        <f t="shared" si="1"/>
        <v>0</v>
      </c>
      <c r="H38" s="176">
        <v>0</v>
      </c>
      <c r="I38" s="176">
        <f t="shared" si="2"/>
        <v>0</v>
      </c>
      <c r="J38" s="176">
        <v>45.3</v>
      </c>
      <c r="K38" s="176">
        <f t="shared" si="3"/>
        <v>407.7</v>
      </c>
      <c r="L38" s="176">
        <v>21</v>
      </c>
      <c r="M38" s="176">
        <f t="shared" si="4"/>
        <v>0</v>
      </c>
      <c r="N38" s="176">
        <v>0</v>
      </c>
      <c r="O38" s="176">
        <f t="shared" si="5"/>
        <v>0</v>
      </c>
      <c r="P38" s="176">
        <v>0</v>
      </c>
      <c r="Q38" s="176">
        <f t="shared" si="6"/>
        <v>0</v>
      </c>
      <c r="R38" s="176"/>
      <c r="S38" s="176" t="s">
        <v>99</v>
      </c>
      <c r="T38" s="177" t="s">
        <v>99</v>
      </c>
      <c r="U38" s="156">
        <v>0.11</v>
      </c>
      <c r="V38" s="156">
        <f t="shared" si="7"/>
        <v>0.99</v>
      </c>
      <c r="W38" s="156"/>
      <c r="X38" s="151"/>
      <c r="Y38" s="151"/>
      <c r="Z38" s="151"/>
      <c r="AA38" s="151"/>
      <c r="AB38" s="151"/>
      <c r="AC38" s="151"/>
      <c r="AD38" s="151"/>
      <c r="AE38" s="151"/>
      <c r="AF38" s="151"/>
      <c r="AG38" s="151" t="s">
        <v>100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72">
        <v>27</v>
      </c>
      <c r="B39" s="173" t="s">
        <v>164</v>
      </c>
      <c r="C39" s="179" t="s">
        <v>165</v>
      </c>
      <c r="D39" s="174" t="s">
        <v>117</v>
      </c>
      <c r="E39" s="175">
        <v>9</v>
      </c>
      <c r="F39" s="170">
        <v>0</v>
      </c>
      <c r="G39" s="170">
        <f t="shared" si="1"/>
        <v>0</v>
      </c>
      <c r="H39" s="176">
        <v>6</v>
      </c>
      <c r="I39" s="176">
        <f t="shared" si="2"/>
        <v>54</v>
      </c>
      <c r="J39" s="176">
        <v>0</v>
      </c>
      <c r="K39" s="176">
        <f t="shared" si="3"/>
        <v>0</v>
      </c>
      <c r="L39" s="176">
        <v>21</v>
      </c>
      <c r="M39" s="176">
        <f t="shared" si="4"/>
        <v>0</v>
      </c>
      <c r="N39" s="176">
        <v>0</v>
      </c>
      <c r="O39" s="176">
        <f t="shared" si="5"/>
        <v>0</v>
      </c>
      <c r="P39" s="176">
        <v>0</v>
      </c>
      <c r="Q39" s="176">
        <f t="shared" si="6"/>
        <v>0</v>
      </c>
      <c r="R39" s="176" t="s">
        <v>104</v>
      </c>
      <c r="S39" s="176" t="s">
        <v>99</v>
      </c>
      <c r="T39" s="177" t="s">
        <v>99</v>
      </c>
      <c r="U39" s="156">
        <v>0</v>
      </c>
      <c r="V39" s="156">
        <f t="shared" si="7"/>
        <v>0</v>
      </c>
      <c r="W39" s="156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105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0" t="s">
        <v>94</v>
      </c>
      <c r="B40" s="161" t="s">
        <v>66</v>
      </c>
      <c r="C40" s="178" t="s">
        <v>67</v>
      </c>
      <c r="D40" s="162"/>
      <c r="E40" s="163"/>
      <c r="F40" s="164"/>
      <c r="G40" s="164">
        <f>SUMIF(AG41:AG43,"&lt;&gt;NOR",G41:G43)</f>
        <v>0</v>
      </c>
      <c r="H40" s="164"/>
      <c r="I40" s="164">
        <f>SUM(I41:I43)</f>
        <v>591.22</v>
      </c>
      <c r="J40" s="164"/>
      <c r="K40" s="164">
        <f>SUM(K41:K43)</f>
        <v>47208.78</v>
      </c>
      <c r="L40" s="164"/>
      <c r="M40" s="164">
        <f>SUM(M41:M43)</f>
        <v>0</v>
      </c>
      <c r="N40" s="164"/>
      <c r="O40" s="164">
        <f>SUM(O41:O43)</f>
        <v>0.03</v>
      </c>
      <c r="P40" s="164"/>
      <c r="Q40" s="164">
        <f>SUM(Q41:Q43)</f>
        <v>0</v>
      </c>
      <c r="R40" s="164"/>
      <c r="S40" s="164"/>
      <c r="T40" s="165"/>
      <c r="U40" s="159"/>
      <c r="V40" s="159">
        <f>SUM(V41:V43)</f>
        <v>154.14999999999998</v>
      </c>
      <c r="W40" s="159"/>
      <c r="AG40" t="s">
        <v>95</v>
      </c>
    </row>
    <row r="41" spans="1:60" ht="22.5" outlineLevel="1" x14ac:dyDescent="0.2">
      <c r="A41" s="172">
        <v>28</v>
      </c>
      <c r="B41" s="173" t="s">
        <v>166</v>
      </c>
      <c r="C41" s="179" t="s">
        <v>167</v>
      </c>
      <c r="D41" s="174" t="s">
        <v>168</v>
      </c>
      <c r="E41" s="175">
        <v>1</v>
      </c>
      <c r="F41" s="170">
        <v>0</v>
      </c>
      <c r="G41" s="170">
        <f t="shared" si="1"/>
        <v>0</v>
      </c>
      <c r="H41" s="176">
        <v>591.22</v>
      </c>
      <c r="I41" s="176">
        <f>ROUND(E41*H41,2)</f>
        <v>591.22</v>
      </c>
      <c r="J41" s="176">
        <v>2098.7800000000002</v>
      </c>
      <c r="K41" s="176">
        <f>ROUND(E41*J41,2)</f>
        <v>2098.7800000000002</v>
      </c>
      <c r="L41" s="176">
        <v>21</v>
      </c>
      <c r="M41" s="176">
        <f>G41*(1+L41/100)</f>
        <v>0</v>
      </c>
      <c r="N41" s="176">
        <v>3.4209999999999997E-2</v>
      </c>
      <c r="O41" s="176">
        <f>ROUND(E41*N41,2)</f>
        <v>0.03</v>
      </c>
      <c r="P41" s="176">
        <v>0</v>
      </c>
      <c r="Q41" s="176">
        <f>ROUND(E41*P41,2)</f>
        <v>0</v>
      </c>
      <c r="R41" s="176"/>
      <c r="S41" s="176" t="s">
        <v>99</v>
      </c>
      <c r="T41" s="177" t="s">
        <v>99</v>
      </c>
      <c r="U41" s="156">
        <v>4.9800000000000004</v>
      </c>
      <c r="V41" s="156">
        <f>ROUND(E41*U41,2)</f>
        <v>4.9800000000000004</v>
      </c>
      <c r="W41" s="156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100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ht="22.5" outlineLevel="1" x14ac:dyDescent="0.2">
      <c r="A42" s="172">
        <v>29</v>
      </c>
      <c r="B42" s="173" t="s">
        <v>169</v>
      </c>
      <c r="C42" s="179" t="s">
        <v>170</v>
      </c>
      <c r="D42" s="174" t="s">
        <v>98</v>
      </c>
      <c r="E42" s="175">
        <v>100</v>
      </c>
      <c r="F42" s="170">
        <v>0</v>
      </c>
      <c r="G42" s="170">
        <f t="shared" si="1"/>
        <v>0</v>
      </c>
      <c r="H42" s="176">
        <v>0</v>
      </c>
      <c r="I42" s="176">
        <f>ROUND(E42*H42,2)</f>
        <v>0</v>
      </c>
      <c r="J42" s="176">
        <v>403</v>
      </c>
      <c r="K42" s="176">
        <f>ROUND(E42*J42,2)</f>
        <v>40300</v>
      </c>
      <c r="L42" s="176">
        <v>21</v>
      </c>
      <c r="M42" s="176">
        <f>G42*(1+L42/100)</f>
        <v>0</v>
      </c>
      <c r="N42" s="176">
        <v>0</v>
      </c>
      <c r="O42" s="176">
        <f>ROUND(E42*N42,2)</f>
        <v>0</v>
      </c>
      <c r="P42" s="176">
        <v>0</v>
      </c>
      <c r="Q42" s="176">
        <f>ROUND(E42*P42,2)</f>
        <v>0</v>
      </c>
      <c r="R42" s="176"/>
      <c r="S42" s="176" t="s">
        <v>99</v>
      </c>
      <c r="T42" s="177" t="s">
        <v>99</v>
      </c>
      <c r="U42" s="156">
        <v>1.32972</v>
      </c>
      <c r="V42" s="156">
        <f>ROUND(E42*U42,2)</f>
        <v>132.97</v>
      </c>
      <c r="W42" s="156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100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ht="22.5" outlineLevel="1" x14ac:dyDescent="0.2">
      <c r="A43" s="172">
        <v>30</v>
      </c>
      <c r="B43" s="173" t="s">
        <v>171</v>
      </c>
      <c r="C43" s="179" t="s">
        <v>172</v>
      </c>
      <c r="D43" s="174" t="s">
        <v>98</v>
      </c>
      <c r="E43" s="175">
        <v>100</v>
      </c>
      <c r="F43" s="170">
        <v>0</v>
      </c>
      <c r="G43" s="170">
        <f t="shared" si="1"/>
        <v>0</v>
      </c>
      <c r="H43" s="176">
        <v>0</v>
      </c>
      <c r="I43" s="176">
        <f>ROUND(E43*H43,2)</f>
        <v>0</v>
      </c>
      <c r="J43" s="176">
        <v>48.1</v>
      </c>
      <c r="K43" s="176">
        <f>ROUND(E43*J43,2)</f>
        <v>4810</v>
      </c>
      <c r="L43" s="176">
        <v>21</v>
      </c>
      <c r="M43" s="176">
        <f>G43*(1+L43/100)</f>
        <v>0</v>
      </c>
      <c r="N43" s="176">
        <v>0</v>
      </c>
      <c r="O43" s="176">
        <f>ROUND(E43*N43,2)</f>
        <v>0</v>
      </c>
      <c r="P43" s="176">
        <v>0</v>
      </c>
      <c r="Q43" s="176">
        <f>ROUND(E43*P43,2)</f>
        <v>0</v>
      </c>
      <c r="R43" s="176"/>
      <c r="S43" s="176" t="s">
        <v>99</v>
      </c>
      <c r="T43" s="177" t="s">
        <v>99</v>
      </c>
      <c r="U43" s="156">
        <v>0.16200000000000001</v>
      </c>
      <c r="V43" s="156">
        <f>ROUND(E43*U43,2)</f>
        <v>16.2</v>
      </c>
      <c r="W43" s="156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100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0" t="s">
        <v>94</v>
      </c>
      <c r="B44" s="161" t="s">
        <v>62</v>
      </c>
      <c r="C44" s="178" t="s">
        <v>63</v>
      </c>
      <c r="D44" s="162"/>
      <c r="E44" s="163"/>
      <c r="F44" s="164"/>
      <c r="G44" s="164">
        <f>SUMIF(AG45:AG47,"&lt;&gt;NOR",G45:G47)</f>
        <v>0</v>
      </c>
      <c r="H44" s="164"/>
      <c r="I44" s="164">
        <f>SUM(I45:I47)</f>
        <v>0</v>
      </c>
      <c r="J44" s="164"/>
      <c r="K44" s="164">
        <f>SUM(K45:K47)</f>
        <v>3755</v>
      </c>
      <c r="L44" s="164"/>
      <c r="M44" s="164">
        <f>SUM(M45:M47)</f>
        <v>0</v>
      </c>
      <c r="N44" s="164"/>
      <c r="O44" s="164">
        <f>SUM(O45:O47)</f>
        <v>0</v>
      </c>
      <c r="P44" s="164"/>
      <c r="Q44" s="164">
        <f>SUM(Q45:Q47)</f>
        <v>0</v>
      </c>
      <c r="R44" s="164"/>
      <c r="S44" s="164"/>
      <c r="T44" s="165"/>
      <c r="U44" s="159"/>
      <c r="V44" s="159">
        <f>SUM(V45:V47)</f>
        <v>1</v>
      </c>
      <c r="W44" s="159"/>
      <c r="AG44" t="s">
        <v>95</v>
      </c>
    </row>
    <row r="45" spans="1:60" outlineLevel="1" x14ac:dyDescent="0.2">
      <c r="A45" s="172">
        <v>31</v>
      </c>
      <c r="B45" s="173" t="s">
        <v>173</v>
      </c>
      <c r="C45" s="179" t="s">
        <v>174</v>
      </c>
      <c r="D45" s="174" t="s">
        <v>175</v>
      </c>
      <c r="E45" s="175">
        <v>8</v>
      </c>
      <c r="F45" s="170">
        <v>0</v>
      </c>
      <c r="G45" s="170">
        <f t="shared" si="1"/>
        <v>0</v>
      </c>
      <c r="H45" s="176">
        <v>0</v>
      </c>
      <c r="I45" s="176">
        <f>ROUND(E45*H45,2)</f>
        <v>0</v>
      </c>
      <c r="J45" s="176">
        <v>280</v>
      </c>
      <c r="K45" s="176">
        <f>ROUND(E45*J45,2)</f>
        <v>2240</v>
      </c>
      <c r="L45" s="176">
        <v>21</v>
      </c>
      <c r="M45" s="176">
        <f>G45*(1+L45/100)</f>
        <v>0</v>
      </c>
      <c r="N45" s="176">
        <v>0</v>
      </c>
      <c r="O45" s="176">
        <f>ROUND(E45*N45,2)</f>
        <v>0</v>
      </c>
      <c r="P45" s="176">
        <v>0</v>
      </c>
      <c r="Q45" s="176">
        <f>ROUND(E45*P45,2)</f>
        <v>0</v>
      </c>
      <c r="R45" s="176"/>
      <c r="S45" s="176" t="s">
        <v>137</v>
      </c>
      <c r="T45" s="177" t="s">
        <v>141</v>
      </c>
      <c r="U45" s="156">
        <v>0</v>
      </c>
      <c r="V45" s="156">
        <f>ROUND(E45*U45,2)</f>
        <v>0</v>
      </c>
      <c r="W45" s="156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176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2">
        <v>32</v>
      </c>
      <c r="B46" s="173" t="s">
        <v>177</v>
      </c>
      <c r="C46" s="179" t="s">
        <v>178</v>
      </c>
      <c r="D46" s="174" t="s">
        <v>175</v>
      </c>
      <c r="E46" s="175">
        <v>4</v>
      </c>
      <c r="F46" s="170">
        <v>0</v>
      </c>
      <c r="G46" s="170">
        <f t="shared" si="1"/>
        <v>0</v>
      </c>
      <c r="H46" s="176">
        <v>0</v>
      </c>
      <c r="I46" s="176">
        <f>ROUND(E46*H46,2)</f>
        <v>0</v>
      </c>
      <c r="J46" s="176">
        <v>250</v>
      </c>
      <c r="K46" s="176">
        <f>ROUND(E46*J46,2)</f>
        <v>1000</v>
      </c>
      <c r="L46" s="176">
        <v>21</v>
      </c>
      <c r="M46" s="176">
        <f>G46*(1+L46/100)</f>
        <v>0</v>
      </c>
      <c r="N46" s="176">
        <v>0</v>
      </c>
      <c r="O46" s="176">
        <f>ROUND(E46*N46,2)</f>
        <v>0</v>
      </c>
      <c r="P46" s="176">
        <v>0</v>
      </c>
      <c r="Q46" s="176">
        <f>ROUND(E46*P46,2)</f>
        <v>0</v>
      </c>
      <c r="R46" s="176"/>
      <c r="S46" s="176" t="s">
        <v>137</v>
      </c>
      <c r="T46" s="177" t="s">
        <v>179</v>
      </c>
      <c r="U46" s="156">
        <v>0</v>
      </c>
      <c r="V46" s="156">
        <f>ROUND(E46*U46,2)</f>
        <v>0</v>
      </c>
      <c r="W46" s="156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176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66">
        <v>33</v>
      </c>
      <c r="B47" s="167" t="s">
        <v>180</v>
      </c>
      <c r="C47" s="180" t="s">
        <v>181</v>
      </c>
      <c r="D47" s="168" t="s">
        <v>182</v>
      </c>
      <c r="E47" s="169">
        <v>1</v>
      </c>
      <c r="F47" s="170">
        <v>0</v>
      </c>
      <c r="G47" s="170">
        <f t="shared" si="1"/>
        <v>0</v>
      </c>
      <c r="H47" s="170">
        <v>0</v>
      </c>
      <c r="I47" s="170">
        <f>ROUND(E47*H47,2)</f>
        <v>0</v>
      </c>
      <c r="J47" s="170">
        <v>515</v>
      </c>
      <c r="K47" s="170">
        <f>ROUND(E47*J47,2)</f>
        <v>515</v>
      </c>
      <c r="L47" s="170">
        <v>21</v>
      </c>
      <c r="M47" s="170">
        <f>G47*(1+L47/100)</f>
        <v>0</v>
      </c>
      <c r="N47" s="170">
        <v>0</v>
      </c>
      <c r="O47" s="170">
        <f>ROUND(E47*N47,2)</f>
        <v>0</v>
      </c>
      <c r="P47" s="170">
        <v>0</v>
      </c>
      <c r="Q47" s="170">
        <f>ROUND(E47*P47,2)</f>
        <v>0</v>
      </c>
      <c r="R47" s="170" t="s">
        <v>183</v>
      </c>
      <c r="S47" s="170" t="s">
        <v>99</v>
      </c>
      <c r="T47" s="171" t="s">
        <v>99</v>
      </c>
      <c r="U47" s="156">
        <v>1</v>
      </c>
      <c r="V47" s="156">
        <f>ROUND(E47*U47,2)</f>
        <v>1</v>
      </c>
      <c r="W47" s="156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176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x14ac:dyDescent="0.2">
      <c r="A48" s="5"/>
      <c r="B48" s="6"/>
      <c r="C48" s="182"/>
      <c r="D48" s="8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AE48">
        <v>15</v>
      </c>
      <c r="AF48">
        <v>21</v>
      </c>
    </row>
    <row r="49" spans="3:33" x14ac:dyDescent="0.2">
      <c r="C49" s="183"/>
      <c r="D49" s="142"/>
      <c r="AG49" t="s">
        <v>184</v>
      </c>
    </row>
    <row r="50" spans="3:33" x14ac:dyDescent="0.2">
      <c r="D50" s="142"/>
    </row>
    <row r="51" spans="3:33" x14ac:dyDescent="0.2">
      <c r="D51" s="142"/>
    </row>
    <row r="52" spans="3:33" x14ac:dyDescent="0.2">
      <c r="D52" s="142"/>
    </row>
    <row r="53" spans="3:33" x14ac:dyDescent="0.2">
      <c r="D53" s="142"/>
    </row>
    <row r="54" spans="3:33" x14ac:dyDescent="0.2">
      <c r="D54" s="142"/>
    </row>
    <row r="55" spans="3:33" x14ac:dyDescent="0.2">
      <c r="D55" s="142"/>
    </row>
    <row r="56" spans="3:33" x14ac:dyDescent="0.2">
      <c r="D56" s="142"/>
    </row>
    <row r="57" spans="3:33" x14ac:dyDescent="0.2">
      <c r="D57" s="142"/>
    </row>
    <row r="58" spans="3:33" x14ac:dyDescent="0.2">
      <c r="D58" s="142"/>
    </row>
    <row r="59" spans="3:33" x14ac:dyDescent="0.2">
      <c r="D59" s="142"/>
    </row>
    <row r="60" spans="3:33" x14ac:dyDescent="0.2">
      <c r="D60" s="142"/>
    </row>
    <row r="61" spans="3:33" x14ac:dyDescent="0.2">
      <c r="D61" s="142"/>
    </row>
    <row r="62" spans="3:33" x14ac:dyDescent="0.2">
      <c r="D62" s="142"/>
    </row>
    <row r="63" spans="3:33" x14ac:dyDescent="0.2">
      <c r="D63" s="142"/>
    </row>
    <row r="64" spans="3:33" x14ac:dyDescent="0.2">
      <c r="D64" s="142"/>
    </row>
    <row r="65" spans="4:4" x14ac:dyDescent="0.2">
      <c r="D65" s="142"/>
    </row>
    <row r="66" spans="4:4" x14ac:dyDescent="0.2">
      <c r="D66" s="142"/>
    </row>
    <row r="67" spans="4:4" x14ac:dyDescent="0.2">
      <c r="D67" s="142"/>
    </row>
    <row r="68" spans="4:4" x14ac:dyDescent="0.2">
      <c r="D68" s="142"/>
    </row>
    <row r="69" spans="4:4" x14ac:dyDescent="0.2">
      <c r="D69" s="142"/>
    </row>
    <row r="70" spans="4:4" x14ac:dyDescent="0.2">
      <c r="D70" s="142"/>
    </row>
    <row r="71" spans="4:4" x14ac:dyDescent="0.2">
      <c r="D71" s="142"/>
    </row>
    <row r="72" spans="4:4" x14ac:dyDescent="0.2">
      <c r="D72" s="142"/>
    </row>
    <row r="73" spans="4:4" x14ac:dyDescent="0.2">
      <c r="D73" s="142"/>
    </row>
    <row r="74" spans="4:4" x14ac:dyDescent="0.2">
      <c r="D74" s="142"/>
    </row>
    <row r="75" spans="4:4" x14ac:dyDescent="0.2">
      <c r="D75" s="142"/>
    </row>
    <row r="76" spans="4:4" x14ac:dyDescent="0.2">
      <c r="D76" s="142"/>
    </row>
    <row r="77" spans="4:4" x14ac:dyDescent="0.2">
      <c r="D77" s="142"/>
    </row>
    <row r="78" spans="4:4" x14ac:dyDescent="0.2">
      <c r="D78" s="142"/>
    </row>
    <row r="79" spans="4:4" x14ac:dyDescent="0.2">
      <c r="D79" s="142"/>
    </row>
    <row r="80" spans="4:4" x14ac:dyDescent="0.2">
      <c r="D80" s="142"/>
    </row>
    <row r="81" spans="4:4" x14ac:dyDescent="0.2">
      <c r="D81" s="142"/>
    </row>
    <row r="82" spans="4:4" x14ac:dyDescent="0.2">
      <c r="D82" s="142"/>
    </row>
    <row r="83" spans="4:4" x14ac:dyDescent="0.2">
      <c r="D83" s="142"/>
    </row>
    <row r="84" spans="4:4" x14ac:dyDescent="0.2">
      <c r="D84" s="142"/>
    </row>
    <row r="85" spans="4:4" x14ac:dyDescent="0.2">
      <c r="D85" s="142"/>
    </row>
    <row r="86" spans="4:4" x14ac:dyDescent="0.2">
      <c r="D86" s="142"/>
    </row>
    <row r="87" spans="4:4" x14ac:dyDescent="0.2">
      <c r="D87" s="142"/>
    </row>
    <row r="88" spans="4:4" x14ac:dyDescent="0.2">
      <c r="D88" s="142"/>
    </row>
    <row r="89" spans="4:4" x14ac:dyDescent="0.2">
      <c r="D89" s="142"/>
    </row>
    <row r="90" spans="4:4" x14ac:dyDescent="0.2">
      <c r="D90" s="142"/>
    </row>
    <row r="91" spans="4:4" x14ac:dyDescent="0.2">
      <c r="D91" s="142"/>
    </row>
    <row r="92" spans="4:4" x14ac:dyDescent="0.2">
      <c r="D92" s="142"/>
    </row>
    <row r="93" spans="4:4" x14ac:dyDescent="0.2">
      <c r="D93" s="142"/>
    </row>
    <row r="94" spans="4:4" x14ac:dyDescent="0.2">
      <c r="D94" s="142"/>
    </row>
    <row r="95" spans="4:4" x14ac:dyDescent="0.2">
      <c r="D95" s="142"/>
    </row>
    <row r="96" spans="4:4" x14ac:dyDescent="0.2">
      <c r="D96" s="142"/>
    </row>
    <row r="97" spans="4:4" x14ac:dyDescent="0.2">
      <c r="D97" s="142"/>
    </row>
    <row r="98" spans="4:4" x14ac:dyDescent="0.2">
      <c r="D98" s="142"/>
    </row>
    <row r="99" spans="4:4" x14ac:dyDescent="0.2">
      <c r="D99" s="142"/>
    </row>
    <row r="100" spans="4:4" x14ac:dyDescent="0.2">
      <c r="D100" s="142"/>
    </row>
    <row r="101" spans="4:4" x14ac:dyDescent="0.2">
      <c r="D101" s="142"/>
    </row>
    <row r="102" spans="4:4" x14ac:dyDescent="0.2">
      <c r="D102" s="142"/>
    </row>
    <row r="103" spans="4:4" x14ac:dyDescent="0.2">
      <c r="D103" s="142"/>
    </row>
    <row r="104" spans="4:4" x14ac:dyDescent="0.2">
      <c r="D104" s="142"/>
    </row>
    <row r="105" spans="4:4" x14ac:dyDescent="0.2">
      <c r="D105" s="142"/>
    </row>
    <row r="106" spans="4:4" x14ac:dyDescent="0.2">
      <c r="D106" s="142"/>
    </row>
    <row r="107" spans="4:4" x14ac:dyDescent="0.2">
      <c r="D107" s="142"/>
    </row>
    <row r="108" spans="4:4" x14ac:dyDescent="0.2">
      <c r="D108" s="142"/>
    </row>
    <row r="109" spans="4:4" x14ac:dyDescent="0.2">
      <c r="D109" s="142"/>
    </row>
    <row r="110" spans="4:4" x14ac:dyDescent="0.2">
      <c r="D110" s="142"/>
    </row>
    <row r="111" spans="4:4" x14ac:dyDescent="0.2">
      <c r="D111" s="142"/>
    </row>
    <row r="112" spans="4:4" x14ac:dyDescent="0.2">
      <c r="D112" s="142"/>
    </row>
    <row r="113" spans="4:4" x14ac:dyDescent="0.2">
      <c r="D113" s="142"/>
    </row>
    <row r="114" spans="4:4" x14ac:dyDescent="0.2">
      <c r="D114" s="142"/>
    </row>
    <row r="115" spans="4:4" x14ac:dyDescent="0.2">
      <c r="D115" s="142"/>
    </row>
    <row r="116" spans="4:4" x14ac:dyDescent="0.2">
      <c r="D116" s="142"/>
    </row>
    <row r="117" spans="4:4" x14ac:dyDescent="0.2">
      <c r="D117" s="142"/>
    </row>
    <row r="118" spans="4:4" x14ac:dyDescent="0.2">
      <c r="D118" s="142"/>
    </row>
    <row r="119" spans="4:4" x14ac:dyDescent="0.2">
      <c r="D119" s="142"/>
    </row>
    <row r="120" spans="4:4" x14ac:dyDescent="0.2">
      <c r="D120" s="142"/>
    </row>
    <row r="121" spans="4:4" x14ac:dyDescent="0.2">
      <c r="D121" s="142"/>
    </row>
    <row r="122" spans="4:4" x14ac:dyDescent="0.2">
      <c r="D122" s="142"/>
    </row>
    <row r="123" spans="4:4" x14ac:dyDescent="0.2">
      <c r="D123" s="142"/>
    </row>
    <row r="124" spans="4:4" x14ac:dyDescent="0.2">
      <c r="D124" s="142"/>
    </row>
    <row r="125" spans="4:4" x14ac:dyDescent="0.2">
      <c r="D125" s="142"/>
    </row>
    <row r="126" spans="4:4" x14ac:dyDescent="0.2">
      <c r="D126" s="142"/>
    </row>
    <row r="127" spans="4:4" x14ac:dyDescent="0.2">
      <c r="D127" s="142"/>
    </row>
    <row r="128" spans="4:4" x14ac:dyDescent="0.2">
      <c r="D128" s="142"/>
    </row>
    <row r="129" spans="4:4" x14ac:dyDescent="0.2">
      <c r="D129" s="142"/>
    </row>
    <row r="130" spans="4:4" x14ac:dyDescent="0.2">
      <c r="D130" s="142"/>
    </row>
    <row r="131" spans="4:4" x14ac:dyDescent="0.2">
      <c r="D131" s="142"/>
    </row>
    <row r="132" spans="4:4" x14ac:dyDescent="0.2">
      <c r="D132" s="142"/>
    </row>
    <row r="133" spans="4:4" x14ac:dyDescent="0.2">
      <c r="D133" s="142"/>
    </row>
    <row r="134" spans="4:4" x14ac:dyDescent="0.2">
      <c r="D134" s="142"/>
    </row>
    <row r="135" spans="4:4" x14ac:dyDescent="0.2">
      <c r="D135" s="142"/>
    </row>
    <row r="136" spans="4:4" x14ac:dyDescent="0.2">
      <c r="D136" s="142"/>
    </row>
    <row r="137" spans="4:4" x14ac:dyDescent="0.2">
      <c r="D137" s="142"/>
    </row>
    <row r="138" spans="4:4" x14ac:dyDescent="0.2">
      <c r="D138" s="142"/>
    </row>
    <row r="139" spans="4:4" x14ac:dyDescent="0.2">
      <c r="D139" s="142"/>
    </row>
    <row r="140" spans="4:4" x14ac:dyDescent="0.2">
      <c r="D140" s="142"/>
    </row>
    <row r="141" spans="4:4" x14ac:dyDescent="0.2">
      <c r="D141" s="142"/>
    </row>
    <row r="142" spans="4:4" x14ac:dyDescent="0.2">
      <c r="D142" s="142"/>
    </row>
    <row r="143" spans="4:4" x14ac:dyDescent="0.2">
      <c r="D143" s="142"/>
    </row>
    <row r="144" spans="4:4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oadresa</vt:lpstr>
      <vt:lpstr>Stavba!Objednatel</vt:lpstr>
      <vt:lpstr>Stavba!Objekt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Jitka</cp:lastModifiedBy>
  <cp:lastPrinted>2014-02-28T09:52:57Z</cp:lastPrinted>
  <dcterms:created xsi:type="dcterms:W3CDTF">2009-04-08T07:15:50Z</dcterms:created>
  <dcterms:modified xsi:type="dcterms:W3CDTF">2018-05-30T10:14:55Z</dcterms:modified>
</cp:coreProperties>
</file>