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ela.kopecka\Documents\VŘ\Nemocnice Bce\"/>
    </mc:Choice>
  </mc:AlternateContent>
  <xr:revisionPtr revIDLastSave="0" documentId="8_{90E2292D-10C9-421F-B74A-8EEE03901D53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D 1.00 Naklady" sheetId="12" r:id="rId4"/>
    <sheet name="02 D 1.01 Pol" sheetId="13" r:id="rId5"/>
    <sheet name="02 D 1.02 Pol" sheetId="14" r:id="rId6"/>
    <sheet name="02 D 1.03 Pol" sheetId="15" r:id="rId7"/>
    <sheet name="02 D 1.04 Pol" sheetId="16" r:id="rId8"/>
    <sheet name="02 D 1.05 Pol" sheetId="17" r:id="rId9"/>
    <sheet name="02 D 1.06 Pol" sheetId="18" r:id="rId10"/>
    <sheet name="02 D 1.07 Pol" sheetId="19" r:id="rId11"/>
  </sheets>
  <externalReferences>
    <externalReference r:id="rId12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 1.00 Naklady'!$1:$7</definedName>
    <definedName name="_xlnm.Print_Titles" localSheetId="4">'02 D 1.01 Pol'!$1:$7</definedName>
    <definedName name="_xlnm.Print_Titles" localSheetId="5">'02 D 1.02 Pol'!$1:$7</definedName>
    <definedName name="_xlnm.Print_Titles" localSheetId="6">'02 D 1.03 Pol'!$1:$7</definedName>
    <definedName name="_xlnm.Print_Titles" localSheetId="7">'02 D 1.04 Pol'!$1:$7</definedName>
    <definedName name="_xlnm.Print_Titles" localSheetId="8">'02 D 1.05 Pol'!$1:$7</definedName>
    <definedName name="_xlnm.Print_Titles" localSheetId="9">'02 D 1.06 Pol'!$1:$7</definedName>
    <definedName name="_xlnm.Print_Titles" localSheetId="10">'02 D 1.07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 1.00 Naklady'!$A$1:$X$24</definedName>
    <definedName name="_xlnm.Print_Area" localSheetId="4">'02 D 1.01 Pol'!$A$1:$X$558</definedName>
    <definedName name="_xlnm.Print_Area" localSheetId="5">'02 D 1.02 Pol'!$A$1:$X$119</definedName>
    <definedName name="_xlnm.Print_Area" localSheetId="6">'02 D 1.03 Pol'!$A$1:$X$329</definedName>
    <definedName name="_xlnm.Print_Area" localSheetId="7">'02 D 1.04 Pol'!$A$1:$X$181</definedName>
    <definedName name="_xlnm.Print_Area" localSheetId="8">'02 D 1.05 Pol'!$A$1:$X$82</definedName>
    <definedName name="_xlnm.Print_Area" localSheetId="9">'02 D 1.06 Pol'!$A$1:$X$126</definedName>
    <definedName name="_xlnm.Print_Area" localSheetId="10">'02 D 1.07 Pol'!$A$1:$X$58</definedName>
    <definedName name="_xlnm.Print_Area" localSheetId="1">Stavba!$A$1:$J$115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4" i="1" l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57" i="19"/>
  <c r="G9" i="19"/>
  <c r="I9" i="19"/>
  <c r="I8" i="19" s="1"/>
  <c r="K9" i="19"/>
  <c r="M9" i="19"/>
  <c r="O9" i="19"/>
  <c r="Q9" i="19"/>
  <c r="Q8" i="19" s="1"/>
  <c r="V9" i="19"/>
  <c r="G10" i="19"/>
  <c r="G8" i="19" s="1"/>
  <c r="I10" i="19"/>
  <c r="K10" i="19"/>
  <c r="O10" i="19"/>
  <c r="O8" i="19" s="1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K8" i="19" s="1"/>
  <c r="O12" i="19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V8" i="19" s="1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I23" i="19"/>
  <c r="K23" i="19"/>
  <c r="M23" i="19"/>
  <c r="O23" i="19"/>
  <c r="Q23" i="19"/>
  <c r="V23" i="19"/>
  <c r="G25" i="19"/>
  <c r="I25" i="19"/>
  <c r="I24" i="19" s="1"/>
  <c r="K25" i="19"/>
  <c r="M25" i="19"/>
  <c r="O25" i="19"/>
  <c r="Q25" i="19"/>
  <c r="Q24" i="19" s="1"/>
  <c r="V25" i="19"/>
  <c r="G26" i="19"/>
  <c r="G24" i="19" s="1"/>
  <c r="I26" i="19"/>
  <c r="K26" i="19"/>
  <c r="O26" i="19"/>
  <c r="O24" i="19" s="1"/>
  <c r="Q26" i="19"/>
  <c r="V26" i="19"/>
  <c r="G27" i="19"/>
  <c r="I27" i="19"/>
  <c r="K27" i="19"/>
  <c r="M27" i="19"/>
  <c r="O27" i="19"/>
  <c r="Q27" i="19"/>
  <c r="V27" i="19"/>
  <c r="G28" i="19"/>
  <c r="M28" i="19" s="1"/>
  <c r="I28" i="19"/>
  <c r="K28" i="19"/>
  <c r="K24" i="19" s="1"/>
  <c r="O28" i="19"/>
  <c r="Q28" i="19"/>
  <c r="V28" i="19"/>
  <c r="V24" i="19" s="1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3" i="19"/>
  <c r="I33" i="19"/>
  <c r="K33" i="19"/>
  <c r="M33" i="19"/>
  <c r="O33" i="19"/>
  <c r="Q33" i="19"/>
  <c r="V33" i="19"/>
  <c r="G34" i="19"/>
  <c r="M34" i="19" s="1"/>
  <c r="I34" i="19"/>
  <c r="K34" i="19"/>
  <c r="O34" i="19"/>
  <c r="Q34" i="19"/>
  <c r="V34" i="19"/>
  <c r="G35" i="19"/>
  <c r="I35" i="19"/>
  <c r="K35" i="19"/>
  <c r="M35" i="19"/>
  <c r="O35" i="19"/>
  <c r="Q35" i="19"/>
  <c r="V35" i="19"/>
  <c r="G36" i="19"/>
  <c r="M36" i="19" s="1"/>
  <c r="I36" i="19"/>
  <c r="K36" i="19"/>
  <c r="O36" i="19"/>
  <c r="Q36" i="19"/>
  <c r="V36" i="19"/>
  <c r="G37" i="19"/>
  <c r="I37" i="19"/>
  <c r="K37" i="19"/>
  <c r="M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M42" i="19" s="1"/>
  <c r="I42" i="19"/>
  <c r="K42" i="19"/>
  <c r="O42" i="19"/>
  <c r="Q42" i="19"/>
  <c r="V42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V49" i="19"/>
  <c r="G50" i="19"/>
  <c r="M50" i="19" s="1"/>
  <c r="I50" i="19"/>
  <c r="K50" i="19"/>
  <c r="O50" i="19"/>
  <c r="Q50" i="19"/>
  <c r="V50" i="19"/>
  <c r="G52" i="19"/>
  <c r="G51" i="19" s="1"/>
  <c r="I52" i="19"/>
  <c r="K52" i="19"/>
  <c r="K51" i="19" s="1"/>
  <c r="O52" i="19"/>
  <c r="O51" i="19" s="1"/>
  <c r="Q52" i="19"/>
  <c r="V52" i="19"/>
  <c r="V51" i="19" s="1"/>
  <c r="G53" i="19"/>
  <c r="I53" i="19"/>
  <c r="K53" i="19"/>
  <c r="M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I51" i="19" s="1"/>
  <c r="K55" i="19"/>
  <c r="M55" i="19"/>
  <c r="O55" i="19"/>
  <c r="Q55" i="19"/>
  <c r="Q51" i="19" s="1"/>
  <c r="V55" i="19"/>
  <c r="AE57" i="19"/>
  <c r="G125" i="18"/>
  <c r="G9" i="18"/>
  <c r="I9" i="18"/>
  <c r="I8" i="18" s="1"/>
  <c r="K9" i="18"/>
  <c r="M9" i="18"/>
  <c r="O9" i="18"/>
  <c r="Q9" i="18"/>
  <c r="Q8" i="18" s="1"/>
  <c r="V9" i="18"/>
  <c r="G11" i="18"/>
  <c r="G8" i="18" s="1"/>
  <c r="I11" i="18"/>
  <c r="K11" i="18"/>
  <c r="O11" i="18"/>
  <c r="O8" i="18" s="1"/>
  <c r="Q11" i="18"/>
  <c r="V11" i="18"/>
  <c r="G13" i="18"/>
  <c r="I13" i="18"/>
  <c r="K13" i="18"/>
  <c r="M13" i="18"/>
  <c r="O13" i="18"/>
  <c r="Q13" i="18"/>
  <c r="V13" i="18"/>
  <c r="G15" i="18"/>
  <c r="M15" i="18" s="1"/>
  <c r="I15" i="18"/>
  <c r="K15" i="18"/>
  <c r="K8" i="18" s="1"/>
  <c r="O15" i="18"/>
  <c r="Q15" i="18"/>
  <c r="V15" i="18"/>
  <c r="V8" i="18" s="1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20" i="18"/>
  <c r="I20" i="18"/>
  <c r="K20" i="18"/>
  <c r="M20" i="18"/>
  <c r="O20" i="18"/>
  <c r="Q20" i="18"/>
  <c r="V20" i="18"/>
  <c r="G24" i="18"/>
  <c r="I24" i="18"/>
  <c r="I23" i="18" s="1"/>
  <c r="K24" i="18"/>
  <c r="M24" i="18"/>
  <c r="O24" i="18"/>
  <c r="Q24" i="18"/>
  <c r="Q23" i="18" s="1"/>
  <c r="V24" i="18"/>
  <c r="G26" i="18"/>
  <c r="G23" i="18" s="1"/>
  <c r="I26" i="18"/>
  <c r="K26" i="18"/>
  <c r="O26" i="18"/>
  <c r="O23" i="18" s="1"/>
  <c r="Q26" i="18"/>
  <c r="V26" i="18"/>
  <c r="G28" i="18"/>
  <c r="I28" i="18"/>
  <c r="K28" i="18"/>
  <c r="M28" i="18"/>
  <c r="O28" i="18"/>
  <c r="Q28" i="18"/>
  <c r="V28" i="18"/>
  <c r="G30" i="18"/>
  <c r="M30" i="18" s="1"/>
  <c r="I30" i="18"/>
  <c r="K30" i="18"/>
  <c r="K23" i="18" s="1"/>
  <c r="O30" i="18"/>
  <c r="Q30" i="18"/>
  <c r="V30" i="18"/>
  <c r="V23" i="18" s="1"/>
  <c r="G31" i="18"/>
  <c r="I31" i="18"/>
  <c r="K31" i="18"/>
  <c r="M31" i="18"/>
  <c r="O31" i="18"/>
  <c r="Q31" i="18"/>
  <c r="V31" i="18"/>
  <c r="G33" i="18"/>
  <c r="M33" i="18" s="1"/>
  <c r="I33" i="18"/>
  <c r="K33" i="18"/>
  <c r="O33" i="18"/>
  <c r="Q33" i="18"/>
  <c r="V33" i="18"/>
  <c r="G35" i="18"/>
  <c r="I35" i="18"/>
  <c r="K35" i="18"/>
  <c r="M35" i="18"/>
  <c r="O35" i="18"/>
  <c r="Q35" i="18"/>
  <c r="V35" i="18"/>
  <c r="G37" i="18"/>
  <c r="M37" i="18" s="1"/>
  <c r="I37" i="18"/>
  <c r="K37" i="18"/>
  <c r="O37" i="18"/>
  <c r="Q37" i="18"/>
  <c r="V37" i="18"/>
  <c r="G38" i="18"/>
  <c r="I38" i="18"/>
  <c r="K38" i="18"/>
  <c r="M38" i="18"/>
  <c r="O38" i="18"/>
  <c r="Q38" i="18"/>
  <c r="V38" i="18"/>
  <c r="G40" i="18"/>
  <c r="M40" i="18" s="1"/>
  <c r="I40" i="18"/>
  <c r="K40" i="18"/>
  <c r="O40" i="18"/>
  <c r="Q40" i="18"/>
  <c r="V40" i="18"/>
  <c r="G44" i="18"/>
  <c r="I44" i="18"/>
  <c r="K44" i="18"/>
  <c r="M44" i="18"/>
  <c r="O44" i="18"/>
  <c r="Q44" i="18"/>
  <c r="V44" i="18"/>
  <c r="G46" i="18"/>
  <c r="M46" i="18" s="1"/>
  <c r="I46" i="18"/>
  <c r="K46" i="18"/>
  <c r="O46" i="18"/>
  <c r="Q46" i="18"/>
  <c r="V46" i="18"/>
  <c r="G48" i="18"/>
  <c r="I48" i="18"/>
  <c r="K48" i="18"/>
  <c r="M48" i="18"/>
  <c r="O48" i="18"/>
  <c r="Q48" i="18"/>
  <c r="V48" i="18"/>
  <c r="G50" i="18"/>
  <c r="M50" i="18" s="1"/>
  <c r="I50" i="18"/>
  <c r="K50" i="18"/>
  <c r="O50" i="18"/>
  <c r="Q50" i="18"/>
  <c r="V50" i="18"/>
  <c r="G52" i="18"/>
  <c r="I52" i="18"/>
  <c r="K52" i="18"/>
  <c r="M52" i="18"/>
  <c r="O52" i="18"/>
  <c r="Q52" i="18"/>
  <c r="V52" i="18"/>
  <c r="G54" i="18"/>
  <c r="M54" i="18" s="1"/>
  <c r="I54" i="18"/>
  <c r="K54" i="18"/>
  <c r="O54" i="18"/>
  <c r="Q54" i="18"/>
  <c r="V54" i="18"/>
  <c r="G57" i="18"/>
  <c r="M57" i="18" s="1"/>
  <c r="M56" i="18" s="1"/>
  <c r="I57" i="18"/>
  <c r="I56" i="18" s="1"/>
  <c r="K57" i="18"/>
  <c r="K56" i="18" s="1"/>
  <c r="O57" i="18"/>
  <c r="O56" i="18" s="1"/>
  <c r="Q57" i="18"/>
  <c r="Q56" i="18" s="1"/>
  <c r="V57" i="18"/>
  <c r="V56" i="18" s="1"/>
  <c r="G60" i="18"/>
  <c r="I60" i="18"/>
  <c r="K60" i="18"/>
  <c r="M60" i="18"/>
  <c r="O60" i="18"/>
  <c r="Q60" i="18"/>
  <c r="V60" i="18"/>
  <c r="G62" i="18"/>
  <c r="I62" i="18"/>
  <c r="K62" i="18"/>
  <c r="M62" i="18"/>
  <c r="O62" i="18"/>
  <c r="Q62" i="18"/>
  <c r="V62" i="18"/>
  <c r="G63" i="18"/>
  <c r="I63" i="18"/>
  <c r="K63" i="18"/>
  <c r="M63" i="18"/>
  <c r="O63" i="18"/>
  <c r="Q63" i="18"/>
  <c r="V63" i="18"/>
  <c r="G65" i="18"/>
  <c r="G66" i="18"/>
  <c r="I66" i="18"/>
  <c r="I65" i="18" s="1"/>
  <c r="K66" i="18"/>
  <c r="K65" i="18" s="1"/>
  <c r="M66" i="18"/>
  <c r="M65" i="18" s="1"/>
  <c r="O66" i="18"/>
  <c r="Q66" i="18"/>
  <c r="Q65" i="18" s="1"/>
  <c r="V66" i="18"/>
  <c r="V65" i="18" s="1"/>
  <c r="G68" i="18"/>
  <c r="I68" i="18"/>
  <c r="K68" i="18"/>
  <c r="M68" i="18"/>
  <c r="O68" i="18"/>
  <c r="Q68" i="18"/>
  <c r="V68" i="18"/>
  <c r="G70" i="18"/>
  <c r="I70" i="18"/>
  <c r="K70" i="18"/>
  <c r="M70" i="18"/>
  <c r="O70" i="18"/>
  <c r="Q70" i="18"/>
  <c r="V70" i="18"/>
  <c r="G72" i="18"/>
  <c r="M72" i="18" s="1"/>
  <c r="I72" i="18"/>
  <c r="K72" i="18"/>
  <c r="O72" i="18"/>
  <c r="O65" i="18" s="1"/>
  <c r="Q72" i="18"/>
  <c r="V72" i="18"/>
  <c r="G74" i="18"/>
  <c r="I74" i="18"/>
  <c r="K74" i="18"/>
  <c r="M74" i="18"/>
  <c r="O74" i="18"/>
  <c r="Q74" i="18"/>
  <c r="V74" i="18"/>
  <c r="G76" i="18"/>
  <c r="I76" i="18"/>
  <c r="K76" i="18"/>
  <c r="M76" i="18"/>
  <c r="O76" i="18"/>
  <c r="Q76" i="18"/>
  <c r="V76" i="18"/>
  <c r="G77" i="18"/>
  <c r="I77" i="18"/>
  <c r="K77" i="18"/>
  <c r="M77" i="18"/>
  <c r="O77" i="18"/>
  <c r="Q77" i="18"/>
  <c r="V77" i="18"/>
  <c r="G79" i="18"/>
  <c r="G80" i="18"/>
  <c r="I80" i="18"/>
  <c r="I79" i="18" s="1"/>
  <c r="K80" i="18"/>
  <c r="K79" i="18" s="1"/>
  <c r="M80" i="18"/>
  <c r="M79" i="18" s="1"/>
  <c r="O80" i="18"/>
  <c r="Q80" i="18"/>
  <c r="Q79" i="18" s="1"/>
  <c r="V80" i="18"/>
  <c r="V79" i="18" s="1"/>
  <c r="G82" i="18"/>
  <c r="I82" i="18"/>
  <c r="K82" i="18"/>
  <c r="M82" i="18"/>
  <c r="O82" i="18"/>
  <c r="Q82" i="18"/>
  <c r="V82" i="18"/>
  <c r="G84" i="18"/>
  <c r="I84" i="18"/>
  <c r="K84" i="18"/>
  <c r="M84" i="18"/>
  <c r="O84" i="18"/>
  <c r="Q84" i="18"/>
  <c r="V84" i="18"/>
  <c r="G86" i="18"/>
  <c r="M86" i="18" s="1"/>
  <c r="I86" i="18"/>
  <c r="K86" i="18"/>
  <c r="O86" i="18"/>
  <c r="O79" i="18" s="1"/>
  <c r="Q86" i="18"/>
  <c r="V86" i="18"/>
  <c r="G88" i="18"/>
  <c r="I88" i="18"/>
  <c r="K88" i="18"/>
  <c r="M88" i="18"/>
  <c r="O88" i="18"/>
  <c r="Q88" i="18"/>
  <c r="V88" i="18"/>
  <c r="G90" i="18"/>
  <c r="I90" i="18"/>
  <c r="K90" i="18"/>
  <c r="M90" i="18"/>
  <c r="O90" i="18"/>
  <c r="Q90" i="18"/>
  <c r="V90" i="18"/>
  <c r="G91" i="18"/>
  <c r="I91" i="18"/>
  <c r="K91" i="18"/>
  <c r="M91" i="18"/>
  <c r="O91" i="18"/>
  <c r="Q91" i="18"/>
  <c r="V91" i="18"/>
  <c r="G92" i="18"/>
  <c r="O92" i="18"/>
  <c r="G93" i="18"/>
  <c r="M93" i="18" s="1"/>
  <c r="M92" i="18" s="1"/>
  <c r="I93" i="18"/>
  <c r="I92" i="18" s="1"/>
  <c r="K93" i="18"/>
  <c r="K92" i="18" s="1"/>
  <c r="O93" i="18"/>
  <c r="Q93" i="18"/>
  <c r="Q92" i="18" s="1"/>
  <c r="V93" i="18"/>
  <c r="V92" i="18" s="1"/>
  <c r="G94" i="18"/>
  <c r="I94" i="18"/>
  <c r="K94" i="18"/>
  <c r="M94" i="18"/>
  <c r="O94" i="18"/>
  <c r="Q94" i="18"/>
  <c r="V94" i="18"/>
  <c r="K95" i="18"/>
  <c r="V95" i="18"/>
  <c r="G96" i="18"/>
  <c r="M96" i="18" s="1"/>
  <c r="M95" i="18" s="1"/>
  <c r="I96" i="18"/>
  <c r="I95" i="18" s="1"/>
  <c r="K96" i="18"/>
  <c r="O96" i="18"/>
  <c r="O95" i="18" s="1"/>
  <c r="Q96" i="18"/>
  <c r="Q95" i="18" s="1"/>
  <c r="V96" i="18"/>
  <c r="G98" i="18"/>
  <c r="I98" i="18"/>
  <c r="K98" i="18"/>
  <c r="K97" i="18" s="1"/>
  <c r="M98" i="18"/>
  <c r="O98" i="18"/>
  <c r="Q98" i="18"/>
  <c r="V98" i="18"/>
  <c r="V97" i="18" s="1"/>
  <c r="G99" i="18"/>
  <c r="G97" i="18" s="1"/>
  <c r="I99" i="18"/>
  <c r="K99" i="18"/>
  <c r="M99" i="18"/>
  <c r="O99" i="18"/>
  <c r="O97" i="18" s="1"/>
  <c r="Q99" i="18"/>
  <c r="V99" i="18"/>
  <c r="G100" i="18"/>
  <c r="M100" i="18" s="1"/>
  <c r="I100" i="18"/>
  <c r="K100" i="18"/>
  <c r="O100" i="18"/>
  <c r="Q100" i="18"/>
  <c r="V100" i="18"/>
  <c r="G101" i="18"/>
  <c r="M101" i="18" s="1"/>
  <c r="I101" i="18"/>
  <c r="I97" i="18" s="1"/>
  <c r="K101" i="18"/>
  <c r="O101" i="18"/>
  <c r="Q101" i="18"/>
  <c r="Q97" i="18" s="1"/>
  <c r="V101" i="18"/>
  <c r="G102" i="18"/>
  <c r="I102" i="18"/>
  <c r="K102" i="18"/>
  <c r="M102" i="18"/>
  <c r="O102" i="18"/>
  <c r="Q102" i="18"/>
  <c r="V102" i="18"/>
  <c r="G103" i="18"/>
  <c r="I103" i="18"/>
  <c r="K103" i="18"/>
  <c r="M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I106" i="18"/>
  <c r="K106" i="18"/>
  <c r="M106" i="18"/>
  <c r="O106" i="18"/>
  <c r="Q106" i="18"/>
  <c r="V106" i="18"/>
  <c r="G107" i="18"/>
  <c r="I107" i="18"/>
  <c r="K107" i="18"/>
  <c r="M107" i="18"/>
  <c r="O107" i="18"/>
  <c r="Q107" i="18"/>
  <c r="V107" i="18"/>
  <c r="G108" i="18"/>
  <c r="M108" i="18" s="1"/>
  <c r="I108" i="18"/>
  <c r="K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I110" i="18"/>
  <c r="K110" i="18"/>
  <c r="M110" i="18"/>
  <c r="O110" i="18"/>
  <c r="Q110" i="18"/>
  <c r="V110" i="18"/>
  <c r="G111" i="18"/>
  <c r="I111" i="18"/>
  <c r="K111" i="18"/>
  <c r="M111" i="18"/>
  <c r="O111" i="18"/>
  <c r="Q111" i="18"/>
  <c r="V111" i="18"/>
  <c r="G112" i="18"/>
  <c r="M112" i="18" s="1"/>
  <c r="I112" i="18"/>
  <c r="K112" i="18"/>
  <c r="O112" i="18"/>
  <c r="Q112" i="18"/>
  <c r="V112" i="18"/>
  <c r="G114" i="18"/>
  <c r="I114" i="18"/>
  <c r="K114" i="18"/>
  <c r="K113" i="18" s="1"/>
  <c r="M114" i="18"/>
  <c r="O114" i="18"/>
  <c r="Q114" i="18"/>
  <c r="V114" i="18"/>
  <c r="V113" i="18" s="1"/>
  <c r="G115" i="18"/>
  <c r="G113" i="18" s="1"/>
  <c r="I115" i="18"/>
  <c r="K115" i="18"/>
  <c r="M115" i="18"/>
  <c r="O115" i="18"/>
  <c r="O113" i="18" s="1"/>
  <c r="Q115" i="18"/>
  <c r="V115" i="18"/>
  <c r="G116" i="18"/>
  <c r="M116" i="18" s="1"/>
  <c r="I116" i="18"/>
  <c r="K116" i="18"/>
  <c r="O116" i="18"/>
  <c r="Q116" i="18"/>
  <c r="V116" i="18"/>
  <c r="G117" i="18"/>
  <c r="M117" i="18" s="1"/>
  <c r="I117" i="18"/>
  <c r="I113" i="18" s="1"/>
  <c r="K117" i="18"/>
  <c r="O117" i="18"/>
  <c r="Q117" i="18"/>
  <c r="Q113" i="18" s="1"/>
  <c r="V117" i="18"/>
  <c r="G118" i="18"/>
  <c r="I118" i="18"/>
  <c r="K118" i="18"/>
  <c r="M118" i="18"/>
  <c r="O118" i="18"/>
  <c r="Q118" i="18"/>
  <c r="V118" i="18"/>
  <c r="G119" i="18"/>
  <c r="I119" i="18"/>
  <c r="K119" i="18"/>
  <c r="M119" i="18"/>
  <c r="O119" i="18"/>
  <c r="Q119" i="18"/>
  <c r="V119" i="18"/>
  <c r="G120" i="18"/>
  <c r="M120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I122" i="18"/>
  <c r="K122" i="18"/>
  <c r="M122" i="18"/>
  <c r="O122" i="18"/>
  <c r="Q122" i="18"/>
  <c r="V122" i="18"/>
  <c r="G123" i="18"/>
  <c r="I123" i="18"/>
  <c r="K123" i="18"/>
  <c r="M123" i="18"/>
  <c r="O123" i="18"/>
  <c r="Q123" i="18"/>
  <c r="V123" i="18"/>
  <c r="AE125" i="18"/>
  <c r="G81" i="17"/>
  <c r="G9" i="17"/>
  <c r="I9" i="17"/>
  <c r="I8" i="17" s="1"/>
  <c r="K9" i="17"/>
  <c r="M9" i="17"/>
  <c r="O9" i="17"/>
  <c r="Q9" i="17"/>
  <c r="Q8" i="17" s="1"/>
  <c r="V9" i="17"/>
  <c r="G10" i="17"/>
  <c r="G8" i="17" s="1"/>
  <c r="I10" i="17"/>
  <c r="K10" i="17"/>
  <c r="O10" i="17"/>
  <c r="O8" i="17" s="1"/>
  <c r="Q10" i="17"/>
  <c r="V10" i="17"/>
  <c r="G11" i="17"/>
  <c r="I11" i="17"/>
  <c r="K11" i="17"/>
  <c r="M11" i="17"/>
  <c r="O11" i="17"/>
  <c r="Q11" i="17"/>
  <c r="V11" i="17"/>
  <c r="G12" i="17"/>
  <c r="M12" i="17" s="1"/>
  <c r="I12" i="17"/>
  <c r="K12" i="17"/>
  <c r="K8" i="17" s="1"/>
  <c r="O12" i="17"/>
  <c r="Q12" i="17"/>
  <c r="V12" i="17"/>
  <c r="V8" i="17" s="1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I31" i="17"/>
  <c r="K31" i="17"/>
  <c r="M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I37" i="17"/>
  <c r="K37" i="17"/>
  <c r="M37" i="17"/>
  <c r="O37" i="17"/>
  <c r="Q37" i="17"/>
  <c r="V37" i="17"/>
  <c r="G38" i="17"/>
  <c r="M38" i="17" s="1"/>
  <c r="I38" i="17"/>
  <c r="K38" i="17"/>
  <c r="O38" i="17"/>
  <c r="Q38" i="17"/>
  <c r="V38" i="17"/>
  <c r="G39" i="17"/>
  <c r="I39" i="17"/>
  <c r="K39" i="17"/>
  <c r="M39" i="17"/>
  <c r="O39" i="17"/>
  <c r="Q39" i="17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47" i="17"/>
  <c r="I47" i="17"/>
  <c r="K47" i="17"/>
  <c r="M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M52" i="17" s="1"/>
  <c r="I52" i="17"/>
  <c r="K52" i="17"/>
  <c r="O52" i="17"/>
  <c r="Q52" i="17"/>
  <c r="V52" i="17"/>
  <c r="G53" i="17"/>
  <c r="I53" i="17"/>
  <c r="K53" i="17"/>
  <c r="M53" i="17"/>
  <c r="O53" i="17"/>
  <c r="Q53" i="17"/>
  <c r="V53" i="17"/>
  <c r="G54" i="17"/>
  <c r="M54" i="17" s="1"/>
  <c r="I54" i="17"/>
  <c r="K54" i="17"/>
  <c r="O54" i="17"/>
  <c r="Q54" i="17"/>
  <c r="V54" i="17"/>
  <c r="G55" i="17"/>
  <c r="I55" i="17"/>
  <c r="K55" i="17"/>
  <c r="M55" i="17"/>
  <c r="O55" i="17"/>
  <c r="Q55" i="17"/>
  <c r="V55" i="17"/>
  <c r="G56" i="17"/>
  <c r="M56" i="17" s="1"/>
  <c r="I56" i="17"/>
  <c r="K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I59" i="17"/>
  <c r="K59" i="17"/>
  <c r="M59" i="17"/>
  <c r="O59" i="17"/>
  <c r="Q59" i="17"/>
  <c r="V59" i="17"/>
  <c r="G61" i="17"/>
  <c r="I61" i="17"/>
  <c r="I60" i="17" s="1"/>
  <c r="K61" i="17"/>
  <c r="M61" i="17"/>
  <c r="O61" i="17"/>
  <c r="Q61" i="17"/>
  <c r="Q60" i="17" s="1"/>
  <c r="V61" i="17"/>
  <c r="G63" i="17"/>
  <c r="G60" i="17" s="1"/>
  <c r="I63" i="17"/>
  <c r="K63" i="17"/>
  <c r="O63" i="17"/>
  <c r="O60" i="17" s="1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K60" i="17" s="1"/>
  <c r="O65" i="17"/>
  <c r="Q65" i="17"/>
  <c r="V65" i="17"/>
  <c r="V60" i="17" s="1"/>
  <c r="G66" i="17"/>
  <c r="I66" i="17"/>
  <c r="K66" i="17"/>
  <c r="M66" i="17"/>
  <c r="O66" i="17"/>
  <c r="Q66" i="17"/>
  <c r="V66" i="17"/>
  <c r="G68" i="17"/>
  <c r="M68" i="17" s="1"/>
  <c r="I68" i="17"/>
  <c r="K68" i="17"/>
  <c r="O68" i="17"/>
  <c r="Q68" i="17"/>
  <c r="V68" i="17"/>
  <c r="I69" i="17"/>
  <c r="Q69" i="17"/>
  <c r="G70" i="17"/>
  <c r="G69" i="17" s="1"/>
  <c r="I70" i="17"/>
  <c r="K70" i="17"/>
  <c r="K69" i="17" s="1"/>
  <c r="O70" i="17"/>
  <c r="O69" i="17" s="1"/>
  <c r="Q70" i="17"/>
  <c r="V70" i="17"/>
  <c r="V69" i="17" s="1"/>
  <c r="G71" i="17"/>
  <c r="I71" i="17"/>
  <c r="K71" i="17"/>
  <c r="M71" i="17"/>
  <c r="O71" i="17"/>
  <c r="Q71" i="17"/>
  <c r="V71" i="17"/>
  <c r="G72" i="17"/>
  <c r="G73" i="17"/>
  <c r="I73" i="17"/>
  <c r="I72" i="17" s="1"/>
  <c r="K73" i="17"/>
  <c r="M73" i="17"/>
  <c r="O73" i="17"/>
  <c r="Q73" i="17"/>
  <c r="Q72" i="17" s="1"/>
  <c r="V73" i="17"/>
  <c r="G74" i="17"/>
  <c r="M74" i="17" s="1"/>
  <c r="I74" i="17"/>
  <c r="K74" i="17"/>
  <c r="K72" i="17" s="1"/>
  <c r="O74" i="17"/>
  <c r="Q74" i="17"/>
  <c r="V74" i="17"/>
  <c r="V72" i="17" s="1"/>
  <c r="G75" i="17"/>
  <c r="I75" i="17"/>
  <c r="K75" i="17"/>
  <c r="M75" i="17"/>
  <c r="O75" i="17"/>
  <c r="Q75" i="17"/>
  <c r="V75" i="17"/>
  <c r="G76" i="17"/>
  <c r="M76" i="17" s="1"/>
  <c r="I76" i="17"/>
  <c r="K76" i="17"/>
  <c r="O76" i="17"/>
  <c r="O72" i="17" s="1"/>
  <c r="Q76" i="17"/>
  <c r="V76" i="17"/>
  <c r="G77" i="17"/>
  <c r="I77" i="17"/>
  <c r="K77" i="17"/>
  <c r="M77" i="17"/>
  <c r="O77" i="17"/>
  <c r="Q77" i="17"/>
  <c r="V77" i="17"/>
  <c r="G78" i="17"/>
  <c r="M78" i="17" s="1"/>
  <c r="I78" i="17"/>
  <c r="K78" i="17"/>
  <c r="O78" i="17"/>
  <c r="Q78" i="17"/>
  <c r="V78" i="17"/>
  <c r="G79" i="17"/>
  <c r="I79" i="17"/>
  <c r="K79" i="17"/>
  <c r="M79" i="17"/>
  <c r="O79" i="17"/>
  <c r="Q79" i="17"/>
  <c r="V79" i="17"/>
  <c r="AE81" i="17"/>
  <c r="G180" i="16"/>
  <c r="BA176" i="16"/>
  <c r="BA174" i="16"/>
  <c r="BA21" i="16"/>
  <c r="G9" i="16"/>
  <c r="AF180" i="16" s="1"/>
  <c r="I9" i="16"/>
  <c r="K9" i="16"/>
  <c r="K8" i="16" s="1"/>
  <c r="O9" i="16"/>
  <c r="O8" i="16" s="1"/>
  <c r="Q9" i="16"/>
  <c r="V9" i="16"/>
  <c r="V8" i="16" s="1"/>
  <c r="G12" i="16"/>
  <c r="I12" i="16"/>
  <c r="I8" i="16" s="1"/>
  <c r="K12" i="16"/>
  <c r="M12" i="16"/>
  <c r="O12" i="16"/>
  <c r="Q12" i="16"/>
  <c r="Q8" i="16" s="1"/>
  <c r="V12" i="16"/>
  <c r="G14" i="16"/>
  <c r="M14" i="16" s="1"/>
  <c r="I14" i="16"/>
  <c r="K14" i="16"/>
  <c r="O14" i="16"/>
  <c r="Q14" i="16"/>
  <c r="V14" i="16"/>
  <c r="G16" i="16"/>
  <c r="I16" i="16"/>
  <c r="K16" i="16"/>
  <c r="M16" i="16"/>
  <c r="O16" i="16"/>
  <c r="Q16" i="16"/>
  <c r="V16" i="16"/>
  <c r="G20" i="16"/>
  <c r="I20" i="16"/>
  <c r="I19" i="16" s="1"/>
  <c r="K20" i="16"/>
  <c r="M20" i="16"/>
  <c r="O20" i="16"/>
  <c r="Q20" i="16"/>
  <c r="Q19" i="16" s="1"/>
  <c r="V20" i="16"/>
  <c r="G22" i="16"/>
  <c r="M22" i="16" s="1"/>
  <c r="I22" i="16"/>
  <c r="K22" i="16"/>
  <c r="K19" i="16" s="1"/>
  <c r="O22" i="16"/>
  <c r="Q22" i="16"/>
  <c r="V22" i="16"/>
  <c r="V19" i="16" s="1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O19" i="16" s="1"/>
  <c r="Q24" i="16"/>
  <c r="V24" i="16"/>
  <c r="G27" i="16"/>
  <c r="I27" i="16"/>
  <c r="K27" i="16"/>
  <c r="M27" i="16"/>
  <c r="O27" i="16"/>
  <c r="Q27" i="16"/>
  <c r="V27" i="16"/>
  <c r="G30" i="16"/>
  <c r="I30" i="16"/>
  <c r="I29" i="16" s="1"/>
  <c r="K30" i="16"/>
  <c r="M30" i="16"/>
  <c r="O30" i="16"/>
  <c r="Q30" i="16"/>
  <c r="Q29" i="16" s="1"/>
  <c r="V30" i="16"/>
  <c r="G32" i="16"/>
  <c r="G29" i="16" s="1"/>
  <c r="I32" i="16"/>
  <c r="K32" i="16"/>
  <c r="O32" i="16"/>
  <c r="O29" i="16" s="1"/>
  <c r="Q32" i="16"/>
  <c r="V32" i="16"/>
  <c r="G34" i="16"/>
  <c r="I34" i="16"/>
  <c r="K34" i="16"/>
  <c r="M34" i="16"/>
  <c r="O34" i="16"/>
  <c r="Q34" i="16"/>
  <c r="V34" i="16"/>
  <c r="G36" i="16"/>
  <c r="M36" i="16" s="1"/>
  <c r="I36" i="16"/>
  <c r="K36" i="16"/>
  <c r="K29" i="16" s="1"/>
  <c r="O36" i="16"/>
  <c r="Q36" i="16"/>
  <c r="V36" i="16"/>
  <c r="V29" i="16" s="1"/>
  <c r="G38" i="16"/>
  <c r="I38" i="16"/>
  <c r="K38" i="16"/>
  <c r="M38" i="16"/>
  <c r="O38" i="16"/>
  <c r="Q38" i="16"/>
  <c r="V38" i="16"/>
  <c r="G40" i="16"/>
  <c r="K40" i="16"/>
  <c r="O40" i="16"/>
  <c r="V40" i="16"/>
  <c r="G41" i="16"/>
  <c r="I41" i="16"/>
  <c r="I40" i="16" s="1"/>
  <c r="K41" i="16"/>
  <c r="M41" i="16"/>
  <c r="M40" i="16" s="1"/>
  <c r="O41" i="16"/>
  <c r="Q41" i="16"/>
  <c r="Q40" i="16" s="1"/>
  <c r="V41" i="16"/>
  <c r="K43" i="16"/>
  <c r="V43" i="16"/>
  <c r="G44" i="16"/>
  <c r="I44" i="16"/>
  <c r="I43" i="16" s="1"/>
  <c r="K44" i="16"/>
  <c r="M44" i="16"/>
  <c r="O44" i="16"/>
  <c r="Q44" i="16"/>
  <c r="Q43" i="16" s="1"/>
  <c r="V44" i="16"/>
  <c r="G46" i="16"/>
  <c r="G43" i="16" s="1"/>
  <c r="I46" i="16"/>
  <c r="K46" i="16"/>
  <c r="O46" i="16"/>
  <c r="O43" i="16" s="1"/>
  <c r="Q46" i="16"/>
  <c r="V46" i="16"/>
  <c r="G47" i="16"/>
  <c r="I47" i="16"/>
  <c r="K47" i="16"/>
  <c r="M47" i="16"/>
  <c r="O47" i="16"/>
  <c r="Q47" i="16"/>
  <c r="V47" i="16"/>
  <c r="G50" i="16"/>
  <c r="I50" i="16"/>
  <c r="I49" i="16" s="1"/>
  <c r="K50" i="16"/>
  <c r="M50" i="16"/>
  <c r="O50" i="16"/>
  <c r="Q50" i="16"/>
  <c r="Q49" i="16" s="1"/>
  <c r="V50" i="16"/>
  <c r="G51" i="16"/>
  <c r="G49" i="16" s="1"/>
  <c r="I51" i="16"/>
  <c r="K51" i="16"/>
  <c r="O51" i="16"/>
  <c r="O49" i="16" s="1"/>
  <c r="Q51" i="16"/>
  <c r="V51" i="16"/>
  <c r="G52" i="16"/>
  <c r="I52" i="16"/>
  <c r="K52" i="16"/>
  <c r="M52" i="16"/>
  <c r="O52" i="16"/>
  <c r="Q52" i="16"/>
  <c r="V52" i="16"/>
  <c r="G53" i="16"/>
  <c r="M53" i="16" s="1"/>
  <c r="I53" i="16"/>
  <c r="K53" i="16"/>
  <c r="K49" i="16" s="1"/>
  <c r="O53" i="16"/>
  <c r="Q53" i="16"/>
  <c r="V53" i="16"/>
  <c r="V49" i="16" s="1"/>
  <c r="G55" i="16"/>
  <c r="I55" i="16"/>
  <c r="K55" i="16"/>
  <c r="M55" i="16"/>
  <c r="O55" i="16"/>
  <c r="Q55" i="16"/>
  <c r="V55" i="16"/>
  <c r="G58" i="16"/>
  <c r="M58" i="16" s="1"/>
  <c r="I58" i="16"/>
  <c r="K58" i="16"/>
  <c r="O58" i="16"/>
  <c r="Q58" i="16"/>
  <c r="V58" i="16"/>
  <c r="G61" i="16"/>
  <c r="I61" i="16"/>
  <c r="K61" i="16"/>
  <c r="M61" i="16"/>
  <c r="O61" i="16"/>
  <c r="Q61" i="16"/>
  <c r="V61" i="16"/>
  <c r="G64" i="16"/>
  <c r="M64" i="16" s="1"/>
  <c r="I64" i="16"/>
  <c r="K64" i="16"/>
  <c r="O64" i="16"/>
  <c r="Q64" i="16"/>
  <c r="V64" i="16"/>
  <c r="G68" i="16"/>
  <c r="I68" i="16"/>
  <c r="K68" i="16"/>
  <c r="M68" i="16"/>
  <c r="O68" i="16"/>
  <c r="Q68" i="16"/>
  <c r="V68" i="16"/>
  <c r="G70" i="16"/>
  <c r="M70" i="16" s="1"/>
  <c r="I70" i="16"/>
  <c r="K70" i="16"/>
  <c r="O70" i="16"/>
  <c r="Q70" i="16"/>
  <c r="V70" i="16"/>
  <c r="G72" i="16"/>
  <c r="I72" i="16"/>
  <c r="K72" i="16"/>
  <c r="M72" i="16"/>
  <c r="O72" i="16"/>
  <c r="Q72" i="16"/>
  <c r="V72" i="16"/>
  <c r="G74" i="16"/>
  <c r="M74" i="16" s="1"/>
  <c r="I74" i="16"/>
  <c r="K74" i="16"/>
  <c r="O74" i="16"/>
  <c r="Q74" i="16"/>
  <c r="V74" i="16"/>
  <c r="G75" i="16"/>
  <c r="I75" i="16"/>
  <c r="K75" i="16"/>
  <c r="M75" i="16"/>
  <c r="O75" i="16"/>
  <c r="Q75" i="16"/>
  <c r="V75" i="16"/>
  <c r="G76" i="16"/>
  <c r="M76" i="16" s="1"/>
  <c r="I76" i="16"/>
  <c r="K76" i="16"/>
  <c r="O76" i="16"/>
  <c r="Q76" i="16"/>
  <c r="V76" i="16"/>
  <c r="G79" i="16"/>
  <c r="I79" i="16"/>
  <c r="K79" i="16"/>
  <c r="M79" i="16"/>
  <c r="O79" i="16"/>
  <c r="Q79" i="16"/>
  <c r="V79" i="16"/>
  <c r="G81" i="16"/>
  <c r="M81" i="16" s="1"/>
  <c r="I81" i="16"/>
  <c r="K81" i="16"/>
  <c r="O81" i="16"/>
  <c r="Q81" i="16"/>
  <c r="V81" i="16"/>
  <c r="G83" i="16"/>
  <c r="I83" i="16"/>
  <c r="K83" i="16"/>
  <c r="M83" i="16"/>
  <c r="O83" i="16"/>
  <c r="Q83" i="16"/>
  <c r="V83" i="16"/>
  <c r="G85" i="16"/>
  <c r="M85" i="16" s="1"/>
  <c r="I85" i="16"/>
  <c r="K85" i="16"/>
  <c r="O85" i="16"/>
  <c r="Q85" i="16"/>
  <c r="V85" i="16"/>
  <c r="G90" i="16"/>
  <c r="I90" i="16"/>
  <c r="K90" i="16"/>
  <c r="M90" i="16"/>
  <c r="O90" i="16"/>
  <c r="Q90" i="16"/>
  <c r="V90" i="16"/>
  <c r="G91" i="16"/>
  <c r="M91" i="16" s="1"/>
  <c r="I91" i="16"/>
  <c r="K91" i="16"/>
  <c r="O91" i="16"/>
  <c r="Q91" i="16"/>
  <c r="V91" i="16"/>
  <c r="G93" i="16"/>
  <c r="I93" i="16"/>
  <c r="K93" i="16"/>
  <c r="M93" i="16"/>
  <c r="O93" i="16"/>
  <c r="Q93" i="16"/>
  <c r="V93" i="16"/>
  <c r="G94" i="16"/>
  <c r="M94" i="16" s="1"/>
  <c r="I94" i="16"/>
  <c r="K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7" i="16"/>
  <c r="I97" i="16"/>
  <c r="K97" i="16"/>
  <c r="M97" i="16"/>
  <c r="O97" i="16"/>
  <c r="Q97" i="16"/>
  <c r="V97" i="16"/>
  <c r="G98" i="16"/>
  <c r="M98" i="16" s="1"/>
  <c r="I98" i="16"/>
  <c r="K98" i="16"/>
  <c r="O98" i="16"/>
  <c r="Q98" i="16"/>
  <c r="V98" i="16"/>
  <c r="G101" i="16"/>
  <c r="G100" i="16" s="1"/>
  <c r="I101" i="16"/>
  <c r="K101" i="16"/>
  <c r="K100" i="16" s="1"/>
  <c r="O101" i="16"/>
  <c r="O100" i="16" s="1"/>
  <c r="Q101" i="16"/>
  <c r="V101" i="16"/>
  <c r="V100" i="16" s="1"/>
  <c r="G103" i="16"/>
  <c r="I103" i="16"/>
  <c r="K103" i="16"/>
  <c r="M103" i="16"/>
  <c r="O103" i="16"/>
  <c r="Q103" i="16"/>
  <c r="V103" i="16"/>
  <c r="G105" i="16"/>
  <c r="M105" i="16" s="1"/>
  <c r="I105" i="16"/>
  <c r="K105" i="16"/>
  <c r="O105" i="16"/>
  <c r="Q105" i="16"/>
  <c r="V105" i="16"/>
  <c r="G107" i="16"/>
  <c r="I107" i="16"/>
  <c r="I100" i="16" s="1"/>
  <c r="K107" i="16"/>
  <c r="M107" i="16"/>
  <c r="O107" i="16"/>
  <c r="Q107" i="16"/>
  <c r="Q100" i="16" s="1"/>
  <c r="V107" i="16"/>
  <c r="G109" i="16"/>
  <c r="M109" i="16" s="1"/>
  <c r="I109" i="16"/>
  <c r="K109" i="16"/>
  <c r="O109" i="16"/>
  <c r="Q109" i="16"/>
  <c r="V109" i="16"/>
  <c r="G110" i="16"/>
  <c r="I110" i="16"/>
  <c r="K110" i="16"/>
  <c r="M110" i="16"/>
  <c r="O110" i="16"/>
  <c r="Q110" i="16"/>
  <c r="V110" i="16"/>
  <c r="G111" i="16"/>
  <c r="M111" i="16" s="1"/>
  <c r="I111" i="16"/>
  <c r="K111" i="16"/>
  <c r="O111" i="16"/>
  <c r="Q111" i="16"/>
  <c r="V111" i="16"/>
  <c r="G112" i="16"/>
  <c r="I112" i="16"/>
  <c r="K112" i="16"/>
  <c r="M112" i="16"/>
  <c r="O112" i="16"/>
  <c r="Q112" i="16"/>
  <c r="V112" i="16"/>
  <c r="G115" i="16"/>
  <c r="M115" i="16" s="1"/>
  <c r="I115" i="16"/>
  <c r="K115" i="16"/>
  <c r="O115" i="16"/>
  <c r="Q115" i="16"/>
  <c r="V115" i="16"/>
  <c r="G118" i="16"/>
  <c r="I118" i="16"/>
  <c r="K118" i="16"/>
  <c r="M118" i="16"/>
  <c r="O118" i="16"/>
  <c r="Q118" i="16"/>
  <c r="V118" i="16"/>
  <c r="G120" i="16"/>
  <c r="M120" i="16" s="1"/>
  <c r="I120" i="16"/>
  <c r="K120" i="16"/>
  <c r="O120" i="16"/>
  <c r="Q120" i="16"/>
  <c r="V120" i="16"/>
  <c r="G122" i="16"/>
  <c r="I122" i="16"/>
  <c r="K122" i="16"/>
  <c r="M122" i="16"/>
  <c r="O122" i="16"/>
  <c r="Q122" i="16"/>
  <c r="V122" i="16"/>
  <c r="G124" i="16"/>
  <c r="M124" i="16" s="1"/>
  <c r="I124" i="16"/>
  <c r="K124" i="16"/>
  <c r="O124" i="16"/>
  <c r="Q124" i="16"/>
  <c r="V124" i="16"/>
  <c r="G126" i="16"/>
  <c r="I126" i="16"/>
  <c r="K126" i="16"/>
  <c r="M126" i="16"/>
  <c r="O126" i="16"/>
  <c r="Q126" i="16"/>
  <c r="V126" i="16"/>
  <c r="G127" i="16"/>
  <c r="M127" i="16" s="1"/>
  <c r="I127" i="16"/>
  <c r="K127" i="16"/>
  <c r="O127" i="16"/>
  <c r="Q127" i="16"/>
  <c r="V127" i="16"/>
  <c r="G128" i="16"/>
  <c r="I128" i="16"/>
  <c r="K128" i="16"/>
  <c r="M128" i="16"/>
  <c r="O128" i="16"/>
  <c r="Q128" i="16"/>
  <c r="V128" i="16"/>
  <c r="G130" i="16"/>
  <c r="M130" i="16" s="1"/>
  <c r="I130" i="16"/>
  <c r="K130" i="16"/>
  <c r="O130" i="16"/>
  <c r="Q130" i="16"/>
  <c r="V130" i="16"/>
  <c r="G131" i="16"/>
  <c r="I131" i="16"/>
  <c r="K131" i="16"/>
  <c r="M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I133" i="16"/>
  <c r="K133" i="16"/>
  <c r="M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I135" i="16"/>
  <c r="K135" i="16"/>
  <c r="M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I137" i="16"/>
  <c r="K137" i="16"/>
  <c r="M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I139" i="16"/>
  <c r="K139" i="16"/>
  <c r="M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I141" i="16"/>
  <c r="K141" i="16"/>
  <c r="M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I143" i="16"/>
  <c r="K143" i="16"/>
  <c r="M143" i="16"/>
  <c r="O143" i="16"/>
  <c r="Q143" i="16"/>
  <c r="V143" i="16"/>
  <c r="G144" i="16"/>
  <c r="M144" i="16" s="1"/>
  <c r="I144" i="16"/>
  <c r="K144" i="16"/>
  <c r="O144" i="16"/>
  <c r="Q144" i="16"/>
  <c r="V144" i="16"/>
  <c r="G147" i="16"/>
  <c r="I147" i="16"/>
  <c r="K147" i="16"/>
  <c r="M147" i="16"/>
  <c r="O147" i="16"/>
  <c r="Q147" i="16"/>
  <c r="V147" i="16"/>
  <c r="G149" i="16"/>
  <c r="M149" i="16" s="1"/>
  <c r="I149" i="16"/>
  <c r="K149" i="16"/>
  <c r="O149" i="16"/>
  <c r="Q149" i="16"/>
  <c r="V149" i="16"/>
  <c r="G150" i="16"/>
  <c r="I150" i="16"/>
  <c r="K150" i="16"/>
  <c r="M150" i="16"/>
  <c r="O150" i="16"/>
  <c r="Q150" i="16"/>
  <c r="V150" i="16"/>
  <c r="G152" i="16"/>
  <c r="G153" i="16"/>
  <c r="I153" i="16"/>
  <c r="I152" i="16" s="1"/>
  <c r="K153" i="16"/>
  <c r="M153" i="16"/>
  <c r="O153" i="16"/>
  <c r="Q153" i="16"/>
  <c r="Q152" i="16" s="1"/>
  <c r="V153" i="16"/>
  <c r="G154" i="16"/>
  <c r="M154" i="16" s="1"/>
  <c r="I154" i="16"/>
  <c r="K154" i="16"/>
  <c r="K152" i="16" s="1"/>
  <c r="O154" i="16"/>
  <c r="Q154" i="16"/>
  <c r="V154" i="16"/>
  <c r="V152" i="16" s="1"/>
  <c r="G156" i="16"/>
  <c r="I156" i="16"/>
  <c r="K156" i="16"/>
  <c r="M156" i="16"/>
  <c r="O156" i="16"/>
  <c r="Q156" i="16"/>
  <c r="V156" i="16"/>
  <c r="G158" i="16"/>
  <c r="M158" i="16" s="1"/>
  <c r="I158" i="16"/>
  <c r="K158" i="16"/>
  <c r="O158" i="16"/>
  <c r="O152" i="16" s="1"/>
  <c r="Q158" i="16"/>
  <c r="V158" i="16"/>
  <c r="G159" i="16"/>
  <c r="I159" i="16"/>
  <c r="K159" i="16"/>
  <c r="M159" i="16"/>
  <c r="O159" i="16"/>
  <c r="Q159" i="16"/>
  <c r="V159" i="16"/>
  <c r="G160" i="16"/>
  <c r="M160" i="16" s="1"/>
  <c r="I160" i="16"/>
  <c r="K160" i="16"/>
  <c r="O160" i="16"/>
  <c r="Q160" i="16"/>
  <c r="V160" i="16"/>
  <c r="G163" i="16"/>
  <c r="M163" i="16" s="1"/>
  <c r="M162" i="16" s="1"/>
  <c r="I163" i="16"/>
  <c r="K163" i="16"/>
  <c r="K162" i="16" s="1"/>
  <c r="O163" i="16"/>
  <c r="O162" i="16" s="1"/>
  <c r="Q163" i="16"/>
  <c r="V163" i="16"/>
  <c r="V162" i="16" s="1"/>
  <c r="G164" i="16"/>
  <c r="I164" i="16"/>
  <c r="I162" i="16" s="1"/>
  <c r="K164" i="16"/>
  <c r="M164" i="16"/>
  <c r="O164" i="16"/>
  <c r="Q164" i="16"/>
  <c r="Q162" i="16" s="1"/>
  <c r="V164" i="16"/>
  <c r="G166" i="16"/>
  <c r="M166" i="16" s="1"/>
  <c r="I166" i="16"/>
  <c r="K166" i="16"/>
  <c r="O166" i="16"/>
  <c r="Q166" i="16"/>
  <c r="V166" i="16"/>
  <c r="G169" i="16"/>
  <c r="M169" i="16" s="1"/>
  <c r="I169" i="16"/>
  <c r="K169" i="16"/>
  <c r="K168" i="16" s="1"/>
  <c r="O169" i="16"/>
  <c r="O168" i="16" s="1"/>
  <c r="Q169" i="16"/>
  <c r="V169" i="16"/>
  <c r="V168" i="16" s="1"/>
  <c r="G170" i="16"/>
  <c r="I170" i="16"/>
  <c r="I168" i="16" s="1"/>
  <c r="K170" i="16"/>
  <c r="M170" i="16"/>
  <c r="O170" i="16"/>
  <c r="Q170" i="16"/>
  <c r="Q168" i="16" s="1"/>
  <c r="V170" i="16"/>
  <c r="G171" i="16"/>
  <c r="M171" i="16" s="1"/>
  <c r="I171" i="16"/>
  <c r="K171" i="16"/>
  <c r="O171" i="16"/>
  <c r="Q171" i="16"/>
  <c r="V171" i="16"/>
  <c r="G172" i="16"/>
  <c r="I172" i="16"/>
  <c r="K172" i="16"/>
  <c r="M172" i="16"/>
  <c r="O172" i="16"/>
  <c r="Q172" i="16"/>
  <c r="V172" i="16"/>
  <c r="G173" i="16"/>
  <c r="M173" i="16" s="1"/>
  <c r="I173" i="16"/>
  <c r="K173" i="16"/>
  <c r="O173" i="16"/>
  <c r="Q173" i="16"/>
  <c r="V173" i="16"/>
  <c r="G175" i="16"/>
  <c r="I175" i="16"/>
  <c r="K175" i="16"/>
  <c r="M175" i="16"/>
  <c r="O175" i="16"/>
  <c r="Q175" i="16"/>
  <c r="V175" i="16"/>
  <c r="G177" i="16"/>
  <c r="M177" i="16" s="1"/>
  <c r="I177" i="16"/>
  <c r="K177" i="16"/>
  <c r="O177" i="16"/>
  <c r="Q177" i="16"/>
  <c r="V177" i="16"/>
  <c r="AE180" i="16"/>
  <c r="G328" i="15"/>
  <c r="G9" i="15"/>
  <c r="I9" i="15"/>
  <c r="K9" i="15"/>
  <c r="M9" i="15"/>
  <c r="O9" i="15"/>
  <c r="Q9" i="15"/>
  <c r="V9" i="15"/>
  <c r="G10" i="15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K8" i="15" s="1"/>
  <c r="O12" i="15"/>
  <c r="Q12" i="15"/>
  <c r="V12" i="15"/>
  <c r="V8" i="15" s="1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I18" i="15"/>
  <c r="Q18" i="15"/>
  <c r="G19" i="15"/>
  <c r="I19" i="15"/>
  <c r="K19" i="15"/>
  <c r="K18" i="15" s="1"/>
  <c r="O19" i="15"/>
  <c r="O18" i="15" s="1"/>
  <c r="Q19" i="15"/>
  <c r="V19" i="15"/>
  <c r="V18" i="15" s="1"/>
  <c r="G21" i="15"/>
  <c r="I21" i="15"/>
  <c r="K21" i="15"/>
  <c r="O21" i="15"/>
  <c r="Q21" i="15"/>
  <c r="V21" i="15"/>
  <c r="G22" i="15"/>
  <c r="I22" i="15"/>
  <c r="K22" i="15"/>
  <c r="M22" i="15"/>
  <c r="O22" i="15"/>
  <c r="Q22" i="15"/>
  <c r="V22" i="15"/>
  <c r="G24" i="15"/>
  <c r="M24" i="15" s="1"/>
  <c r="I24" i="15"/>
  <c r="K24" i="15"/>
  <c r="O24" i="15"/>
  <c r="Q24" i="15"/>
  <c r="V24" i="15"/>
  <c r="G25" i="15"/>
  <c r="I25" i="15"/>
  <c r="I20" i="15" s="1"/>
  <c r="K25" i="15"/>
  <c r="M25" i="15"/>
  <c r="O25" i="15"/>
  <c r="Q25" i="15"/>
  <c r="Q20" i="15" s="1"/>
  <c r="V25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6" i="15"/>
  <c r="G37" i="15"/>
  <c r="I37" i="15"/>
  <c r="K37" i="15"/>
  <c r="M37" i="15"/>
  <c r="O37" i="15"/>
  <c r="Q37" i="15"/>
  <c r="V37" i="15"/>
  <c r="G41" i="15"/>
  <c r="M41" i="15" s="1"/>
  <c r="I41" i="15"/>
  <c r="K41" i="15"/>
  <c r="O41" i="15"/>
  <c r="Q41" i="15"/>
  <c r="V41" i="15"/>
  <c r="G43" i="15"/>
  <c r="I43" i="15"/>
  <c r="K43" i="15"/>
  <c r="M43" i="15"/>
  <c r="O43" i="15"/>
  <c r="Q43" i="15"/>
  <c r="V43" i="15"/>
  <c r="G47" i="15"/>
  <c r="M47" i="15" s="1"/>
  <c r="I47" i="15"/>
  <c r="K47" i="15"/>
  <c r="O47" i="15"/>
  <c r="O36" i="15" s="1"/>
  <c r="Q47" i="15"/>
  <c r="V47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I73" i="15"/>
  <c r="K73" i="15"/>
  <c r="M73" i="15"/>
  <c r="O73" i="15"/>
  <c r="Q73" i="15"/>
  <c r="V73" i="15"/>
  <c r="G74" i="15"/>
  <c r="M74" i="15" s="1"/>
  <c r="I74" i="15"/>
  <c r="K74" i="15"/>
  <c r="O74" i="15"/>
  <c r="Q74" i="15"/>
  <c r="V74" i="15"/>
  <c r="G75" i="15"/>
  <c r="I75" i="15"/>
  <c r="K75" i="15"/>
  <c r="M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8" i="15"/>
  <c r="M78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3" i="15"/>
  <c r="M83" i="15" s="1"/>
  <c r="I83" i="15"/>
  <c r="K83" i="15"/>
  <c r="O83" i="15"/>
  <c r="Q83" i="15"/>
  <c r="V83" i="15"/>
  <c r="G93" i="15"/>
  <c r="I93" i="15"/>
  <c r="K93" i="15"/>
  <c r="M93" i="15"/>
  <c r="O93" i="15"/>
  <c r="Q93" i="15"/>
  <c r="V93" i="15"/>
  <c r="G95" i="15"/>
  <c r="I95" i="15"/>
  <c r="K95" i="15"/>
  <c r="O95" i="15"/>
  <c r="O82" i="15" s="1"/>
  <c r="Q95" i="15"/>
  <c r="V95" i="15"/>
  <c r="G96" i="15"/>
  <c r="M96" i="15" s="1"/>
  <c r="I96" i="15"/>
  <c r="I82" i="15" s="1"/>
  <c r="K96" i="15"/>
  <c r="O96" i="15"/>
  <c r="Q96" i="15"/>
  <c r="Q82" i="15" s="1"/>
  <c r="V96" i="15"/>
  <c r="G98" i="15"/>
  <c r="M98" i="15" s="1"/>
  <c r="I98" i="15"/>
  <c r="K98" i="15"/>
  <c r="O98" i="15"/>
  <c r="Q98" i="15"/>
  <c r="V98" i="15"/>
  <c r="G99" i="15"/>
  <c r="I99" i="15"/>
  <c r="K99" i="15"/>
  <c r="M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I103" i="15"/>
  <c r="K103" i="15"/>
  <c r="M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I107" i="15"/>
  <c r="K107" i="15"/>
  <c r="M107" i="15"/>
  <c r="O107" i="15"/>
  <c r="Q107" i="15"/>
  <c r="V107" i="15"/>
  <c r="G108" i="15"/>
  <c r="G109" i="15"/>
  <c r="M109" i="15" s="1"/>
  <c r="I109" i="15"/>
  <c r="K109" i="15"/>
  <c r="O109" i="15"/>
  <c r="Q109" i="15"/>
  <c r="V109" i="15"/>
  <c r="G110" i="15"/>
  <c r="M110" i="15" s="1"/>
  <c r="I110" i="15"/>
  <c r="K110" i="15"/>
  <c r="O110" i="15"/>
  <c r="Q110" i="15"/>
  <c r="V110" i="15"/>
  <c r="V108" i="15" s="1"/>
  <c r="G111" i="15"/>
  <c r="I111" i="15"/>
  <c r="K111" i="15"/>
  <c r="M111" i="15"/>
  <c r="O111" i="15"/>
  <c r="Q111" i="15"/>
  <c r="V111" i="15"/>
  <c r="G113" i="15"/>
  <c r="M113" i="15" s="1"/>
  <c r="I113" i="15"/>
  <c r="K113" i="15"/>
  <c r="O113" i="15"/>
  <c r="O108" i="15" s="1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I116" i="15"/>
  <c r="K116" i="15"/>
  <c r="M116" i="15"/>
  <c r="O116" i="15"/>
  <c r="Q116" i="15"/>
  <c r="V116" i="15"/>
  <c r="G117" i="15"/>
  <c r="M117" i="15" s="1"/>
  <c r="I117" i="15"/>
  <c r="K117" i="15"/>
  <c r="O117" i="15"/>
  <c r="Q117" i="15"/>
  <c r="V117" i="15"/>
  <c r="I119" i="15"/>
  <c r="G120" i="15"/>
  <c r="M120" i="15" s="1"/>
  <c r="I120" i="15"/>
  <c r="K120" i="15"/>
  <c r="K119" i="15" s="1"/>
  <c r="O120" i="15"/>
  <c r="Q120" i="15"/>
  <c r="V120" i="15"/>
  <c r="G121" i="15"/>
  <c r="I121" i="15"/>
  <c r="K121" i="15"/>
  <c r="M121" i="15"/>
  <c r="O121" i="15"/>
  <c r="Q121" i="15"/>
  <c r="V121" i="15"/>
  <c r="G122" i="15"/>
  <c r="I122" i="15"/>
  <c r="K122" i="15"/>
  <c r="O122" i="15"/>
  <c r="Q122" i="15"/>
  <c r="V122" i="15"/>
  <c r="G123" i="15"/>
  <c r="M123" i="15" s="1"/>
  <c r="I123" i="15"/>
  <c r="K123" i="15"/>
  <c r="O123" i="15"/>
  <c r="Q123" i="15"/>
  <c r="Q119" i="15" s="1"/>
  <c r="V123" i="15"/>
  <c r="G124" i="15"/>
  <c r="M124" i="15" s="1"/>
  <c r="I124" i="15"/>
  <c r="K124" i="15"/>
  <c r="O124" i="15"/>
  <c r="Q124" i="15"/>
  <c r="V124" i="15"/>
  <c r="G125" i="15"/>
  <c r="I125" i="15"/>
  <c r="K125" i="15"/>
  <c r="M125" i="15"/>
  <c r="O125" i="15"/>
  <c r="Q125" i="15"/>
  <c r="V125" i="15"/>
  <c r="G126" i="15"/>
  <c r="M126" i="15" s="1"/>
  <c r="I126" i="15"/>
  <c r="K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M128" i="15" s="1"/>
  <c r="I128" i="15"/>
  <c r="K128" i="15"/>
  <c r="O128" i="15"/>
  <c r="Q128" i="15"/>
  <c r="V128" i="15"/>
  <c r="G130" i="15"/>
  <c r="I130" i="15"/>
  <c r="K130" i="15"/>
  <c r="O130" i="15"/>
  <c r="Q130" i="15"/>
  <c r="V130" i="15"/>
  <c r="G131" i="15"/>
  <c r="M131" i="15" s="1"/>
  <c r="I131" i="15"/>
  <c r="K131" i="15"/>
  <c r="O131" i="15"/>
  <c r="Q131" i="15"/>
  <c r="V131" i="15"/>
  <c r="G132" i="15"/>
  <c r="M132" i="15" s="1"/>
  <c r="I132" i="15"/>
  <c r="K132" i="15"/>
  <c r="O132" i="15"/>
  <c r="Q132" i="15"/>
  <c r="V132" i="15"/>
  <c r="G134" i="15"/>
  <c r="I134" i="15"/>
  <c r="K134" i="15"/>
  <c r="M134" i="15"/>
  <c r="O134" i="15"/>
  <c r="Q134" i="15"/>
  <c r="V134" i="15"/>
  <c r="G135" i="15"/>
  <c r="M135" i="15" s="1"/>
  <c r="I135" i="15"/>
  <c r="K135" i="15"/>
  <c r="O135" i="15"/>
  <c r="Q135" i="15"/>
  <c r="V135" i="15"/>
  <c r="G138" i="15"/>
  <c r="M138" i="15" s="1"/>
  <c r="I138" i="15"/>
  <c r="K138" i="15"/>
  <c r="O138" i="15"/>
  <c r="Q138" i="15"/>
  <c r="V138" i="15"/>
  <c r="G140" i="15"/>
  <c r="M140" i="15" s="1"/>
  <c r="I140" i="15"/>
  <c r="K140" i="15"/>
  <c r="O140" i="15"/>
  <c r="Q140" i="15"/>
  <c r="V140" i="15"/>
  <c r="G141" i="15"/>
  <c r="I141" i="15"/>
  <c r="K141" i="15"/>
  <c r="M141" i="15"/>
  <c r="O141" i="15"/>
  <c r="Q141" i="15"/>
  <c r="V141" i="15"/>
  <c r="G142" i="15"/>
  <c r="M142" i="15" s="1"/>
  <c r="I142" i="15"/>
  <c r="K142" i="15"/>
  <c r="O142" i="15"/>
  <c r="Q142" i="15"/>
  <c r="V142" i="15"/>
  <c r="G143" i="15"/>
  <c r="M143" i="15" s="1"/>
  <c r="I143" i="15"/>
  <c r="K143" i="15"/>
  <c r="O143" i="15"/>
  <c r="Q143" i="15"/>
  <c r="V143" i="15"/>
  <c r="G144" i="15"/>
  <c r="M144" i="15" s="1"/>
  <c r="I144" i="15"/>
  <c r="K144" i="15"/>
  <c r="O144" i="15"/>
  <c r="Q144" i="15"/>
  <c r="V144" i="15"/>
  <c r="G146" i="15"/>
  <c r="I146" i="15"/>
  <c r="K146" i="15"/>
  <c r="M146" i="15"/>
  <c r="O146" i="15"/>
  <c r="Q146" i="15"/>
  <c r="V146" i="15"/>
  <c r="G148" i="15"/>
  <c r="I148" i="15"/>
  <c r="K148" i="15"/>
  <c r="M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1" i="15"/>
  <c r="I151" i="15"/>
  <c r="K151" i="15"/>
  <c r="M151" i="15"/>
  <c r="O151" i="15"/>
  <c r="Q151" i="15"/>
  <c r="V151" i="15"/>
  <c r="G152" i="15"/>
  <c r="M152" i="15" s="1"/>
  <c r="I152" i="15"/>
  <c r="K152" i="15"/>
  <c r="O152" i="15"/>
  <c r="Q152" i="15"/>
  <c r="V152" i="15"/>
  <c r="G153" i="15"/>
  <c r="M153" i="15" s="1"/>
  <c r="I153" i="15"/>
  <c r="K153" i="15"/>
  <c r="O153" i="15"/>
  <c r="Q153" i="15"/>
  <c r="V153" i="15"/>
  <c r="G154" i="15"/>
  <c r="M154" i="15" s="1"/>
  <c r="I154" i="15"/>
  <c r="K154" i="15"/>
  <c r="O154" i="15"/>
  <c r="Q154" i="15"/>
  <c r="V154" i="15"/>
  <c r="G155" i="15"/>
  <c r="I155" i="15"/>
  <c r="K155" i="15"/>
  <c r="M155" i="15"/>
  <c r="O155" i="15"/>
  <c r="Q155" i="15"/>
  <c r="V155" i="15"/>
  <c r="G156" i="15"/>
  <c r="I156" i="15"/>
  <c r="K156" i="15"/>
  <c r="M156" i="15"/>
  <c r="O156" i="15"/>
  <c r="Q156" i="15"/>
  <c r="V156" i="15"/>
  <c r="G157" i="15"/>
  <c r="M157" i="15" s="1"/>
  <c r="I157" i="15"/>
  <c r="K157" i="15"/>
  <c r="O157" i="15"/>
  <c r="Q157" i="15"/>
  <c r="V157" i="15"/>
  <c r="G160" i="15"/>
  <c r="M160" i="15" s="1"/>
  <c r="I160" i="15"/>
  <c r="K160" i="15"/>
  <c r="O160" i="15"/>
  <c r="Q160" i="15"/>
  <c r="V160" i="15"/>
  <c r="G163" i="15"/>
  <c r="I163" i="15"/>
  <c r="K163" i="15"/>
  <c r="M163" i="15"/>
  <c r="O163" i="15"/>
  <c r="Q163" i="15"/>
  <c r="V163" i="15"/>
  <c r="G164" i="15"/>
  <c r="M164" i="15" s="1"/>
  <c r="I164" i="15"/>
  <c r="K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M166" i="15" s="1"/>
  <c r="I166" i="15"/>
  <c r="K166" i="15"/>
  <c r="O166" i="15"/>
  <c r="Q166" i="15"/>
  <c r="V166" i="15"/>
  <c r="G167" i="15"/>
  <c r="I167" i="15"/>
  <c r="K167" i="15"/>
  <c r="M167" i="15"/>
  <c r="O167" i="15"/>
  <c r="Q167" i="15"/>
  <c r="V167" i="15"/>
  <c r="G169" i="15"/>
  <c r="M169" i="15" s="1"/>
  <c r="I169" i="15"/>
  <c r="K169" i="15"/>
  <c r="O169" i="15"/>
  <c r="O168" i="15" s="1"/>
  <c r="Q169" i="15"/>
  <c r="V169" i="15"/>
  <c r="G171" i="15"/>
  <c r="M171" i="15" s="1"/>
  <c r="I171" i="15"/>
  <c r="K171" i="15"/>
  <c r="O171" i="15"/>
  <c r="Q171" i="15"/>
  <c r="V171" i="15"/>
  <c r="G173" i="15"/>
  <c r="I173" i="15"/>
  <c r="K173" i="15"/>
  <c r="M173" i="15"/>
  <c r="O173" i="15"/>
  <c r="Q173" i="15"/>
  <c r="V173" i="15"/>
  <c r="G175" i="15"/>
  <c r="M175" i="15" s="1"/>
  <c r="I175" i="15"/>
  <c r="K175" i="15"/>
  <c r="O175" i="15"/>
  <c r="Q175" i="15"/>
  <c r="V175" i="15"/>
  <c r="G177" i="15"/>
  <c r="M177" i="15" s="1"/>
  <c r="I177" i="15"/>
  <c r="K177" i="15"/>
  <c r="O177" i="15"/>
  <c r="Q177" i="15"/>
  <c r="V177" i="15"/>
  <c r="G178" i="15"/>
  <c r="M178" i="15" s="1"/>
  <c r="I178" i="15"/>
  <c r="K178" i="15"/>
  <c r="O178" i="15"/>
  <c r="Q178" i="15"/>
  <c r="V178" i="15"/>
  <c r="G179" i="15"/>
  <c r="I179" i="15"/>
  <c r="K179" i="15"/>
  <c r="M179" i="15"/>
  <c r="O179" i="15"/>
  <c r="Q179" i="15"/>
  <c r="V179" i="15"/>
  <c r="G180" i="15"/>
  <c r="I180" i="15"/>
  <c r="K180" i="15"/>
  <c r="M180" i="15"/>
  <c r="O180" i="15"/>
  <c r="Q180" i="15"/>
  <c r="V180" i="15"/>
  <c r="G182" i="15"/>
  <c r="M182" i="15" s="1"/>
  <c r="I182" i="15"/>
  <c r="K182" i="15"/>
  <c r="O182" i="15"/>
  <c r="Q182" i="15"/>
  <c r="V182" i="15"/>
  <c r="G184" i="15"/>
  <c r="M184" i="15" s="1"/>
  <c r="I184" i="15"/>
  <c r="K184" i="15"/>
  <c r="O184" i="15"/>
  <c r="Q184" i="15"/>
  <c r="V184" i="15"/>
  <c r="G186" i="15"/>
  <c r="I186" i="15"/>
  <c r="K186" i="15"/>
  <c r="M186" i="15"/>
  <c r="O186" i="15"/>
  <c r="Q186" i="15"/>
  <c r="V186" i="15"/>
  <c r="G188" i="15"/>
  <c r="M188" i="15" s="1"/>
  <c r="I188" i="15"/>
  <c r="K188" i="15"/>
  <c r="O188" i="15"/>
  <c r="Q188" i="15"/>
  <c r="V188" i="15"/>
  <c r="G190" i="15"/>
  <c r="M190" i="15" s="1"/>
  <c r="I190" i="15"/>
  <c r="K190" i="15"/>
  <c r="O190" i="15"/>
  <c r="Q190" i="15"/>
  <c r="V190" i="15"/>
  <c r="G192" i="15"/>
  <c r="M192" i="15" s="1"/>
  <c r="I192" i="15"/>
  <c r="K192" i="15"/>
  <c r="O192" i="15"/>
  <c r="Q192" i="15"/>
  <c r="V192" i="15"/>
  <c r="G194" i="15"/>
  <c r="I194" i="15"/>
  <c r="K194" i="15"/>
  <c r="M194" i="15"/>
  <c r="O194" i="15"/>
  <c r="Q194" i="15"/>
  <c r="V194" i="15"/>
  <c r="G196" i="15"/>
  <c r="I196" i="15"/>
  <c r="K196" i="15"/>
  <c r="M196" i="15"/>
  <c r="O196" i="15"/>
  <c r="Q196" i="15"/>
  <c r="V196" i="15"/>
  <c r="G197" i="15"/>
  <c r="M197" i="15" s="1"/>
  <c r="I197" i="15"/>
  <c r="K197" i="15"/>
  <c r="O197" i="15"/>
  <c r="Q197" i="15"/>
  <c r="V197" i="15"/>
  <c r="G198" i="15"/>
  <c r="M198" i="15" s="1"/>
  <c r="I198" i="15"/>
  <c r="K198" i="15"/>
  <c r="O198" i="15"/>
  <c r="Q198" i="15"/>
  <c r="V198" i="15"/>
  <c r="G199" i="15"/>
  <c r="I199" i="15"/>
  <c r="K199" i="15"/>
  <c r="M199" i="15"/>
  <c r="O199" i="15"/>
  <c r="Q199" i="15"/>
  <c r="V199" i="15"/>
  <c r="G200" i="15"/>
  <c r="M200" i="15" s="1"/>
  <c r="I200" i="15"/>
  <c r="K200" i="15"/>
  <c r="O200" i="15"/>
  <c r="Q200" i="15"/>
  <c r="V200" i="15"/>
  <c r="G201" i="15"/>
  <c r="M201" i="15" s="1"/>
  <c r="I201" i="15"/>
  <c r="K201" i="15"/>
  <c r="O201" i="15"/>
  <c r="Q201" i="15"/>
  <c r="V201" i="15"/>
  <c r="G202" i="15"/>
  <c r="M202" i="15" s="1"/>
  <c r="I202" i="15"/>
  <c r="K202" i="15"/>
  <c r="O202" i="15"/>
  <c r="Q202" i="15"/>
  <c r="V202" i="15"/>
  <c r="G203" i="15"/>
  <c r="I203" i="15"/>
  <c r="K203" i="15"/>
  <c r="M203" i="15"/>
  <c r="O203" i="15"/>
  <c r="Q203" i="15"/>
  <c r="V203" i="15"/>
  <c r="G204" i="15"/>
  <c r="I204" i="15"/>
  <c r="K204" i="15"/>
  <c r="M204" i="15"/>
  <c r="O204" i="15"/>
  <c r="Q204" i="15"/>
  <c r="V204" i="15"/>
  <c r="G205" i="15"/>
  <c r="M205" i="15" s="1"/>
  <c r="I205" i="15"/>
  <c r="K205" i="15"/>
  <c r="O205" i="15"/>
  <c r="Q205" i="15"/>
  <c r="V205" i="15"/>
  <c r="G206" i="15"/>
  <c r="M206" i="15" s="1"/>
  <c r="I206" i="15"/>
  <c r="K206" i="15"/>
  <c r="O206" i="15"/>
  <c r="Q206" i="15"/>
  <c r="V206" i="15"/>
  <c r="G207" i="15"/>
  <c r="I207" i="15"/>
  <c r="K207" i="15"/>
  <c r="M207" i="15"/>
  <c r="O207" i="15"/>
  <c r="Q207" i="15"/>
  <c r="V207" i="15"/>
  <c r="G210" i="15"/>
  <c r="M210" i="15" s="1"/>
  <c r="I210" i="15"/>
  <c r="K210" i="15"/>
  <c r="O210" i="15"/>
  <c r="Q210" i="15"/>
  <c r="V210" i="15"/>
  <c r="G213" i="15"/>
  <c r="M213" i="15" s="1"/>
  <c r="I213" i="15"/>
  <c r="K213" i="15"/>
  <c r="O213" i="15"/>
  <c r="Q213" i="15"/>
  <c r="V213" i="15"/>
  <c r="G215" i="15"/>
  <c r="M215" i="15" s="1"/>
  <c r="I215" i="15"/>
  <c r="K215" i="15"/>
  <c r="O215" i="15"/>
  <c r="Q215" i="15"/>
  <c r="V215" i="15"/>
  <c r="G217" i="15"/>
  <c r="I217" i="15"/>
  <c r="K217" i="15"/>
  <c r="M217" i="15"/>
  <c r="O217" i="15"/>
  <c r="Q217" i="15"/>
  <c r="V217" i="15"/>
  <c r="G219" i="15"/>
  <c r="I219" i="15"/>
  <c r="K219" i="15"/>
  <c r="M219" i="15"/>
  <c r="O219" i="15"/>
  <c r="Q219" i="15"/>
  <c r="V219" i="15"/>
  <c r="G222" i="15"/>
  <c r="M222" i="15" s="1"/>
  <c r="I222" i="15"/>
  <c r="K222" i="15"/>
  <c r="O222" i="15"/>
  <c r="Q222" i="15"/>
  <c r="V222" i="15"/>
  <c r="G224" i="15"/>
  <c r="M224" i="15" s="1"/>
  <c r="I224" i="15"/>
  <c r="K224" i="15"/>
  <c r="O224" i="15"/>
  <c r="Q224" i="15"/>
  <c r="V224" i="15"/>
  <c r="G225" i="15"/>
  <c r="I225" i="15"/>
  <c r="K225" i="15"/>
  <c r="M225" i="15"/>
  <c r="O225" i="15"/>
  <c r="Q225" i="15"/>
  <c r="V225" i="15"/>
  <c r="G226" i="15"/>
  <c r="M226" i="15" s="1"/>
  <c r="I226" i="15"/>
  <c r="K226" i="15"/>
  <c r="O226" i="15"/>
  <c r="Q226" i="15"/>
  <c r="V226" i="15"/>
  <c r="G227" i="15"/>
  <c r="M227" i="15" s="1"/>
  <c r="I227" i="15"/>
  <c r="K227" i="15"/>
  <c r="O227" i="15"/>
  <c r="Q227" i="15"/>
  <c r="V227" i="15"/>
  <c r="G228" i="15"/>
  <c r="M228" i="15" s="1"/>
  <c r="I228" i="15"/>
  <c r="K228" i="15"/>
  <c r="O228" i="15"/>
  <c r="Q228" i="15"/>
  <c r="V228" i="15"/>
  <c r="G230" i="15"/>
  <c r="I230" i="15"/>
  <c r="K230" i="15"/>
  <c r="M230" i="15"/>
  <c r="O230" i="15"/>
  <c r="Q230" i="15"/>
  <c r="V230" i="15"/>
  <c r="G232" i="15"/>
  <c r="M232" i="15" s="1"/>
  <c r="I232" i="15"/>
  <c r="K232" i="15"/>
  <c r="O232" i="15"/>
  <c r="Q232" i="15"/>
  <c r="V232" i="15"/>
  <c r="G233" i="15"/>
  <c r="M233" i="15" s="1"/>
  <c r="I233" i="15"/>
  <c r="K233" i="15"/>
  <c r="O233" i="15"/>
  <c r="Q233" i="15"/>
  <c r="V233" i="15"/>
  <c r="V229" i="15" s="1"/>
  <c r="G234" i="15"/>
  <c r="I234" i="15"/>
  <c r="K234" i="15"/>
  <c r="K229" i="15" s="1"/>
  <c r="M234" i="15"/>
  <c r="O234" i="15"/>
  <c r="Q234" i="15"/>
  <c r="V234" i="15"/>
  <c r="G235" i="15"/>
  <c r="M235" i="15" s="1"/>
  <c r="I235" i="15"/>
  <c r="K235" i="15"/>
  <c r="O235" i="15"/>
  <c r="Q235" i="15"/>
  <c r="V235" i="15"/>
  <c r="G236" i="15"/>
  <c r="M236" i="15" s="1"/>
  <c r="I236" i="15"/>
  <c r="K236" i="15"/>
  <c r="O236" i="15"/>
  <c r="Q236" i="15"/>
  <c r="V236" i="15"/>
  <c r="G237" i="15"/>
  <c r="M237" i="15" s="1"/>
  <c r="I237" i="15"/>
  <c r="K237" i="15"/>
  <c r="O237" i="15"/>
  <c r="Q237" i="15"/>
  <c r="V237" i="15"/>
  <c r="G238" i="15"/>
  <c r="I238" i="15"/>
  <c r="K238" i="15"/>
  <c r="M238" i="15"/>
  <c r="O238" i="15"/>
  <c r="Q238" i="15"/>
  <c r="V238" i="15"/>
  <c r="G239" i="15"/>
  <c r="I239" i="15"/>
  <c r="K239" i="15"/>
  <c r="M239" i="15"/>
  <c r="O239" i="15"/>
  <c r="Q239" i="15"/>
  <c r="V239" i="15"/>
  <c r="G240" i="15"/>
  <c r="M240" i="15" s="1"/>
  <c r="I240" i="15"/>
  <c r="K240" i="15"/>
  <c r="O240" i="15"/>
  <c r="Q240" i="15"/>
  <c r="V240" i="15"/>
  <c r="G241" i="15"/>
  <c r="M241" i="15" s="1"/>
  <c r="I241" i="15"/>
  <c r="K241" i="15"/>
  <c r="O241" i="15"/>
  <c r="Q241" i="15"/>
  <c r="V241" i="15"/>
  <c r="G242" i="15"/>
  <c r="I242" i="15"/>
  <c r="K242" i="15"/>
  <c r="M242" i="15"/>
  <c r="O242" i="15"/>
  <c r="Q242" i="15"/>
  <c r="V242" i="15"/>
  <c r="G243" i="15"/>
  <c r="M243" i="15" s="1"/>
  <c r="I243" i="15"/>
  <c r="K243" i="15"/>
  <c r="O243" i="15"/>
  <c r="Q243" i="15"/>
  <c r="V243" i="15"/>
  <c r="G246" i="15"/>
  <c r="M246" i="15" s="1"/>
  <c r="I246" i="15"/>
  <c r="K246" i="15"/>
  <c r="O246" i="15"/>
  <c r="Q246" i="15"/>
  <c r="V246" i="15"/>
  <c r="G249" i="15"/>
  <c r="M249" i="15" s="1"/>
  <c r="I249" i="15"/>
  <c r="K249" i="15"/>
  <c r="O249" i="15"/>
  <c r="Q249" i="15"/>
  <c r="V249" i="15"/>
  <c r="G250" i="15"/>
  <c r="I250" i="15"/>
  <c r="K250" i="15"/>
  <c r="M250" i="15"/>
  <c r="O250" i="15"/>
  <c r="Q250" i="15"/>
  <c r="V250" i="15"/>
  <c r="G251" i="15"/>
  <c r="I251" i="15"/>
  <c r="K251" i="15"/>
  <c r="M251" i="15"/>
  <c r="O251" i="15"/>
  <c r="Q251" i="15"/>
  <c r="V251" i="15"/>
  <c r="G252" i="15"/>
  <c r="M252" i="15" s="1"/>
  <c r="I252" i="15"/>
  <c r="K252" i="15"/>
  <c r="O252" i="15"/>
  <c r="Q252" i="15"/>
  <c r="V252" i="15"/>
  <c r="G253" i="15"/>
  <c r="M253" i="15" s="1"/>
  <c r="I253" i="15"/>
  <c r="K253" i="15"/>
  <c r="O253" i="15"/>
  <c r="Q253" i="15"/>
  <c r="V253" i="15"/>
  <c r="G254" i="15"/>
  <c r="I254" i="15"/>
  <c r="K254" i="15"/>
  <c r="M254" i="15"/>
  <c r="O254" i="15"/>
  <c r="Q254" i="15"/>
  <c r="V254" i="15"/>
  <c r="G255" i="15"/>
  <c r="M255" i="15" s="1"/>
  <c r="I255" i="15"/>
  <c r="K255" i="15"/>
  <c r="O255" i="15"/>
  <c r="Q255" i="15"/>
  <c r="V255" i="15"/>
  <c r="G256" i="15"/>
  <c r="M256" i="15" s="1"/>
  <c r="I256" i="15"/>
  <c r="K256" i="15"/>
  <c r="O256" i="15"/>
  <c r="Q256" i="15"/>
  <c r="V256" i="15"/>
  <c r="G257" i="15"/>
  <c r="M257" i="15" s="1"/>
  <c r="I257" i="15"/>
  <c r="K257" i="15"/>
  <c r="O257" i="15"/>
  <c r="Q257" i="15"/>
  <c r="V257" i="15"/>
  <c r="G258" i="15"/>
  <c r="I258" i="15"/>
  <c r="K258" i="15"/>
  <c r="M258" i="15"/>
  <c r="O258" i="15"/>
  <c r="Q258" i="15"/>
  <c r="V258" i="15"/>
  <c r="G259" i="15"/>
  <c r="I259" i="15"/>
  <c r="K259" i="15"/>
  <c r="M259" i="15"/>
  <c r="O259" i="15"/>
  <c r="Q259" i="15"/>
  <c r="V259" i="15"/>
  <c r="G260" i="15"/>
  <c r="M260" i="15" s="1"/>
  <c r="I260" i="15"/>
  <c r="K260" i="15"/>
  <c r="O260" i="15"/>
  <c r="Q260" i="15"/>
  <c r="V260" i="15"/>
  <c r="G261" i="15"/>
  <c r="M261" i="15" s="1"/>
  <c r="I261" i="15"/>
  <c r="K261" i="15"/>
  <c r="O261" i="15"/>
  <c r="Q261" i="15"/>
  <c r="V261" i="15"/>
  <c r="G262" i="15"/>
  <c r="I262" i="15"/>
  <c r="K262" i="15"/>
  <c r="M262" i="15"/>
  <c r="O262" i="15"/>
  <c r="Q262" i="15"/>
  <c r="V262" i="15"/>
  <c r="G263" i="15"/>
  <c r="M263" i="15" s="1"/>
  <c r="I263" i="15"/>
  <c r="K263" i="15"/>
  <c r="O263" i="15"/>
  <c r="Q263" i="15"/>
  <c r="V263" i="15"/>
  <c r="G264" i="15"/>
  <c r="M264" i="15" s="1"/>
  <c r="I264" i="15"/>
  <c r="K264" i="15"/>
  <c r="O264" i="15"/>
  <c r="Q264" i="15"/>
  <c r="V264" i="15"/>
  <c r="G265" i="15"/>
  <c r="M265" i="15" s="1"/>
  <c r="I265" i="15"/>
  <c r="K265" i="15"/>
  <c r="O265" i="15"/>
  <c r="Q265" i="15"/>
  <c r="V265" i="15"/>
  <c r="G266" i="15"/>
  <c r="I266" i="15"/>
  <c r="K266" i="15"/>
  <c r="M266" i="15"/>
  <c r="O266" i="15"/>
  <c r="Q266" i="15"/>
  <c r="V266" i="15"/>
  <c r="G267" i="15"/>
  <c r="I267" i="15"/>
  <c r="K267" i="15"/>
  <c r="M267" i="15"/>
  <c r="O267" i="15"/>
  <c r="Q267" i="15"/>
  <c r="V267" i="15"/>
  <c r="G268" i="15"/>
  <c r="M268" i="15" s="1"/>
  <c r="I268" i="15"/>
  <c r="K268" i="15"/>
  <c r="O268" i="15"/>
  <c r="Q268" i="15"/>
  <c r="V268" i="15"/>
  <c r="G269" i="15"/>
  <c r="M269" i="15" s="1"/>
  <c r="I269" i="15"/>
  <c r="K269" i="15"/>
  <c r="O269" i="15"/>
  <c r="Q269" i="15"/>
  <c r="V269" i="15"/>
  <c r="G270" i="15"/>
  <c r="I270" i="15"/>
  <c r="K270" i="15"/>
  <c r="M270" i="15"/>
  <c r="O270" i="15"/>
  <c r="Q270" i="15"/>
  <c r="V270" i="15"/>
  <c r="G271" i="15"/>
  <c r="M271" i="15" s="1"/>
  <c r="I271" i="15"/>
  <c r="K271" i="15"/>
  <c r="O271" i="15"/>
  <c r="Q271" i="15"/>
  <c r="V271" i="15"/>
  <c r="G272" i="15"/>
  <c r="M272" i="15" s="1"/>
  <c r="I272" i="15"/>
  <c r="K272" i="15"/>
  <c r="O272" i="15"/>
  <c r="Q272" i="15"/>
  <c r="V272" i="15"/>
  <c r="G273" i="15"/>
  <c r="M273" i="15" s="1"/>
  <c r="I273" i="15"/>
  <c r="K273" i="15"/>
  <c r="O273" i="15"/>
  <c r="Q273" i="15"/>
  <c r="V273" i="15"/>
  <c r="G274" i="15"/>
  <c r="I274" i="15"/>
  <c r="K274" i="15"/>
  <c r="M274" i="15"/>
  <c r="O274" i="15"/>
  <c r="Q274" i="15"/>
  <c r="V274" i="15"/>
  <c r="G275" i="15"/>
  <c r="I275" i="15"/>
  <c r="K275" i="15"/>
  <c r="M275" i="15"/>
  <c r="O275" i="15"/>
  <c r="Q275" i="15"/>
  <c r="V275" i="15"/>
  <c r="G276" i="15"/>
  <c r="M276" i="15" s="1"/>
  <c r="I276" i="15"/>
  <c r="K276" i="15"/>
  <c r="O276" i="15"/>
  <c r="Q276" i="15"/>
  <c r="V276" i="15"/>
  <c r="G277" i="15"/>
  <c r="M277" i="15" s="1"/>
  <c r="I277" i="15"/>
  <c r="K277" i="15"/>
  <c r="O277" i="15"/>
  <c r="Q277" i="15"/>
  <c r="V277" i="15"/>
  <c r="G278" i="15"/>
  <c r="I278" i="15"/>
  <c r="K278" i="15"/>
  <c r="M278" i="15"/>
  <c r="O278" i="15"/>
  <c r="Q278" i="15"/>
  <c r="V278" i="15"/>
  <c r="G279" i="15"/>
  <c r="M279" i="15" s="1"/>
  <c r="I279" i="15"/>
  <c r="K279" i="15"/>
  <c r="O279" i="15"/>
  <c r="Q279" i="15"/>
  <c r="V279" i="15"/>
  <c r="G280" i="15"/>
  <c r="M280" i="15" s="1"/>
  <c r="I280" i="15"/>
  <c r="K280" i="15"/>
  <c r="O280" i="15"/>
  <c r="Q280" i="15"/>
  <c r="V280" i="15"/>
  <c r="G281" i="15"/>
  <c r="M281" i="15" s="1"/>
  <c r="I281" i="15"/>
  <c r="K281" i="15"/>
  <c r="O281" i="15"/>
  <c r="Q281" i="15"/>
  <c r="V281" i="15"/>
  <c r="G282" i="15"/>
  <c r="I282" i="15"/>
  <c r="K282" i="15"/>
  <c r="M282" i="15"/>
  <c r="O282" i="15"/>
  <c r="Q282" i="15"/>
  <c r="V282" i="15"/>
  <c r="G283" i="15"/>
  <c r="I283" i="15"/>
  <c r="K283" i="15"/>
  <c r="M283" i="15"/>
  <c r="O283" i="15"/>
  <c r="Q283" i="15"/>
  <c r="V283" i="15"/>
  <c r="G284" i="15"/>
  <c r="M284" i="15" s="1"/>
  <c r="I284" i="15"/>
  <c r="K284" i="15"/>
  <c r="O284" i="15"/>
  <c r="Q284" i="15"/>
  <c r="V284" i="15"/>
  <c r="G285" i="15"/>
  <c r="M285" i="15" s="1"/>
  <c r="I285" i="15"/>
  <c r="K285" i="15"/>
  <c r="O285" i="15"/>
  <c r="Q285" i="15"/>
  <c r="V285" i="15"/>
  <c r="G286" i="15"/>
  <c r="I286" i="15"/>
  <c r="K286" i="15"/>
  <c r="M286" i="15"/>
  <c r="O286" i="15"/>
  <c r="Q286" i="15"/>
  <c r="V286" i="15"/>
  <c r="G287" i="15"/>
  <c r="M287" i="15" s="1"/>
  <c r="I287" i="15"/>
  <c r="K287" i="15"/>
  <c r="O287" i="15"/>
  <c r="Q287" i="15"/>
  <c r="V287" i="15"/>
  <c r="G289" i="15"/>
  <c r="M289" i="15" s="1"/>
  <c r="I289" i="15"/>
  <c r="K289" i="15"/>
  <c r="O289" i="15"/>
  <c r="Q289" i="15"/>
  <c r="V289" i="15"/>
  <c r="G290" i="15"/>
  <c r="M290" i="15" s="1"/>
  <c r="I290" i="15"/>
  <c r="K290" i="15"/>
  <c r="O290" i="15"/>
  <c r="Q290" i="15"/>
  <c r="V290" i="15"/>
  <c r="G291" i="15"/>
  <c r="I291" i="15"/>
  <c r="K291" i="15"/>
  <c r="M291" i="15"/>
  <c r="O291" i="15"/>
  <c r="Q291" i="15"/>
  <c r="V291" i="15"/>
  <c r="G292" i="15"/>
  <c r="I292" i="15"/>
  <c r="K292" i="15"/>
  <c r="M292" i="15"/>
  <c r="O292" i="15"/>
  <c r="Q292" i="15"/>
  <c r="V292" i="15"/>
  <c r="G293" i="15"/>
  <c r="M293" i="15" s="1"/>
  <c r="I293" i="15"/>
  <c r="K293" i="15"/>
  <c r="O293" i="15"/>
  <c r="Q293" i="15"/>
  <c r="V293" i="15"/>
  <c r="G294" i="15"/>
  <c r="M294" i="15" s="1"/>
  <c r="I294" i="15"/>
  <c r="K294" i="15"/>
  <c r="O294" i="15"/>
  <c r="Q294" i="15"/>
  <c r="V294" i="15"/>
  <c r="G295" i="15"/>
  <c r="I295" i="15"/>
  <c r="K295" i="15"/>
  <c r="M295" i="15"/>
  <c r="O295" i="15"/>
  <c r="Q295" i="15"/>
  <c r="V295" i="15"/>
  <c r="G297" i="15"/>
  <c r="M297" i="15" s="1"/>
  <c r="I297" i="15"/>
  <c r="K297" i="15"/>
  <c r="O297" i="15"/>
  <c r="Q297" i="15"/>
  <c r="V297" i="15"/>
  <c r="G299" i="15"/>
  <c r="M299" i="15" s="1"/>
  <c r="I299" i="15"/>
  <c r="I298" i="15" s="1"/>
  <c r="K299" i="15"/>
  <c r="K298" i="15" s="1"/>
  <c r="O299" i="15"/>
  <c r="Q299" i="15"/>
  <c r="Q298" i="15" s="1"/>
  <c r="V299" i="15"/>
  <c r="V298" i="15" s="1"/>
  <c r="G300" i="15"/>
  <c r="I300" i="15"/>
  <c r="K300" i="15"/>
  <c r="M300" i="15"/>
  <c r="O300" i="15"/>
  <c r="Q300" i="15"/>
  <c r="V300" i="15"/>
  <c r="G303" i="15"/>
  <c r="G298" i="15" s="1"/>
  <c r="I303" i="15"/>
  <c r="K303" i="15"/>
  <c r="O303" i="15"/>
  <c r="O298" i="15" s="1"/>
  <c r="Q303" i="15"/>
  <c r="V303" i="15"/>
  <c r="G305" i="15"/>
  <c r="M305" i="15" s="1"/>
  <c r="I305" i="15"/>
  <c r="I304" i="15" s="1"/>
  <c r="K305" i="15"/>
  <c r="O305" i="15"/>
  <c r="Q305" i="15"/>
  <c r="Q304" i="15" s="1"/>
  <c r="V305" i="15"/>
  <c r="G306" i="15"/>
  <c r="I306" i="15"/>
  <c r="K306" i="15"/>
  <c r="M306" i="15"/>
  <c r="O306" i="15"/>
  <c r="Q306" i="15"/>
  <c r="V306" i="15"/>
  <c r="G307" i="15"/>
  <c r="M307" i="15" s="1"/>
  <c r="I307" i="15"/>
  <c r="K307" i="15"/>
  <c r="O307" i="15"/>
  <c r="O304" i="15" s="1"/>
  <c r="Q307" i="15"/>
  <c r="V307" i="15"/>
  <c r="G308" i="15"/>
  <c r="M308" i="15" s="1"/>
  <c r="I308" i="15"/>
  <c r="K308" i="15"/>
  <c r="O308" i="15"/>
  <c r="Q308" i="15"/>
  <c r="V308" i="15"/>
  <c r="G309" i="15"/>
  <c r="M309" i="15" s="1"/>
  <c r="I309" i="15"/>
  <c r="K309" i="15"/>
  <c r="O309" i="15"/>
  <c r="Q309" i="15"/>
  <c r="V309" i="15"/>
  <c r="G311" i="15"/>
  <c r="I311" i="15"/>
  <c r="K311" i="15"/>
  <c r="M311" i="15"/>
  <c r="O311" i="15"/>
  <c r="Q311" i="15"/>
  <c r="V311" i="15"/>
  <c r="G313" i="15"/>
  <c r="I313" i="15"/>
  <c r="K313" i="15"/>
  <c r="M313" i="15"/>
  <c r="O313" i="15"/>
  <c r="Q313" i="15"/>
  <c r="V313" i="15"/>
  <c r="G314" i="15"/>
  <c r="M314" i="15" s="1"/>
  <c r="I314" i="15"/>
  <c r="K314" i="15"/>
  <c r="O314" i="15"/>
  <c r="Q314" i="15"/>
  <c r="V314" i="15"/>
  <c r="G315" i="15"/>
  <c r="M315" i="15" s="1"/>
  <c r="I315" i="15"/>
  <c r="K315" i="15"/>
  <c r="O315" i="15"/>
  <c r="Q315" i="15"/>
  <c r="V315" i="15"/>
  <c r="G318" i="15"/>
  <c r="G317" i="15" s="1"/>
  <c r="I318" i="15"/>
  <c r="K318" i="15"/>
  <c r="O318" i="15"/>
  <c r="O317" i="15" s="1"/>
  <c r="Q318" i="15"/>
  <c r="V318" i="15"/>
  <c r="G321" i="15"/>
  <c r="M321" i="15" s="1"/>
  <c r="I321" i="15"/>
  <c r="I317" i="15" s="1"/>
  <c r="K321" i="15"/>
  <c r="O321" i="15"/>
  <c r="Q321" i="15"/>
  <c r="Q317" i="15" s="1"/>
  <c r="V321" i="15"/>
  <c r="G324" i="15"/>
  <c r="M324" i="15" s="1"/>
  <c r="I324" i="15"/>
  <c r="K324" i="15"/>
  <c r="K317" i="15" s="1"/>
  <c r="O324" i="15"/>
  <c r="Q324" i="15"/>
  <c r="V324" i="15"/>
  <c r="V317" i="15" s="1"/>
  <c r="AE328" i="15"/>
  <c r="G118" i="14"/>
  <c r="BA91" i="14"/>
  <c r="G8" i="14"/>
  <c r="I8" i="14"/>
  <c r="O8" i="14"/>
  <c r="Q8" i="14"/>
  <c r="G9" i="14"/>
  <c r="M9" i="14" s="1"/>
  <c r="M8" i="14" s="1"/>
  <c r="I9" i="14"/>
  <c r="K9" i="14"/>
  <c r="K8" i="14" s="1"/>
  <c r="O9" i="14"/>
  <c r="Q9" i="14"/>
  <c r="V9" i="14"/>
  <c r="V8" i="14" s="1"/>
  <c r="G11" i="14"/>
  <c r="AF118" i="14" s="1"/>
  <c r="I11" i="14"/>
  <c r="K11" i="14"/>
  <c r="O11" i="14"/>
  <c r="O10" i="14" s="1"/>
  <c r="Q11" i="14"/>
  <c r="V11" i="14"/>
  <c r="G15" i="14"/>
  <c r="M15" i="14" s="1"/>
  <c r="I15" i="14"/>
  <c r="I10" i="14" s="1"/>
  <c r="K15" i="14"/>
  <c r="O15" i="14"/>
  <c r="Q15" i="14"/>
  <c r="Q10" i="14" s="1"/>
  <c r="V15" i="14"/>
  <c r="G19" i="14"/>
  <c r="M19" i="14" s="1"/>
  <c r="I19" i="14"/>
  <c r="K19" i="14"/>
  <c r="K10" i="14" s="1"/>
  <c r="O19" i="14"/>
  <c r="Q19" i="14"/>
  <c r="V19" i="14"/>
  <c r="V10" i="14" s="1"/>
  <c r="G22" i="14"/>
  <c r="I22" i="14"/>
  <c r="K22" i="14"/>
  <c r="M22" i="14"/>
  <c r="O22" i="14"/>
  <c r="Q22" i="14"/>
  <c r="V22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40" i="14"/>
  <c r="M40" i="14" s="1"/>
  <c r="I40" i="14"/>
  <c r="K40" i="14"/>
  <c r="O40" i="14"/>
  <c r="Q40" i="14"/>
  <c r="V40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2" i="14"/>
  <c r="I82" i="14"/>
  <c r="K82" i="14"/>
  <c r="M82" i="14"/>
  <c r="O82" i="14"/>
  <c r="Q82" i="14"/>
  <c r="V82" i="14"/>
  <c r="G83" i="14"/>
  <c r="M83" i="14" s="1"/>
  <c r="I83" i="14"/>
  <c r="K83" i="14"/>
  <c r="O83" i="14"/>
  <c r="Q83" i="14"/>
  <c r="V83" i="14"/>
  <c r="G85" i="14"/>
  <c r="M85" i="14" s="1"/>
  <c r="I85" i="14"/>
  <c r="K85" i="14"/>
  <c r="O85" i="14"/>
  <c r="Q85" i="14"/>
  <c r="V85" i="14"/>
  <c r="G88" i="14"/>
  <c r="M88" i="14" s="1"/>
  <c r="I88" i="14"/>
  <c r="K88" i="14"/>
  <c r="O88" i="14"/>
  <c r="Q88" i="14"/>
  <c r="V88" i="14"/>
  <c r="G90" i="14"/>
  <c r="I90" i="14"/>
  <c r="K90" i="14"/>
  <c r="M90" i="14"/>
  <c r="O90" i="14"/>
  <c r="Q90" i="14"/>
  <c r="V90" i="14"/>
  <c r="G93" i="14"/>
  <c r="G94" i="14"/>
  <c r="M94" i="14" s="1"/>
  <c r="I94" i="14"/>
  <c r="I93" i="14" s="1"/>
  <c r="K94" i="14"/>
  <c r="O94" i="14"/>
  <c r="Q94" i="14"/>
  <c r="Q93" i="14" s="1"/>
  <c r="V94" i="14"/>
  <c r="G95" i="14"/>
  <c r="M95" i="14" s="1"/>
  <c r="I95" i="14"/>
  <c r="K95" i="14"/>
  <c r="K93" i="14" s="1"/>
  <c r="O95" i="14"/>
  <c r="Q95" i="14"/>
  <c r="V95" i="14"/>
  <c r="V93" i="14" s="1"/>
  <c r="G97" i="14"/>
  <c r="I97" i="14"/>
  <c r="K97" i="14"/>
  <c r="M97" i="14"/>
  <c r="O97" i="14"/>
  <c r="Q97" i="14"/>
  <c r="V97" i="14"/>
  <c r="G98" i="14"/>
  <c r="M98" i="14" s="1"/>
  <c r="I98" i="14"/>
  <c r="K98" i="14"/>
  <c r="O98" i="14"/>
  <c r="O93" i="14" s="1"/>
  <c r="Q98" i="14"/>
  <c r="V98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I102" i="14"/>
  <c r="K102" i="14"/>
  <c r="M102" i="14"/>
  <c r="O102" i="14"/>
  <c r="Q102" i="14"/>
  <c r="V102" i="14"/>
  <c r="G103" i="14"/>
  <c r="M103" i="14" s="1"/>
  <c r="I103" i="14"/>
  <c r="K103" i="14"/>
  <c r="O103" i="14"/>
  <c r="Q103" i="14"/>
  <c r="V103" i="14"/>
  <c r="G106" i="14"/>
  <c r="M106" i="14" s="1"/>
  <c r="I106" i="14"/>
  <c r="K106" i="14"/>
  <c r="K105" i="14" s="1"/>
  <c r="O106" i="14"/>
  <c r="Q106" i="14"/>
  <c r="V106" i="14"/>
  <c r="V105" i="14" s="1"/>
  <c r="G109" i="14"/>
  <c r="I109" i="14"/>
  <c r="K109" i="14"/>
  <c r="M109" i="14"/>
  <c r="O109" i="14"/>
  <c r="Q109" i="14"/>
  <c r="V109" i="14"/>
  <c r="G112" i="14"/>
  <c r="G105" i="14" s="1"/>
  <c r="I112" i="14"/>
  <c r="K112" i="14"/>
  <c r="O112" i="14"/>
  <c r="O105" i="14" s="1"/>
  <c r="Q112" i="14"/>
  <c r="V112" i="14"/>
  <c r="G115" i="14"/>
  <c r="M115" i="14" s="1"/>
  <c r="I115" i="14"/>
  <c r="I105" i="14" s="1"/>
  <c r="K115" i="14"/>
  <c r="O115" i="14"/>
  <c r="Q115" i="14"/>
  <c r="Q105" i="14" s="1"/>
  <c r="V115" i="14"/>
  <c r="G116" i="14"/>
  <c r="M116" i="14" s="1"/>
  <c r="I116" i="14"/>
  <c r="K116" i="14"/>
  <c r="O116" i="14"/>
  <c r="Q116" i="14"/>
  <c r="V116" i="14"/>
  <c r="AE118" i="14"/>
  <c r="G557" i="13"/>
  <c r="BA387" i="13"/>
  <c r="BA384" i="13"/>
  <c r="BA318" i="13"/>
  <c r="BA309" i="13"/>
  <c r="BA277" i="13"/>
  <c r="BA274" i="13"/>
  <c r="BA262" i="13"/>
  <c r="BA193" i="13"/>
  <c r="BA191" i="13"/>
  <c r="BA173" i="13"/>
  <c r="BA170" i="13"/>
  <c r="BA135" i="13"/>
  <c r="BA132" i="13"/>
  <c r="BA129" i="13"/>
  <c r="BA118" i="13"/>
  <c r="BA115" i="13"/>
  <c r="BA112" i="13"/>
  <c r="BA94" i="13"/>
  <c r="BA67" i="13"/>
  <c r="BA48" i="13"/>
  <c r="BA44" i="13"/>
  <c r="BA21" i="13"/>
  <c r="BA14" i="13"/>
  <c r="G9" i="13"/>
  <c r="I9" i="13"/>
  <c r="K9" i="13"/>
  <c r="O9" i="13"/>
  <c r="Q9" i="13"/>
  <c r="V9" i="13"/>
  <c r="G13" i="13"/>
  <c r="I13" i="13"/>
  <c r="K13" i="13"/>
  <c r="M13" i="13"/>
  <c r="O13" i="13"/>
  <c r="Q13" i="13"/>
  <c r="V13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6" i="13"/>
  <c r="G27" i="13"/>
  <c r="M27" i="13" s="1"/>
  <c r="I27" i="13"/>
  <c r="K27" i="13"/>
  <c r="O27" i="13"/>
  <c r="Q27" i="13"/>
  <c r="V27" i="13"/>
  <c r="G30" i="13"/>
  <c r="I30" i="13"/>
  <c r="K30" i="13"/>
  <c r="M30" i="13"/>
  <c r="O30" i="13"/>
  <c r="Q30" i="13"/>
  <c r="V30" i="13"/>
  <c r="G33" i="13"/>
  <c r="I33" i="13"/>
  <c r="K33" i="13"/>
  <c r="M33" i="13"/>
  <c r="O33" i="13"/>
  <c r="Q33" i="13"/>
  <c r="V33" i="13"/>
  <c r="G36" i="13"/>
  <c r="M36" i="13" s="1"/>
  <c r="I36" i="13"/>
  <c r="K36" i="13"/>
  <c r="O36" i="13"/>
  <c r="O26" i="13" s="1"/>
  <c r="Q36" i="13"/>
  <c r="V36" i="13"/>
  <c r="G39" i="13"/>
  <c r="M39" i="13" s="1"/>
  <c r="I39" i="13"/>
  <c r="K39" i="13"/>
  <c r="O39" i="13"/>
  <c r="Q39" i="13"/>
  <c r="V39" i="13"/>
  <c r="G43" i="13"/>
  <c r="I43" i="13"/>
  <c r="K43" i="13"/>
  <c r="M43" i="13"/>
  <c r="O43" i="13"/>
  <c r="Q43" i="13"/>
  <c r="V43" i="13"/>
  <c r="G47" i="13"/>
  <c r="I47" i="13"/>
  <c r="K47" i="13"/>
  <c r="M47" i="13"/>
  <c r="O47" i="13"/>
  <c r="Q47" i="13"/>
  <c r="V47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5" i="13"/>
  <c r="I55" i="13"/>
  <c r="K55" i="13"/>
  <c r="M55" i="13"/>
  <c r="O55" i="13"/>
  <c r="Q55" i="13"/>
  <c r="V55" i="13"/>
  <c r="G58" i="13"/>
  <c r="M58" i="13" s="1"/>
  <c r="I58" i="13"/>
  <c r="K58" i="13"/>
  <c r="O58" i="13"/>
  <c r="Q58" i="13"/>
  <c r="V58" i="13"/>
  <c r="G61" i="13"/>
  <c r="I61" i="13"/>
  <c r="K61" i="13"/>
  <c r="M61" i="13"/>
  <c r="O61" i="13"/>
  <c r="Q61" i="13"/>
  <c r="V61" i="13"/>
  <c r="G63" i="13"/>
  <c r="I63" i="13"/>
  <c r="K63" i="13"/>
  <c r="K54" i="13" s="1"/>
  <c r="M63" i="13"/>
  <c r="O63" i="13"/>
  <c r="Q63" i="13"/>
  <c r="V63" i="13"/>
  <c r="V54" i="13" s="1"/>
  <c r="G66" i="13"/>
  <c r="I66" i="13"/>
  <c r="K66" i="13"/>
  <c r="M66" i="13"/>
  <c r="O66" i="13"/>
  <c r="Q66" i="13"/>
  <c r="V66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V70" i="13"/>
  <c r="G72" i="13"/>
  <c r="I72" i="13"/>
  <c r="K72" i="13"/>
  <c r="M72" i="13"/>
  <c r="O72" i="13"/>
  <c r="Q72" i="13"/>
  <c r="V72" i="13"/>
  <c r="G74" i="13"/>
  <c r="I74" i="13"/>
  <c r="K74" i="13"/>
  <c r="M74" i="13"/>
  <c r="O74" i="13"/>
  <c r="Q74" i="13"/>
  <c r="V74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82" i="13"/>
  <c r="I82" i="13"/>
  <c r="K82" i="13"/>
  <c r="M82" i="13"/>
  <c r="O82" i="13"/>
  <c r="Q82" i="13"/>
  <c r="V82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90" i="13"/>
  <c r="M90" i="13" s="1"/>
  <c r="I90" i="13"/>
  <c r="K90" i="13"/>
  <c r="O90" i="13"/>
  <c r="Q90" i="13"/>
  <c r="V90" i="13"/>
  <c r="G93" i="13"/>
  <c r="I93" i="13"/>
  <c r="K93" i="13"/>
  <c r="M93" i="13"/>
  <c r="O93" i="13"/>
  <c r="Q93" i="13"/>
  <c r="V93" i="13"/>
  <c r="G96" i="13"/>
  <c r="I96" i="13"/>
  <c r="K96" i="13"/>
  <c r="M96" i="13"/>
  <c r="O96" i="13"/>
  <c r="Q96" i="13"/>
  <c r="V96" i="13"/>
  <c r="G101" i="13"/>
  <c r="M101" i="13" s="1"/>
  <c r="I101" i="13"/>
  <c r="K101" i="13"/>
  <c r="O101" i="13"/>
  <c r="Q101" i="13"/>
  <c r="V101" i="13"/>
  <c r="G105" i="13"/>
  <c r="M105" i="13" s="1"/>
  <c r="I105" i="13"/>
  <c r="K105" i="13"/>
  <c r="O105" i="13"/>
  <c r="Q105" i="13"/>
  <c r="V105" i="13"/>
  <c r="G107" i="13"/>
  <c r="I107" i="13"/>
  <c r="K107" i="13"/>
  <c r="M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M111" i="13" s="1"/>
  <c r="I111" i="13"/>
  <c r="K111" i="13"/>
  <c r="O111" i="13"/>
  <c r="Q111" i="13"/>
  <c r="V111" i="13"/>
  <c r="G114" i="13"/>
  <c r="I114" i="13"/>
  <c r="K114" i="13"/>
  <c r="M114" i="13"/>
  <c r="O114" i="13"/>
  <c r="Q114" i="13"/>
  <c r="V114" i="13"/>
  <c r="G117" i="13"/>
  <c r="I117" i="13"/>
  <c r="K117" i="13"/>
  <c r="M117" i="13"/>
  <c r="O117" i="13"/>
  <c r="Q117" i="13"/>
  <c r="V117" i="13"/>
  <c r="G120" i="13"/>
  <c r="M120" i="13" s="1"/>
  <c r="I120" i="13"/>
  <c r="K120" i="13"/>
  <c r="O120" i="13"/>
  <c r="Q120" i="13"/>
  <c r="V120" i="13"/>
  <c r="G123" i="13"/>
  <c r="M123" i="13" s="1"/>
  <c r="I123" i="13"/>
  <c r="K123" i="13"/>
  <c r="O123" i="13"/>
  <c r="Q123" i="13"/>
  <c r="V123" i="13"/>
  <c r="G125" i="13"/>
  <c r="I125" i="13"/>
  <c r="K125" i="13"/>
  <c r="K106" i="13" s="1"/>
  <c r="M125" i="13"/>
  <c r="O125" i="13"/>
  <c r="Q125" i="13"/>
  <c r="V125" i="13"/>
  <c r="V106" i="13" s="1"/>
  <c r="G128" i="13"/>
  <c r="I128" i="13"/>
  <c r="K128" i="13"/>
  <c r="M128" i="13"/>
  <c r="O128" i="13"/>
  <c r="Q128" i="13"/>
  <c r="V128" i="13"/>
  <c r="G131" i="13"/>
  <c r="M131" i="13" s="1"/>
  <c r="I131" i="13"/>
  <c r="K131" i="13"/>
  <c r="O131" i="13"/>
  <c r="Q131" i="13"/>
  <c r="V131" i="13"/>
  <c r="G134" i="13"/>
  <c r="M134" i="13" s="1"/>
  <c r="I134" i="13"/>
  <c r="K134" i="13"/>
  <c r="O134" i="13"/>
  <c r="Q134" i="13"/>
  <c r="V134" i="13"/>
  <c r="G136" i="13"/>
  <c r="I136" i="13"/>
  <c r="K136" i="13"/>
  <c r="M136" i="13"/>
  <c r="O136" i="13"/>
  <c r="Q136" i="13"/>
  <c r="V136" i="13"/>
  <c r="G140" i="13"/>
  <c r="I140" i="13"/>
  <c r="K140" i="13"/>
  <c r="M140" i="13"/>
  <c r="O140" i="13"/>
  <c r="Q140" i="13"/>
  <c r="V140" i="13"/>
  <c r="G143" i="13"/>
  <c r="M143" i="13" s="1"/>
  <c r="I143" i="13"/>
  <c r="K143" i="13"/>
  <c r="O143" i="13"/>
  <c r="Q143" i="13"/>
  <c r="V143" i="13"/>
  <c r="G146" i="13"/>
  <c r="M146" i="13" s="1"/>
  <c r="I146" i="13"/>
  <c r="K146" i="13"/>
  <c r="O146" i="13"/>
  <c r="Q146" i="13"/>
  <c r="V146" i="13"/>
  <c r="G148" i="13"/>
  <c r="I148" i="13"/>
  <c r="K148" i="13"/>
  <c r="M148" i="13"/>
  <c r="O148" i="13"/>
  <c r="Q148" i="13"/>
  <c r="V148" i="13"/>
  <c r="G150" i="13"/>
  <c r="I150" i="13"/>
  <c r="K150" i="13"/>
  <c r="M150" i="13"/>
  <c r="O150" i="13"/>
  <c r="Q150" i="13"/>
  <c r="V150" i="13"/>
  <c r="G151" i="13"/>
  <c r="M151" i="13" s="1"/>
  <c r="I151" i="13"/>
  <c r="K151" i="13"/>
  <c r="O151" i="13"/>
  <c r="Q151" i="13"/>
  <c r="V151" i="13"/>
  <c r="G154" i="13"/>
  <c r="M154" i="13" s="1"/>
  <c r="I154" i="13"/>
  <c r="K154" i="13"/>
  <c r="O154" i="13"/>
  <c r="Q154" i="13"/>
  <c r="V154" i="13"/>
  <c r="G157" i="13"/>
  <c r="I157" i="13"/>
  <c r="K157" i="13"/>
  <c r="M157" i="13"/>
  <c r="O157" i="13"/>
  <c r="Q157" i="13"/>
  <c r="V157" i="13"/>
  <c r="G159" i="13"/>
  <c r="I159" i="13"/>
  <c r="K159" i="13"/>
  <c r="M159" i="13"/>
  <c r="O159" i="13"/>
  <c r="Q159" i="13"/>
  <c r="V159" i="13"/>
  <c r="G162" i="13"/>
  <c r="M162" i="13" s="1"/>
  <c r="I162" i="13"/>
  <c r="K162" i="13"/>
  <c r="O162" i="13"/>
  <c r="Q162" i="13"/>
  <c r="V162" i="13"/>
  <c r="G164" i="13"/>
  <c r="M164" i="13" s="1"/>
  <c r="I164" i="13"/>
  <c r="K164" i="13"/>
  <c r="O164" i="13"/>
  <c r="Q164" i="13"/>
  <c r="V164" i="13"/>
  <c r="G166" i="13"/>
  <c r="I166" i="13"/>
  <c r="K166" i="13"/>
  <c r="M166" i="13"/>
  <c r="O166" i="13"/>
  <c r="Q166" i="13"/>
  <c r="V166" i="13"/>
  <c r="G169" i="13"/>
  <c r="I169" i="13"/>
  <c r="K169" i="13"/>
  <c r="O169" i="13"/>
  <c r="O168" i="13" s="1"/>
  <c r="Q169" i="13"/>
  <c r="V169" i="13"/>
  <c r="G172" i="13"/>
  <c r="M172" i="13" s="1"/>
  <c r="I172" i="13"/>
  <c r="K172" i="13"/>
  <c r="K168" i="13" s="1"/>
  <c r="O172" i="13"/>
  <c r="Q172" i="13"/>
  <c r="V172" i="13"/>
  <c r="V168" i="13" s="1"/>
  <c r="G175" i="13"/>
  <c r="G174" i="13" s="1"/>
  <c r="I175" i="13"/>
  <c r="K175" i="13"/>
  <c r="M175" i="13"/>
  <c r="O175" i="13"/>
  <c r="Q175" i="13"/>
  <c r="V175" i="13"/>
  <c r="G178" i="13"/>
  <c r="M178" i="13" s="1"/>
  <c r="I178" i="13"/>
  <c r="K178" i="13"/>
  <c r="O178" i="13"/>
  <c r="Q178" i="13"/>
  <c r="V178" i="13"/>
  <c r="G180" i="13"/>
  <c r="M180" i="13" s="1"/>
  <c r="I180" i="13"/>
  <c r="K180" i="13"/>
  <c r="O180" i="13"/>
  <c r="Q180" i="13"/>
  <c r="V180" i="13"/>
  <c r="G183" i="13"/>
  <c r="I183" i="13"/>
  <c r="K183" i="13"/>
  <c r="K174" i="13" s="1"/>
  <c r="M183" i="13"/>
  <c r="O183" i="13"/>
  <c r="Q183" i="13"/>
  <c r="V183" i="13"/>
  <c r="V174" i="13" s="1"/>
  <c r="G185" i="13"/>
  <c r="I185" i="13"/>
  <c r="K185" i="13"/>
  <c r="M185" i="13"/>
  <c r="O185" i="13"/>
  <c r="Q185" i="13"/>
  <c r="V185" i="13"/>
  <c r="G187" i="13"/>
  <c r="M187" i="13" s="1"/>
  <c r="I187" i="13"/>
  <c r="K187" i="13"/>
  <c r="O187" i="13"/>
  <c r="Q187" i="13"/>
  <c r="V187" i="13"/>
  <c r="G190" i="13"/>
  <c r="M190" i="13" s="1"/>
  <c r="I190" i="13"/>
  <c r="K190" i="13"/>
  <c r="O190" i="13"/>
  <c r="Q190" i="13"/>
  <c r="V190" i="13"/>
  <c r="G192" i="13"/>
  <c r="I192" i="13"/>
  <c r="K192" i="13"/>
  <c r="M192" i="13"/>
  <c r="O192" i="13"/>
  <c r="Q192" i="13"/>
  <c r="V192" i="13"/>
  <c r="G195" i="13"/>
  <c r="I195" i="13"/>
  <c r="K195" i="13"/>
  <c r="M195" i="13"/>
  <c r="O195" i="13"/>
  <c r="Q195" i="13"/>
  <c r="V195" i="13"/>
  <c r="G200" i="13"/>
  <c r="M200" i="13" s="1"/>
  <c r="I200" i="13"/>
  <c r="K200" i="13"/>
  <c r="O200" i="13"/>
  <c r="Q200" i="13"/>
  <c r="V200" i="13"/>
  <c r="G202" i="13"/>
  <c r="I202" i="13"/>
  <c r="K202" i="13"/>
  <c r="M202" i="13"/>
  <c r="O202" i="13"/>
  <c r="Q202" i="13"/>
  <c r="V202" i="13"/>
  <c r="G204" i="13"/>
  <c r="I204" i="13"/>
  <c r="K204" i="13"/>
  <c r="M204" i="13"/>
  <c r="O204" i="13"/>
  <c r="Q204" i="13"/>
  <c r="V204" i="13"/>
  <c r="G207" i="13"/>
  <c r="M207" i="13" s="1"/>
  <c r="I207" i="13"/>
  <c r="K207" i="13"/>
  <c r="O207" i="13"/>
  <c r="O199" i="13" s="1"/>
  <c r="Q207" i="13"/>
  <c r="V207" i="13"/>
  <c r="G209" i="13"/>
  <c r="M209" i="13" s="1"/>
  <c r="I209" i="13"/>
  <c r="K209" i="13"/>
  <c r="O209" i="13"/>
  <c r="Q209" i="13"/>
  <c r="V209" i="13"/>
  <c r="G213" i="13"/>
  <c r="I213" i="13"/>
  <c r="K213" i="13"/>
  <c r="M213" i="13"/>
  <c r="O213" i="13"/>
  <c r="Q213" i="13"/>
  <c r="V213" i="13"/>
  <c r="G217" i="13"/>
  <c r="M217" i="13" s="1"/>
  <c r="I217" i="13"/>
  <c r="K217" i="13"/>
  <c r="O217" i="13"/>
  <c r="Q217" i="13"/>
  <c r="V217" i="13"/>
  <c r="G226" i="13"/>
  <c r="M226" i="13" s="1"/>
  <c r="I226" i="13"/>
  <c r="K226" i="13"/>
  <c r="O226" i="13"/>
  <c r="Q226" i="13"/>
  <c r="V226" i="13"/>
  <c r="G231" i="13"/>
  <c r="I231" i="13"/>
  <c r="K231" i="13"/>
  <c r="K212" i="13" s="1"/>
  <c r="M231" i="13"/>
  <c r="O231" i="13"/>
  <c r="Q231" i="13"/>
  <c r="V231" i="13"/>
  <c r="V212" i="13" s="1"/>
  <c r="G234" i="13"/>
  <c r="I234" i="13"/>
  <c r="K234" i="13"/>
  <c r="M234" i="13"/>
  <c r="O234" i="13"/>
  <c r="Q234" i="13"/>
  <c r="V234" i="13"/>
  <c r="G237" i="13"/>
  <c r="M237" i="13" s="1"/>
  <c r="I237" i="13"/>
  <c r="K237" i="13"/>
  <c r="O237" i="13"/>
  <c r="Q237" i="13"/>
  <c r="V237" i="13"/>
  <c r="G241" i="13"/>
  <c r="M241" i="13" s="1"/>
  <c r="I241" i="13"/>
  <c r="K241" i="13"/>
  <c r="O241" i="13"/>
  <c r="Q241" i="13"/>
  <c r="V241" i="13"/>
  <c r="G243" i="13"/>
  <c r="I243" i="13"/>
  <c r="K243" i="13"/>
  <c r="M243" i="13"/>
  <c r="O243" i="13"/>
  <c r="Q243" i="13"/>
  <c r="V243" i="13"/>
  <c r="G250" i="13"/>
  <c r="I250" i="13"/>
  <c r="K250" i="13"/>
  <c r="M250" i="13"/>
  <c r="O250" i="13"/>
  <c r="Q250" i="13"/>
  <c r="V250" i="13"/>
  <c r="G251" i="13"/>
  <c r="M251" i="13" s="1"/>
  <c r="I251" i="13"/>
  <c r="K251" i="13"/>
  <c r="O251" i="13"/>
  <c r="Q251" i="13"/>
  <c r="V251" i="13"/>
  <c r="G254" i="13"/>
  <c r="M254" i="13" s="1"/>
  <c r="I254" i="13"/>
  <c r="K254" i="13"/>
  <c r="O254" i="13"/>
  <c r="Q254" i="13"/>
  <c r="V254" i="13"/>
  <c r="G258" i="13"/>
  <c r="I258" i="13"/>
  <c r="K258" i="13"/>
  <c r="M258" i="13"/>
  <c r="O258" i="13"/>
  <c r="Q258" i="13"/>
  <c r="V258" i="13"/>
  <c r="G261" i="13"/>
  <c r="I261" i="13"/>
  <c r="K261" i="13"/>
  <c r="M261" i="13"/>
  <c r="O261" i="13"/>
  <c r="Q261" i="13"/>
  <c r="V261" i="13"/>
  <c r="G264" i="13"/>
  <c r="M264" i="13" s="1"/>
  <c r="I264" i="13"/>
  <c r="K264" i="13"/>
  <c r="O264" i="13"/>
  <c r="Q264" i="13"/>
  <c r="V264" i="13"/>
  <c r="G267" i="13"/>
  <c r="M267" i="13" s="1"/>
  <c r="I267" i="13"/>
  <c r="K267" i="13"/>
  <c r="O267" i="13"/>
  <c r="Q267" i="13"/>
  <c r="V267" i="13"/>
  <c r="G270" i="13"/>
  <c r="I270" i="13"/>
  <c r="K270" i="13"/>
  <c r="M270" i="13"/>
  <c r="O270" i="13"/>
  <c r="Q270" i="13"/>
  <c r="V270" i="13"/>
  <c r="G272" i="13"/>
  <c r="I272" i="13"/>
  <c r="K272" i="13"/>
  <c r="O272" i="13"/>
  <c r="O271" i="13" s="1"/>
  <c r="Q272" i="13"/>
  <c r="V272" i="13"/>
  <c r="G273" i="13"/>
  <c r="M273" i="13" s="1"/>
  <c r="I273" i="13"/>
  <c r="K273" i="13"/>
  <c r="K271" i="13" s="1"/>
  <c r="O273" i="13"/>
  <c r="Q273" i="13"/>
  <c r="V273" i="13"/>
  <c r="V271" i="13" s="1"/>
  <c r="G276" i="13"/>
  <c r="I276" i="13"/>
  <c r="K276" i="13"/>
  <c r="M276" i="13"/>
  <c r="O276" i="13"/>
  <c r="Q276" i="13"/>
  <c r="V276" i="13"/>
  <c r="G279" i="13"/>
  <c r="I279" i="13"/>
  <c r="K279" i="13"/>
  <c r="M279" i="13"/>
  <c r="O279" i="13"/>
  <c r="Q279" i="13"/>
  <c r="V279" i="13"/>
  <c r="G280" i="13"/>
  <c r="M280" i="13" s="1"/>
  <c r="I280" i="13"/>
  <c r="K280" i="13"/>
  <c r="O280" i="13"/>
  <c r="Q280" i="13"/>
  <c r="V280" i="13"/>
  <c r="G281" i="13"/>
  <c r="M281" i="13" s="1"/>
  <c r="I281" i="13"/>
  <c r="K281" i="13"/>
  <c r="O281" i="13"/>
  <c r="Q281" i="13"/>
  <c r="V281" i="13"/>
  <c r="V282" i="13"/>
  <c r="G283" i="13"/>
  <c r="G282" i="13" s="1"/>
  <c r="I283" i="13"/>
  <c r="K283" i="13"/>
  <c r="M283" i="13"/>
  <c r="O283" i="13"/>
  <c r="Q283" i="13"/>
  <c r="V283" i="13"/>
  <c r="G287" i="13"/>
  <c r="M287" i="13" s="1"/>
  <c r="I287" i="13"/>
  <c r="I282" i="13" s="1"/>
  <c r="K287" i="13"/>
  <c r="O287" i="13"/>
  <c r="Q287" i="13"/>
  <c r="Q282" i="13" s="1"/>
  <c r="V287" i="13"/>
  <c r="G289" i="13"/>
  <c r="M289" i="13" s="1"/>
  <c r="I289" i="13"/>
  <c r="K289" i="13"/>
  <c r="O289" i="13"/>
  <c r="Q289" i="13"/>
  <c r="V289" i="13"/>
  <c r="G290" i="13"/>
  <c r="I290" i="13"/>
  <c r="K290" i="13"/>
  <c r="K282" i="13" s="1"/>
  <c r="M290" i="13"/>
  <c r="O290" i="13"/>
  <c r="Q290" i="13"/>
  <c r="V290" i="13"/>
  <c r="G291" i="13"/>
  <c r="I291" i="13"/>
  <c r="K291" i="13"/>
  <c r="M291" i="13"/>
  <c r="O291" i="13"/>
  <c r="Q291" i="13"/>
  <c r="V291" i="13"/>
  <c r="G293" i="13"/>
  <c r="M293" i="13" s="1"/>
  <c r="I293" i="13"/>
  <c r="K293" i="13"/>
  <c r="O293" i="13"/>
  <c r="Q293" i="13"/>
  <c r="V293" i="13"/>
  <c r="I294" i="13"/>
  <c r="Q294" i="13"/>
  <c r="G295" i="13"/>
  <c r="I295" i="13"/>
  <c r="K295" i="13"/>
  <c r="K294" i="13" s="1"/>
  <c r="M295" i="13"/>
  <c r="M294" i="13" s="1"/>
  <c r="O295" i="13"/>
  <c r="Q295" i="13"/>
  <c r="V295" i="13"/>
  <c r="V294" i="13" s="1"/>
  <c r="G297" i="13"/>
  <c r="G294" i="13" s="1"/>
  <c r="I297" i="13"/>
  <c r="K297" i="13"/>
  <c r="M297" i="13"/>
  <c r="O297" i="13"/>
  <c r="O294" i="13" s="1"/>
  <c r="Q297" i="13"/>
  <c r="V297" i="13"/>
  <c r="G301" i="13"/>
  <c r="M301" i="13" s="1"/>
  <c r="I301" i="13"/>
  <c r="K301" i="13"/>
  <c r="O301" i="13"/>
  <c r="Q301" i="13"/>
  <c r="V301" i="13"/>
  <c r="G303" i="13"/>
  <c r="M303" i="13" s="1"/>
  <c r="I303" i="13"/>
  <c r="K303" i="13"/>
  <c r="O303" i="13"/>
  <c r="Q303" i="13"/>
  <c r="V303" i="13"/>
  <c r="G305" i="13"/>
  <c r="I305" i="13"/>
  <c r="K305" i="13"/>
  <c r="M305" i="13"/>
  <c r="O305" i="13"/>
  <c r="Q305" i="13"/>
  <c r="V305" i="13"/>
  <c r="G308" i="13"/>
  <c r="I308" i="13"/>
  <c r="K308" i="13"/>
  <c r="O308" i="13"/>
  <c r="Q308" i="13"/>
  <c r="V308" i="13"/>
  <c r="G311" i="13"/>
  <c r="M311" i="13" s="1"/>
  <c r="I311" i="13"/>
  <c r="K311" i="13"/>
  <c r="O311" i="13"/>
  <c r="Q311" i="13"/>
  <c r="V311" i="13"/>
  <c r="G313" i="13"/>
  <c r="I313" i="13"/>
  <c r="K313" i="13"/>
  <c r="M313" i="13"/>
  <c r="O313" i="13"/>
  <c r="Q313" i="13"/>
  <c r="V313" i="13"/>
  <c r="G315" i="13"/>
  <c r="I315" i="13"/>
  <c r="K315" i="13"/>
  <c r="M315" i="13"/>
  <c r="O315" i="13"/>
  <c r="Q315" i="13"/>
  <c r="V315" i="13"/>
  <c r="G317" i="13"/>
  <c r="M317" i="13" s="1"/>
  <c r="I317" i="13"/>
  <c r="K317" i="13"/>
  <c r="O317" i="13"/>
  <c r="Q317" i="13"/>
  <c r="V317" i="13"/>
  <c r="G321" i="13"/>
  <c r="M321" i="13" s="1"/>
  <c r="I321" i="13"/>
  <c r="K321" i="13"/>
  <c r="O321" i="13"/>
  <c r="Q321" i="13"/>
  <c r="V321" i="13"/>
  <c r="G323" i="13"/>
  <c r="I323" i="13"/>
  <c r="K323" i="13"/>
  <c r="M323" i="13"/>
  <c r="O323" i="13"/>
  <c r="Q323" i="13"/>
  <c r="V323" i="13"/>
  <c r="G325" i="13"/>
  <c r="I325" i="13"/>
  <c r="K325" i="13"/>
  <c r="M325" i="13"/>
  <c r="O325" i="13"/>
  <c r="Q325" i="13"/>
  <c r="V325" i="13"/>
  <c r="G327" i="13"/>
  <c r="M327" i="13" s="1"/>
  <c r="I327" i="13"/>
  <c r="K327" i="13"/>
  <c r="O327" i="13"/>
  <c r="Q327" i="13"/>
  <c r="V327" i="13"/>
  <c r="G331" i="13"/>
  <c r="M331" i="13" s="1"/>
  <c r="I331" i="13"/>
  <c r="K331" i="13"/>
  <c r="O331" i="13"/>
  <c r="Q331" i="13"/>
  <c r="V331" i="13"/>
  <c r="G335" i="13"/>
  <c r="I335" i="13"/>
  <c r="K335" i="13"/>
  <c r="M335" i="13"/>
  <c r="O335" i="13"/>
  <c r="Q335" i="13"/>
  <c r="V335" i="13"/>
  <c r="G339" i="13"/>
  <c r="I339" i="13"/>
  <c r="K339" i="13"/>
  <c r="M339" i="13"/>
  <c r="O339" i="13"/>
  <c r="Q339" i="13"/>
  <c r="V339" i="13"/>
  <c r="G344" i="13"/>
  <c r="M344" i="13" s="1"/>
  <c r="I344" i="13"/>
  <c r="K344" i="13"/>
  <c r="O344" i="13"/>
  <c r="Q344" i="13"/>
  <c r="V344" i="13"/>
  <c r="G347" i="13"/>
  <c r="M347" i="13" s="1"/>
  <c r="I347" i="13"/>
  <c r="K347" i="13"/>
  <c r="O347" i="13"/>
  <c r="Q347" i="13"/>
  <c r="V347" i="13"/>
  <c r="G351" i="13"/>
  <c r="I351" i="13"/>
  <c r="K351" i="13"/>
  <c r="M351" i="13"/>
  <c r="O351" i="13"/>
  <c r="Q351" i="13"/>
  <c r="V351" i="13"/>
  <c r="G353" i="13"/>
  <c r="I353" i="13"/>
  <c r="K353" i="13"/>
  <c r="M353" i="13"/>
  <c r="O353" i="13"/>
  <c r="Q353" i="13"/>
  <c r="V353" i="13"/>
  <c r="G355" i="13"/>
  <c r="M355" i="13" s="1"/>
  <c r="I355" i="13"/>
  <c r="K355" i="13"/>
  <c r="O355" i="13"/>
  <c r="Q355" i="13"/>
  <c r="V355" i="13"/>
  <c r="G357" i="13"/>
  <c r="M357" i="13" s="1"/>
  <c r="I357" i="13"/>
  <c r="K357" i="13"/>
  <c r="O357" i="13"/>
  <c r="Q357" i="13"/>
  <c r="V357" i="13"/>
  <c r="G360" i="13"/>
  <c r="I360" i="13"/>
  <c r="K360" i="13"/>
  <c r="M360" i="13"/>
  <c r="O360" i="13"/>
  <c r="Q360" i="13"/>
  <c r="V360" i="13"/>
  <c r="G362" i="13"/>
  <c r="I362" i="13"/>
  <c r="K362" i="13"/>
  <c r="M362" i="13"/>
  <c r="O362" i="13"/>
  <c r="Q362" i="13"/>
  <c r="V362" i="13"/>
  <c r="G364" i="13"/>
  <c r="M364" i="13" s="1"/>
  <c r="I364" i="13"/>
  <c r="K364" i="13"/>
  <c r="O364" i="13"/>
  <c r="Q364" i="13"/>
  <c r="V364" i="13"/>
  <c r="G366" i="13"/>
  <c r="M366" i="13" s="1"/>
  <c r="I366" i="13"/>
  <c r="K366" i="13"/>
  <c r="O366" i="13"/>
  <c r="Q366" i="13"/>
  <c r="V366" i="13"/>
  <c r="G369" i="13"/>
  <c r="I369" i="13"/>
  <c r="K369" i="13"/>
  <c r="M369" i="13"/>
  <c r="O369" i="13"/>
  <c r="Q369" i="13"/>
  <c r="V369" i="13"/>
  <c r="K371" i="13"/>
  <c r="V371" i="13"/>
  <c r="G372" i="13"/>
  <c r="I372" i="13"/>
  <c r="I371" i="13" s="1"/>
  <c r="K372" i="13"/>
  <c r="O372" i="13"/>
  <c r="O371" i="13" s="1"/>
  <c r="Q372" i="13"/>
  <c r="Q371" i="13" s="1"/>
  <c r="V372" i="13"/>
  <c r="G375" i="13"/>
  <c r="I375" i="13"/>
  <c r="K375" i="13"/>
  <c r="O375" i="13"/>
  <c r="Q375" i="13"/>
  <c r="V375" i="13"/>
  <c r="G376" i="13"/>
  <c r="I376" i="13"/>
  <c r="K376" i="13"/>
  <c r="M376" i="13"/>
  <c r="M375" i="13" s="1"/>
  <c r="O376" i="13"/>
  <c r="Q376" i="13"/>
  <c r="V376" i="13"/>
  <c r="G379" i="13"/>
  <c r="M379" i="13" s="1"/>
  <c r="I379" i="13"/>
  <c r="K379" i="13"/>
  <c r="O379" i="13"/>
  <c r="O378" i="13" s="1"/>
  <c r="Q379" i="13"/>
  <c r="V379" i="13"/>
  <c r="G381" i="13"/>
  <c r="M381" i="13" s="1"/>
  <c r="M378" i="13" s="1"/>
  <c r="I381" i="13"/>
  <c r="K381" i="13"/>
  <c r="O381" i="13"/>
  <c r="Q381" i="13"/>
  <c r="V381" i="13"/>
  <c r="G383" i="13"/>
  <c r="I383" i="13"/>
  <c r="K383" i="13"/>
  <c r="M383" i="13"/>
  <c r="O383" i="13"/>
  <c r="Q383" i="13"/>
  <c r="V383" i="13"/>
  <c r="G385" i="13"/>
  <c r="I385" i="13"/>
  <c r="K385" i="13"/>
  <c r="M385" i="13"/>
  <c r="O385" i="13"/>
  <c r="Q385" i="13"/>
  <c r="V385" i="13"/>
  <c r="G386" i="13"/>
  <c r="M386" i="13" s="1"/>
  <c r="I386" i="13"/>
  <c r="K386" i="13"/>
  <c r="O386" i="13"/>
  <c r="Q386" i="13"/>
  <c r="V386" i="13"/>
  <c r="G389" i="13"/>
  <c r="M389" i="13" s="1"/>
  <c r="I389" i="13"/>
  <c r="K389" i="13"/>
  <c r="O389" i="13"/>
  <c r="Q389" i="13"/>
  <c r="V389" i="13"/>
  <c r="K391" i="13"/>
  <c r="G392" i="13"/>
  <c r="G391" i="13" s="1"/>
  <c r="I392" i="13"/>
  <c r="K392" i="13"/>
  <c r="O392" i="13"/>
  <c r="Q392" i="13"/>
  <c r="V392" i="13"/>
  <c r="G393" i="13"/>
  <c r="I393" i="13"/>
  <c r="K393" i="13"/>
  <c r="M393" i="13"/>
  <c r="O393" i="13"/>
  <c r="Q393" i="13"/>
  <c r="V393" i="13"/>
  <c r="G394" i="13"/>
  <c r="M394" i="13" s="1"/>
  <c r="I394" i="13"/>
  <c r="K394" i="13"/>
  <c r="O394" i="13"/>
  <c r="Q394" i="13"/>
  <c r="V394" i="13"/>
  <c r="V391" i="13" s="1"/>
  <c r="G395" i="13"/>
  <c r="I395" i="13"/>
  <c r="K395" i="13"/>
  <c r="M395" i="13"/>
  <c r="O395" i="13"/>
  <c r="Q395" i="13"/>
  <c r="V395" i="13"/>
  <c r="G398" i="13"/>
  <c r="G397" i="13" s="1"/>
  <c r="I398" i="13"/>
  <c r="I397" i="13" s="1"/>
  <c r="K398" i="13"/>
  <c r="O398" i="13"/>
  <c r="O397" i="13" s="1"/>
  <c r="Q398" i="13"/>
  <c r="Q397" i="13" s="1"/>
  <c r="V398" i="13"/>
  <c r="G401" i="13"/>
  <c r="M401" i="13" s="1"/>
  <c r="I401" i="13"/>
  <c r="K401" i="13"/>
  <c r="K397" i="13" s="1"/>
  <c r="O401" i="13"/>
  <c r="Q401" i="13"/>
  <c r="V401" i="13"/>
  <c r="V397" i="13" s="1"/>
  <c r="G404" i="13"/>
  <c r="I404" i="13"/>
  <c r="K404" i="13"/>
  <c r="K403" i="13" s="1"/>
  <c r="M404" i="13"/>
  <c r="O404" i="13"/>
  <c r="Q404" i="13"/>
  <c r="V404" i="13"/>
  <c r="G407" i="13"/>
  <c r="M407" i="13" s="1"/>
  <c r="I407" i="13"/>
  <c r="K407" i="13"/>
  <c r="O407" i="13"/>
  <c r="Q407" i="13"/>
  <c r="V407" i="13"/>
  <c r="G408" i="13"/>
  <c r="M408" i="13" s="1"/>
  <c r="I408" i="13"/>
  <c r="I403" i="13" s="1"/>
  <c r="K408" i="13"/>
  <c r="O408" i="13"/>
  <c r="Q408" i="13"/>
  <c r="Q403" i="13" s="1"/>
  <c r="V408" i="13"/>
  <c r="V403" i="13" s="1"/>
  <c r="G409" i="13"/>
  <c r="I409" i="13"/>
  <c r="K409" i="13"/>
  <c r="M409" i="13"/>
  <c r="O409" i="13"/>
  <c r="Q409" i="13"/>
  <c r="V409" i="13"/>
  <c r="G410" i="13"/>
  <c r="M410" i="13" s="1"/>
  <c r="I410" i="13"/>
  <c r="K410" i="13"/>
  <c r="O410" i="13"/>
  <c r="Q410" i="13"/>
  <c r="V410" i="13"/>
  <c r="G413" i="13"/>
  <c r="M413" i="13" s="1"/>
  <c r="I413" i="13"/>
  <c r="K413" i="13"/>
  <c r="O413" i="13"/>
  <c r="Q413" i="13"/>
  <c r="V413" i="13"/>
  <c r="G416" i="13"/>
  <c r="M416" i="13" s="1"/>
  <c r="I416" i="13"/>
  <c r="K416" i="13"/>
  <c r="O416" i="13"/>
  <c r="Q416" i="13"/>
  <c r="V416" i="13"/>
  <c r="G417" i="13"/>
  <c r="I417" i="13"/>
  <c r="K417" i="13"/>
  <c r="M417" i="13"/>
  <c r="O417" i="13"/>
  <c r="Q417" i="13"/>
  <c r="V417" i="13"/>
  <c r="G419" i="13"/>
  <c r="M419" i="13" s="1"/>
  <c r="I419" i="13"/>
  <c r="K419" i="13"/>
  <c r="O419" i="13"/>
  <c r="Q419" i="13"/>
  <c r="V419" i="13"/>
  <c r="G421" i="13"/>
  <c r="I421" i="13"/>
  <c r="K421" i="13"/>
  <c r="M421" i="13"/>
  <c r="O421" i="13"/>
  <c r="Q421" i="13"/>
  <c r="V421" i="13"/>
  <c r="G423" i="13"/>
  <c r="M423" i="13" s="1"/>
  <c r="I423" i="13"/>
  <c r="K423" i="13"/>
  <c r="O423" i="13"/>
  <c r="Q423" i="13"/>
  <c r="V423" i="13"/>
  <c r="G426" i="13"/>
  <c r="M426" i="13" s="1"/>
  <c r="M425" i="13" s="1"/>
  <c r="I426" i="13"/>
  <c r="K426" i="13"/>
  <c r="O426" i="13"/>
  <c r="Q426" i="13"/>
  <c r="V426" i="13"/>
  <c r="G428" i="13"/>
  <c r="M428" i="13" s="1"/>
  <c r="I428" i="13"/>
  <c r="I425" i="13" s="1"/>
  <c r="K428" i="13"/>
  <c r="O428" i="13"/>
  <c r="Q428" i="13"/>
  <c r="Q425" i="13" s="1"/>
  <c r="V428" i="13"/>
  <c r="G429" i="13"/>
  <c r="M429" i="13" s="1"/>
  <c r="I429" i="13"/>
  <c r="K429" i="13"/>
  <c r="K425" i="13" s="1"/>
  <c r="O429" i="13"/>
  <c r="Q429" i="13"/>
  <c r="V429" i="13"/>
  <c r="V425" i="13" s="1"/>
  <c r="G431" i="13"/>
  <c r="I431" i="13"/>
  <c r="K431" i="13"/>
  <c r="M431" i="13"/>
  <c r="O431" i="13"/>
  <c r="Q431" i="13"/>
  <c r="V431" i="13"/>
  <c r="G433" i="13"/>
  <c r="M433" i="13" s="1"/>
  <c r="I433" i="13"/>
  <c r="K433" i="13"/>
  <c r="O433" i="13"/>
  <c r="Q433" i="13"/>
  <c r="V433" i="13"/>
  <c r="G436" i="13"/>
  <c r="I436" i="13"/>
  <c r="K436" i="13"/>
  <c r="M436" i="13"/>
  <c r="O436" i="13"/>
  <c r="Q436" i="13"/>
  <c r="V436" i="13"/>
  <c r="G438" i="13"/>
  <c r="M438" i="13" s="1"/>
  <c r="I438" i="13"/>
  <c r="K438" i="13"/>
  <c r="O438" i="13"/>
  <c r="Q438" i="13"/>
  <c r="V438" i="13"/>
  <c r="G444" i="13"/>
  <c r="I444" i="13"/>
  <c r="K444" i="13"/>
  <c r="M444" i="13"/>
  <c r="O444" i="13"/>
  <c r="Q444" i="13"/>
  <c r="V444" i="13"/>
  <c r="G448" i="13"/>
  <c r="I448" i="13"/>
  <c r="K448" i="13"/>
  <c r="M448" i="13"/>
  <c r="O448" i="13"/>
  <c r="Q448" i="13"/>
  <c r="V448" i="13"/>
  <c r="G450" i="13"/>
  <c r="I450" i="13"/>
  <c r="K450" i="13"/>
  <c r="M450" i="13"/>
  <c r="O450" i="13"/>
  <c r="Q450" i="13"/>
  <c r="V450" i="13"/>
  <c r="G453" i="13"/>
  <c r="M453" i="13" s="1"/>
  <c r="I453" i="13"/>
  <c r="K453" i="13"/>
  <c r="O453" i="13"/>
  <c r="Q453" i="13"/>
  <c r="V453" i="13"/>
  <c r="G455" i="13"/>
  <c r="I455" i="13"/>
  <c r="K455" i="13"/>
  <c r="M455" i="13"/>
  <c r="O455" i="13"/>
  <c r="Q455" i="13"/>
  <c r="V455" i="13"/>
  <c r="G457" i="13"/>
  <c r="I457" i="13"/>
  <c r="K457" i="13"/>
  <c r="M457" i="13"/>
  <c r="O457" i="13"/>
  <c r="Q457" i="13"/>
  <c r="V457" i="13"/>
  <c r="G459" i="13"/>
  <c r="M459" i="13" s="1"/>
  <c r="I459" i="13"/>
  <c r="K459" i="13"/>
  <c r="O459" i="13"/>
  <c r="Q459" i="13"/>
  <c r="V459" i="13"/>
  <c r="G461" i="13"/>
  <c r="M461" i="13" s="1"/>
  <c r="I461" i="13"/>
  <c r="K461" i="13"/>
  <c r="O461" i="13"/>
  <c r="Q461" i="13"/>
  <c r="V461" i="13"/>
  <c r="G464" i="13"/>
  <c r="I464" i="13"/>
  <c r="K464" i="13"/>
  <c r="M464" i="13"/>
  <c r="O464" i="13"/>
  <c r="Q464" i="13"/>
  <c r="V464" i="13"/>
  <c r="G466" i="13"/>
  <c r="M466" i="13" s="1"/>
  <c r="I466" i="13"/>
  <c r="K466" i="13"/>
  <c r="O466" i="13"/>
  <c r="Q466" i="13"/>
  <c r="V466" i="13"/>
  <c r="G468" i="13"/>
  <c r="M468" i="13" s="1"/>
  <c r="I468" i="13"/>
  <c r="K468" i="13"/>
  <c r="O468" i="13"/>
  <c r="Q468" i="13"/>
  <c r="V468" i="13"/>
  <c r="G470" i="13"/>
  <c r="M470" i="13" s="1"/>
  <c r="I470" i="13"/>
  <c r="K470" i="13"/>
  <c r="O470" i="13"/>
  <c r="Q470" i="13"/>
  <c r="V470" i="13"/>
  <c r="G472" i="13"/>
  <c r="I472" i="13"/>
  <c r="K472" i="13"/>
  <c r="M472" i="13"/>
  <c r="O472" i="13"/>
  <c r="Q472" i="13"/>
  <c r="V472" i="13"/>
  <c r="G474" i="13"/>
  <c r="M474" i="13" s="1"/>
  <c r="I474" i="13"/>
  <c r="K474" i="13"/>
  <c r="O474" i="13"/>
  <c r="Q474" i="13"/>
  <c r="V474" i="13"/>
  <c r="G476" i="13"/>
  <c r="I476" i="13"/>
  <c r="K476" i="13"/>
  <c r="M476" i="13"/>
  <c r="O476" i="13"/>
  <c r="Q476" i="13"/>
  <c r="V476" i="13"/>
  <c r="G478" i="13"/>
  <c r="M478" i="13" s="1"/>
  <c r="I478" i="13"/>
  <c r="K478" i="13"/>
  <c r="O478" i="13"/>
  <c r="Q478" i="13"/>
  <c r="V478" i="13"/>
  <c r="G480" i="13"/>
  <c r="I480" i="13"/>
  <c r="K480" i="13"/>
  <c r="M480" i="13"/>
  <c r="O480" i="13"/>
  <c r="Q480" i="13"/>
  <c r="V480" i="13"/>
  <c r="G482" i="13"/>
  <c r="I482" i="13"/>
  <c r="K482" i="13"/>
  <c r="M482" i="13"/>
  <c r="O482" i="13"/>
  <c r="Q482" i="13"/>
  <c r="V482" i="13"/>
  <c r="G484" i="13"/>
  <c r="M484" i="13"/>
  <c r="O484" i="13"/>
  <c r="Q484" i="13"/>
  <c r="G485" i="13"/>
  <c r="M485" i="13" s="1"/>
  <c r="I485" i="13"/>
  <c r="I484" i="13" s="1"/>
  <c r="K485" i="13"/>
  <c r="K484" i="13" s="1"/>
  <c r="O485" i="13"/>
  <c r="Q485" i="13"/>
  <c r="V485" i="13"/>
  <c r="V484" i="13" s="1"/>
  <c r="V486" i="13"/>
  <c r="G487" i="13"/>
  <c r="I487" i="13"/>
  <c r="K487" i="13"/>
  <c r="M487" i="13"/>
  <c r="O487" i="13"/>
  <c r="Q487" i="13"/>
  <c r="V487" i="13"/>
  <c r="G489" i="13"/>
  <c r="M489" i="13" s="1"/>
  <c r="I489" i="13"/>
  <c r="K489" i="13"/>
  <c r="O489" i="13"/>
  <c r="Q489" i="13"/>
  <c r="Q486" i="13" s="1"/>
  <c r="V489" i="13"/>
  <c r="G493" i="13"/>
  <c r="M493" i="13" s="1"/>
  <c r="I493" i="13"/>
  <c r="I486" i="13" s="1"/>
  <c r="K493" i="13"/>
  <c r="K486" i="13" s="1"/>
  <c r="O493" i="13"/>
  <c r="Q493" i="13"/>
  <c r="V493" i="13"/>
  <c r="G518" i="13"/>
  <c r="G517" i="13" s="1"/>
  <c r="I518" i="13"/>
  <c r="K518" i="13"/>
  <c r="M518" i="13"/>
  <c r="O518" i="13"/>
  <c r="O517" i="13" s="1"/>
  <c r="Q518" i="13"/>
  <c r="V518" i="13"/>
  <c r="G531" i="13"/>
  <c r="M531" i="13" s="1"/>
  <c r="I531" i="13"/>
  <c r="I517" i="13" s="1"/>
  <c r="K531" i="13"/>
  <c r="O531" i="13"/>
  <c r="Q531" i="13"/>
  <c r="Q517" i="13" s="1"/>
  <c r="V531" i="13"/>
  <c r="G533" i="13"/>
  <c r="M533" i="13" s="1"/>
  <c r="I533" i="13"/>
  <c r="K533" i="13"/>
  <c r="O533" i="13"/>
  <c r="Q533" i="13"/>
  <c r="V533" i="13"/>
  <c r="G535" i="13"/>
  <c r="I535" i="13"/>
  <c r="K535" i="13"/>
  <c r="K517" i="13" s="1"/>
  <c r="M535" i="13"/>
  <c r="O535" i="13"/>
  <c r="Q535" i="13"/>
  <c r="V535" i="13"/>
  <c r="V517" i="13" s="1"/>
  <c r="G537" i="13"/>
  <c r="I537" i="13"/>
  <c r="K537" i="13"/>
  <c r="M537" i="13"/>
  <c r="O537" i="13"/>
  <c r="Q537" i="13"/>
  <c r="V537" i="13"/>
  <c r="G539" i="13"/>
  <c r="M539" i="13" s="1"/>
  <c r="I539" i="13"/>
  <c r="K539" i="13"/>
  <c r="O539" i="13"/>
  <c r="Q539" i="13"/>
  <c r="V539" i="13"/>
  <c r="G541" i="13"/>
  <c r="M541" i="13" s="1"/>
  <c r="I541" i="13"/>
  <c r="K541" i="13"/>
  <c r="O541" i="13"/>
  <c r="Q541" i="13"/>
  <c r="V541" i="13"/>
  <c r="G543" i="13"/>
  <c r="I543" i="13"/>
  <c r="K543" i="13"/>
  <c r="M543" i="13"/>
  <c r="O543" i="13"/>
  <c r="Q543" i="13"/>
  <c r="V543" i="13"/>
  <c r="G545" i="13"/>
  <c r="I545" i="13"/>
  <c r="K545" i="13"/>
  <c r="M545" i="13"/>
  <c r="O545" i="13"/>
  <c r="Q545" i="13"/>
  <c r="V545" i="13"/>
  <c r="G547" i="13"/>
  <c r="M547" i="13" s="1"/>
  <c r="I547" i="13"/>
  <c r="K547" i="13"/>
  <c r="O547" i="13"/>
  <c r="Q547" i="13"/>
  <c r="V547" i="13"/>
  <c r="G550" i="13"/>
  <c r="I550" i="13"/>
  <c r="K550" i="13"/>
  <c r="K549" i="13" s="1"/>
  <c r="M550" i="13"/>
  <c r="M549" i="13" s="1"/>
  <c r="O550" i="13"/>
  <c r="Q550" i="13"/>
  <c r="V550" i="13"/>
  <c r="V549" i="13" s="1"/>
  <c r="G552" i="13"/>
  <c r="G549" i="13" s="1"/>
  <c r="I552" i="13"/>
  <c r="K552" i="13"/>
  <c r="M552" i="13"/>
  <c r="O552" i="13"/>
  <c r="O549" i="13" s="1"/>
  <c r="Q552" i="13"/>
  <c r="V552" i="13"/>
  <c r="G553" i="13"/>
  <c r="M553" i="13" s="1"/>
  <c r="I553" i="13"/>
  <c r="K553" i="13"/>
  <c r="O553" i="13"/>
  <c r="Q553" i="13"/>
  <c r="V553" i="13"/>
  <c r="G554" i="13"/>
  <c r="M554" i="13" s="1"/>
  <c r="I554" i="13"/>
  <c r="I549" i="13" s="1"/>
  <c r="K554" i="13"/>
  <c r="O554" i="13"/>
  <c r="Q554" i="13"/>
  <c r="Q549" i="13" s="1"/>
  <c r="V554" i="13"/>
  <c r="G555" i="13"/>
  <c r="I555" i="13"/>
  <c r="K555" i="13"/>
  <c r="M555" i="13"/>
  <c r="O555" i="13"/>
  <c r="Q555" i="13"/>
  <c r="V555" i="13"/>
  <c r="AE557" i="13"/>
  <c r="G23" i="12"/>
  <c r="BA21" i="12"/>
  <c r="BA19" i="12"/>
  <c r="BA17" i="12"/>
  <c r="BA12" i="12"/>
  <c r="K8" i="12"/>
  <c r="V8" i="12"/>
  <c r="G9" i="12"/>
  <c r="I9" i="12"/>
  <c r="I8" i="12" s="1"/>
  <c r="K9" i="12"/>
  <c r="M9" i="12"/>
  <c r="O9" i="12"/>
  <c r="Q9" i="12"/>
  <c r="Q8" i="12" s="1"/>
  <c r="V9" i="12"/>
  <c r="G11" i="12"/>
  <c r="M11" i="12" s="1"/>
  <c r="I11" i="12"/>
  <c r="K11" i="12"/>
  <c r="O11" i="12"/>
  <c r="O8" i="12" s="1"/>
  <c r="Q11" i="12"/>
  <c r="V11" i="12"/>
  <c r="G13" i="12"/>
  <c r="M13" i="12" s="1"/>
  <c r="I13" i="12"/>
  <c r="K13" i="12"/>
  <c r="O13" i="12"/>
  <c r="Q13" i="12"/>
  <c r="V13" i="12"/>
  <c r="K15" i="12"/>
  <c r="V15" i="12"/>
  <c r="G16" i="12"/>
  <c r="I16" i="12"/>
  <c r="I15" i="12" s="1"/>
  <c r="K16" i="12"/>
  <c r="M16" i="12"/>
  <c r="O16" i="12"/>
  <c r="Q16" i="12"/>
  <c r="Q15" i="12" s="1"/>
  <c r="V16" i="12"/>
  <c r="G18" i="12"/>
  <c r="G15" i="12" s="1"/>
  <c r="I18" i="12"/>
  <c r="K18" i="12"/>
  <c r="O18" i="12"/>
  <c r="O15" i="12" s="1"/>
  <c r="Q18" i="12"/>
  <c r="V18" i="12"/>
  <c r="G20" i="12"/>
  <c r="I20" i="12"/>
  <c r="K20" i="12"/>
  <c r="M20" i="12"/>
  <c r="O20" i="12"/>
  <c r="Q20" i="12"/>
  <c r="V20" i="12"/>
  <c r="AE23" i="12"/>
  <c r="I20" i="1"/>
  <c r="I19" i="1"/>
  <c r="I18" i="1"/>
  <c r="I16" i="1"/>
  <c r="F51" i="1"/>
  <c r="G51" i="1"/>
  <c r="G25" i="1" s="1"/>
  <c r="A25" i="1" s="1"/>
  <c r="H51" i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51" i="1" s="1"/>
  <c r="I115" i="1" l="1"/>
  <c r="J114" i="1" s="1"/>
  <c r="I17" i="1"/>
  <c r="I21" i="1" s="1"/>
  <c r="A26" i="1"/>
  <c r="G26" i="1"/>
  <c r="G28" i="1"/>
  <c r="G23" i="1"/>
  <c r="M24" i="19"/>
  <c r="M52" i="19"/>
  <c r="M51" i="19" s="1"/>
  <c r="AF57" i="19"/>
  <c r="M26" i="19"/>
  <c r="M10" i="19"/>
  <c r="M8" i="19" s="1"/>
  <c r="M113" i="18"/>
  <c r="M97" i="18"/>
  <c r="AF125" i="18"/>
  <c r="G95" i="18"/>
  <c r="G56" i="18"/>
  <c r="M26" i="18"/>
  <c r="M23" i="18" s="1"/>
  <c r="M11" i="18"/>
  <c r="M8" i="18" s="1"/>
  <c r="M72" i="17"/>
  <c r="AF81" i="17"/>
  <c r="M70" i="17"/>
  <c r="M69" i="17" s="1"/>
  <c r="M63" i="17"/>
  <c r="M60" i="17" s="1"/>
  <c r="M10" i="17"/>
  <c r="M8" i="17" s="1"/>
  <c r="M43" i="16"/>
  <c r="M152" i="16"/>
  <c r="M168" i="16"/>
  <c r="M19" i="16"/>
  <c r="G168" i="16"/>
  <c r="G162" i="16"/>
  <c r="M101" i="16"/>
  <c r="M100" i="16" s="1"/>
  <c r="G8" i="16"/>
  <c r="G19" i="16"/>
  <c r="M51" i="16"/>
  <c r="M49" i="16" s="1"/>
  <c r="M46" i="16"/>
  <c r="M32" i="16"/>
  <c r="M29" i="16" s="1"/>
  <c r="M9" i="16"/>
  <c r="M8" i="16" s="1"/>
  <c r="M229" i="15"/>
  <c r="M168" i="15"/>
  <c r="V129" i="15"/>
  <c r="AF328" i="15"/>
  <c r="K304" i="15"/>
  <c r="Q229" i="15"/>
  <c r="K168" i="15"/>
  <c r="Q168" i="15"/>
  <c r="K129" i="15"/>
  <c r="Q129" i="15"/>
  <c r="G82" i="15"/>
  <c r="M95" i="15"/>
  <c r="M82" i="15" s="1"/>
  <c r="V82" i="15"/>
  <c r="M36" i="15"/>
  <c r="K20" i="15"/>
  <c r="Q8" i="15"/>
  <c r="I8" i="15"/>
  <c r="V304" i="15"/>
  <c r="G304" i="15"/>
  <c r="M303" i="15"/>
  <c r="M298" i="15" s="1"/>
  <c r="M130" i="15"/>
  <c r="M129" i="15" s="1"/>
  <c r="G129" i="15"/>
  <c r="G119" i="15"/>
  <c r="M122" i="15"/>
  <c r="V119" i="15"/>
  <c r="I108" i="15"/>
  <c r="K36" i="15"/>
  <c r="Q36" i="15"/>
  <c r="I36" i="15"/>
  <c r="G20" i="15"/>
  <c r="M19" i="15"/>
  <c r="M18" i="15" s="1"/>
  <c r="G18" i="15"/>
  <c r="G8" i="15"/>
  <c r="M10" i="15"/>
  <c r="M8" i="15" s="1"/>
  <c r="V168" i="15"/>
  <c r="V20" i="15"/>
  <c r="M318" i="15"/>
  <c r="M317" i="15" s="1"/>
  <c r="M304" i="15"/>
  <c r="I229" i="15"/>
  <c r="O229" i="15"/>
  <c r="G229" i="15"/>
  <c r="I168" i="15"/>
  <c r="G168" i="15"/>
  <c r="I129" i="15"/>
  <c r="O129" i="15"/>
  <c r="O119" i="15"/>
  <c r="M119" i="15"/>
  <c r="K108" i="15"/>
  <c r="Q108" i="15"/>
  <c r="M108" i="15"/>
  <c r="K82" i="15"/>
  <c r="V36" i="15"/>
  <c r="O20" i="15"/>
  <c r="O8" i="15"/>
  <c r="M21" i="15"/>
  <c r="M20" i="15" s="1"/>
  <c r="M93" i="14"/>
  <c r="G10" i="14"/>
  <c r="M112" i="14"/>
  <c r="M105" i="14" s="1"/>
  <c r="M11" i="14"/>
  <c r="M10" i="14" s="1"/>
  <c r="M486" i="13"/>
  <c r="M403" i="13"/>
  <c r="M517" i="13"/>
  <c r="O425" i="13"/>
  <c r="O486" i="13"/>
  <c r="G486" i="13"/>
  <c r="O403" i="13"/>
  <c r="G403" i="13"/>
  <c r="V378" i="13"/>
  <c r="I271" i="13"/>
  <c r="Q199" i="13"/>
  <c r="M199" i="13"/>
  <c r="I106" i="13"/>
  <c r="O106" i="13"/>
  <c r="G106" i="13"/>
  <c r="M54" i="13"/>
  <c r="O8" i="13"/>
  <c r="O282" i="13"/>
  <c r="M272" i="13"/>
  <c r="M271" i="13" s="1"/>
  <c r="G271" i="13"/>
  <c r="I174" i="13"/>
  <c r="O174" i="13"/>
  <c r="K8" i="13"/>
  <c r="Q391" i="13"/>
  <c r="I391" i="13"/>
  <c r="O391" i="13"/>
  <c r="G378" i="13"/>
  <c r="K307" i="13"/>
  <c r="Q307" i="13"/>
  <c r="M308" i="13"/>
  <c r="M307" i="13" s="1"/>
  <c r="G307" i="13"/>
  <c r="M282" i="13"/>
  <c r="I212" i="13"/>
  <c r="O212" i="13"/>
  <c r="G212" i="13"/>
  <c r="K199" i="13"/>
  <c r="G199" i="13"/>
  <c r="Q174" i="13"/>
  <c r="M174" i="13"/>
  <c r="I168" i="13"/>
  <c r="Q54" i="13"/>
  <c r="I54" i="13"/>
  <c r="V26" i="13"/>
  <c r="I26" i="13"/>
  <c r="V8" i="13"/>
  <c r="I8" i="13"/>
  <c r="G425" i="13"/>
  <c r="M372" i="13"/>
  <c r="M371" i="13" s="1"/>
  <c r="G371" i="13"/>
  <c r="I307" i="13"/>
  <c r="Q271" i="13"/>
  <c r="Q106" i="13"/>
  <c r="M106" i="13"/>
  <c r="K26" i="13"/>
  <c r="I378" i="13"/>
  <c r="AF557" i="13"/>
  <c r="M398" i="13"/>
  <c r="M397" i="13" s="1"/>
  <c r="M392" i="13"/>
  <c r="M391" i="13" s="1"/>
  <c r="K378" i="13"/>
  <c r="Q378" i="13"/>
  <c r="V307" i="13"/>
  <c r="O307" i="13"/>
  <c r="Q212" i="13"/>
  <c r="M212" i="13"/>
  <c r="V199" i="13"/>
  <c r="I199" i="13"/>
  <c r="Q168" i="13"/>
  <c r="M169" i="13"/>
  <c r="M168" i="13" s="1"/>
  <c r="G168" i="13"/>
  <c r="O54" i="13"/>
  <c r="G54" i="13"/>
  <c r="Q26" i="13"/>
  <c r="M26" i="13"/>
  <c r="Q8" i="13"/>
  <c r="M9" i="13"/>
  <c r="M8" i="13" s="1"/>
  <c r="G8" i="13"/>
  <c r="M8" i="12"/>
  <c r="G8" i="12"/>
  <c r="AF23" i="12"/>
  <c r="M18" i="12"/>
  <c r="M15" i="12" s="1"/>
  <c r="J50" i="1" a="1"/>
  <c r="J50" i="1" s="1"/>
  <c r="J49" i="1" a="1"/>
  <c r="J49" i="1" s="1"/>
  <c r="J48" i="1" a="1"/>
  <c r="J48" i="1" s="1"/>
  <c r="J40" i="1" a="1"/>
  <c r="J40" i="1" s="1"/>
  <c r="J39" i="1" a="1"/>
  <c r="J39" i="1" s="1"/>
  <c r="J51" i="1" s="1"/>
  <c r="J42" i="1" a="1"/>
  <c r="J42" i="1" s="1"/>
  <c r="J47" i="1" a="1"/>
  <c r="J47" i="1" s="1"/>
  <c r="J46" i="1" a="1"/>
  <c r="J46" i="1" s="1"/>
  <c r="J45" i="1" a="1"/>
  <c r="J45" i="1" s="1"/>
  <c r="J44" i="1" a="1"/>
  <c r="J44" i="1" s="1"/>
  <c r="J43" i="1" a="1"/>
  <c r="J43" i="1" s="1"/>
  <c r="J41" i="1" a="1"/>
  <c r="J41" i="1" s="1"/>
  <c r="J28" i="1"/>
  <c r="J26" i="1"/>
  <c r="G38" i="1"/>
  <c r="F38" i="1"/>
  <c r="J23" i="1"/>
  <c r="J24" i="1"/>
  <c r="J25" i="1"/>
  <c r="J27" i="1"/>
  <c r="E24" i="1"/>
  <c r="E26" i="1"/>
  <c r="J108" i="1" l="1"/>
  <c r="J89" i="1"/>
  <c r="J73" i="1"/>
  <c r="J105" i="1"/>
  <c r="J59" i="1"/>
  <c r="J110" i="1"/>
  <c r="J91" i="1"/>
  <c r="J107" i="1"/>
  <c r="J113" i="1"/>
  <c r="J75" i="1"/>
  <c r="J58" i="1"/>
  <c r="J82" i="1"/>
  <c r="J106" i="1"/>
  <c r="J99" i="1"/>
  <c r="J83" i="1"/>
  <c r="J67" i="1"/>
  <c r="J88" i="1"/>
  <c r="J102" i="1"/>
  <c r="J112" i="1"/>
  <c r="J97" i="1"/>
  <c r="J81" i="1"/>
  <c r="J65" i="1"/>
  <c r="J80" i="1"/>
  <c r="J92" i="1"/>
  <c r="J103" i="1"/>
  <c r="J95" i="1"/>
  <c r="J87" i="1"/>
  <c r="J79" i="1"/>
  <c r="J71" i="1"/>
  <c r="J63" i="1"/>
  <c r="J104" i="1"/>
  <c r="J72" i="1"/>
  <c r="J74" i="1"/>
  <c r="J84" i="1"/>
  <c r="J101" i="1"/>
  <c r="J93" i="1"/>
  <c r="J85" i="1"/>
  <c r="J77" i="1"/>
  <c r="J69" i="1"/>
  <c r="J61" i="1"/>
  <c r="J96" i="1"/>
  <c r="J64" i="1"/>
  <c r="J66" i="1"/>
  <c r="J60" i="1"/>
  <c r="J70" i="1"/>
  <c r="J62" i="1"/>
  <c r="J94" i="1"/>
  <c r="J98" i="1"/>
  <c r="J109" i="1"/>
  <c r="J68" i="1"/>
  <c r="J78" i="1"/>
  <c r="J90" i="1"/>
  <c r="J100" i="1"/>
  <c r="J76" i="1"/>
  <c r="J86" i="1"/>
  <c r="J111" i="1"/>
  <c r="A23" i="1"/>
  <c r="J115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66280710-750E-41D5-8EFD-871BDC6442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FB6114F-A810-44DD-96EA-ACFDBAF3CE3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4130533E-A4BF-4263-BB9F-D0A7DA92E9B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EBCE833-AA4A-48C7-B61A-DF71899948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40D0CA6-D2E0-4C88-B8E6-CB78B6B0789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12D82E-01F2-4A85-90F3-CD8D56B6885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63892932-F846-4282-AE3D-E08289BA82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F1AE82-3C17-4253-87C8-8CBBA6AFBC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ECC192F6-C1E4-46FC-A75A-1EF487ADCC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97E4073-C78D-4F64-9C93-37645CB140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F2CAC805-0E80-43C7-886B-53849C36CD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89887B-29B2-483A-8C59-9CE2658E8B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82695338-CDC9-40CF-B2E5-5194090BB77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F341280-7BE9-4EBC-B26D-777719DDEF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811A42-1818-4644-91E8-2E480163BC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0A81CB-A9EE-4C2C-A8C2-079AAE99763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<sst xmlns="http://schemas.openxmlformats.org/spreadsheetml/2006/main" count="7938" uniqueCount="2164">
  <si>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</si>
  <si>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</si>
  <si>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</si>
  <si>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</si>
  <si>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</si>
  <si>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</si>
  <si>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</si>
  <si>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</si>
  <si>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</si>
  <si>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</si>
  <si>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</si>
  <si>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</si>
  <si>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</si>
  <si>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</si>
  <si>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</si>
  <si>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</si>
  <si>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</si>
  <si>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</si>
  <si>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</si>
  <si>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</si>
  <si>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</si>
  <si>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</si>
  <si>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</si>
  <si>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</si>
  <si>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</si>
  <si>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</si>
  <si>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</si>
  <si>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</si>
  <si>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</si>
  <si>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</si>
  <si>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</si>
  <si>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</si>
  <si>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</si>
  <si>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</si>
  <si>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</si>
  <si>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</si>
  <si>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</si>
  <si>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</si>
  <si>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</si>
  <si>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</si>
  <si>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</si>
  <si>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</si>
  <si>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</si>
  <si>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MX19/06</t>
  </si>
  <si>
    <t>Rekonstrukce tepelného zdroje nemocnice Boskovice</t>
  </si>
  <si>
    <t>Město Boskovice</t>
  </si>
  <si>
    <t>Masarykovo náměstí 4/2</t>
  </si>
  <si>
    <t>Boskovice</t>
  </si>
  <si>
    <t>68001</t>
  </si>
  <si>
    <t>00279978</t>
  </si>
  <si>
    <t>CZ00279978</t>
  </si>
  <si>
    <t>Stavba</t>
  </si>
  <si>
    <t>Ostatní a vedlejší náklady</t>
  </si>
  <si>
    <t>D 1.00</t>
  </si>
  <si>
    <t>VRN</t>
  </si>
  <si>
    <t>Stavební objekt</t>
  </si>
  <si>
    <t>02</t>
  </si>
  <si>
    <t>Rekonstrukce tepelného zdroje - II. etapa</t>
  </si>
  <si>
    <t>D 1.01</t>
  </si>
  <si>
    <t>Stavební část</t>
  </si>
  <si>
    <t>D 1.02</t>
  </si>
  <si>
    <t>Rozvod plynu</t>
  </si>
  <si>
    <t>D 1.03</t>
  </si>
  <si>
    <t>Strojní část</t>
  </si>
  <si>
    <t>D 1.04</t>
  </si>
  <si>
    <t>Zdravotechnika</t>
  </si>
  <si>
    <t>D 1.05</t>
  </si>
  <si>
    <t>Elektroinstalace-silnoproud</t>
  </si>
  <si>
    <t>D 1.06</t>
  </si>
  <si>
    <t>MaR - měření a regilace</t>
  </si>
  <si>
    <t>D 1.07</t>
  </si>
  <si>
    <t>Vzduchotechnika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</si>
  <si>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</si>
  <si>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</si>
  <si>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</si>
  <si>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</si>
  <si>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</si>
  <si>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</si>
  <si>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</si>
  <si>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</si>
  <si>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</si>
  <si>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</si>
  <si>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</si>
  <si>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</si>
  <si>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</si>
  <si>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</si>
  <si>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</si>
  <si>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</si>
  <si>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</si>
  <si>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</si>
  <si>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</si>
  <si>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</si>
  <si>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</si>
  <si>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</si>
  <si>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</si>
  <si>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</si>
  <si>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89</t>
  </si>
  <si>
    <t>Ostatní konstrukce na trubním vedení</t>
  </si>
  <si>
    <t>9</t>
  </si>
  <si>
    <t>Ostatní konstrukce, bourání</t>
  </si>
  <si>
    <t>900</t>
  </si>
  <si>
    <t>HZS - revize, zkoušky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</si>
  <si>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</si>
  <si>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</si>
  <si>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</si>
  <si>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</si>
  <si>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</si>
  <si>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</si>
  <si>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</si>
  <si>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</si>
  <si>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</si>
  <si>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</si>
  <si>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_1</t>
  </si>
  <si>
    <t>Zařízení č. 1 – přívod spalovacího vzduchu do kotelny</t>
  </si>
  <si>
    <t>_2</t>
  </si>
  <si>
    <t>Zařízení č. 2 – odvod tepla a přívod ventilačního vzduchu do kotelny</t>
  </si>
  <si>
    <t>_3</t>
  </si>
  <si>
    <t>Společné pro všechna zařízení</t>
  </si>
  <si>
    <t>700B</t>
  </si>
  <si>
    <t>Demontáže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</si>
  <si>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</si>
  <si>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</si>
  <si>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</si>
  <si>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</si>
  <si>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</si>
  <si>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</si>
  <si>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</si>
  <si>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</si>
  <si>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</si>
  <si>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</si>
  <si>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</si>
  <si>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 - CHUV</t>
  </si>
  <si>
    <t>725</t>
  </si>
  <si>
    <t>Zařizovací předměty</t>
  </si>
  <si>
    <t>728</t>
  </si>
  <si>
    <t>731</t>
  </si>
  <si>
    <t>Kotelny</t>
  </si>
  <si>
    <t>731-1</t>
  </si>
  <si>
    <t>Odkouření, komíny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</si>
  <si>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</si>
  <si>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</si>
  <si>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</si>
  <si>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</si>
  <si>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</si>
  <si>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</si>
  <si>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</si>
  <si>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</si>
  <si>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</si>
  <si>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</si>
  <si>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</si>
  <si>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</si>
  <si>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</si>
  <si>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</si>
  <si>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777</t>
  </si>
  <si>
    <t>Podlahy ze syntetických hmot</t>
  </si>
  <si>
    <t>783</t>
  </si>
  <si>
    <t>Nátěry</t>
  </si>
  <si>
    <t>ROZVADĚČ MR2 - KGJ2</t>
  </si>
  <si>
    <t>KOTELNA</t>
  </si>
  <si>
    <t>DEMI VODA -  RO2</t>
  </si>
  <si>
    <t>Rozvaděče, vybavení</t>
  </si>
  <si>
    <t>_4</t>
  </si>
  <si>
    <t>Elektromontáže - svítidla, přístroje, vybavení</t>
  </si>
  <si>
    <t>VĚTRÁNÍ KOTELNÍ</t>
  </si>
  <si>
    <t>_5</t>
  </si>
  <si>
    <t>DDC</t>
  </si>
  <si>
    <t>_6</t>
  </si>
  <si>
    <t>VELÍN</t>
  </si>
  <si>
    <t>_7</t>
  </si>
  <si>
    <t>Rozvaděč MR2-X2</t>
  </si>
  <si>
    <t>_8</t>
  </si>
  <si>
    <t>KABELY A ŽLABY</t>
  </si>
  <si>
    <t>_9</t>
  </si>
  <si>
    <t>DALŠÍ SLUŽBY</t>
  </si>
  <si>
    <t>M21</t>
  </si>
  <si>
    <t>Elektromontáže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</si>
  <si>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</si>
  <si>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</si>
  <si>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</si>
  <si>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</si>
  <si>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</si>
  <si>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</si>
  <si>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</si>
  <si>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</si>
  <si>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</si>
  <si>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</si>
  <si>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01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</si>
  <si>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</si>
  <si>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</si>
  <si>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</si>
  <si>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</si>
  <si>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</si>
  <si>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</si>
  <si>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</si>
  <si>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</si>
  <si>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</si>
  <si>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</si>
  <si>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</si>
  <si>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</si>
  <si>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</si>
  <si>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</si>
  <si>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</si>
  <si>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</si>
  <si>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</si>
  <si>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</si>
  <si>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</si>
  <si>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</si>
  <si>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</si>
  <si>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</si>
  <si>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</si>
  <si>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</si>
  <si>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</si>
  <si>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</si>
  <si>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</si>
  <si>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</si>
  <si>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</si>
  <si>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</t>
  </si>
  <si>
    <t>Indiv</t>
  </si>
  <si>
    <t>POL99_2</t>
  </si>
  <si>
    <t>Veškeré náklady spojené s vybudováním, provozem a odstraněním zařízení staveniště.</t>
  </si>
  <si>
    <t>POP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</si>
  <si>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</si>
  <si>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</si>
  <si>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</si>
  <si>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</si>
  <si>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</si>
  <si>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</si>
  <si>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</si>
  <si>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</si>
  <si>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</si>
  <si>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</si>
  <si>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</si>
  <si>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</si>
  <si>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</si>
  <si>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</si>
  <si>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</si>
  <si>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</si>
  <si>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</si>
  <si>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</si>
  <si>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END</t>
  </si>
  <si>
    <t>Položkový soupis prací a dodávek</t>
  </si>
  <si>
    <t>139711101RT3</t>
  </si>
  <si>
    <t>Vykopávka v uzavřených prostorách v hornině 3</t>
  </si>
  <si>
    <t>m3</t>
  </si>
  <si>
    <t>800-1</t>
  </si>
  <si>
    <t>RTS 19/ II</t>
  </si>
  <si>
    <t>Práce</t>
  </si>
  <si>
    <t>POL1_</t>
  </si>
  <si>
    <t>s naložením výkopku na dopravní prostředek</t>
  </si>
  <si>
    <t>SPI</t>
  </si>
  <si>
    <t>pod dělícími stěnami - bude upřesněno při realizaci : (3,35+2,7)*0,4*1,1</t>
  </si>
  <si>
    <t>VV</t>
  </si>
  <si>
    <t>(2,0*0,9+1,88*0,9*1,2)*2,55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</si>
  <si>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</si>
  <si>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</si>
  <si>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</si>
  <si>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162501102R00</t>
  </si>
  <si>
    <t>Vodorovné přemístění výkopku z horniny 1 až 4, na vzdálenost přes 2 500  do 3 000 m</t>
  </si>
  <si>
    <t>po suchu, bez naložení výkopku, avšak se složením bez rozhrnutí, zpáteční cesta vozidla.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</si>
  <si>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</si>
  <si>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</si>
  <si>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</si>
  <si>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167101101R00</t>
  </si>
  <si>
    <t>Nakládání, skládání, překládání neulehlého výkopku nakládání výkopku_x000D_
 do 100 m3, z horniny 1 až 4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</si>
  <si>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</si>
  <si>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</si>
  <si>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</si>
  <si>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1. PP : 2,0*1,5*1,75+1,88*1,5*1,25</t>
  </si>
  <si>
    <t>199000002R00</t>
  </si>
  <si>
    <t>Poplatky za skládku horniny 1- 4</t>
  </si>
  <si>
    <t>583418004R</t>
  </si>
  <si>
    <t>kamenivo přírodní drcené frakce 16,0 až 32,0 mm; třída B</t>
  </si>
  <si>
    <t>t</t>
  </si>
  <si>
    <t>SPCM</t>
  </si>
  <si>
    <t>Specifikace</t>
  </si>
  <si>
    <t>POL3_</t>
  </si>
  <si>
    <t>8,775*1,7*1,01</t>
  </si>
  <si>
    <t>271531113R00</t>
  </si>
  <si>
    <t>Polštáře zhutněné pod základy kamenivo hrubé, drcené, frakce 16 - 32 mm</t>
  </si>
  <si>
    <t>800-2</t>
  </si>
  <si>
    <t>(3,35+2,7)*0,4*0,1</t>
  </si>
  <si>
    <t>2,0*0,9*0,1+1,88*0,9*0,1</t>
  </si>
  <si>
    <t>274272110RT3</t>
  </si>
  <si>
    <t>Zdivo základové z bednicích tvárnic tloušťky 150 mm, výplň betonem C 16/20</t>
  </si>
  <si>
    <t>m2</t>
  </si>
  <si>
    <t>801-1</t>
  </si>
  <si>
    <t>s výplní betonem, bez výztuže,</t>
  </si>
  <si>
    <t>1. PP - přizdívka B-B : (1,5+1,35)*2,2</t>
  </si>
  <si>
    <t>274272130RT3</t>
  </si>
  <si>
    <t>Zdivo základové z bednicích tvárnic tloušťky 250 mm, výplň betonem C 16/20</t>
  </si>
  <si>
    <t>1. PP - B-B : (1,1+1,45)*2,2</t>
  </si>
  <si>
    <t>274272160RT3</t>
  </si>
  <si>
    <t>Zdivo základové z bednicích tvárnic tloušťky 500 mm, výplň betonem C 16/20</t>
  </si>
  <si>
    <t>pod dělícími stěnami : 2,0*1,75+1,88*1,25</t>
  </si>
  <si>
    <t>274313511R00</t>
  </si>
  <si>
    <t>Beton základových pasů prostý třídy C 12/15</t>
  </si>
  <si>
    <t>Včetně dodávky a uložení betonu a kamene.</t>
  </si>
  <si>
    <t>pod dělícími stěnami : (3,35+2,7)*0,4*1,0</t>
  </si>
  <si>
    <t>2,0*0,9*0,7+1,88*0,9*1,2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</si>
  <si>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</si>
  <si>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</si>
  <si>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</si>
  <si>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pod dělícími stěnami : (3,35+2,7)*1,0*2</t>
  </si>
  <si>
    <t>2,0*0,7*2</t>
  </si>
  <si>
    <t>274351216R00</t>
  </si>
  <si>
    <t>Bednění stěn základových pasů odstranění</t>
  </si>
  <si>
    <t>Včetně očištění, vytřídění a uložení bednicího materiálu.</t>
  </si>
  <si>
    <t>274361821R00</t>
  </si>
  <si>
    <t>Výztuž základových pasů z betonářské oceli 10 505 (R)</t>
  </si>
  <si>
    <t>0,25*6*6*1,58*0,001*1,08</t>
  </si>
  <si>
    <t>380932217R00</t>
  </si>
  <si>
    <t>Dodatečné vlepování betonářské výztuže vlepení betonářské výztuže, D 16 mm, beton, malta 71,6 MPa</t>
  </si>
  <si>
    <t>m</t>
  </si>
  <si>
    <t>801-4</t>
  </si>
  <si>
    <t>0,25*6*6</t>
  </si>
  <si>
    <t>310271637R00</t>
  </si>
  <si>
    <t>Zazdívka otvorů z pórobetonových tvárnic plochy od 1 m2 do 4 m2, tloušťka zdiva 375 mm</t>
  </si>
  <si>
    <t>ve zdivu nadzákladovém, včetně pomocného pracovního lešení</t>
  </si>
  <si>
    <t>1,15*2,0*0,375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</si>
  <si>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</si>
  <si>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</si>
  <si>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1. NP : (3,35+2,5)*3,25-1,1*2,05-0,9*2,05</t>
  </si>
  <si>
    <t>2.NP : 3,5*3,75</t>
  </si>
  <si>
    <t>311238254R00</t>
  </si>
  <si>
    <t xml:space="preserve">Zdivo nosné z cihel a tvarovek pálených tloušťky 440 mm,  , charakteristická pevnost v tlaku fk = 5,15 MPa, součinitel prostupu tepla U = 0,27 W/m2.K, hodnota pro zdivo bez omítky při vlhkosti 1%,  </t>
  </si>
  <si>
    <t>8,5*(2,75+3,25+0,75)</t>
  </si>
  <si>
    <t>311271188RT4</t>
  </si>
  <si>
    <t>Zdivo nosné z tvárnic porobetonových pero-drážka tloušťky 375 mm, charakteristická pevnost v tlaku fk = 1,50 MPa, součinitel prostupu tepla U=0,267 W/m2.K</t>
  </si>
  <si>
    <t>1. NP : 3,15*2*3,0-2,1*1,6-2,5*2,65+3,15*1,6</t>
  </si>
  <si>
    <t>2. NP : 3,15*1,1*3</t>
  </si>
  <si>
    <t>316381112R00</t>
  </si>
  <si>
    <t>Komínové krycí desky z betonu bez přesahu tloušťky přes 80 - do 100 mm</t>
  </si>
  <si>
    <t>C 12/15 až C 16/20 s případnou konstrukční obvodovou výztuží včetně bednění, s potěrem nebo s povrchem vyhlazeným ve spádu k okrajům,</t>
  </si>
  <si>
    <t>1. PP - B-B : (1,5+1,2)*0,4</t>
  </si>
  <si>
    <t>317121101R00</t>
  </si>
  <si>
    <t>Osazení překladu světlost otvoru do 105 cm</t>
  </si>
  <si>
    <t>kus</t>
  </si>
  <si>
    <t>317168123R00</t>
  </si>
  <si>
    <t>Překlady keramické montáž a dodávka nenosné, délky 1500 mm, šířky 145 mm, výšky 71 mm</t>
  </si>
  <si>
    <t>Včetně dodávky překladů.</t>
  </si>
  <si>
    <t>317168124R00</t>
  </si>
  <si>
    <t>Překlady keramické montáž a dodávka nenosné, délky 1750 mm, šířky 145 mm, výšky 71 mm</t>
  </si>
  <si>
    <t>317168132R00</t>
  </si>
  <si>
    <t>Překlady keramické montáž a dodávka nosné, délky 1500 mm, šířky 70 mm, výšky 238 mm</t>
  </si>
  <si>
    <t>1. NP : 4</t>
  </si>
  <si>
    <t>317168133R00</t>
  </si>
  <si>
    <t>Překlady keramické montáž a dodávka nosné, délky 1750 mm, šířky 70 mm, výšky 238 mm</t>
  </si>
  <si>
    <t>317321321R00</t>
  </si>
  <si>
    <t>Beton překladů železový třídy C 20/25</t>
  </si>
  <si>
    <t>(2,5+2,9+4,5)*0,4*0,18</t>
  </si>
  <si>
    <t>(3,45+0,9)*0,4*0,14</t>
  </si>
  <si>
    <t>1. PP : 0,9*0,6*0,15+4,5*0,45*0,18</t>
  </si>
  <si>
    <t>317351107R00</t>
  </si>
  <si>
    <t>Bednění překladů, říms a klenbových pásů překladů včetně podpěrné konstrukce ve výšce 4 m neproměnného nebo proměnného průřezu nebo při tvaru zalomeném půdorysně nebo nárysně_x000D_
 zřízení</t>
  </si>
  <si>
    <t>(2,5+2,9+4,5)*2*0,18+(2,1+2,5+4,1)*0,4</t>
  </si>
  <si>
    <t>(3,45+0,9)*2*0,14+(3,1+0,7)*0,4</t>
  </si>
  <si>
    <t>1. PP : 0,9*0,15*2+0,6*0,6+4,5*0,2*2+4,0*0,45</t>
  </si>
  <si>
    <t>317351108R00</t>
  </si>
  <si>
    <t>Bednění překladů, říms a klenbových pásů překladů včetně podpěrné konstrukce ve výšce 4 m neproměnného nebo proměnného průřezu nebo při tvaru zalomeném půdorysně nebo nárysně_x000D_
 odstranění</t>
  </si>
  <si>
    <t>317941123RT2</t>
  </si>
  <si>
    <t>Osazení ocelových válcovaných nosníků na zdivu profil I, výšky 140 mm</t>
  </si>
  <si>
    <t>profilu I, nebo IE, nebo U, nebo UE, nebo L</t>
  </si>
  <si>
    <t>(3,45*4+0,9*5)*14,3*0,001</t>
  </si>
  <si>
    <t>317941123RT4</t>
  </si>
  <si>
    <t>Osazení ocelových válcovaných nosníků na zdivu profil I, výšky 180 mm</t>
  </si>
  <si>
    <t>(2,5+2,9+4,5)*3*21,9*0,001</t>
  </si>
  <si>
    <t>342248144R00</t>
  </si>
  <si>
    <t>Příčky z tvárnic pálených Příčky z tvárnic pálených tloušťky 140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</si>
  <si>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</si>
  <si>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1. NP : (3,0+3,25+2,5)*3,0-1,1*2,05-1,5*1,5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</si>
  <si>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</si>
  <si>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</si>
  <si>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</si>
  <si>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</si>
  <si>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příčky : 3,0*4</t>
  </si>
  <si>
    <t>zdivo : 3,25*2+3,75*2+0,75</t>
  </si>
  <si>
    <t>342948112R00</t>
  </si>
  <si>
    <t>Kotvení příček ke konstrukci přistřelenými kotvami</t>
  </si>
  <si>
    <t>zdivo : 3,25*2+2,75+3,25+0,75</t>
  </si>
  <si>
    <t>59321210R</t>
  </si>
  <si>
    <t>překlad nosný železobetonový; RZP; vylehčený dutinou; l = 119,0 cm; š = 14,0 cm; h = 14,0 cm</t>
  </si>
  <si>
    <t>411321313R00</t>
  </si>
  <si>
    <t>Beton stropů železový stropů deskových, desek plochých střech, desek balkónových, desek hřibových stropů včetně hlavic hřibových sloupů, železový (bez výztuže) třídy C 16/20</t>
  </si>
  <si>
    <t>šachty : (0,8*0,8*2+1,1*0,8+1,2*0,6*2)*0,2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</si>
  <si>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</si>
  <si>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</si>
  <si>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šachta : 1,5*2,25*0,2</t>
  </si>
  <si>
    <t>411354235R00</t>
  </si>
  <si>
    <t>Bednění stropů zabudované (ztracené) z ocelových trapézových plechů lesklých,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</si>
  <si>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</si>
  <si>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podlaha vyrovnání : 6,3</t>
  </si>
  <si>
    <t>411361721R00</t>
  </si>
  <si>
    <t>Výztuž stropů z betonářské oceli BSt 500 S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</si>
  <si>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</si>
  <si>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R 10 : 21,08*0,001*1,08</t>
  </si>
  <si>
    <t>411361921RT2</t>
  </si>
  <si>
    <t>Výztuž stropů ze svařovaných sítí průměr drátu 5 mm, velikost oka 100 / 100 mm</t>
  </si>
  <si>
    <t>vyrovnání podlahy : 6,3*3,113*0,001*1,2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</si>
  <si>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</si>
  <si>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</si>
  <si>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</si>
  <si>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2/Z : 2</t>
  </si>
  <si>
    <t>413232211RT2</t>
  </si>
  <si>
    <t>Zazdívka zhlaví jakýmikoliv cihlami pálenými válcovaných nosníků výšky do 150 mm</t>
  </si>
  <si>
    <t>stropy : 2*2</t>
  </si>
  <si>
    <t>413232221RT2</t>
  </si>
  <si>
    <t>Zazdívka zhlaví jakýmikoliv cihlami pálenými válcovaných nosníků výšky přes 150 do 300 mm</t>
  </si>
  <si>
    <t>stropy : (2+1+7+9+9)*2</t>
  </si>
  <si>
    <t>VZT : 6*2</t>
  </si>
  <si>
    <t>413321315R00</t>
  </si>
  <si>
    <t>Beton nosníků železový třídy C 20/25</t>
  </si>
  <si>
    <t>včetně stěnových, nosníků jeřábových drah, volných trámů, průvlaků, rámových příčlí, ztužidel, konzol, vodorovných táhel a podobných tyčových konstrukcí,</t>
  </si>
  <si>
    <t>3,8*0,3*1,18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</si>
  <si>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</si>
  <si>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</si>
  <si>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</si>
  <si>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3,8*(0,3+0,18*2)</t>
  </si>
  <si>
    <t>413351108R00</t>
  </si>
  <si>
    <t>Bednění nosníků odstranění</t>
  </si>
  <si>
    <t>413941123R00</t>
  </si>
  <si>
    <t>Osazení ocelových válcovaných nosníků ve stropech bez materiálu, výšky přes 120 do 220 mm</t>
  </si>
  <si>
    <t>I , IE, U , UE nebo L</t>
  </si>
  <si>
    <t>IPE 160 : (3,35+3,5*7)*15,8*0,001</t>
  </si>
  <si>
    <t>IPE 200 : 7,25*9*22,4*0,001</t>
  </si>
  <si>
    <t>413941123RT2</t>
  </si>
  <si>
    <t>Osazení ocelových válcovaných nosníků ve stropech profil I, 140 mm</t>
  </si>
  <si>
    <t>(3,35+1,3)*14,3*0,001</t>
  </si>
  <si>
    <t>413941125R00</t>
  </si>
  <si>
    <t>Osazení ocelových válcovaných nosníků ve stropech bez materiálu, výšky přes 220 mm</t>
  </si>
  <si>
    <t>IPE 240 : 7,25*9*30,7*0,001</t>
  </si>
  <si>
    <t>417321315R00</t>
  </si>
  <si>
    <t>Železobeton ztužujících pásů a věnců třídy C 20/25</t>
  </si>
  <si>
    <t>příčky : (3,0+3,25+2,5)*0,15*0,15</t>
  </si>
  <si>
    <t>417351115R00</t>
  </si>
  <si>
    <t>Bednění bočnic ztužujících pásů a věnců včetně vzpěr zřízení</t>
  </si>
  <si>
    <t>příčky : (3,0+3,25+2,5)*0,15*2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</si>
  <si>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</si>
  <si>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</si>
  <si>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</si>
  <si>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</si>
  <si>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</si>
  <si>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příčky - R 8 : (3,0+3,25+2,5)*2*0,395*0,001*1,08</t>
  </si>
  <si>
    <t>417320034RAA</t>
  </si>
  <si>
    <t>Ztužující věnce do klasického bednění z betonu C 20/25, průřezu 200 x 200 mm, výztuž 90 kg/m3</t>
  </si>
  <si>
    <t>AP-HSV</t>
  </si>
  <si>
    <t>Agregovaná položka</t>
  </si>
  <si>
    <t>POL2_</t>
  </si>
  <si>
    <t>beton ztužujících pasů a věnců, výztuž 10 505, bednění a odbednění, bez tepelné izolace.</t>
  </si>
  <si>
    <t>1. NP : 3,0+3,25+2,5</t>
  </si>
  <si>
    <t>417320035RAA</t>
  </si>
  <si>
    <t>Ztužující věnce do klasického bednění z betonu C 20/25, průřezu 300 x 200 mm, výztuž 90 kg/m3</t>
  </si>
  <si>
    <t>417320037RAA</t>
  </si>
  <si>
    <t>Ztužující věnce do klasického bednění z betonu C 20/25, průřezu 400 x 300 mm, výztuž 90 kg/m3</t>
  </si>
  <si>
    <t>8,8*2</t>
  </si>
  <si>
    <t>13383430R</t>
  </si>
  <si>
    <t>tyč ocelová profilová válcovaná za tepla S235 (11375); průřez IPE; výška 160 mm</t>
  </si>
  <si>
    <t>0,44*1,08</t>
  </si>
  <si>
    <t>13482715R</t>
  </si>
  <si>
    <t>tyč ocelová profilová válcovaná za tepla S235 (11375); průřez IPE; výška 200 mm</t>
  </si>
  <si>
    <t>1,462*1,08</t>
  </si>
  <si>
    <t>13482725R</t>
  </si>
  <si>
    <t>tyč ocelová profilová válcovaná za tepla S235 (11375); průřez IPE; výška 240 mm</t>
  </si>
  <si>
    <t>2,003*1,08</t>
  </si>
  <si>
    <t>597101030RAA</t>
  </si>
  <si>
    <t>Odvodňovací žlaby komunikací a zpevněných ploch žlab odvodnovací polymerbetonový včetně dodávky roštu a žlabu, pro zatížení C250</t>
  </si>
  <si>
    <t>montáž odvodňovacích žlabů a vpustí k odvodňovacím žlabům z polymerbetonu, včetně betonového lože popř. obetonování, s dodávkou žlabů a vpustí.</t>
  </si>
  <si>
    <t>7,6+5,0</t>
  </si>
  <si>
    <t>597103015RA0</t>
  </si>
  <si>
    <t>Odvodňovací žlaby komunikací a zpevněných ploch vpusť k žlabu polymerbetonová včetně dodávky vpusti, pro zatížení C250</t>
  </si>
  <si>
    <t>602011102R00</t>
  </si>
  <si>
    <t xml:space="preserve">Omítka stěn z hotových směsí postřik, báze, cementová,  ,  ,  </t>
  </si>
  <si>
    <t>po jednotlivých vrstvách</t>
  </si>
  <si>
    <t>po osekání stávajících obkladů : 41,85</t>
  </si>
  <si>
    <t>602011112RT5</t>
  </si>
  <si>
    <t xml:space="preserve">Omítka stěn z hotových směsí vrstva jádrová, vápenocementová,  , tloušťka vrstvy 20 mm,  </t>
  </si>
  <si>
    <t>602011141R00</t>
  </si>
  <si>
    <t xml:space="preserve">Omítka stěn z hotových směsí vrstva štuková, vápenná,  , tloušťka vrstvy 2 mm,  </t>
  </si>
  <si>
    <t>Ytong : 1,15*2,0*2+24,35</t>
  </si>
  <si>
    <t>602011191R00</t>
  </si>
  <si>
    <t>Omítka stěn z hotových směsí Doplňkové práce pro omítky stěn z hotových směsí_x000D_
 podkladní nátěr pod tenkovrstvé omítky</t>
  </si>
  <si>
    <t>610991004R00</t>
  </si>
  <si>
    <t>Začišťovací okenní lišta pro omítku tl. 15 mm</t>
  </si>
  <si>
    <t>nalepení a odříznutí po dokončení omítek</t>
  </si>
  <si>
    <t>612421637R00</t>
  </si>
  <si>
    <t>Omítky vnitřní stěn vápenné nebo vápenocementové v podlaží i ve schodišti štukové</t>
  </si>
  <si>
    <t>(28,038+57,375+2,745)*2</t>
  </si>
  <si>
    <t>8,75*0,2*2+(6,8+17,6)*0,25*2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</si>
  <si>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</si>
  <si>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</si>
  <si>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</si>
  <si>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</si>
  <si>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</si>
  <si>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</si>
  <si>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7,0+3,25</t>
  </si>
  <si>
    <t>612481211RT8</t>
  </si>
  <si>
    <t>Vyztužení povrchu vnitřních stěn sklotextilní síťovinou s dodávkou síťoviny a stěrkového tmelu</t>
  </si>
  <si>
    <t>věnce : 8,75*0,2*2+(6,8+17,6)*0,25*2</t>
  </si>
  <si>
    <t>překlady : 1,2*0,15*2+0,8*0,4+(2,4+2,9)*0,12+(2,1+2,5)*0,365</t>
  </si>
  <si>
    <t>602011171R00</t>
  </si>
  <si>
    <t xml:space="preserve">Omítka stěn z hotových směsí vrstva štuková, vápenocementová, vnější, tloušťka vrstvy 2 mm,  </t>
  </si>
  <si>
    <t>620991005R00</t>
  </si>
  <si>
    <t xml:space="preserve">Připojovací í lišty začišťovací okenní lišta, s tkaninou,  </t>
  </si>
  <si>
    <t>2,1+1,6*2</t>
  </si>
  <si>
    <t>622481211RT8</t>
  </si>
  <si>
    <t>Vyztužení povrchových úprav vnějších stěn stěrkou s výztužnou sklotextilní tkaninou, s dodávkou sítě a stěrkového tmelu</t>
  </si>
  <si>
    <t>625990000R00</t>
  </si>
  <si>
    <t>Obklad vnějších konstrukcí polystyrenem tloušťky 50 mm</t>
  </si>
  <si>
    <t>prováděný současně s betonováním (vložený do bednění stěn nebo dna),</t>
  </si>
  <si>
    <t>3,15*0,2*2</t>
  </si>
  <si>
    <t>631313611R00</t>
  </si>
  <si>
    <t xml:space="preserve">Mazanina z betonu prostého tl. přes 80 do 120 mm třídy C 16/20 ,  </t>
  </si>
  <si>
    <t>(z kameniva) hlazená dřevěným hladítkem</t>
  </si>
  <si>
    <t>Včetně vytvoření dilatačních spár, bez zaplnění.</t>
  </si>
  <si>
    <t>1. PP : 3,88*2,3*0,1*2</t>
  </si>
  <si>
    <t>631313621R00</t>
  </si>
  <si>
    <t xml:space="preserve">Mazanina z betonu prostého tl. přes 80 do 120 mm třídy C 20/25,  </t>
  </si>
  <si>
    <t>nová podlaha : 200,0*0,1</t>
  </si>
  <si>
    <t>sokl pod nádrže : 3,0*3,0*2*0,1</t>
  </si>
  <si>
    <t>sokl pod úpravnu vody : 7,8*1,5*0,1</t>
  </si>
  <si>
    <t>sokl pod kotel : 1,6*1,2*2*0,1</t>
  </si>
  <si>
    <t>strojovna : 6,0*3,0*0,1</t>
  </si>
  <si>
    <t>sokl : (1,2+1,3)*0,1*0,1</t>
  </si>
  <si>
    <t>631315621R00</t>
  </si>
  <si>
    <t xml:space="preserve">Mazanina z betonu prostého tl. přes 120 do 240 mm třídy C 20/25,  </t>
  </si>
  <si>
    <t>strojovna : 6,0*3,35*0,2</t>
  </si>
  <si>
    <t>1.PP : 1,5*1,5*0,15</t>
  </si>
  <si>
    <t>631319153R00</t>
  </si>
  <si>
    <t>Příplatek za přehlazení povrchu tloušťka mazaniny od 80 mm do 120 mm</t>
  </si>
  <si>
    <t>betonové mazaniny min. B 10 ocelovým hladítkem</t>
  </si>
  <si>
    <t>1. PP : 3,88*2,3*0,1</t>
  </si>
  <si>
    <t>631319155R00</t>
  </si>
  <si>
    <t>Příplatek za přehlazení povrchu tloušťka mazaniny od 120 mm do 240 mm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</si>
  <si>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</si>
  <si>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</si>
  <si>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</si>
  <si>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1. NP : 25,154</t>
  </si>
  <si>
    <t>631319175R00</t>
  </si>
  <si>
    <t>Příplatek za stržení povrchu tloušťka mazaniny od 120 mm do 240 mm</t>
  </si>
  <si>
    <t>631351101R00</t>
  </si>
  <si>
    <t>Bednění stěn, rýh a otvorů v podlahách zřízení</t>
  </si>
  <si>
    <t>nová podlaha : (6,0+12,0+3,8+1,2)*0,15</t>
  </si>
  <si>
    <t>sokl pod nádrže : 3,0*4*2*0,1</t>
  </si>
  <si>
    <t>sokl pod úpravnu vody : (7,8+1,5)*2*0,1</t>
  </si>
  <si>
    <t>sokl pod kotel : (1,6+1,2)*2*2*0,1</t>
  </si>
  <si>
    <t>strojovna : 6,0*0,1*2+(1,2+1,3)*2*0,1</t>
  </si>
  <si>
    <t>1.PP : 1,5*2*0,15</t>
  </si>
  <si>
    <t>631351102R00</t>
  </si>
  <si>
    <t>Bednění stěn, rýh a otvorů v podlahách odstranění</t>
  </si>
  <si>
    <t>631361921RT2</t>
  </si>
  <si>
    <t>Výztuž mazanin z betonů a z lehkých betonů ze svařovaných sítí průměr drátu 5 mm, velikost oka 100/100 mm</t>
  </si>
  <si>
    <t>včetně distančních prvků</t>
  </si>
  <si>
    <t>1. PP : 3,88*2,3*0,1*3,113*0,001*1,2</t>
  </si>
  <si>
    <t>631361921RT4</t>
  </si>
  <si>
    <t>Výztuž mazanin z betonů a z lehkých betonů ze svařovaných sítí průměr drátu 6 mm, velikost oka 100/100 mm</t>
  </si>
  <si>
    <t>kotelna : 200,0*4,4*0,001*1,2</t>
  </si>
  <si>
    <t>strojovna : 6,0*6,35*4,4*0,001*1,2</t>
  </si>
  <si>
    <t>631361921RT8</t>
  </si>
  <si>
    <t>Výztuž mazanin z betonů a z lehkých betonů ze svařovaných sítí průměr drátu 8 mm, velikost oka 100/100 mm</t>
  </si>
  <si>
    <t>1.PP : 1,5*1,5*7,9*0,001*1,2</t>
  </si>
  <si>
    <t>631571001R00</t>
  </si>
  <si>
    <t>Násyp pod podlahy z kameniva z kameniva_x000D_
 z kameniva těženého 0-4 pro zpevnění podkladu</t>
  </si>
  <si>
    <t>pod mazaniny a dlažby, popř. na plochých střechách, vodorovný nebo ve spádu, s udusáním a urovnáním povrchu,</t>
  </si>
  <si>
    <t>938902122R00</t>
  </si>
  <si>
    <t>Čištění ploch betonových konstrukcí tlakovou vodou</t>
  </si>
  <si>
    <t>801-5</t>
  </si>
  <si>
    <t>kotelna : 200,0</t>
  </si>
  <si>
    <t>strojovna : 6,0*6,35</t>
  </si>
  <si>
    <t>771111121R00</t>
  </si>
  <si>
    <t>Doplňkové práce při kladení dlažeb montáž podlahových lišt dilatačních</t>
  </si>
  <si>
    <t>800-771</t>
  </si>
  <si>
    <t>kotelna : 6,0+12,0+3,8+1,2</t>
  </si>
  <si>
    <t>strojovna : 6,0*2</t>
  </si>
  <si>
    <t>28342442R</t>
  </si>
  <si>
    <t>profil dilatační PVC; š = 56,0 mm; h = 10,0 mm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</si>
  <si>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</si>
  <si>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</si>
  <si>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648991111RT3</t>
  </si>
  <si>
    <t>Osazení parapetních desek z plastických hmot Dodávka a osazení parapetních desek z plastických hmot šířky 150 mm</t>
  </si>
  <si>
    <t>a poloplastických hmot na montážní pěnu, zapravení omítky pod parapetem, těsnění spáry mezi parapetem a rámem okna, dodávka silikonu.</t>
  </si>
  <si>
    <t>1/Po : 1,5*2</t>
  </si>
  <si>
    <t>648991111RT4</t>
  </si>
  <si>
    <t>Osazení parapetních desek z plastických hmot Dodávka a osazení parapetních desek z plastických hmot šířky 200 mm</t>
  </si>
  <si>
    <t>2/Po : 2,1</t>
  </si>
  <si>
    <t>55330320R</t>
  </si>
  <si>
    <t>zárubeň kovová hranatá; pro klasické zdění; š profilu 110 mm; š průchodu 800 mm; h průchodu 1 970 mm; P; závěsy pevné</t>
  </si>
  <si>
    <t>55330338R</t>
  </si>
  <si>
    <t>zárubeň kovová hranatá; pro klasické zdění; š profilu 160 mm; š průchodu 1 100 mm; h průchodu 1 970 mm; L; závěsy pevné</t>
  </si>
  <si>
    <t>55330339R</t>
  </si>
  <si>
    <t>zárubeň kovová hranatá; pro klasické zdění; š profilu 160 mm; š průchodu 1 100 mm; h průchodu 1 970 mm; P; závěsy pevné</t>
  </si>
  <si>
    <t>941941041R00</t>
  </si>
  <si>
    <t>Montáž lešení lehkého pracovního řadového s podlahami šířky od 1,00 do 1,20 m, výšky do 10 m</t>
  </si>
  <si>
    <t>800-3</t>
  </si>
  <si>
    <t>včetně kotvení</t>
  </si>
  <si>
    <t>Včetně kotvení lešení.</t>
  </si>
  <si>
    <t>20,0*4,0</t>
  </si>
  <si>
    <t>941941291R00</t>
  </si>
  <si>
    <t>Montáž lešení lehkého pracovního řadového s podlahami příplatek za každý další i započatý měsíc použití lešení_x000D_
 šířky od 1,00 do 1,20 m a výšky do 10 m</t>
  </si>
  <si>
    <t>941941841R00</t>
  </si>
  <si>
    <t>Demontáž lešení lehkého řadového s podlahami šířky přes 1 do 1,2 m, výšky do 10 m</t>
  </si>
  <si>
    <t>946941102RT3</t>
  </si>
  <si>
    <t>Montáž sestavy pojízdného hliníkového lešení (věže) plochy 2,5 x 1,45 m, pracovní výšky do 8,2 m</t>
  </si>
  <si>
    <t>sada</t>
  </si>
  <si>
    <t>946941192RT3</t>
  </si>
  <si>
    <t>Montáž sestavy pojízdného hliníkového lešení (věže) nájemné sestavy pojízdného hliníkového lešení (věže)_x000D_
 plochy 2,5 x 1,45 m, pracovní výšky do 8,2 m</t>
  </si>
  <si>
    <t>den</t>
  </si>
  <si>
    <t>4*30</t>
  </si>
  <si>
    <t>946941802RT3</t>
  </si>
  <si>
    <t>Demontáž sestavy pojízdného hliníkového lešení (věže) plochy 2,5 x 1,45 m, pracovní výšky do 8,3 m</t>
  </si>
  <si>
    <t>952901221R00</t>
  </si>
  <si>
    <t>Vyčištění budov a ostatních objektů průmyslových budov a objektů výrobních, skladovacích, garáží, dílen nebo hal apod. s nespalnou podlahou - zametení podlahy, umytí dlažeb nebo keramických podlah v 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</si>
  <si>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6,0*6,4+22,0*12,0</t>
  </si>
  <si>
    <t>953943125R00</t>
  </si>
  <si>
    <t>Osazování jiných kovových výrobků do betonu (např. kotev) se zajištěním polohy k bednění nebo k výztuži před zabetonováním_x000D_
 přes 30 kg do 120 kg/kus</t>
  </si>
  <si>
    <t>osazování výrobků ostatních jinde neuvedených, bez dodání</t>
  </si>
  <si>
    <t>80/80/6 : 2+1+2</t>
  </si>
  <si>
    <t>I 160 : 3</t>
  </si>
  <si>
    <t>953981106R00</t>
  </si>
  <si>
    <t>Chemické kotvy do betonu, do cihelného zdiva do betonu, hloubky 210 mm, M 24, ampule pro chemickou kotvu</t>
  </si>
  <si>
    <t>13331780R</t>
  </si>
  <si>
    <t>tyč ocelová  L (úhelník) válcovaná za tepla S235 (11375); rovnoramenná; tl = 6,00 mm; a = 80,0 mm; b = 80,0 mm</t>
  </si>
  <si>
    <t>(10,4*2+9,3+4,7*2)*7,34*0,001*1,08</t>
  </si>
  <si>
    <t>13380630R</t>
  </si>
  <si>
    <t>tyč ocelová profilová válcovaná za tepla S235 (11375); průřez I; výška 160 mm</t>
  </si>
  <si>
    <t>2,45*3*17,9*0,001*1,08</t>
  </si>
  <si>
    <t>962081131R00</t>
  </si>
  <si>
    <t>Bourání zdiva příček ze skleněných tvárnic, tloušťky do 100 mm</t>
  </si>
  <si>
    <t>801-3</t>
  </si>
  <si>
    <t>nebo vybourání otvorů jakýchkoliv rozměrů, včetně pomocného lešení o výšce podlahy do 1900 mm a pro zatížení do 1,5 kPa  (150 kg/m2),</t>
  </si>
  <si>
    <t>3,15*0,9*3</t>
  </si>
  <si>
    <t>965042221R00</t>
  </si>
  <si>
    <t>Bourání podkladů pod dlažby nebo litých celistvých dlažeb a mazanin  betonových nebo z litého asfaltu, tloušťky přes 100 mm, plochy do 1 m2</t>
  </si>
  <si>
    <t>sokl : 0,5*0,2</t>
  </si>
  <si>
    <t>965042231R00</t>
  </si>
  <si>
    <t>Bourání podkladů pod dlažby nebo litých celistvých dlažeb a mazanin  betonových nebo z litého asfaltu, tloušťky přes 100 mm, plochy do 4 m2</t>
  </si>
  <si>
    <t>sokl : 1,7*0,2</t>
  </si>
  <si>
    <t>965042241R00</t>
  </si>
  <si>
    <t>Bourání podkladů pod dlažby nebo litých celistvých dlažeb a mazanin  betonových nebo z litého asfaltu, tloušťky přes 100 mm, plochy přes 4 m2</t>
  </si>
  <si>
    <t>sokl : 10,7*0,2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</si>
  <si>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</si>
  <si>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</si>
  <si>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</si>
  <si>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0,45*1,65*2+2,5</t>
  </si>
  <si>
    <t>1. PP : 0,6*2,0*2</t>
  </si>
  <si>
    <t>968071137R00</t>
  </si>
  <si>
    <t>Vyvěšení nebo zavěšení kovových křídel vrat, plochy přes 4 m2</t>
  </si>
  <si>
    <t>s případným uložením a opětovným zavěšením po provedení stavebních změn,</t>
  </si>
  <si>
    <t>968072357R00</t>
  </si>
  <si>
    <t>Vybourání a vyjmutí kovových rámů a rolet rámů, včetně pomocného lešení o výšce podlahy do 1900 mm a pro zatížení do 1,5 kPa  (150 kg/m2) okenních zdvojených, plochy přes 4 m2</t>
  </si>
  <si>
    <t>3,15*1,6</t>
  </si>
  <si>
    <t>968072559R00</t>
  </si>
  <si>
    <t>Vybourání a vyjmutí kovových rámů a rolet rámů, včetně pomocného lešení o výšce podlahy do 1900 mm a pro zatížení do 1,5 kPa  (150 kg/m2) vrat, plochy přes 5 m2</t>
  </si>
  <si>
    <t>3,15*3,05*2</t>
  </si>
  <si>
    <t>971033561R00</t>
  </si>
  <si>
    <t>Vybourání otvorů ve zdivu cihelném z jakýchkoliv cihel pálených_x000D_
 na jakoukoliv maltu vápenou nebo vápenocementovou, plochy do 1 m2, tloušťky do 600 mm</t>
  </si>
  <si>
    <t>základovém nebo nadzákladovém,</t>
  </si>
  <si>
    <t>Včetně pomocného lešení o výšce podlahy do 1900 mm a pro zatížení do 1,5 kPa  (150 kg/m2).</t>
  </si>
  <si>
    <t>VZT : 2</t>
  </si>
  <si>
    <t>spalinovody : 3,14*0,15*0,15*0,5*2</t>
  </si>
  <si>
    <t>971033641R00</t>
  </si>
  <si>
    <t>Vybourání otvorů ve zdivu cihelném z jakýchkoliv cihel pálených_x000D_
 na jakoukoliv maltu vápenou nebo vápenocementovou, plochy do 4 m2, tloušťky do 300 mm</t>
  </si>
  <si>
    <t>zvýšení nadpraží : 2,5*0,3</t>
  </si>
  <si>
    <t>971033651R00</t>
  </si>
  <si>
    <t>Vybourání otvorů ve zdivu cihelném z jakýchkoliv cihel pálených_x000D_
 na jakoukoliv maltu vápenou nebo vápenocementovou, plochy do 4 m2, tloušťky do 600 mm</t>
  </si>
  <si>
    <t>0,8*1,65*0,45</t>
  </si>
  <si>
    <t>1. PP : 0,6*2,0*0,6</t>
  </si>
  <si>
    <t>972054691R00</t>
  </si>
  <si>
    <t>Vybourání otvorů ve stropech nebo klenbách železobetonových plochy do 4 m2, tloušťky přes 81 mm</t>
  </si>
  <si>
    <t>bez odstranění podlahy a násypu,</t>
  </si>
  <si>
    <t>strojovna : 1,5*1,5*0,8</t>
  </si>
  <si>
    <t>973031324R00</t>
  </si>
  <si>
    <t>Vysekání v cihelném zdivu výklenků a kapes kapes na jakoukoliv maltu vápennou nebo vápenocementovou, plochy do 0,1 m2, hloubky do 150 mm</t>
  </si>
  <si>
    <t>4+68</t>
  </si>
  <si>
    <t>973031813R00</t>
  </si>
  <si>
    <t>Vysekání v cihelném zdivu výklenků a kapes kapes pro zavázání nových příček na jakoukoliv maltu vápennou nebo vápenocementovou, tloušťky do 150 mm</t>
  </si>
  <si>
    <t>3,0*2</t>
  </si>
  <si>
    <t>973031824R00</t>
  </si>
  <si>
    <t>Vysekání v cihelném zdivu výklenků a kapes kapes pro zavázání nových zdí_x000D_
 na jakoukoliv maltu vápennou nebo vápenocementovou, tloušťky do 300 mm</t>
  </si>
  <si>
    <t>3,25*3+3,75*2</t>
  </si>
  <si>
    <t>973031825R00</t>
  </si>
  <si>
    <t>Vysekání v cihelném zdivu výklenků a kapes kapes pro zavázání nových zdí_x000D_
 na jakoukoliv maltu vápennou nebo vápenocementovou, tloušťky do 450 mm</t>
  </si>
  <si>
    <t>2,75+3,25+0,75</t>
  </si>
  <si>
    <t>974031664R00</t>
  </si>
  <si>
    <t>Vysekání rýh v jakémkoliv zdivu cihelném pro vtahování nosníků do zdí, před vybouráním otvorů_x000D_
 do hloubky 150 mm, při výšce nosníku do 150 mm</t>
  </si>
  <si>
    <t>1,2*3</t>
  </si>
  <si>
    <t>1. PP : 0,9*4</t>
  </si>
  <si>
    <t>976085311R00</t>
  </si>
  <si>
    <t>Vybourání madel, objímek, rámů, mříží apod. kanalizačních rámů litinových, z rýhovaného plechu nebo betonových včetně poklopů nebo mříží_x000D_
 plochy do 0,6 m2</t>
  </si>
  <si>
    <t>strojovna : 1</t>
  </si>
  <si>
    <t>976085411R00</t>
  </si>
  <si>
    <t>Vybourání madel, objímek, rámů, mříží apod. kanalizačních rámů litinových, z rýhovaného plechu nebo betonových včetně poklopů nebo mříží_x000D_
 plochy přes 0,6 m2</t>
  </si>
  <si>
    <t>978013191R00</t>
  </si>
  <si>
    <t>Otlučení omítek vápenných nebo vápenocementových vnitřních s vyškrabáním spár, s očištěním zdiva stěn, v rozsahu do 100 %</t>
  </si>
  <si>
    <t>pod obklady : 41,85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</si>
  <si>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</si>
  <si>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</si>
  <si>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</si>
  <si>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(15,0+12,0+1,025*2)*1,5-1,15*1,5</t>
  </si>
  <si>
    <t>762134811R00</t>
  </si>
  <si>
    <t>Demontáž bednění svislých a nadstřešních stěn z fošen</t>
  </si>
  <si>
    <t>800-762</t>
  </si>
  <si>
    <t>žaluzie : 1,4*0,5*2*13</t>
  </si>
  <si>
    <t>981011312R00</t>
  </si>
  <si>
    <t>Demolice budov prováděné postupným rozebíráním z cihel, kamene, smíšeného a hrázděného zdiva, tvárnic na maltu vápennou nebo vápenocementovou, s podílem konstrukcí přes 10 do 15 %</t>
  </si>
  <si>
    <t>800-6</t>
  </si>
  <si>
    <t>Budovy výšky do 35 m.</t>
  </si>
  <si>
    <t>velín : 3,8*1,9*3,4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</si>
  <si>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</si>
  <si>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</si>
  <si>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</si>
  <si>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</si>
  <si>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</si>
  <si>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</si>
  <si>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</si>
  <si>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</si>
  <si>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1. PP : 1,5*1,5+(3,35+2,7)*0,4+3,88*2,3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</si>
  <si>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</si>
  <si>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</si>
  <si>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1. PP : 1,5*2*2,2+(3,35+2,7)*0,75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</si>
  <si>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</si>
  <si>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</si>
  <si>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</si>
  <si>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711142559RY2</t>
  </si>
  <si>
    <t>Provedení izolace proti zemní vlhkosti pásy přitavením svislá, 1 vrstva, s dodávkou izolačního pásu se skleněnou nebo polyesterovou vložkou, s minerálním posypem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</si>
  <si>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</si>
  <si>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</si>
  <si>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</si>
  <si>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Nanesení hydroizolační stěrky ve dvou vrstvách. Vlepení těsnicí pásky do spoje podlaha-stěna, přitlačení a uhlazení, přetažení pásky další vrstvou izolační stěrky.</t>
  </si>
  <si>
    <t>12,6*0,15*3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</si>
  <si>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</si>
  <si>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</si>
  <si>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</si>
  <si>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728415115R00</t>
  </si>
  <si>
    <t xml:space="preserve">Mřížky, regulátory montáž čtyřhranné větrací nebo ventilační mřížky, nad průřez 0,20 m2,  </t>
  </si>
  <si>
    <t>800-728</t>
  </si>
  <si>
    <t>4295330155R</t>
  </si>
  <si>
    <t>žaluzie průmyslová protidešťová s upevňovacím rámem; 1400 x 500 mm; rám - ocel.profil, výplň - profil.pozinkované listy; v rámu upevněno 6 vodorových lamel; zabudování samostatně na volné konce potrubí nebo v sestavě s rámem pomocí šroubů, nýtů</t>
  </si>
  <si>
    <t>4295330160R</t>
  </si>
  <si>
    <t>žaluzie průmyslová protidešťová s upevňovacím rámem; 1600 x 1000 mm; rám - ocel.profil, výplň - profil.pozinkované listy; v rámu upevněno 12 vodorových lamel; zabudování samostatně na volné konce potrubí nebo v sestavě s rámem pomocí šroubů, nýtů</t>
  </si>
  <si>
    <t>998728102R00</t>
  </si>
  <si>
    <t>Přesun hmot pro vzduchotechniku v objektech výšky do 12 m</t>
  </si>
  <si>
    <t>vodorovně do 50 m</t>
  </si>
  <si>
    <t>764816133R00</t>
  </si>
  <si>
    <t>Oplechování parapetů včetně rohů, lepené lepidlem, z lakovaného pozinkovaného plechu, rš 330 mm, dodávka a montáž</t>
  </si>
  <si>
    <t>800-764</t>
  </si>
  <si>
    <t>včetně rohů</t>
  </si>
  <si>
    <t>998764101R00</t>
  </si>
  <si>
    <t>Přesun hmot pro konstrukce klempířské v objektech výšky do 6 m</t>
  </si>
  <si>
    <t>50 m vodorovně</t>
  </si>
  <si>
    <t>766416141R00</t>
  </si>
  <si>
    <t>Montáž obložení stěn, sloupů a pilířů o ploše přes 5 m2, panely obkladovými, z aglomerovaných desek, velikosti do 0,6 m2</t>
  </si>
  <si>
    <t>800-766</t>
  </si>
  <si>
    <t>Včetně našroubování soklu.</t>
  </si>
  <si>
    <t>1,5*11*(0,8+0,6)</t>
  </si>
  <si>
    <t>766661112R00</t>
  </si>
  <si>
    <t>Montáž dveřních křídel kompletizovaných otevíravých ,  , do ocelové nebo fošnové zárubně, jednokřídlových, šířky do 800 mm</t>
  </si>
  <si>
    <t>766661122R00</t>
  </si>
  <si>
    <t>Montáž dveřních křídel kompletizovaných otevíravých ,  , do ocelové nebo fošnové zárubně, jednokřídlových, šířky přes 800 mm</t>
  </si>
  <si>
    <t>766670021R00</t>
  </si>
  <si>
    <t>Montáž kliky a štítku Montáž kliky a štítku</t>
  </si>
  <si>
    <t>766670012RAB</t>
  </si>
  <si>
    <t>Okna a dveře plastové okno, jednokřídlové, typové, plochy do 2,7 m2, barva bílá, rozměr 150 x 150 cm</t>
  </si>
  <si>
    <t>dodávka a montáž plastových oken typových včetně těsnění spár polyuretanovou pěnou, bez parapetu.</t>
  </si>
  <si>
    <t>1/Po : 1</t>
  </si>
  <si>
    <t>766670022RAC</t>
  </si>
  <si>
    <t>Okna a dveře plastové okno, dvoukřídlové, typové, plochy do 2,7 m2, barva bílá, rozměr 150 x150 cm</t>
  </si>
  <si>
    <t>2/Po : 1</t>
  </si>
  <si>
    <t>54914597R</t>
  </si>
  <si>
    <t>kování stavební - prvek: klika a knoflík se štíty pro cylindrickou vložku; provedení Cr; pro vchodové dveře</t>
  </si>
  <si>
    <t>60725036R</t>
  </si>
  <si>
    <t>deska dřevoštěpková třívrstvá pro prostředí vlhké; strana nebroušená; hrana pero/drážka; tl = 12,0 mm</t>
  </si>
  <si>
    <t>23,1*1,04</t>
  </si>
  <si>
    <t>61165402R</t>
  </si>
  <si>
    <t>dveře vnitřní š = 800 mm; h = 1 970,0 mm; profilované; otevíravé; počet křídel 1; plné; povrch. úprava laminát CPL; dekor dub, buk, olše, javor, hruška, teak, wenge</t>
  </si>
  <si>
    <t>2/Td : 1</t>
  </si>
  <si>
    <t>61165405R</t>
  </si>
  <si>
    <t>dveře vnitřní š = 1 250 mm; h = 1 970,0 mm; profilované; otevíravé; počet křídel 2; plné; povrch. úprava laminát CPL; dekor dub, buk, olše, javor, hruška, teak, wenge</t>
  </si>
  <si>
    <t>1/Td : 2</t>
  </si>
  <si>
    <t>998766102R00</t>
  </si>
  <si>
    <t>Přesun hmot pro konstrukce truhlářské v objektech výšky do 12 m</t>
  </si>
  <si>
    <t>767122112R00</t>
  </si>
  <si>
    <t>Montáž stěn a příček s výplní drátěnou sítí svařováním</t>
  </si>
  <si>
    <t>800-767</t>
  </si>
  <si>
    <t>5/Z - zábradlí : (3,67+0,74)*2*1,0-0,6*1,0</t>
  </si>
  <si>
    <t>767392112R00</t>
  </si>
  <si>
    <t>Montáž krytiny střech plechem tvarovaným šroubováním</t>
  </si>
  <si>
    <t>767581803R00</t>
  </si>
  <si>
    <t>Demontáž podhledů tvarovaných plechů</t>
  </si>
  <si>
    <t>8,6*3,2</t>
  </si>
  <si>
    <t>767590110R00</t>
  </si>
  <si>
    <t>Montáž podlahových konstrukcí podlahových roštů svařováním</t>
  </si>
  <si>
    <t>kg</t>
  </si>
  <si>
    <t>5/Z : 18,9*4</t>
  </si>
  <si>
    <t>767590830R00</t>
  </si>
  <si>
    <t>Demontáž podlahových konstrukcí zdvojených podlah - desek</t>
  </si>
  <si>
    <t>rošt : 1,5*2,25</t>
  </si>
  <si>
    <t>zakrytí prostupů : 1,0*0,5*2</t>
  </si>
  <si>
    <t>767651220R00</t>
  </si>
  <si>
    <t>Montáž vrat otočných, osazených do ocelové zárubně z dílů, o ploše přes 6 do 9 m2</t>
  </si>
  <si>
    <t>včetně dokončení okování dvířek průchodových,</t>
  </si>
  <si>
    <t>767995106R00</t>
  </si>
  <si>
    <t>Výroba a montáž atypických kovovových doplňků staveb hmotnosti přes 100 do 250 kg</t>
  </si>
  <si>
    <t xml:space="preserve">2/Z : </t>
  </si>
  <si>
    <t>IPE 160 : (1,7*2+3,68)*15,8</t>
  </si>
  <si>
    <t>kul 14 mm : 2,03*2*1,21</t>
  </si>
  <si>
    <t>100/100/10 : 0,1*0,1*2*80,0</t>
  </si>
  <si>
    <t>60/80/8 : 0,06*0,08*4*64,0</t>
  </si>
  <si>
    <t>767995108R00</t>
  </si>
  <si>
    <t>Výroba a montáž atypických kovovových doplňků staveb hmotnosti přes 500 kg</t>
  </si>
  <si>
    <t xml:space="preserve">nosníky pro VZT : </t>
  </si>
  <si>
    <t>IPE 160 : (4,35*2+5,2+3,25*2)*15,8</t>
  </si>
  <si>
    <t>HEB 200 : 8,9*61,3</t>
  </si>
  <si>
    <t>767996801R00</t>
  </si>
  <si>
    <t>Demontáž ostatních doplňků staveb atypických konstrukcí_x000D_
 o hmotnosti přes 20 do 50 kg</t>
  </si>
  <si>
    <t>rošt - nosníky I 160 : 2,5*3*17,9</t>
  </si>
  <si>
    <t>767996802R00</t>
  </si>
  <si>
    <t>Demontáž ostatních doplňků staveb atypických konstrukcí_x000D_
 o hmotnosti přes 50 do 100 kg</t>
  </si>
  <si>
    <t>I profily - strop : 3,5*11*21,9</t>
  </si>
  <si>
    <t>8,5*2*21,9</t>
  </si>
  <si>
    <t>767-901</t>
  </si>
  <si>
    <t>D+M ocelový žebřík v. 3,8 m včetně kotvení, žárově zinkováno</t>
  </si>
  <si>
    <t>Vlastní</t>
  </si>
  <si>
    <t>1/Z : 1</t>
  </si>
  <si>
    <t>767-903</t>
  </si>
  <si>
    <t>D+M ocelový žebřík v. 3,39 m včetně kotvení, žárově zinkováno</t>
  </si>
  <si>
    <t>3/Z : 1</t>
  </si>
  <si>
    <t>767-904</t>
  </si>
  <si>
    <t>D+M ocelové zábradlí s dvířky včetně kotvení, žárově zinkováno</t>
  </si>
  <si>
    <t>4/Z : 1</t>
  </si>
  <si>
    <t>13212088R</t>
  </si>
  <si>
    <t>tyč ocelová tvarovaná kruhová válcovaná za tepla S355 (11523); d = 14,0 mm</t>
  </si>
  <si>
    <t>4,9126*0,001*1,08</t>
  </si>
  <si>
    <t>322,32*0,001*1,08</t>
  </si>
  <si>
    <t>2/Z : 111,864*0,001*1,08</t>
  </si>
  <si>
    <t>13487115R</t>
  </si>
  <si>
    <t>tyč ocelová profilová válcovaná za tepla S235 (11375); průřez HEB; výška 200 mm</t>
  </si>
  <si>
    <t>545,57*0,001*1,08</t>
  </si>
  <si>
    <t>13611224R</t>
  </si>
  <si>
    <t>plech ocelový válcovaný za tepla S235 (11375); povrch hladký; tl.  8,00 mm</t>
  </si>
  <si>
    <t>1,2288*0,001*1,08</t>
  </si>
  <si>
    <t>13611228R</t>
  </si>
  <si>
    <t>plech ocelový válcovaný za tepla S235 (11375); povrch hladký; tl.  10,00 mm</t>
  </si>
  <si>
    <t>1,6*0,001*1,08</t>
  </si>
  <si>
    <t>15484130R</t>
  </si>
  <si>
    <t>profil ocelový trapézový 55/250; tl. 0,75 mm; výška vlny 55,0 mm; žárově poaluzinkováno; délka 2 - 12 m; antikondenzační provedení, délka pod 2m</t>
  </si>
  <si>
    <t>3,8*1,2</t>
  </si>
  <si>
    <t>15945101R</t>
  </si>
  <si>
    <t>plech ocelový - síťovina tahokov ocel tř.11; 2000 x 1000 mm; tvar oka kosočtverec; délka oka 42,0 mm; šířka oka 12,0 mm; výška třmenu 3,0 mm; tl. plechu 2,0 mm</t>
  </si>
  <si>
    <t>5/Z : 8,22*7,85*0,001*1,08</t>
  </si>
  <si>
    <t>309201410000R</t>
  </si>
  <si>
    <t>šroub ocelový; přesný se šestihran.hlavou a dříkem; pr. M10; l = 50 mm; pevnost 5.8</t>
  </si>
  <si>
    <t>2/Z : 4</t>
  </si>
  <si>
    <t>31110714R</t>
  </si>
  <si>
    <t>matice ocelová; přesná šestihranná; M12; pevnost 8.8</t>
  </si>
  <si>
    <t>553446431R</t>
  </si>
  <si>
    <t>vrata průmyslová ocelová; opláštění oboustranné; otočná, dvoukřídlá; zateplená; š = 2 500 mm; h = 2 500,0 mm; plná; U = 1,400 W/m2K</t>
  </si>
  <si>
    <t>1/Pd : 1</t>
  </si>
  <si>
    <t>55347111.AR</t>
  </si>
  <si>
    <t>rošt podlahový lisovaný; š = 800 mm; l = 1 000 mm; nosný prut 30/2; oko 30/30; povrch žárové zinkování</t>
  </si>
  <si>
    <t>5/Z : 4</t>
  </si>
  <si>
    <t>998767102R00</t>
  </si>
  <si>
    <t>Přesun hmot pro kovové stavební doplňk. konstrukce v objektech výšky do 12 m</t>
  </si>
  <si>
    <t>777645110R00</t>
  </si>
  <si>
    <t>Nátěr podlah polyuretanový jednosložkový, 1 x</t>
  </si>
  <si>
    <t>800-773</t>
  </si>
  <si>
    <t>783222110RT1</t>
  </si>
  <si>
    <t xml:space="preserve">Nátěry kov.stavebních doplňk.konstrukcí syntetické 2x email,  </t>
  </si>
  <si>
    <t>800-783</t>
  </si>
  <si>
    <t>včetně pomocného lešení.</t>
  </si>
  <si>
    <t>783225100R00</t>
  </si>
  <si>
    <t xml:space="preserve">Nátěry kov.stavebních doplňk.konstrukcí syntetické dvojnásobné + 1x email,  </t>
  </si>
  <si>
    <t>zárubně : (1,2*2+2,02*4)*0,245+(0,9+2,02*2)*0,22</t>
  </si>
  <si>
    <t>vrata : 2,5*2,65*2+(2,5+2,65)*2*0,1+(2,6+2,7*2)*0,2</t>
  </si>
  <si>
    <t>783226100R00</t>
  </si>
  <si>
    <t xml:space="preserve">Nátěry kov.stavebních doplňk.konstrukcí syntetické základní,  </t>
  </si>
  <si>
    <t>IPE 160 : (3,35+3,5*7+4,35*2+5,2+3,25*2)*(0,16+0,08)*2</t>
  </si>
  <si>
    <t>IPE 200 : 7,25*9*(0,2+0,1)*2</t>
  </si>
  <si>
    <t>I 140 : (3,35+1,3)*(0,14+0,066)*2</t>
  </si>
  <si>
    <t>I 180 : 3,8*2*(0,18+0,082)*2</t>
  </si>
  <si>
    <t>IPE 240 : 7,25*9*(0,24+0,12)*2</t>
  </si>
  <si>
    <t>HEB 200 : 8,9*0,2*4</t>
  </si>
  <si>
    <t>I 160 : 2,45*3*(0,16+0,074)*2</t>
  </si>
  <si>
    <t>80/80/6 : (10,4*2+9,3+4,7*2)*0,08*4</t>
  </si>
  <si>
    <t>IPE 160 : (1,7*2+3,68)*(0,16+0,08)*2</t>
  </si>
  <si>
    <t>kul 14 : 2,03*2*3,14*0,014</t>
  </si>
  <si>
    <t>100/100/10 : 0,1*0,1*2*2</t>
  </si>
  <si>
    <t>60/80/8 : 0,06*0,08*2*4</t>
  </si>
  <si>
    <t xml:space="preserve">5/Z : </t>
  </si>
  <si>
    <t>70/70/6 : 10,2*6*0,07*4</t>
  </si>
  <si>
    <t>50/50/5 : 138,8*0,05*4</t>
  </si>
  <si>
    <t>TR 102/3,6 : 2,45*3*3,14*0,102</t>
  </si>
  <si>
    <t>IPE 160 : 4,2*3*(0,16+0,08)*2</t>
  </si>
  <si>
    <t>U 65 : 1,967</t>
  </si>
  <si>
    <t>50/50/5 : 14,0*0,05*4</t>
  </si>
  <si>
    <t>TR 33,7/5 : 0,4*19*3,14*0,337</t>
  </si>
  <si>
    <t>L 70/70/7 : 0,18*6*0,07*4</t>
  </si>
  <si>
    <t>50/5 : (1,7*6+5,0*5)*(0,05+0,005)*2</t>
  </si>
  <si>
    <t>430862004R00</t>
  </si>
  <si>
    <t>Křivka cenová druhá, hmotnost do 2500 kg</t>
  </si>
  <si>
    <t xml:space="preserve">příhradová kce : </t>
  </si>
  <si>
    <t>70/70/6 : 10,2*6*6,4</t>
  </si>
  <si>
    <t>50/50/5 : (3,7*16+0,5*24+2,2*22+1,6*12)*3,77</t>
  </si>
  <si>
    <t>TR 102/3,6 : 2,45*3*8,502</t>
  </si>
  <si>
    <t>IPE 160 : 4,2*3*15,8</t>
  </si>
  <si>
    <t>U 65 : 3,6*2*7,09</t>
  </si>
  <si>
    <t xml:space="preserve">žebříková kce : </t>
  </si>
  <si>
    <t>50/50/5 : 7*2*6,72</t>
  </si>
  <si>
    <t>TR 33,7/5 : 20,82</t>
  </si>
  <si>
    <t>L 70/70/7 : 0,18*6*7,39</t>
  </si>
  <si>
    <t>50/5 : 12,24+30,0</t>
  </si>
  <si>
    <t>13227700R</t>
  </si>
  <si>
    <t>tyč ocelová tvarovaná plochá válcovaná za tepla S235 (11375); a = 50,0 mm; b = 5,0 mm</t>
  </si>
  <si>
    <t>42,24*0,001*1,08</t>
  </si>
  <si>
    <t>133301510000R</t>
  </si>
  <si>
    <t>tyč ocelová  L (úhelník) válcovaná za tepla S235 (11375); rovnoramenná; tl = 5,00 mm; a = 50,0 mm; b = 50,0 mm</t>
  </si>
  <si>
    <t>523,276*1,08</t>
  </si>
  <si>
    <t>13331762R</t>
  </si>
  <si>
    <t>tyč ocelová  L (úhelník) válcovaná za tepla S235 (11375); rovnoramenná; tl = 6,00 mm; a = 70,0 mm; b = 70,0 mm</t>
  </si>
  <si>
    <t>391,68*0,001*1,08</t>
  </si>
  <si>
    <t>13331764R</t>
  </si>
  <si>
    <t>tyč ocelová  L (úhelník) válcovaná za tepla S235 (11375); rovnoramenná; tl = 7,00 mm; a = 70,0 mm; b = 70,0 mm</t>
  </si>
  <si>
    <t>7,9812*0,001*1,08</t>
  </si>
  <si>
    <t>199,08*0,001*1,08</t>
  </si>
  <si>
    <t>13384015R</t>
  </si>
  <si>
    <t>tyč ocelová profilová válcovaná za tepla S235 (11375); průřez U; výška 65 mm</t>
  </si>
  <si>
    <t>51,048*0,001*1,08</t>
  </si>
  <si>
    <t>14111019R</t>
  </si>
  <si>
    <t>trubka bezešvá hladká kruhová 11353; svařitelnost zaručená; vnější průměr 33,7 mm; tloušťka stěny 5,0 mm</t>
  </si>
  <si>
    <t>0,4*19*1,08</t>
  </si>
  <si>
    <t>14130811R</t>
  </si>
  <si>
    <t>trubka bezešvá hladká kruhová 11353; svařitelnost zaručená; vnější průměr 102,0 mm; tloušťka stěny 3,6 mm</t>
  </si>
  <si>
    <t>2,45*3*1,08</t>
  </si>
  <si>
    <t>14587265R</t>
  </si>
  <si>
    <t>profil ocelový tenkostěnný uzavřený svařovaný jak. S235; čtvercový; tl = 5,00 mm; a = 50,0 mm; b = 50,0 mm</t>
  </si>
  <si>
    <t>94,08*0,001*1,08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</si>
  <si>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</si>
  <si>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</si>
  <si>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</si>
  <si>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</si>
  <si>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</si>
  <si>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</si>
  <si>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</si>
  <si>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</si>
  <si>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</si>
  <si>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</si>
  <si>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</si>
  <si>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</si>
  <si>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</si>
  <si>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941955004R00</t>
  </si>
  <si>
    <t>Lešení lehké pracovní pomocné pomocné, o výšce lešeňové podlahy přes 2,5 do 3,5 m</t>
  </si>
  <si>
    <t>723120202R00</t>
  </si>
  <si>
    <t>Potrubí z trubek černých závitových svařovaných DN 15</t>
  </si>
  <si>
    <t>800-721</t>
  </si>
  <si>
    <t>bezešvých ČSN 42 0250 a běžných ČSN 42 5710 - jakost 11353.0,</t>
  </si>
  <si>
    <t>Potrubí včetně tvarovek a zednických výpomocí.</t>
  </si>
  <si>
    <t>Včetně pomocného lešení o výšce podlahy do 1900 mm a pro zatížení do 1,5 kPa.</t>
  </si>
  <si>
    <t>723120206R00</t>
  </si>
  <si>
    <t>Potrubí z trubek černých závitových svařovaných DN 40</t>
  </si>
  <si>
    <t>723150312R00</t>
  </si>
  <si>
    <t>Potrubí ocelové hladké černé svařované D 57 mm, s 2,9 mm</t>
  </si>
  <si>
    <t>723150314R00</t>
  </si>
  <si>
    <t>Potrubí ocelové hladké černé svařované D 89 mm, s 3,6 mm</t>
  </si>
  <si>
    <t>723150315R00</t>
  </si>
  <si>
    <t>Potrubí ocelové hladké černé svařované D 108 mm, s 4,0 mm</t>
  </si>
  <si>
    <t>723150317R00</t>
  </si>
  <si>
    <t>Potrubí ocelové hladké černé svařované D 159 mm, s 4,5 mm</t>
  </si>
  <si>
    <t>723150348R00</t>
  </si>
  <si>
    <t>Zhotovení redukce kováním 1DN, DN 150/100</t>
  </si>
  <si>
    <t>723150354R00</t>
  </si>
  <si>
    <t>Zhotovení redukce kováním 2 DN, DN 80/40</t>
  </si>
  <si>
    <t>723150357R00</t>
  </si>
  <si>
    <t>Zhotovení redukce kováním 2 DN, DN 150/80</t>
  </si>
  <si>
    <t>723150372R00</t>
  </si>
  <si>
    <t>Potrubí ocel. černé svařované - chráničky D 133 mm, s 4,5 mm</t>
  </si>
  <si>
    <t>723150374R00</t>
  </si>
  <si>
    <t>Potrubí ocel. černé svařované - chráničky D 219 mm, s 6,3 mm</t>
  </si>
  <si>
    <t>723190206R00</t>
  </si>
  <si>
    <t>Přípojka plynovodu z trubek závitových, černých, DN 40</t>
  </si>
  <si>
    <t>soubor</t>
  </si>
  <si>
    <t>včetně tvarovek, bez zednických výpomocí,</t>
  </si>
  <si>
    <t>Včetně vyvedení a upevnění výpustek.</t>
  </si>
  <si>
    <t>pl.kotel : 2</t>
  </si>
  <si>
    <t>723190207R00</t>
  </si>
  <si>
    <t>Přípojka plynovodu z trubek závitových, černých, DN 50</t>
  </si>
  <si>
    <t>KGJ : 1</t>
  </si>
  <si>
    <t>723190901R00</t>
  </si>
  <si>
    <t>Opravy plynovodního potrubí doplňkové práce_x000D_
 uzavření nebo otevření plynového potrubí při opravách</t>
  </si>
  <si>
    <t>723190907R00</t>
  </si>
  <si>
    <t>Opravy plynovodního potrubí doplňkové práce_x000D_
 odvzdušnění a napuštění plynového potrubí</t>
  </si>
  <si>
    <t>723190909R00</t>
  </si>
  <si>
    <t>Opravy plynovodního potrubí doplňkové práce_x000D_
 neúřední tlaková zkouška dosavadního potrubí</t>
  </si>
  <si>
    <t>723190916R00</t>
  </si>
  <si>
    <t>Opravy plynovodního potrubí navaření odbočky na potrubí_x000D_
 DN 40</t>
  </si>
  <si>
    <t>723190917R00</t>
  </si>
  <si>
    <t>Opravy plynovodního potrubí navaření odbočky na potrubí_x000D_
 DN 50</t>
  </si>
  <si>
    <t>723211125R00</t>
  </si>
  <si>
    <t>Šoupátko ploché, litinové, spoj s navařením přírub, DN 100, PN 6, včetně dodávky materiálu</t>
  </si>
  <si>
    <t>723214125R00</t>
  </si>
  <si>
    <t>Filtr plynový z oceli, spoj s navařením přírub, DN 100, PN 16, včetně dodávky materiálu</t>
  </si>
  <si>
    <t>723215419R00</t>
  </si>
  <si>
    <t>Klapka mezipřírubová, uzavírací a regulační , litinová, spoj bez navaření přírub, DN 100, PN 16, včetně dodávky materiálu</t>
  </si>
  <si>
    <t>723219102R00</t>
  </si>
  <si>
    <t>Montáž plynovodních přírubových armatur DN 50</t>
  </si>
  <si>
    <t>3882227740</t>
  </si>
  <si>
    <t>Plynoměr rotační G40, DN50</t>
  </si>
  <si>
    <t>723219103R00</t>
  </si>
  <si>
    <t>Montáž plynovodních přírubových armatur DN 65</t>
  </si>
  <si>
    <t>4227434065</t>
  </si>
  <si>
    <t>Rrychlouzávěr pro topné plyny, vzduch, neagresivní plyny; 1-stupňový, bezpečnostní, automatický, DN65; prac. teplota -10 až 70 °C; připojení přírubové; těleso uhlíková ocel</t>
  </si>
  <si>
    <t>723219105R00</t>
  </si>
  <si>
    <t>Montáž plynovodních přírubových armatur DN 100</t>
  </si>
  <si>
    <t>723229102R00</t>
  </si>
  <si>
    <t>Montáž armatur plynovodních s jedním závitem G 1/2"</t>
  </si>
  <si>
    <t>551310172R</t>
  </si>
  <si>
    <t>kohout kulový vzorkovací; pro plyn; přímý; PN 5; 1/2 "</t>
  </si>
  <si>
    <t>723239201R00</t>
  </si>
  <si>
    <t>Montáž regulátoru středotlakého, jednoduchá příruba, DN 40</t>
  </si>
  <si>
    <t>42243415.MR</t>
  </si>
  <si>
    <t>regulátor tlaku plynu pákový regulátor s jednou membránou a s integrovaným pojistným ventilem; tlak vstupní max 10,00 bar; tlak výstupní max 0,330 bar; průtok 700 m3/hod; teplota prostředí -20 až 60 °C</t>
  </si>
  <si>
    <t>100/2,5 kPa : 2</t>
  </si>
  <si>
    <t>723239101R00</t>
  </si>
  <si>
    <t>Montáž plynovodních armatur se dvěma závity  , G 1/2"</t>
  </si>
  <si>
    <t>42237023.AR</t>
  </si>
  <si>
    <t>kohout kulový F-F vnitřní-vnitřní závit; pro plyn; PN 1; 1/2 "; ovládání páčka</t>
  </si>
  <si>
    <t>723239104R00</t>
  </si>
  <si>
    <t>Montáž plynovodních armatur se dvěma závity  , G 5/4"</t>
  </si>
  <si>
    <t>4226077932F</t>
  </si>
  <si>
    <t>Filtr plynový FO 32F-Z PN16  DN32</t>
  </si>
  <si>
    <t>723239105R00</t>
  </si>
  <si>
    <t>Montáž plynovodních armatur se dvěma závity  , G 6/4"</t>
  </si>
  <si>
    <t>42237027.AR</t>
  </si>
  <si>
    <t>kohout kulový F-F vnitřní-vnitřní závit; pro plyn; PN 1; 6/4 "; ovládání páčka</t>
  </si>
  <si>
    <t>723239106R00</t>
  </si>
  <si>
    <t>Montáž plynovodních armatur se dvěma závity  , G 2"</t>
  </si>
  <si>
    <t>42237028.AR</t>
  </si>
  <si>
    <t>kohout kulový F-F vnitřní-vnitřní závit; pro plyn; PN 1; 2 "; ovládání páčka</t>
  </si>
  <si>
    <t>4226078250F</t>
  </si>
  <si>
    <t>Filtr plynový FO 50F-Z PN16  DN50</t>
  </si>
  <si>
    <t>732199100RM1</t>
  </si>
  <si>
    <t>Montáž orientačních štítků s dodávkou orientačního štítku</t>
  </si>
  <si>
    <t>800-731</t>
  </si>
  <si>
    <t>733123925R00</t>
  </si>
  <si>
    <t>Svařovaný spoj potrubí ocelového D 159 mm</t>
  </si>
  <si>
    <t>734173418R00</t>
  </si>
  <si>
    <t>Přírubový spoj PN 1,6/I MPa, DN 100, včetně dodávky materiálu</t>
  </si>
  <si>
    <t>734494121R00</t>
  </si>
  <si>
    <t>Návarek s metrickým závitem M 20 x 1,5, délka do 220 mm, včetně dodávky materiálu</t>
  </si>
  <si>
    <t>734499212R00</t>
  </si>
  <si>
    <t>Montáž návarku M 27 x 2, bez dodávky materiálu</t>
  </si>
  <si>
    <t>870063781741T</t>
  </si>
  <si>
    <t>Návarek M27x2 ocelový 11.353, šikmý 45°, L= 50 mm NSM27</t>
  </si>
  <si>
    <t>KS</t>
  </si>
  <si>
    <t>PT</t>
  </si>
  <si>
    <t>-</t>
  </si>
  <si>
    <t>26883643</t>
  </si>
  <si>
    <t>722130901RPL</t>
  </si>
  <si>
    <t>Zazátkování vývodu</t>
  </si>
  <si>
    <t>723185115R50</t>
  </si>
  <si>
    <t>Potrubí ohebné nerez. vlnovcové DN50</t>
  </si>
  <si>
    <t>Kalkul</t>
  </si>
  <si>
    <t>pružný spoj KGJ : 1</t>
  </si>
  <si>
    <t>734421130V10</t>
  </si>
  <si>
    <t>Tlakoměr, D 160, plynový - do 6kPa, pl.tlak.ventil</t>
  </si>
  <si>
    <t>POL1_7</t>
  </si>
  <si>
    <t>900      RT2</t>
  </si>
  <si>
    <t>HZS, Práce v tarifní třídě 5 (např. tesař)</t>
  </si>
  <si>
    <t>h</t>
  </si>
  <si>
    <t>Prav.M</t>
  </si>
  <si>
    <t>HZS</t>
  </si>
  <si>
    <t>POL10_</t>
  </si>
  <si>
    <t>stavební přípomoci : 8,0</t>
  </si>
  <si>
    <t>900      RT4</t>
  </si>
  <si>
    <t>HZS, Práce v tarifní třídě 7 (např. tesař)</t>
  </si>
  <si>
    <t xml:space="preserve">Nezměřitelné práce : </t>
  </si>
  <si>
    <t>úpravy v regulační stanici, přepojování : 16,0</t>
  </si>
  <si>
    <t>998723101R00</t>
  </si>
  <si>
    <t>Přesun hmot pro vnitřní plynovod v objektech výšky do 6 m</t>
  </si>
  <si>
    <t>005231010R</t>
  </si>
  <si>
    <t>Revize</t>
  </si>
  <si>
    <t>náklady spojené s provedením všech technickými normami předepsaných zkoušek a revizí stavebních konstrukcí nebo stavebních prací.</t>
  </si>
  <si>
    <t>Revize plynu, ověř.tlak.zkouška : 1</t>
  </si>
  <si>
    <t>767995101R00</t>
  </si>
  <si>
    <t>Výroba a montáž atypických kovovových doplňků staveb hmotnosti do 5 kg</t>
  </si>
  <si>
    <t>55399994R</t>
  </si>
  <si>
    <t>výrobek kovový zámečnický, atypický</t>
  </si>
  <si>
    <t>Ocelové výrobky - kotvy a spojky-atypické prvky : 15</t>
  </si>
  <si>
    <t>767995102R00</t>
  </si>
  <si>
    <t>Výroba a montáž atypických kovovových doplňků staveb hmotnosti přes 5 do 10 kg</t>
  </si>
  <si>
    <t>55399999R</t>
  </si>
  <si>
    <t>POL3_0</t>
  </si>
  <si>
    <t>Kotvy, úhelníky apod.atypické výrobky : 20</t>
  </si>
  <si>
    <t>767995103R00</t>
  </si>
  <si>
    <t>Výroba a montáž atypických kovovových doplňků staveb hmotnosti přes 10 do 20 kg</t>
  </si>
  <si>
    <t>55399993R</t>
  </si>
  <si>
    <t>výrobek kovový vyrobený tvarováním, svařováním, nebo šroubováním, hmotnost výrobku nad 10 kg</t>
  </si>
  <si>
    <t>870063720423T</t>
  </si>
  <si>
    <t>HUP skříň na stěnu  plechová, š.500x v.500x300 mm, šedá, D+M</t>
  </si>
  <si>
    <t>998767101R00</t>
  </si>
  <si>
    <t>Přesun hmot pro kovové stavební doplňk. konstrukce v objektech výšky do 6 m</t>
  </si>
  <si>
    <t>783424340R00</t>
  </si>
  <si>
    <t>Nátěry potrubí a armatur syntetické potrubí, do DN 50 mm, dvojnásobné s 1x emailováním a základním nátěrem</t>
  </si>
  <si>
    <t>na vzduchu schnoucí</t>
  </si>
  <si>
    <t>85+10+8</t>
  </si>
  <si>
    <t>783425350R00</t>
  </si>
  <si>
    <t>Nátěry potrubí a armatur syntetické potrubí, do DN 100 mm, dvojnásobné s 1x emailováním a základním nátěrem</t>
  </si>
  <si>
    <t>38+6+0,5</t>
  </si>
  <si>
    <t>783426360R00</t>
  </si>
  <si>
    <t>Nátěry potrubí a armatur syntetické potrubí, do DN 150 mm, dvojnásobné s 1x emailováním a základním nátěrem</t>
  </si>
  <si>
    <t>34+0,5</t>
  </si>
  <si>
    <t>783220010RAB</t>
  </si>
  <si>
    <t>Nátěry kovových doplňkových konstrukcí syntetické základní a dvojnásobný krycí</t>
  </si>
  <si>
    <t>783220010RAC</t>
  </si>
  <si>
    <t>Nátěry kovových doplňkových konstrukcí syntetické dvojnásobý krycí s emailováním</t>
  </si>
  <si>
    <t>732339993R00</t>
  </si>
  <si>
    <t>Nádoby expanzní tlakové Zkoušky a revize revize expanzní tlakové nádoby do 500 l</t>
  </si>
  <si>
    <t>R01</t>
  </si>
  <si>
    <t>Servis - uvedení do provozu expanzního automatu</t>
  </si>
  <si>
    <t>kpl.</t>
  </si>
  <si>
    <t>R03</t>
  </si>
  <si>
    <t>Uvedení do provozu 2ks kotlů</t>
  </si>
  <si>
    <t>R04</t>
  </si>
  <si>
    <t>Opětné uvedení do provozu KGJ, seřízení</t>
  </si>
  <si>
    <t>904      R01</t>
  </si>
  <si>
    <t>Hzs-zkousky v ramci montaz.praci, Komplexni vyzkouseni</t>
  </si>
  <si>
    <t>904      R02</t>
  </si>
  <si>
    <t>Hzs-zkousky v ramci montaz.praci, Topná zkouška</t>
  </si>
  <si>
    <t>905      R02</t>
  </si>
  <si>
    <t>Hzs-revize provoz.souboru a st.obj., Uprava stavajiciho rozvadece</t>
  </si>
  <si>
    <t>909      R00</t>
  </si>
  <si>
    <t>Hzs-nezmeritelne stavebni prace</t>
  </si>
  <si>
    <t>stavební přípomoci : 16,0</t>
  </si>
  <si>
    <t>941955003R00</t>
  </si>
  <si>
    <t>Lešení lehké pracovní pomocné pomocné, o výšce lešeňové podlahy přes 1,9 do 2,5 m</t>
  </si>
  <si>
    <t>R2</t>
  </si>
  <si>
    <t>Etapová demontáž stávajících nefunkčních technologických rozvodů a zařízení, vč.likvidace odpadů</t>
  </si>
  <si>
    <t>kpl</t>
  </si>
  <si>
    <t>POL1_1</t>
  </si>
  <si>
    <t>732320812R00</t>
  </si>
  <si>
    <t>Demontáž nádrží beztlakých nebo tlakových - odpojení od rozvodů potrubí_x000D_
 nádrží o obsahu do 100 l</t>
  </si>
  <si>
    <t>stávající exp.nádoba : 1</t>
  </si>
  <si>
    <t>732324812R00</t>
  </si>
  <si>
    <t>Demontáž nádrží beztlakých nebo tlakových - vypuštění vody_x000D_
 z nádrží o obsahu do 100 l</t>
  </si>
  <si>
    <t>732320814R00</t>
  </si>
  <si>
    <t>Demontáž nádrží beztlakých nebo tlakových - odpojení od rozvodů potrubí_x000D_
 nádrží o obsahu přes 200 do 500 l</t>
  </si>
  <si>
    <t>stávající exp.nádoba 300 l : 2</t>
  </si>
  <si>
    <t>732324814R00</t>
  </si>
  <si>
    <t>Demontáž nádrží beztlakých nebo tlakových - vypuštění vody_x000D_
 z nádrží o obsahu přes 200 do 500 l</t>
  </si>
  <si>
    <t>732320817R00</t>
  </si>
  <si>
    <t>Demontáž nádrží beztlakých nebo tlakových - odpojení od rozvodů potrubí_x000D_
 nádrží o obsahu přes 2 000 do 3 000 l</t>
  </si>
  <si>
    <t>stávající zás.nádrž upravené vody : 1</t>
  </si>
  <si>
    <t>732324817R00</t>
  </si>
  <si>
    <t>Demontáž nádrží beztlakých nebo tlakových - vypuštění vody_x000D_
 z nádrží o obsahu přes 2 000 do 3 000 l</t>
  </si>
  <si>
    <t>732320821R00</t>
  </si>
  <si>
    <t>Demontáž nádrží beztlakých nebo tlakových - odpojení od rozvodů potrubí_x000D_
 nádrží o obsahu přes 7 000 do 10 000 l</t>
  </si>
  <si>
    <t>732324821R00</t>
  </si>
  <si>
    <t>Demontáž nádrží beztlakých nebo tlakových - vypuštění vody_x000D_
 z nádrží o obsahu přes 7 000 do 10 000 l</t>
  </si>
  <si>
    <t>734100812R00</t>
  </si>
  <si>
    <t>Demontáž přírubových armatur se dvěma přírubami, přes 50 do DN 100</t>
  </si>
  <si>
    <t>stáv.kul.kohout DN65 : 1</t>
  </si>
  <si>
    <t>stávající měřič tepla DN80 : 1</t>
  </si>
  <si>
    <t>713411131R00</t>
  </si>
  <si>
    <t>Montáž tepelné izolace potrubí a ohybů pásy nebo rohožemi pásy LSP (lamelové skružovací pásy)  připevněnými ocelovým drátem do konstrukce z ocelových pásů , jednovrstvá</t>
  </si>
  <si>
    <t>800-713</t>
  </si>
  <si>
    <t>bez povrchové úpravy</t>
  </si>
  <si>
    <t>Zásobník 6m3 : 14</t>
  </si>
  <si>
    <t>63151672R</t>
  </si>
  <si>
    <t>rohož, pas izolační lamelový, pro tech. zařízení; minerální vlákno; tl. 60,0 mm; kašírování Al fólie vyztužená mřížkou; obj. hmotnost 55,00 kg/m3; hydrofobizováno</t>
  </si>
  <si>
    <t>14,0*1,2</t>
  </si>
  <si>
    <t>713411132R00</t>
  </si>
  <si>
    <t>Montáž tepelné izolace potrubí a ohybů pásy nebo rohožemi pásy LSP (lamelové skružovací pásy)  připevněnými ocelovým drátem do konstrukce z ocelových pásů , dvouvrstvá</t>
  </si>
  <si>
    <t>Zásobník 20m3 : 46+46</t>
  </si>
  <si>
    <t>63151673R</t>
  </si>
  <si>
    <t>rohož, pas izolační lamelový, pro tech. zařízení; minerální vlákno; tl. 80,0 mm; kašírování Al fólie vyztužená mřížkou; obj. hmotnost 55,00 kg/m3; hydrofobizováno</t>
  </si>
  <si>
    <t>(46,0+46,0)*1,2</t>
  </si>
  <si>
    <t>63151674R</t>
  </si>
  <si>
    <t>rohož, pas izolační lamelový, pro tech. zařízení; minerální vlákno; tl. 100,0 mm; kašírování Al fólie vyztužená mřížkou; obj. hmotnost 55,00 kg/m3; hydrofobizováno</t>
  </si>
  <si>
    <t>110,4*1,2</t>
  </si>
  <si>
    <t>722182004RT2</t>
  </si>
  <si>
    <t>Montáž tepelné izolace potrubí samolepicí spoj a příčné stažení páskou, přes DN 25 do DN 40</t>
  </si>
  <si>
    <t>26+6+18</t>
  </si>
  <si>
    <t>631547015R</t>
  </si>
  <si>
    <t>pouzdro potrubní řezané; minerální vlákno; povrchová úprava Al fólie se skelnou mřížkou; vnitřní průměr 35,0 mm; tl. izolace 20,0 mm; provozní teplota  do 250 °C; tepelná vodivost (10°C) 0,0330 W/mK; tepelná vodivost (50°C) 0,037 W/mK</t>
  </si>
  <si>
    <t>631547016R</t>
  </si>
  <si>
    <t>pouzdro potrubní řezané; minerální vlákno; povrchová úprava Al fólie se skelnou mřížkou; vnitřní průměr 42,0 mm; tl. izolace 20,0 mm; provozní teplota  do 250 °C; tepelná vodivost (10°C) 0,0330 W/mK; tepelná vodivost (50°C) 0,037 W/mK</t>
  </si>
  <si>
    <t>631547017R</t>
  </si>
  <si>
    <t>pouzdro potrubní řezané; minerální vlákno; povrchová úprava Al fólie se skelnou mřížkou; vnitřní průměr 48,0 mm; tl. izolace 20,0 mm; provozní teplota  do 250 °C; tepelná vodivost (10°C) 0,0330 W/mK; tepelná vodivost (50°C) 0,037 W/mK</t>
  </si>
  <si>
    <t>722182006RT2</t>
  </si>
  <si>
    <t>Montáž tepelné izolace potrubí samolepicí spoj a příčné stažení páskou, přes DN 40 do DN 80</t>
  </si>
  <si>
    <t>38+6+12+6</t>
  </si>
  <si>
    <t>631547119R</t>
  </si>
  <si>
    <t>pouzdro potrubní řezané; minerální vlákno; povrchová úprava Al fólie se skelnou mřížkou; vnitřní průměr 60,0 mm; tl. izolace 30,0 mm; provozní teplota  do 250 °C; tepelná vodivost (10°C) 0,0330 W/mK; tepelná vodivost (50°C) 0,037 W/mK</t>
  </si>
  <si>
    <t>631547219R</t>
  </si>
  <si>
    <t>pouzdro potrubní řezané; minerální vlákno; povrchová úprava Al fólie se skelnou mřížkou; vnitřní průměr 60,0 mm; tl. izolace 40,0 mm; provozní teplota  do 250 °C; tepelná vodivost (10°C) 0,0330 W/mK; tepelná vodivost (50°C) 0,037 W/mK</t>
  </si>
  <si>
    <t>631547322R</t>
  </si>
  <si>
    <t>pouzdro potrubní řezané; minerální vlákno; povrchová úprava Al fólie se skelnou mřížkou; vnitřní průměr 76,0 mm; tl. izolace 50,0 mm; provozní teplota  do 250 °C; tepelná vodivost (10°C) 0,0330 W/mK; tepelná vodivost (50°C) 0,037 W/mK</t>
  </si>
  <si>
    <t>631547423R</t>
  </si>
  <si>
    <t>pouzdro potrubní řezané; minerální vlákno; povrchová úprava Al fólie se skelnou mřížkou; vnitřní průměr 89,0 mm; tl. izolace 60,0 mm; provozní teplota  do 250 °C; tepelná vodivost (10°C) 0,0330 W/mK; tepelná vodivost (50°C) 0,037 W/mK</t>
  </si>
  <si>
    <t>722182008RT2</t>
  </si>
  <si>
    <t>Montáž tepelné izolace potrubí samolepicí spoj a příčné stažení páskou, přes DN 80 do DN 110</t>
  </si>
  <si>
    <t>631547624R</t>
  </si>
  <si>
    <t>pouzdro potrubní řezané; minerální vlákno; povrchová úprava Al fólie se skelnou mřížkou; vnitřní průměr 108,0 mm; tl. izolace 80,0 mm; provozní teplota  do 250 °C; tepelná vodivost (10°C) 0,0330 W/mK; tepelná vodivost (50°C) 0,037 W/mK</t>
  </si>
  <si>
    <t>722182008R15</t>
  </si>
  <si>
    <t>Montáž izol.skruží na potrubí přímé DN150,sam.spoj, samolepicí spoj a příčné stažení páskou</t>
  </si>
  <si>
    <t>54+114</t>
  </si>
  <si>
    <t>631547626R</t>
  </si>
  <si>
    <t>pouzdro potrubní řezané; minerální vlákno; povrchová úprava Al fólie se skelnou mřížkou; vnitřní průměr 133,0 mm; tl. izolace 80,0 mm; provozní teplota  do 250 °C; tepelná vodivost (10°C) 0,0330 W/mK; tepelná vodivost (50°C) 0,037 W/mK</t>
  </si>
  <si>
    <t>631547729R</t>
  </si>
  <si>
    <t>pouzdro potrubní řezané; minerální vlákno; povrchová úprava Al fólie se skelnou mřížkou; vnitřní průměr 169,0 mm; tl. izolace 100,0 mm; provozní teplota  do 250 °C; tepelná vodivost (10°C) 0,0330 W/mK; tepelná vodivost (50°C) 0,037 W/mK</t>
  </si>
  <si>
    <t>722182014RT1</t>
  </si>
  <si>
    <t>Montáž tepelné izolace potrubí lepicí páska, sponky, přes DN 25 do DN 40</t>
  </si>
  <si>
    <t>283771153R</t>
  </si>
  <si>
    <t>pouzdro potrubní tvarovatelné; pěnový polyetylén; vnitřní průměr 45,0 mm; tl. izolace 13,0 mm; provozní teplota  -65 až 90 °C; tepelná vodivost (10°C) 0,0380 W/mK</t>
  </si>
  <si>
    <t>722182016RT1</t>
  </si>
  <si>
    <t>Montáž tepelné izolace potrubí lepicí páska, sponky, přes DN 40 do DN 80</t>
  </si>
  <si>
    <t>28377120R</t>
  </si>
  <si>
    <t>pouzdro potrubní tvarovatelné; pěnový polyetylén; vnitřní průměr 76,0 mm; tl. izolace 13,0 mm; provozní teplota  -65 až 90 °C; tepelná vodivost (10°C) 0,0380 W/mK</t>
  </si>
  <si>
    <t>722182091R00</t>
  </si>
  <si>
    <t>Montáž tepelné izolace potrubí příplatek za montáž izolačních tvarovek do DN 25</t>
  </si>
  <si>
    <t>722182094R00</t>
  </si>
  <si>
    <t>Montáž tepelné izolace potrubí příplatek za montáž izolačních tvarovek přes DN 25 do DN 40</t>
  </si>
  <si>
    <t>722182096R00</t>
  </si>
  <si>
    <t>Montáž tepelné izolace potrubí příplatek za montáž izolačních tvarovek přes DN 40 do DN 80</t>
  </si>
  <si>
    <t>722182098R00</t>
  </si>
  <si>
    <t>Montáž tepelné izolace potrubí příplatek za montáž izolačních tvarovek přes DN 80 do DN 110</t>
  </si>
  <si>
    <t>722182098R15</t>
  </si>
  <si>
    <t>Příplatek za montáž izolačních tvarovek DN 150</t>
  </si>
  <si>
    <t>28323361R</t>
  </si>
  <si>
    <t>páska spojovací Al, PE; samolepicí; jednostranně; spoj parotěsný; š = 50,0 mm; l = 100 m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</si>
  <si>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</si>
  <si>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</si>
  <si>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</si>
  <si>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</si>
  <si>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998713101R00</t>
  </si>
  <si>
    <t>Přesun hmot pro izolace tepelné v objektech výšky do 6 m</t>
  </si>
  <si>
    <t>722190223R00</t>
  </si>
  <si>
    <t>Přípojka vodovodní pro pevné připojení z ocelových závitových pozinkovaných běžných trubek 11 353.0, pro pevné připojení, DN 25</t>
  </si>
  <si>
    <t>dopojení armatur CHUV (dodávka investora) - zahrnuje : 1</t>
  </si>
  <si>
    <t>Začátek provozního součtu</t>
  </si>
  <si>
    <t xml:space="preserve">  - pískovou filtraci : 1</t>
  </si>
  <si>
    <t xml:space="preserve">  - změkčovací filtr DUPLEX : 1</t>
  </si>
  <si>
    <t xml:space="preserve">  - RO 0,5 m3/hod : 1</t>
  </si>
  <si>
    <t xml:space="preserve">  - zásobní nádrž min. 2,5 m3 : 1</t>
  </si>
  <si>
    <t xml:space="preserve">  - přemístění z 2.NP. do kotelny 1.NP. : 1</t>
  </si>
  <si>
    <t>Konec provozního součtu</t>
  </si>
  <si>
    <t>732429112R00</t>
  </si>
  <si>
    <t>Čerpadla teplovodní Montáž čerpadel teplovodních oběhových spirálních DN 40</t>
  </si>
  <si>
    <t>pomocné oběhové čerpadlo (dodávka investora) : 2</t>
  </si>
  <si>
    <t>724139101R00</t>
  </si>
  <si>
    <t>Čerpadla vodovodní ruční montáž čerpadel _x000D_
 křídlových nebo pístových včetně sacího koše, bez potrubí</t>
  </si>
  <si>
    <t>43632471R</t>
  </si>
  <si>
    <t>dávkovací čerpadlo digitální - speciální zařízení na úpravu vody, proporcionální dávkování pouze s impulsními vodoměry; hlava čerpadla PVDF, o-kroužky FPM; průtok 4 l/hod; součástí dodávky je sací koš, vstřik. tryska 1/2" a prop. hadičky 6x4 mm; přípojení standardní zásuvka 230 V</t>
  </si>
  <si>
    <t>Podávací čerpadlo 230V, Hmax 42m, Qmax 40 l/min. : 1</t>
  </si>
  <si>
    <t>R724-01</t>
  </si>
  <si>
    <t>Chemické náplně pro období zkušebního provozu, dodávka inhibitoru koroze pro doplnění topné vody</t>
  </si>
  <si>
    <t>R724-02</t>
  </si>
  <si>
    <t>Propojovací nerez potrubí, tvarovky</t>
  </si>
  <si>
    <t>R724-03</t>
  </si>
  <si>
    <t>Drobný instalační materiál</t>
  </si>
  <si>
    <t>R724-04</t>
  </si>
  <si>
    <t>Kompletace stávající VDZ</t>
  </si>
  <si>
    <t>R724-05</t>
  </si>
  <si>
    <t>Kompletace CHUV</t>
  </si>
  <si>
    <t>R724-06</t>
  </si>
  <si>
    <t>Nastavení provozních parametrů CHUV podle aktuálního chemického rozboru vody, v době před spuštění úpravny</t>
  </si>
  <si>
    <t>722239102R00</t>
  </si>
  <si>
    <t>Montáž armatury závitové se dvěma závity G 3/4"</t>
  </si>
  <si>
    <t>5512001911R</t>
  </si>
  <si>
    <t>ventil uzavírací PN 10; elektromagnetický, bez proudu zavřeno; DN 20 mm; L = 87 mm; těleso mosaz; pracovní teplota 0 až 90 ° C; připojení závitové</t>
  </si>
  <si>
    <t>722239103R00</t>
  </si>
  <si>
    <t>Montáž armatury závitové se dvěma závity G 1"</t>
  </si>
  <si>
    <t>5512001912R</t>
  </si>
  <si>
    <t>ventil uzavírací PN 10; elektromagnetický, bez proudu zavřeno; DN 25 mm; L = 100 mm; těleso mosaz; pracovní teplota 0 až 90 ° C; připojení závitové</t>
  </si>
  <si>
    <t>731139620MTZ</t>
  </si>
  <si>
    <t>Montáž kotle lit. teplov. plyn.</t>
  </si>
  <si>
    <t>48411847W</t>
  </si>
  <si>
    <t>Kotel stacionární, plynový kondenzační vč.hořáku, výkon 900kW (+/-50kW), nax. teplota 85°C</t>
  </si>
  <si>
    <t>722190504R00</t>
  </si>
  <si>
    <t>Přípojka odsávací,  , DN 32</t>
  </si>
  <si>
    <t>montáž netral.bloku kondenzátu : 2</t>
  </si>
  <si>
    <t>4848156591W</t>
  </si>
  <si>
    <t>Přísl. kotle - neutralizač. zařízení s boosterem, pro výkon 390-630 kW k zabudování do kotle, s posilovacím čerpadlem 5W, 230V, s vzduchovou hadicí se zpětnou klapkou</t>
  </si>
  <si>
    <t>4848156594W</t>
  </si>
  <si>
    <t>Přísl. kotle - regulace-zobrazovací modul AM</t>
  </si>
  <si>
    <t>4848156595W</t>
  </si>
  <si>
    <t>Přísl. kotle - regulace-ovládací modul BM-2 bez čidla vnější teploty</t>
  </si>
  <si>
    <t>4848156596W</t>
  </si>
  <si>
    <t>Přísl. kotle - regulace-modul směšovače a řadiče kaskády KM-2</t>
  </si>
  <si>
    <t>998731101R00</t>
  </si>
  <si>
    <t>Přesun hmot pro kotelny umístěné ve výšce (hloubce) do 6 m</t>
  </si>
  <si>
    <t>731.01.1</t>
  </si>
  <si>
    <t>Plynový kond.kotel - komín DN400  - 9,2m</t>
  </si>
  <si>
    <t>731.01.2</t>
  </si>
  <si>
    <t>Plynový kond.kotel - kouřovod1  DN400  - 16,22m</t>
  </si>
  <si>
    <t>731.01.3</t>
  </si>
  <si>
    <t>Plynový kond.kotel - kouřovod2  DN400  - 18,28m</t>
  </si>
  <si>
    <t>731.01.4</t>
  </si>
  <si>
    <t>Plynový kond.kotel - montáže komínů a kouřovodů, revize</t>
  </si>
  <si>
    <t>731.02.1</t>
  </si>
  <si>
    <t>Kogenerace - komín DN250  - 9,85m</t>
  </si>
  <si>
    <t>731.02.2</t>
  </si>
  <si>
    <t>Kogenerace - kouřovod1  DN250  - 4,93m</t>
  </si>
  <si>
    <t>731.02.3</t>
  </si>
  <si>
    <t>Kogenerace - kouřovod2  DN250  - 4,71m</t>
  </si>
  <si>
    <t>731.02.4</t>
  </si>
  <si>
    <t>Kogenerace - montáže komínů a kouřovodů, revize</t>
  </si>
  <si>
    <t>728312125KGJ</t>
  </si>
  <si>
    <t>Montáž tlumiče hluku do kruhového potrubí,  , do průměru d 500 mm</t>
  </si>
  <si>
    <t>731191923KGJ</t>
  </si>
  <si>
    <t>Demontáž a montáž stávající kogenerační jednotky TEDOM MT 140, na novém základě</t>
  </si>
  <si>
    <t>732219318R30</t>
  </si>
  <si>
    <t>Montáž zásobníků vody stojat.PN 0,6,do 4000 l</t>
  </si>
  <si>
    <t>stávající zás.nádrž upravené vody 3 m3 : 1</t>
  </si>
  <si>
    <t>732219321R20</t>
  </si>
  <si>
    <t>Montáž zásobníků vody stojat.PN 0,6,6,do 20000 l</t>
  </si>
  <si>
    <t>4843314720Z</t>
  </si>
  <si>
    <t>Zásobník topné vody 20 m3</t>
  </si>
  <si>
    <t>D2200mm - levé provedení : 1</t>
  </si>
  <si>
    <t>D2200mm - pravé provedení : 1</t>
  </si>
  <si>
    <t>732329226R25</t>
  </si>
  <si>
    <t>Montáž nádoby expanzní beztlaké válcové  2500 l</t>
  </si>
  <si>
    <t>732339101R00</t>
  </si>
  <si>
    <t>Nádoby expanzní tlakové Montáž nádob expanzních tlakových o obsahu 12 l</t>
  </si>
  <si>
    <t>484673311R</t>
  </si>
  <si>
    <t>nádoba solární expanzní, membránová; objem 8 l; pracovní tlak 1,5 bar; max.provozní tlak do 10 bar; max.provoz.teplota membrána/systém 70°C/120°C; připojení 3/4"; rozměry pr.206 mm, výška 316 mm; barva bílá, červená, šedá</t>
  </si>
  <si>
    <t>732339103R00</t>
  </si>
  <si>
    <t>Nádoby expanzní tlakové Montáž nádob expanzních tlakových o obsahu 35 l</t>
  </si>
  <si>
    <t>48466204R</t>
  </si>
  <si>
    <t>nádrž tlaková expanzní membránová; pro topné a chladící soustavy; objem 35 l; d nádrže 354 mm; uložení: stojatý; max. přetlak do 6 bar; přetlak plynu 1,5 bar; prac. látka plyn; membrána vyměnitelná; prac. teplota do 70 °C; připojení R 3/4"; barva bílá, červená, šedá</t>
  </si>
  <si>
    <t>732339106R00</t>
  </si>
  <si>
    <t>Nádoby expanzní tlakové Montáž nádob expanzních tlakových o obsahu 110 l</t>
  </si>
  <si>
    <t>stávající : 1</t>
  </si>
  <si>
    <t>732339109R30</t>
  </si>
  <si>
    <t>Montáž nádoby expanzní tlakové 300 l</t>
  </si>
  <si>
    <t>stávající : 2</t>
  </si>
  <si>
    <t>732339111R00</t>
  </si>
  <si>
    <t>Nádoby expanzní tlakové Montáž nádob expanzních tlakových o obsahu 500 l</t>
  </si>
  <si>
    <t>48466213R</t>
  </si>
  <si>
    <t>nádrž tlaková expanzní membránová; pro topné a chladící soustavy; objem 500 l; d nádrže 740 mm; uložení: stojatý; max. přetlak do 6 bar; přetlak plynu 1,5 bar; prac. látka plyn; membrána pevná; prac. teplota do 70 °C; připojení R 1"; barva bílá, červená, šedá</t>
  </si>
  <si>
    <t>732429111R00</t>
  </si>
  <si>
    <t>Čerpadla teplovodní Montáž čerpadel teplovodních oběhových spirálních DN 25</t>
  </si>
  <si>
    <t>426401462G</t>
  </si>
  <si>
    <t>Čerpadlo elektron. Grundfos Alpha2 25-60</t>
  </si>
  <si>
    <t>42640167G</t>
  </si>
  <si>
    <t>Čerpadlo oběhové Grundfos přírubové TP 40-180/2  0,55 kW, 380V, DN40, PN6, 10m/10m3/h</t>
  </si>
  <si>
    <t>42640271G</t>
  </si>
  <si>
    <t>Čerpadlo elektron. Grundfos Magna3 40-80 F, PN6, 230V, DN 40, do 5m/12m3/h</t>
  </si>
  <si>
    <t>732429116R00</t>
  </si>
  <si>
    <t>Čerpadla teplovodní Montáž čerpadel teplovodních oběhových spirálních DN 100</t>
  </si>
  <si>
    <t>42640262M3</t>
  </si>
  <si>
    <t>Čerpadlo elektron. Grundfos Magna3 100-120 F, PN6, 230V, DN 100, do 5m/60m3/h</t>
  </si>
  <si>
    <t>722190226VDZ</t>
  </si>
  <si>
    <t>Montáž exp.automatu</t>
  </si>
  <si>
    <t>nová VDZ : 1</t>
  </si>
  <si>
    <t>870063722091609T</t>
  </si>
  <si>
    <t>Expanzní automat VDZ 205 HD</t>
  </si>
  <si>
    <t>NAB1-16-3597</t>
  </si>
  <si>
    <t>45794120.1</t>
  </si>
  <si>
    <t>732329132R40</t>
  </si>
  <si>
    <t>Montáž nádoby expanzní beztlaké 4hran. 4000 l</t>
  </si>
  <si>
    <t>286979222N</t>
  </si>
  <si>
    <t>Plastová nádrž 4 m3 pro teplotu do 60°C, l=2m, š=1,2m, h=1,8m</t>
  </si>
  <si>
    <t>90001393822T</t>
  </si>
  <si>
    <t>Příslušenství k exp. nádobám  - bezpečnostní kulový uzávěr se zajištěním 3/4"</t>
  </si>
  <si>
    <t>90001393829T</t>
  </si>
  <si>
    <t>Příslušenství k nádobám  - bezpečnostní kulový uzávěr se zajištěním 1"</t>
  </si>
  <si>
    <t>RTS 19/ I</t>
  </si>
  <si>
    <t>998732101R00</t>
  </si>
  <si>
    <t>Přesun hmot pro strojovny v objektech výšky do 6 m</t>
  </si>
  <si>
    <t>733111113R00</t>
  </si>
  <si>
    <t>Potrubí z trubek závitových ocelových bezešvých, běžných, v kotelnách a strojovnách, DN 15</t>
  </si>
  <si>
    <t>733111114R00</t>
  </si>
  <si>
    <t>Potrubí z trubek závitových ocelových bezešvých, běžných, v kotelnách a strojovnách, DN 20</t>
  </si>
  <si>
    <t>733111115R00</t>
  </si>
  <si>
    <t>Potrubí z trubek závitových ocelových bezešvých, běžných, v kotelnách a strojovnách, DN 25</t>
  </si>
  <si>
    <t>733111117R00</t>
  </si>
  <si>
    <t>Potrubí z trubek závitových ocelových bezešvých, běžných, v kotelnách a strojovnách, DN 40</t>
  </si>
  <si>
    <t>733113114R00</t>
  </si>
  <si>
    <t>Potrubí z trubek závitových příplatek k ceně za zhotovení přípojky z ocelových trubek závitových,  ,  , DN 20</t>
  </si>
  <si>
    <t>733113115R00</t>
  </si>
  <si>
    <t>Potrubí z trubek závitových příplatek k ceně za zhotovení přípojky z ocelových trubek závitových,  ,  , DN 25</t>
  </si>
  <si>
    <t>733113118R00</t>
  </si>
  <si>
    <t>Potrubí z trubek závitových příplatek k ceně za zhotovení přípojky z ocelových trubek závitových,  ,  , DN 50</t>
  </si>
  <si>
    <t>733121215R00</t>
  </si>
  <si>
    <t>Potrubí z trubek hladkých ocelových bezešvých tvářených za tepla_x000D_
 v kotelnách a strojovnách, D 38 mm, tloušťka stěny 2,6 mm</t>
  </si>
  <si>
    <t>733121216R00</t>
  </si>
  <si>
    <t>Potrubí z trubek hladkých ocelových bezešvých tvářených za tepla_x000D_
 v kotelnách a strojovnách, D 44,5 mm, tloušťka stěny 2,6 mm</t>
  </si>
  <si>
    <t>733121218R00</t>
  </si>
  <si>
    <t>Potrubí z trubek hladkých ocelových bezešvých tvářených za tepla_x000D_
 v kotelnách a strojovnách, D 57 mm, tloušťka stěny 2,9 mm</t>
  </si>
  <si>
    <t>733121222R00</t>
  </si>
  <si>
    <t>Potrubí z trubek hladkých ocelových bezešvých tvářených za tepla_x000D_
 v kotelnách a strojovnách, D 76, tloušťka stěny 3,2 mm</t>
  </si>
  <si>
    <t>733121225R00</t>
  </si>
  <si>
    <t>Potrubí z trubek hladkých ocelových bezešvých tvářených za tepla_x000D_
 v kotelnách a strojovnách, D 89, tloušťka stěny 3,6 mm</t>
  </si>
  <si>
    <t>733121228R00</t>
  </si>
  <si>
    <t>Potrubí z trubek hladkých ocelových bezešvých tvářených za tepla_x000D_
 v kotelnách a strojovnách, D 108, tloušťka stěny 4 mm</t>
  </si>
  <si>
    <t>733121232R00</t>
  </si>
  <si>
    <t>Potrubí z trubek hladkých ocelových bezešvých tvářených za tepla_x000D_
 v kotelnách a strojovnách, D 133, tloušťka stěny 4,5 mm</t>
  </si>
  <si>
    <t>733121235R00</t>
  </si>
  <si>
    <t>Potrubí z trubek hladkých ocelových bezešvých tvářených za tepla_x000D_
 v kotelnách a strojovnách, D 159, tloušťka stěny 4,5 mm</t>
  </si>
  <si>
    <t>733123122R00</t>
  </si>
  <si>
    <t>Potrubí z trubek hladkých příplatek k ceně za zhotovení přípojky z trubek hladkých_x000D_
  76, tloušťka stěny 3,6 mm</t>
  </si>
  <si>
    <t>733123125R00</t>
  </si>
  <si>
    <t>Potrubí z trubek hladkých příplatek k ceně za zhotovení přípojky z trubek hladkých_x000D_
 D 89, tloušťka stěny 3,6 mm</t>
  </si>
  <si>
    <t>733123128R00</t>
  </si>
  <si>
    <t>Potrubí z trubek hladkých příplatek k ceně za zhotovení přípojky z trubek hladkých_x000D_
 D 108, tloušťka stěny 4,0 mm</t>
  </si>
  <si>
    <t>733123132R00</t>
  </si>
  <si>
    <t>Potrubí z trubek hladkých příplatek k ceně za zhotovení přípojky z trubek hladkých_x000D_
 D 133, tloušťka stěny 4,5 mm</t>
  </si>
  <si>
    <t>733124115R00</t>
  </si>
  <si>
    <t>Potrubí z trubek hladkých zhotovení trubkových přechodů jednostranných přímých z trubek ocelových hladkých_x000D_
 kováním, z DN 40, na DN 25</t>
  </si>
  <si>
    <t>733124118R00</t>
  </si>
  <si>
    <t>Potrubí z trubek hladkých zhotovení trubkových přechodů jednostranných přímých z trubek ocelových hladkých_x000D_
 kováním, z DN 50, na DN 25</t>
  </si>
  <si>
    <t>733124119R00</t>
  </si>
  <si>
    <t>Potrubí z trubek hladkých zhotovení trubkových přechodů jednostranných přímých z trubek ocelových hladkých_x000D_
 kováním, z DN 65, na DN 40</t>
  </si>
  <si>
    <t>733124126R00</t>
  </si>
  <si>
    <t>Potrubí z trubek hladkých zhotovení trubkových přechodů jednostranných přímých z trubek ocelových hladkých_x000D_
 kováním, z DN 125, na DN 80</t>
  </si>
  <si>
    <t>733124127R00</t>
  </si>
  <si>
    <t>Potrubí z trubek hladkých zhotovení trubkových přechodů jednostranných přímých z trubek ocelových hladkých_x000D_
 kováním, z DN 125, na DN 65</t>
  </si>
  <si>
    <t>733124129R00</t>
  </si>
  <si>
    <t>Potrubí z trubek hladkých zhotovení trubkových přechodů jednostranných přímých z trubek ocelových hladkých_x000D_
 kováním, z DN 150, na DN 80</t>
  </si>
  <si>
    <t>733190106R00</t>
  </si>
  <si>
    <t>Tlakové zkoušky potrubí ocelových závitových, plastových, měděných do DN 32</t>
  </si>
  <si>
    <t>Včetně dodávky vody, uzavření a zabezpečení konců potrubí.</t>
  </si>
  <si>
    <t>36+18+38+6</t>
  </si>
  <si>
    <t>733190107R00</t>
  </si>
  <si>
    <t>Tlakové zkoušky potrubí ocelových závitových, plastových, měděných přes DN 32 do DN 40</t>
  </si>
  <si>
    <t>18+18</t>
  </si>
  <si>
    <t>733190108R00</t>
  </si>
  <si>
    <t>Tlakové zkoušky potrubí ocelových závitových, plastových, měděných přes DN 40 do DN 50</t>
  </si>
  <si>
    <t>733190109R00</t>
  </si>
  <si>
    <t>Tlakové zkoušky potrubí ocelových závitových, plastových, měděných přes DN 50 do DN 65</t>
  </si>
  <si>
    <t>733190225R00</t>
  </si>
  <si>
    <t>Tlakové zkoušky potrubí ocelových hladkých přes D 60,3/2,9 do D 89/3,6</t>
  </si>
  <si>
    <t>733190232R00</t>
  </si>
  <si>
    <t>Tlakové zkoušky potrubí ocelových hladkých přes D 89/3,6 do D 133/4,5</t>
  </si>
  <si>
    <t>16+54</t>
  </si>
  <si>
    <t>733190235R00</t>
  </si>
  <si>
    <t>Tlakové zkoušky potrubí ocelových hladkých přes D 133/4,5 do D 159/4,6</t>
  </si>
  <si>
    <t>733194922R00</t>
  </si>
  <si>
    <t>Opravy rozvodu potrubí z ocelových trubek hladkých_x000D_
 navaření odbočky na dosavadní potrubí_x000D_
 D 76 mm, s 3,2 mm</t>
  </si>
  <si>
    <t>733194925R00</t>
  </si>
  <si>
    <t>Opravy rozvodu potrubí z ocelových trubek hladkých_x000D_
 navaření odbočky na dosavadní potrubí_x000D_
 D 89 mm, s 3,6 mm</t>
  </si>
  <si>
    <t>733194928R00</t>
  </si>
  <si>
    <t>Opravy rozvodu potrubí z ocelových trubek hladkých_x000D_
 navaření odbočky na dosavadní potrubí_x000D_
 D 108 mm, s 4,0 mm</t>
  </si>
  <si>
    <t>733194932R00</t>
  </si>
  <si>
    <t>Opravy rozvodu potrubí z ocelových trubek hladkých_x000D_
 navaření odbočky na dosavadní potrubí_x000D_
 D 133 mm, s 4,5 mm</t>
  </si>
  <si>
    <t>998733101R00</t>
  </si>
  <si>
    <t>Přesun hmot pro rozvody potrubí v objektech výšky do 6 m</t>
  </si>
  <si>
    <t>734109215R00</t>
  </si>
  <si>
    <t>Montáž přírubových armatur se dvěma přírubami, PN 1,6, DN 65, bez dodávky materiálu</t>
  </si>
  <si>
    <t>734109113R00</t>
  </si>
  <si>
    <t>Montáž přírubových armatur se dvěma přírubami, PN 0,6, DN 40, bez dodávky materiálu</t>
  </si>
  <si>
    <t>42211436KSB</t>
  </si>
  <si>
    <t>Ventil ruční mezipřírubový KSB BOA Supercompact DN 40, PN6</t>
  </si>
  <si>
    <t>734109114R00</t>
  </si>
  <si>
    <t>Montáž přírubových armatur se dvěma přírubami, PN 0,6, DN 50, bez dodávky materiálu</t>
  </si>
  <si>
    <t>42215460KSB</t>
  </si>
  <si>
    <t>Ventil ruční mezipřírubový KSB BOA Supercompact DN 50, PN6</t>
  </si>
  <si>
    <t>734109117R00</t>
  </si>
  <si>
    <t>Montáž přírubových armatur se dvěma přírubami, PN 0,6, DN 100, bez dodávky materiálu</t>
  </si>
  <si>
    <t>42215463KSB</t>
  </si>
  <si>
    <t>Ventil ruční mezipřírubový KSB BOA Supercompact DN100, PN6</t>
  </si>
  <si>
    <t>734109413R00</t>
  </si>
  <si>
    <t>Montáž přírubových armatur s třemi přírubami, PN 1,6, DN 40, bez dodávky materiálu</t>
  </si>
  <si>
    <t>48488035E</t>
  </si>
  <si>
    <t>Trojcestní směšovací ventil  3F 32   DN32, PN 6, Kvs = 28 m3/h</t>
  </si>
  <si>
    <t>48488040E</t>
  </si>
  <si>
    <t>Trojcestní směšovací ventil  3F 40   DN40, PN 6, Kvs = 44 m3/h</t>
  </si>
  <si>
    <t>734109417R00</t>
  </si>
  <si>
    <t>Montáž přírubových armatur s třemi přírubami, PN 1,6, DN 100, bez dodávky materiálu</t>
  </si>
  <si>
    <t>48488060E</t>
  </si>
  <si>
    <t>Trojcestní směšovací ventil  3F100   DN100, PN 6, Kvs = 225 m3/h</t>
  </si>
  <si>
    <t>734134712R00</t>
  </si>
  <si>
    <t>Ventil pojistný přírubový pružinový nárožní P16-217-616 I, DN 25, včetně dodávky materiálu</t>
  </si>
  <si>
    <t>nízkozdvižný</t>
  </si>
  <si>
    <t>DN20/32, PN16, otv.př. 4bar : 1</t>
  </si>
  <si>
    <t>734134724R00</t>
  </si>
  <si>
    <t>Ventil pojistný přírubový pružinový nárožní P16-217-540 II, DN 50, včetně dodávky materiálu</t>
  </si>
  <si>
    <t>DN40/65, PN16, otv.př. 4bar : 2</t>
  </si>
  <si>
    <t>734163413R00</t>
  </si>
  <si>
    <t>Filtr s výměnnou vložkou, litinový, DN 40, PN 16, spoj s navařením přírub, včetně dodávky materiálu</t>
  </si>
  <si>
    <t>734163414R00</t>
  </si>
  <si>
    <t>Filtr s výměnnou vložkou, litinový, DN 50, PN 16, spoj s navařením přírub, včetně dodávky materiálu</t>
  </si>
  <si>
    <t>734163416R00</t>
  </si>
  <si>
    <t>Filtr s výměnnou vložkou, litinový, DN 65, PN 16, spoj s navařením přírub, včetně dodávky materiálu</t>
  </si>
  <si>
    <t>734163419R00</t>
  </si>
  <si>
    <t>Filtr s výměnnou vložkou, litinový, DN 125, PN 16, spoj s navařením přírub, včetně dodávky materiálu</t>
  </si>
  <si>
    <t>734173412R00</t>
  </si>
  <si>
    <t>Přírubový spoj PN 1,6/I MPa, DN 25, včetně dodávky materiálu</t>
  </si>
  <si>
    <t>734173213R00</t>
  </si>
  <si>
    <t>Přírubový spoj PN 0,6/I MPa, DN 40, včetně dodávky materiálu</t>
  </si>
  <si>
    <t>734173214R00</t>
  </si>
  <si>
    <t>Přírubový spoj PN 0,6/I MPa, DN 50, včetně dodávky materiálu</t>
  </si>
  <si>
    <t>734173216R00</t>
  </si>
  <si>
    <t>Přírubový spoj PN 0,6/I MPa, DN 65, včetně dodávky materiálu</t>
  </si>
  <si>
    <t>734173218R00</t>
  </si>
  <si>
    <t>Přírubový spoj PN 0,6/I MPa, DN 100, včetně dodávky materiálu</t>
  </si>
  <si>
    <t>734173221R00</t>
  </si>
  <si>
    <t>Přírubový spoj PN 0,6/I MPa, DN 125, včetně dodávky materiálu</t>
  </si>
  <si>
    <t>734173413R00</t>
  </si>
  <si>
    <t>Přírubový spoj PN 1,6/I MPa, DN 40, včetně dodávky materiálu</t>
  </si>
  <si>
    <t>734173416R00</t>
  </si>
  <si>
    <t>Přírubový spoj PN 1,6/I MPa, DN 65, včetně dodávky materiálu</t>
  </si>
  <si>
    <t>734173417R00</t>
  </si>
  <si>
    <t>Přírubový spoj PN 1,6/I MPa, DN 80, včetně dodávky materiálu</t>
  </si>
  <si>
    <t>734173613R00</t>
  </si>
  <si>
    <t>Přírubový spoj PN 4,0/I MPa, DN 40, včetně dodávky materiálu</t>
  </si>
  <si>
    <t>734193215R00</t>
  </si>
  <si>
    <t>Klapka mezipřírubová uzavírací a regulační, litinová, PN 16, spoj bez navaření přírub, DN 40, včetně dodávky materiálu</t>
  </si>
  <si>
    <t>734193216R00</t>
  </si>
  <si>
    <t>Klapka mezipřírubová uzavírací a regulační, litinová, PN 16, spoj bez navaření přírub, DN 50, včetně dodávky materiálu</t>
  </si>
  <si>
    <t>734193217R00</t>
  </si>
  <si>
    <t>Klapka mezipřírubová uzavírací a regulační, litinová, PN 16, spoj bez navaření přírub, DN 65, včetně dodávky materiálu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</si>
  <si>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</si>
  <si>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</si>
  <si>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</si>
  <si>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</si>
  <si>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734193255R00</t>
  </si>
  <si>
    <t>Klapka mezipřírubová, pružinová, zpětná, litinová, PN 16, spoj bez navaření přírub, DN 40, včetně dodávky materiálu</t>
  </si>
  <si>
    <t>734193256R00</t>
  </si>
  <si>
    <t>Klapka mezipřírubová, pružinová, zpětná, litinová, PN 16, spoj bez navaření přírub, DN 50, včetně dodávky materiálu</t>
  </si>
  <si>
    <t>734193257R00</t>
  </si>
  <si>
    <t>Klapka mezipřírubová, pružinová, zpětná, litinová, PN 16, spoj bez navaření přírub, DN 65, včetně dodávky materiálu</t>
  </si>
  <si>
    <t>734193271R00</t>
  </si>
  <si>
    <t>Klapka mezipřírubová, vodorovná, zpětná , litinová, PN 16, spoj bez navaření přírub, DN 125, včetně dodávky materiálu</t>
  </si>
  <si>
    <t>734213112R00</t>
  </si>
  <si>
    <t>Ventil automatický, odvzdušňovací, mosazný, PN 10, DN 15, včetně dodávky materiálu</t>
  </si>
  <si>
    <t>734213113R00</t>
  </si>
  <si>
    <t>Ventil automatický, odvzdušňovací, mosazný, PN 10, DN 20, včetně dodávky materiálu</t>
  </si>
  <si>
    <t>734233122R00</t>
  </si>
  <si>
    <t>Kohout kulový, mosazný, DN 20, PN 42, vnitřní-vnitřní, včetně dodávky materiálu</t>
  </si>
  <si>
    <t>734235122R00</t>
  </si>
  <si>
    <t>734235123R00</t>
  </si>
  <si>
    <t>Kohout kulový, mosazný, DN 25, PN 35, vnitřní-vnitřní, včetně dodávky materiálu</t>
  </si>
  <si>
    <t>734235125R00</t>
  </si>
  <si>
    <t>Kohout kulový, mosazný, DN 40, PN 35, vnitřní-vnitřní, včetně dodávky materiálu</t>
  </si>
  <si>
    <t>734245423R00</t>
  </si>
  <si>
    <t>Klapka zpětná, mosazná, DN 25, PN 16, vnitřní-vnitřní závit, včetně dodávky materiálu</t>
  </si>
  <si>
    <t>734255122R00</t>
  </si>
  <si>
    <t>Ventil pojistný závitový 3,0 bar, mosazný, DN 20, vnitřní-vnitřní závit, včetně dodávky materiálu</t>
  </si>
  <si>
    <t>734291113R00</t>
  </si>
  <si>
    <t>Kohout kulový, napouštěcí a vypouštěcí, mosazný, DN 15, PN 10, včetně dodávky materiálu</t>
  </si>
  <si>
    <t>734295213R00</t>
  </si>
  <si>
    <t>Filtr mosazný, DN 25, PN 20, vnitřní-vnitřní závit, včetně dodávky materiálu</t>
  </si>
  <si>
    <t>734411111R00</t>
  </si>
  <si>
    <t>Teploměr s ochranným pouzdrem přímý, typ 160, včetně dodávky materiálu</t>
  </si>
  <si>
    <t>734413124R00</t>
  </si>
  <si>
    <t>Teploměr s jímkou D 63 mm, délka jímky 100 mm, T = 0 až 120°C, včetně dodávky materiálu</t>
  </si>
  <si>
    <t>734419123R00</t>
  </si>
  <si>
    <t>Montáž kompaktního měřiče tepla přírubového_x000D_
 DN 40, bez dodávky materiálu</t>
  </si>
  <si>
    <t>38822092.AR</t>
  </si>
  <si>
    <t>měřič tepla kompaktní; Q = 10,0 m3/hod; PN 16 bar; připojení přírubové; poloha vodorovně; délka 300 mm; světlost 40 mm</t>
  </si>
  <si>
    <t>734419126R00</t>
  </si>
  <si>
    <t>Montáž kompaktního měřiče tepla přírubového_x000D_
 DN 80, bez dodávky materiálu</t>
  </si>
  <si>
    <t>734419127R00</t>
  </si>
  <si>
    <t>Montáž kompaktního měřiče tepla přírubového_x000D_
 DN 100, bez dodávky materiálu</t>
  </si>
  <si>
    <t>38822092.100</t>
  </si>
  <si>
    <t>Měřič tepla SONTEX Superstatic 440 + Supercal531B, DN100 Qp=60, vč.příslušenství</t>
  </si>
  <si>
    <t>38822154.AR</t>
  </si>
  <si>
    <t>modul komunikační variabilní</t>
  </si>
  <si>
    <t>734421160R00</t>
  </si>
  <si>
    <t>Tlakoměr deformační 0-10 MPa č. 03322, D 100, včetně dodávky materiálu</t>
  </si>
  <si>
    <t>734494213R00</t>
  </si>
  <si>
    <t>Návarek s trubkovým závitem G 1/2", včetně dodávky materiálu</t>
  </si>
  <si>
    <t>734499211R00</t>
  </si>
  <si>
    <t>Montáž návarku M 20 x 1,5, bez dodávky materiálu</t>
  </si>
  <si>
    <t>dodávka MaR : 12</t>
  </si>
  <si>
    <t>998734101R00</t>
  </si>
  <si>
    <t>Přesun hmot pro armatury v objektech výšky do 6 m</t>
  </si>
  <si>
    <t>735419126TOP</t>
  </si>
  <si>
    <t>topidla na konzoly</t>
  </si>
  <si>
    <t>870063753890000083T</t>
  </si>
  <si>
    <t>Zakázka topení Monzun Premix VH 25 M Z T1</t>
  </si>
  <si>
    <t>0217-0101-10b</t>
  </si>
  <si>
    <t>26718405</t>
  </si>
  <si>
    <t>998735201R00</t>
  </si>
  <si>
    <t>Přesun hmot pro otopná tělesa v objektech výšky do 6 m</t>
  </si>
  <si>
    <t>767995104R00</t>
  </si>
  <si>
    <t>Výroba a montáž atypických kovovových doplňků staveb hmotnosti přes 20 do 50 kg</t>
  </si>
  <si>
    <t>Ocelové výrobky - kotvy a spojky-atypické prvky : 3*5,0</t>
  </si>
  <si>
    <t>Kotvy, úhelníky apod.atypické výrobky : 3*10,0</t>
  </si>
  <si>
    <t>55399992R</t>
  </si>
  <si>
    <t>výrobek kovový vyrobený tvarováním, svařováním, nebo šroubováním, hmotnost výrobku do 10 kg</t>
  </si>
  <si>
    <t>55399993.AR</t>
  </si>
  <si>
    <t>výrobek kovový vyrobený dělením, hmotnost výrobku nad 10 kg</t>
  </si>
  <si>
    <t>783424140R00</t>
  </si>
  <si>
    <t>Nátěry potrubí a armatur syntetické potrubí, do DN 50 mm, dvojnásobné se základním nátěrem</t>
  </si>
  <si>
    <t>36+18+38+6+18+18+42</t>
  </si>
  <si>
    <t>783425150R00</t>
  </si>
  <si>
    <t>Nátěry potrubí a armatur syntetické potrubí, do DN 100 mm, dvojnásobné se základním nátěrem</t>
  </si>
  <si>
    <t>60+6+16</t>
  </si>
  <si>
    <t>783426160R00</t>
  </si>
  <si>
    <t>Nátěry potrubí a armatur syntetické potrubí, do DN 150 mm, dvojnásobné se základním nátěrem</t>
  </si>
  <si>
    <t>631312141R00</t>
  </si>
  <si>
    <t>Doplnění mazanin betonem prostým rýh v dosavadních mazaninách</t>
  </si>
  <si>
    <t>prostým betonem (s dodáním hmot) bez potěru,</t>
  </si>
  <si>
    <t>pro lež.kanalizaci : 0,5*(1,2+1,5+7,1+5,0+2,9+3,2+0,4+1,9+8,5)*0,15</t>
  </si>
  <si>
    <t>pro lež.kanalizaci : 0,5*(1,2+1,5+7,1+5,0+2,9+3,2+0,4+1,9+8,5)*0,0044*1,2</t>
  </si>
  <si>
    <t>894215111R00</t>
  </si>
  <si>
    <t>Šachtice domovní kanalizační z betonu obestavěného prostoru do 1,3 m3</t>
  </si>
  <si>
    <t>se základovou deskou (dnem) z betonu, se stěnami z betonu, s obetonováním potrubí ve stěnách a nade dnem, s cementovým potěrem ve spádu k čistící vložce, s dodáním a osazením lehkého litinového poklopu vel. 600 x 600 mm</t>
  </si>
  <si>
    <t>899102111R00</t>
  </si>
  <si>
    <t>Osazení poklopů litinových a ocelových o hmotnost jednotlivě přes 50  do 100 kg</t>
  </si>
  <si>
    <t>827-1</t>
  </si>
  <si>
    <t>28697443R</t>
  </si>
  <si>
    <t>poklop inspekční šachty světlost 600 x 900 mm; výška rámu 40 mm; nosnost 1,5 t; PES pryskyřice+skleněná vlákna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</si>
  <si>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</si>
  <si>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</si>
  <si>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</si>
  <si>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stáv.šachta : 0,5*0,5*0,5</t>
  </si>
  <si>
    <t>139600012RBB</t>
  </si>
  <si>
    <t>Ruční výkop v hornině 3, hloubka do 1 m, odvoz do 5 000 m</t>
  </si>
  <si>
    <t>revizní šachta : 1</t>
  </si>
  <si>
    <t>970251150R00</t>
  </si>
  <si>
    <t>Řezání železobetonu hloubka řezu 150 mm</t>
  </si>
  <si>
    <t>pro lež.kanalizaci : (1,2+1,5+7,1+5,0+2,9+3,2+0,4+1,9+8,5)*2</t>
  </si>
  <si>
    <t>974042567R00</t>
  </si>
  <si>
    <t>Vysekání rýh v betonové a jiné monolitické dlažbě do hloubky 150 mm, šířky do 300 mm</t>
  </si>
  <si>
    <t>s betonovým podkladem,</t>
  </si>
  <si>
    <t>974042569R00</t>
  </si>
  <si>
    <t>Vysekání rýh v betonové a jiné monolitické dlažbě příplatek k ceně_x000D_
 za každých dalších 100 mm šířky rýhy hloubky do 150 mm</t>
  </si>
  <si>
    <t>711140101R00</t>
  </si>
  <si>
    <t>Odstranění izolace proti vodě - pásy přitavením vodorovné, 1 vrstva</t>
  </si>
  <si>
    <t>pro lež.kanalizaci : 0,5*(1,2+1,5+7,1+5,0+2,9+3,2+0,4+1,9+8,5)</t>
  </si>
  <si>
    <t>staveb.přípomoci-sekání drážek, prostupů : 16,0</t>
  </si>
  <si>
    <t>999281145R00</t>
  </si>
  <si>
    <t>Přesun hmot pro opravy a údržbu objektů pro opravy a údržbu dosavadních objektů včetně vnějších plášťů_x000D_
 výšky do 6 m, nošením</t>
  </si>
  <si>
    <t>721110806R00</t>
  </si>
  <si>
    <t>Demontáž potrubí z kameninových trub přes DN 100 do DN 200</t>
  </si>
  <si>
    <t>normálních a kyselinovzdorných,</t>
  </si>
  <si>
    <t>721210831R00</t>
  </si>
  <si>
    <t xml:space="preserve">Demontáž vpusti dvorní s obetonávkou,  </t>
  </si>
  <si>
    <t>721290821R00</t>
  </si>
  <si>
    <t>Vnitrostaveništní přemístění vybouraných hmot svislý , v objektech výšky do 6m</t>
  </si>
  <si>
    <t>vodorovně do 100 m</t>
  </si>
  <si>
    <t>721110917R00</t>
  </si>
  <si>
    <t>Opravy odpadního potrubí kameninového propojení dosavadního potrubí , DN 150</t>
  </si>
  <si>
    <t>721110918R00</t>
  </si>
  <si>
    <t>Opravy odpadního potrubí kameninového propojení dosavadního potrubí , DN 200</t>
  </si>
  <si>
    <t>721140916R00</t>
  </si>
  <si>
    <t>Opravy odpadního potrubí litinového propojení dosavadního potrubí , DN 125</t>
  </si>
  <si>
    <t>721170966R00</t>
  </si>
  <si>
    <t>Opravy odpadního potrubí novodurového propojení dosavadního potrubí PVC, D 140 mm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</si>
  <si>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</si>
  <si>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</si>
  <si>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</si>
  <si>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</si>
  <si>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721176102R00</t>
  </si>
  <si>
    <t>Potrubí HT připojovací vnější průměr D 40 mm, tloušťka stěny 1,8 mm, DN 40</t>
  </si>
  <si>
    <t>721176104R00</t>
  </si>
  <si>
    <t>Potrubí HT připojovací vnější průměr D 75 mm, tloušťka stěny 1,9 mm, DN 70</t>
  </si>
  <si>
    <t>721176146R00</t>
  </si>
  <si>
    <t>Potrubí HT dešťové (svislé) vnější průměr D 125 mm, tloušťka stěny 3,1 mm, DN 125</t>
  </si>
  <si>
    <t>Potrubí včetně tvarovek, objímek a vložek pro tlumení hluku. Bez zednických výpomocí.</t>
  </si>
  <si>
    <t>Včetně zřízení a demontáže pomocného lešení.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</si>
  <si>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</si>
  <si>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</si>
  <si>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</si>
  <si>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</si>
  <si>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</si>
  <si>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721194109R00</t>
  </si>
  <si>
    <t>Zřízení přípojek na potrubí D 110  mm, materiál ve specifikaci</t>
  </si>
  <si>
    <t>721223440RT2</t>
  </si>
  <si>
    <t>Vpusť sklepní se zápachovou uzávěrou průměr 110 mm, s vodorovným odtokem, 170x240mm/155x225 mm, litina, včetně dodávky materiálu</t>
  </si>
  <si>
    <t>721225202R00</t>
  </si>
  <si>
    <t>Uzávěrka zápachová s ocelovou nálevkou průměr 50 mm, nálevka průměr 200 mm, včetně dodávky materiálu</t>
  </si>
  <si>
    <t>721290111R00</t>
  </si>
  <si>
    <t>Zkouška těsnosti kanalizace v objektech vodou, DN 125</t>
  </si>
  <si>
    <t>1+0,5+1+7</t>
  </si>
  <si>
    <t>1,5+20,5</t>
  </si>
  <si>
    <t>721290112R00</t>
  </si>
  <si>
    <t>Zkouška těsnosti kanalizace v objektech vodou, DN 200</t>
  </si>
  <si>
    <t>2+8,5</t>
  </si>
  <si>
    <t>kondenzát od spalinovodů-dopojení : 4</t>
  </si>
  <si>
    <t>7381295129KN</t>
  </si>
  <si>
    <t>Potrubí nerezové kondenz. vč. izolace kaučuk DN20</t>
  </si>
  <si>
    <t>odvod kondenzátu po fasádě : 8,0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</si>
  <si>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</si>
  <si>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</si>
  <si>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</si>
  <si>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kondenz : 40,0</t>
  </si>
  <si>
    <t>721100011RAA</t>
  </si>
  <si>
    <t>Potrubí svodné pod podlahou vnitřní, PVC, D 110 mm, zemní práce, rýha 300x400 mm</t>
  </si>
  <si>
    <t>721100012RAA</t>
  </si>
  <si>
    <t>Potrubí svodné pod podlahou vnitřní, PVC, D 125 mm, zemní práce, rýha 300x400 mm</t>
  </si>
  <si>
    <t>1,5+7,0+5,0+3,0+3,5+0,5</t>
  </si>
  <si>
    <t>721100013RAB</t>
  </si>
  <si>
    <t>Potrubí svodné pod podlahou vnitřní, PVC, D 160 mm, zemní práce, rýha 400x500 mm</t>
  </si>
  <si>
    <t>721100014RAB</t>
  </si>
  <si>
    <t>Potrubí svodné pod podlahou vnitřní, PVC, D 200 mm, zemní práce, rýha 400x500 mm</t>
  </si>
  <si>
    <t>286561302</t>
  </si>
  <si>
    <t>Přechodka plast/kamenina kanalizační PPKGUSM DN200</t>
  </si>
  <si>
    <t>28656130R</t>
  </si>
  <si>
    <t>přechod kamenina-plast DN 160,0 mm; l = 98 mm; spoj násuvný</t>
  </si>
  <si>
    <t>28656178R</t>
  </si>
  <si>
    <t>kus čisticí DN 200,0 mm; víko obdélníkové; spoj násuvný; PP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</si>
  <si>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</si>
  <si>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</si>
  <si>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</si>
  <si>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722130232R00</t>
  </si>
  <si>
    <t>Potrubí z ocelových trubek závitových pozinkovaných DN 20, svařovaných 11 343,  , včetně dodávky materiálu</t>
  </si>
  <si>
    <t>722130235R00</t>
  </si>
  <si>
    <t>Potrubí z ocelových trubek závitových pozinkovaných DN 40, svařovaných 11 343,  , včetně dodávky materiálu</t>
  </si>
  <si>
    <t>722131913R00</t>
  </si>
  <si>
    <t>Opravy vodovodního potrubí závitového vsazení odbočky do potrubí, DN 25</t>
  </si>
  <si>
    <t>722131915R00</t>
  </si>
  <si>
    <t>Opravy vodovodního potrubí závitového vsazení odbočky do potrubí, DN 40</t>
  </si>
  <si>
    <t>722131932R00</t>
  </si>
  <si>
    <t>Opravy vodovodního potrubí závitového propojení dosavadního potrubí, DN 20</t>
  </si>
  <si>
    <t>722131933R00</t>
  </si>
  <si>
    <t>Opravy vodovodního potrubí závitového propojení dosavadního potrubí, DN 25</t>
  </si>
  <si>
    <t>722131935R00</t>
  </si>
  <si>
    <t>Opravy vodovodního potrubí závitového propojení dosavadního potrubí, DN 40</t>
  </si>
  <si>
    <t>722151114R00</t>
  </si>
  <si>
    <t>Potrubí z trubek nerezových spojované lisováním D 22 mm, s 1,2 mm</t>
  </si>
  <si>
    <t>722151115R00</t>
  </si>
  <si>
    <t>Potrubí z trubek nerezových spojované lisováním D 28 mm, s 1,2 mm</t>
  </si>
  <si>
    <t>722181212RT9</t>
  </si>
  <si>
    <t>Izolace vodovodního potrubí návleková z trubic z pěnového polyetylenu, tloušťka stěny 9 mm, d 28 mm</t>
  </si>
  <si>
    <t>V položce je kalkulována dodávka izolační trubice, spon a lepicí pásky.</t>
  </si>
  <si>
    <t>722181213RT7</t>
  </si>
  <si>
    <t>Izolace vodovodního potrubí návleková z trubic z pěnového polyetylenu, tloušťka stěny 13 mm, d 22 mm</t>
  </si>
  <si>
    <t>722181213RT9</t>
  </si>
  <si>
    <t>Izolace vodovodního potrubí návleková z trubic z pěnového polyetylenu, tloušťka stěny 13 mm, d 28 mm</t>
  </si>
  <si>
    <t>722181213RW6</t>
  </si>
  <si>
    <t>Izolace vodovodního potrubí návleková z trubic z pěnového polyetylenu, tloušťka stěny 13 mm, d 50 mm</t>
  </si>
  <si>
    <t>722190401R00</t>
  </si>
  <si>
    <t>Vyvedení a upevnění výpustek DN 15</t>
  </si>
  <si>
    <t>722190402R00</t>
  </si>
  <si>
    <t>Vyvedení a upevnění výpustek DN 20</t>
  </si>
  <si>
    <t>722190901R00</t>
  </si>
  <si>
    <t>Uzavření nebo otevření vodovodního potrubí při opravě</t>
  </si>
  <si>
    <t>včetně vypuštění a napuštění,</t>
  </si>
  <si>
    <t>722221122R00</t>
  </si>
  <si>
    <t>Kohout kulový, výtokový (zahradní), vnější závit, mosazný, DN 15 x 20, PN 15, včetně dodávky materiálu</t>
  </si>
  <si>
    <t>722224111R00</t>
  </si>
  <si>
    <t>Kohout kulový, vypouštěcí a napouštěcí, vnější závit, mosazný, DN 15, PN 10, včetně dodávky materiálu</t>
  </si>
  <si>
    <t>722235815R00</t>
  </si>
  <si>
    <t>Ventil ventil redukční s manometrem, šroubení-šroubení, DN 40, PN 25, mosaz</t>
  </si>
  <si>
    <t>722237621R00</t>
  </si>
  <si>
    <t>Ventil zpětný ventil, vnitřní-vnitřní závit, DN 15, PN 16, mosaz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</si>
  <si>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</si>
  <si>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</si>
  <si>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</si>
  <si>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</si>
  <si>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</si>
  <si>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</si>
  <si>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722237125R00</t>
  </si>
  <si>
    <t>Kohout kulový, mosazný, vnitřní-vnitřní závit, DN 40, PN 35, včetně dodávky materiálu</t>
  </si>
  <si>
    <t>722235525R00</t>
  </si>
  <si>
    <t>Filtr vodovodní, mosazný, vnitřní-vnitřní závit , DN 40, PN 20, včetně dodávky materiálu</t>
  </si>
  <si>
    <t>722237662R00</t>
  </si>
  <si>
    <t>Klapka vodovodní, zpětná, vodorovná, mosazná, vnitřní-vnitřní závit, DN 20, PN 16, včetně dodávky materiálu</t>
  </si>
  <si>
    <t>722237663R00</t>
  </si>
  <si>
    <t>Klapka vodovodní, zpětná, vodorovná, mosazná, vnitřní-vnitřní závit, DN 25, PN 16, včetně dodávky materiálu</t>
  </si>
  <si>
    <t>722239105R00</t>
  </si>
  <si>
    <t>Montáž armatury závitové se dvěma závity G 6/4"</t>
  </si>
  <si>
    <t>870063745290000017T</t>
  </si>
  <si>
    <t>Zakázka topení Potrubní oddělovač BA 360 0G DN 40</t>
  </si>
  <si>
    <t>722265114R00</t>
  </si>
  <si>
    <t>Vodoměr domovní, závitový, vícevtokový, mokroběžný, DN 25, pro teplotu vody do 40 °C, montáž horizontálně , jmenovitý průtok 3,5 m3/hod, PN 16, délka 260 mm</t>
  </si>
  <si>
    <t>722290226R00</t>
  </si>
  <si>
    <t>Dílčí tlakové zkoušky vodovodního potrubí závitového, do DN 50</t>
  </si>
  <si>
    <t>6+30+10+160</t>
  </si>
  <si>
    <t>722290234R00</t>
  </si>
  <si>
    <t>Proplach a dezinfekce vodovodního potrubí do DN 80</t>
  </si>
  <si>
    <t>Včetně dodání desinfekčního prostředku.</t>
  </si>
  <si>
    <t>724231125R00</t>
  </si>
  <si>
    <t>Příslušenství domovních vodáren měřící_x000D_
 manometr (tlakoměr)_x000D_
 vodotěsný  B 3382 V, D100</t>
  </si>
  <si>
    <t>998722101R00</t>
  </si>
  <si>
    <t>Přesun hmot pro vnitřní vodovod v objektech výšky do 6 m</t>
  </si>
  <si>
    <t>725017163R00</t>
  </si>
  <si>
    <t>Umyvadlo na šrouby, bílé, šířka 600 mm, hloubka 490 mm</t>
  </si>
  <si>
    <t>725334301R00</t>
  </si>
  <si>
    <t>Nálevka se sifonem PP DN 32</t>
  </si>
  <si>
    <t>rozměry: 78x55 mm, výška 100 mm</t>
  </si>
  <si>
    <t>725539201T00</t>
  </si>
  <si>
    <t>Montáž tlakových ohřívačů závěsných (svislých i vodorovných) do 15 litrů</t>
  </si>
  <si>
    <t>Včetně upevnění zásobníků na příčky tl. 15 cm, na zdi a na nosné konstrukce.</t>
  </si>
  <si>
    <t>725825111RT0</t>
  </si>
  <si>
    <t>Baterie umyvadlové a dřezové umyvadlová, nástěnná, ruční ovládání, základní, včetně dodávky materiálu</t>
  </si>
  <si>
    <t>54132292R</t>
  </si>
  <si>
    <t>ohřívač vody elektrický ohřev zásobníkový; tlakový; provedení závěsné; umístění pod umyvadlo; objem 10 l; v = 500 mm; š = 350 mm; hl = 265 mm; napětí 230 V; příkon 2 000 W</t>
  </si>
  <si>
    <t>Ocelové výrobky - kotvy a spojky-atypické prvky : 25</t>
  </si>
  <si>
    <t>979094111R00</t>
  </si>
  <si>
    <t>Nakládání nebo překládání vybouraných hmot</t>
  </si>
  <si>
    <t>979990108R00</t>
  </si>
  <si>
    <t>Poplatek za skládku železobeton</t>
  </si>
  <si>
    <t>979087312R00</t>
  </si>
  <si>
    <t>Vodorovné přemístění suti nošením k místu nakládky vodorovné přemístění vybouraných hmot nošením nebo přehozením, na vzdálenost 10 m</t>
  </si>
  <si>
    <t>nebo vybouraných hmot nošením nebo přehazováním k místu nakládky přístupnému normálním dopravním prostředkům do 10 m,</t>
  </si>
  <si>
    <t>979087392R00</t>
  </si>
  <si>
    <t xml:space="preserve">Vodorovné přemístění suti nošením k místu nakládky příplatek za každých dalích i započatých 10 m vzdálenosti vybouraných hmot,  </t>
  </si>
  <si>
    <t>979093111R00</t>
  </si>
  <si>
    <t>Uložení suti na skládku bez zhutnění</t>
  </si>
  <si>
    <t>s hrubým urovnáním,</t>
  </si>
  <si>
    <t>210810054RT9</t>
  </si>
  <si>
    <t>Kabel CYKY-m 750 V 4 žíly16-25 mm2 pevně uložený, včetně dodávky kabelu 5x25 mm2</t>
  </si>
  <si>
    <t>POL1_9</t>
  </si>
  <si>
    <t>210810057RT3</t>
  </si>
  <si>
    <t>Montáž kabelu CYKY 750 V, 5 žilového, pevně uloženého, včetně dodávky kabelu CYKY 5 x 10 mm2</t>
  </si>
  <si>
    <t>210810055RT1</t>
  </si>
  <si>
    <t>Montáž kabelu CYKY 750 V, 5 x 1,5 mm2, pevně uloženého, včetně dodávky kabelu</t>
  </si>
  <si>
    <t>210810045RTO</t>
  </si>
  <si>
    <t>Kabel CYKY-J 750 V 3 x 1,5 mm2 pevně uložený, včetně dodávky kabelu</t>
  </si>
  <si>
    <t>210810045RT1</t>
  </si>
  <si>
    <t>Montáž kabelu CYKY 750 V, 3 x 1,5 mm2, pevně uloženého, včetně dodávky kabelu</t>
  </si>
  <si>
    <t>210810046RT3</t>
  </si>
  <si>
    <t>Montáž kabelu CYKY 750 V, 3 x 2,5 mm2, pevně uloženého, včetně dodávky kabelu</t>
  </si>
  <si>
    <t>210800285RT3</t>
  </si>
  <si>
    <t>Montáž kabelu bezhalogenového CXKH 1 kV, 3 x 1,5 mm2, pevně uloženého, včetně dodávky CXKH-V</t>
  </si>
  <si>
    <t>222280102R00</t>
  </si>
  <si>
    <t>JYSTY do 2x2x0.8 mm pod omítkou do drážky</t>
  </si>
  <si>
    <t>341350212R</t>
  </si>
  <si>
    <t>kabel kabel pro EZS; stíněný, typ drát; Cu drát + Al folie; počet a průřez žil 2x2x0,8; počet žil 2; jmen.prům.jádra 0,80 mm; teplota použití -5 až 50 °C; min.teplota pokládky -5 °C; barva pláště rudá</t>
  </si>
  <si>
    <t>210800649RT1</t>
  </si>
  <si>
    <t>Montáž vodiče H07V-K (CYA), 25 mm2, uloženého pevně, včetně dodávky vodiče</t>
  </si>
  <si>
    <t>210800650RT1</t>
  </si>
  <si>
    <t>Montáž vodiče H07V-K (CYA), 35 mm2, uloženého pevně, včetně dodávky vodiče</t>
  </si>
  <si>
    <t>210220321MTZ</t>
  </si>
  <si>
    <t>Montáž svorky na potrubí</t>
  </si>
  <si>
    <t>35440407000VZA</t>
  </si>
  <si>
    <t>Svorka na potrubí 25 mm2 VZA 4, upnutí 27-114 mm</t>
  </si>
  <si>
    <t>210-001</t>
  </si>
  <si>
    <t>Provedení pospojování</t>
  </si>
  <si>
    <t>220260046K00</t>
  </si>
  <si>
    <t>Krabice hranatá rozpočovací na povrch, včetně zapojení</t>
  </si>
  <si>
    <t>34571K4</t>
  </si>
  <si>
    <t>Krabice K8, IP 54</t>
  </si>
  <si>
    <t>220260103MTZ</t>
  </si>
  <si>
    <t>Krabicová rozvodka Acidur se 4 vývody</t>
  </si>
  <si>
    <t>34571590.AR</t>
  </si>
  <si>
    <t>rozvodka 6455-11 krabicová</t>
  </si>
  <si>
    <t>210010311R00</t>
  </si>
  <si>
    <t xml:space="preserve">Montáž krabice plastové univerzální, kruhové,  ,  ,  , do zdiva, bez zapojení,  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</si>
  <si>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</si>
  <si>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</si>
  <si>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222260572R00</t>
  </si>
  <si>
    <t>Trubka plast. tuhá 20 na příchytkách vč.příchytek</t>
  </si>
  <si>
    <t>34571092R5</t>
  </si>
  <si>
    <t>Trubka elektroinstalační tuhá z PVC 1520</t>
  </si>
  <si>
    <t>345717551R</t>
  </si>
  <si>
    <t>příchytka typ nasouvací; PVC samozhášivé, světle šedá RAL 7035; rozměr pro tuhou trubku vnějšího rozměru 20 mm</t>
  </si>
  <si>
    <t>3457171102R</t>
  </si>
  <si>
    <t>příchytka typ jednostranná, kabelová; ocelový pozinkovaný plech; rozměr průměr upevň.otvoru 4,3 mm, rozměr 22,8 x 10 mm, vnitř.průměr 10 mm, pro pr. kabelu 8 mm</t>
  </si>
  <si>
    <t>34572311R5</t>
  </si>
  <si>
    <t>Stahovací pásky plast 400x5</t>
  </si>
  <si>
    <t>100 ks</t>
  </si>
  <si>
    <t>210110041RT2</t>
  </si>
  <si>
    <t>Montáž spínače zapuštěného a polozapuštěného včetně zapojení a dodávky spínače, jednopólového,  , řazení 1</t>
  </si>
  <si>
    <t>210110047RTP</t>
  </si>
  <si>
    <t>Spínač na povrchu jednopól. řazení 1/0 IP 44, včetně dodávky spínače</t>
  </si>
  <si>
    <t>210110045RT1</t>
  </si>
  <si>
    <t>Montáž spínače zapuštěného a polozapuštěného včetně zapojení a dodávky spínače, střídavého,  , řazení 6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</si>
  <si>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</si>
  <si>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</si>
  <si>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</si>
  <si>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</si>
  <si>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210111031RT2</t>
  </si>
  <si>
    <t xml:space="preserve">Montáž zásuvky domovní v krabici včetně zapojení, venkovní, včetně dodávky zásuvky jednonásobné, s ochranným kolíkem, s víčkem,  , provedení 2P+PE,  </t>
  </si>
  <si>
    <t>220711309RT1</t>
  </si>
  <si>
    <t>Montáž tísňového hlásiče - tlačítko včetně tlačítka Total Stop</t>
  </si>
  <si>
    <t>210-02</t>
  </si>
  <si>
    <t>Vybourání kabelu AYKY 3x185+95 v chráničce z betonu, zazdění do drážky ve stěně</t>
  </si>
  <si>
    <t>210-03</t>
  </si>
  <si>
    <t>Odpojení vyvedení výkonu KGJ MT140 -  CYKY 3x185+95, zkrácení a opětné připojení</t>
  </si>
  <si>
    <t>34195KPL</t>
  </si>
  <si>
    <t>Materiál pro elektroinstalaci (podružný elektroinstalační materiál - svorky apod.)</t>
  </si>
  <si>
    <t>210-04</t>
  </si>
  <si>
    <t>Dokumentace skutečné provedení</t>
  </si>
  <si>
    <t>220890202KPL</t>
  </si>
  <si>
    <t>21022040KPL</t>
  </si>
  <si>
    <t>Popisové štítky na kabely</t>
  </si>
  <si>
    <t>210020305R00</t>
  </si>
  <si>
    <t>Montáž kabelového žabu s příslušenstvím, 125/50 mm, včetně víka</t>
  </si>
  <si>
    <t>553474981R</t>
  </si>
  <si>
    <t>žlab kabelový plech pozink; děrovaný; l = 2 100,0 mm; š = 125 mm; h = 50,0 mm; tl. 0,70 mm</t>
  </si>
  <si>
    <t>30909301R</t>
  </si>
  <si>
    <t>šroub ocelový; vratový+samojisticí matice; pr. vel. 6 x 10 mm; povrch zinkochromát</t>
  </si>
  <si>
    <t>1000 ks</t>
  </si>
  <si>
    <t>55347411S</t>
  </si>
  <si>
    <t>MARS víko žlabu V 125, l = 2 m 0,6 mm S</t>
  </si>
  <si>
    <t>30909311R</t>
  </si>
  <si>
    <t>šroub ocelový; vratový+samojisticí matice; pr. vel. 6 x 10 mm; povrch neelektrolytické pokovení</t>
  </si>
  <si>
    <t>220263223MTZ</t>
  </si>
  <si>
    <t>Montáž oblouku kabelového žlabu včetně víka</t>
  </si>
  <si>
    <t>55347526R</t>
  </si>
  <si>
    <t>oblouk 90 °; klesající; ocelový plech; povrch žárové zinkování Sendzimir; š = 125,0 mm; h = 50 mm; l = 320,0 mm; tl. 0,80 mm</t>
  </si>
  <si>
    <t>5531201800S</t>
  </si>
  <si>
    <t>JUPITER víko oblouku sklesajícího. 90° NVKO 90X50 S</t>
  </si>
  <si>
    <t>55347518R</t>
  </si>
  <si>
    <t>oblouk 90 °; ocelový plech; povrch žárové zinkování Sendzimir; š = 125,0 mm; h = 50 mm; l = 226,0 mm; tl. 0,80 mm</t>
  </si>
  <si>
    <t>55347501R</t>
  </si>
  <si>
    <t>víko oblouku 90°; ocelový plech; povrch žárové zinkování Sendzimir; š = 125 mm; h = 17 mm; tl. 0,60 mm</t>
  </si>
  <si>
    <t>311718503R</t>
  </si>
  <si>
    <t>kotva požárně odolná pozinkovaná ocel; rozměr kotvy závit M8, délka 77 mm; kotevní hloubka 45 mm; max.hlouba upevňovaného materiálu 10 mm; min.hloubka vrtané díry 75 mm; použití: pro upevnění konstrukčních prvků k podkladovému materiálu (beton, přírodní kámen)</t>
  </si>
  <si>
    <t>55347552R</t>
  </si>
  <si>
    <t>podpěra na stěnu ocelový plech; povrch žárové zinkování Sendzimir; h = 61 mm; l = 190 mm; tl. 2,0 mm</t>
  </si>
  <si>
    <t>971033141R00</t>
  </si>
  <si>
    <t>Vybourání otvorů ve zdivu cihelném z jakýchkoliv cihel pálených_x000D_
 na jakoukoliv maltu vápenou nebo vápenocementovou, průměr profilu do 60 mm, tloušťky do 300 mm</t>
  </si>
  <si>
    <t>971033481S00</t>
  </si>
  <si>
    <t>Vybourání otvorů zeď cihlová 450 mm, d=5 cm, MVC</t>
  </si>
  <si>
    <t>973031616R00</t>
  </si>
  <si>
    <t>Vysekání v cihelném zdivu výklenků a kapes kapes pro špalíky a krabice_x000D_
 na jakoukoliv maltu vápennou nebo vápenocementovou, velilkosti do 100x100x50 mm</t>
  </si>
  <si>
    <t>974031121R00</t>
  </si>
  <si>
    <t>Vysekání rýh v jakémkoliv zdivu cihelném v ploše_x000D_
 do hloubky 30 mm, šířky do 30 mm</t>
  </si>
  <si>
    <t>612403380R00</t>
  </si>
  <si>
    <t>Hrubá výplň rýh ve stěnách, jakoukoliv maltou maltou ze suchých směsí_x000D_
 30 x 30 mm</t>
  </si>
  <si>
    <t>jakékoliv šířky rýhy,</t>
  </si>
  <si>
    <t>703754OAP</t>
  </si>
  <si>
    <t>Protipož.trubní ucpávka EI 120, do D 108 mm, utěsnění kabelu v chráničce</t>
  </si>
  <si>
    <t>357-02</t>
  </si>
  <si>
    <t>Úprava rozvaděče RK, výbava a zapojení dle výkresu č. 2, včetně teplotního čidla k regulátoru</t>
  </si>
  <si>
    <t>357-05</t>
  </si>
  <si>
    <t>Zásuvková skříň jištěná, 2x zás. 230V, 16A, 1x 400V, 16A, 1x 400V 32A, IP44, včetně proudového, chrániče, 10 kA, vč. instalace na stěnu a zapojení</t>
  </si>
  <si>
    <t>ks</t>
  </si>
  <si>
    <t>210201521K00</t>
  </si>
  <si>
    <t>Montáž svítidel</t>
  </si>
  <si>
    <t>348-001</t>
  </si>
  <si>
    <t>1 - Svítidlo LED liniové průmyslové , min. 5000 lm, 4000K, prachotěsné IP65, přisazené</t>
  </si>
  <si>
    <t>348-002</t>
  </si>
  <si>
    <t>2 - Svítidlo LED liniové průmyslové , min. 3000 lm, 4000K, prachotěsné IP65, přisazené</t>
  </si>
  <si>
    <t>348-003</t>
  </si>
  <si>
    <t>Nouzové LED svítidlo přisazené, IP65, autotest, min. 1 hod., piktogram dle směru úniku</t>
  </si>
  <si>
    <t>2108-8</t>
  </si>
  <si>
    <t>Samoregulační topný kabel 15 W/m, délka 8m, včetně instalace a připojení</t>
  </si>
  <si>
    <t>2108-6</t>
  </si>
  <si>
    <t>Samoregulační topný kabel 15 W/m, délka 6m, včetně instalace a připojení</t>
  </si>
  <si>
    <t>2108-4</t>
  </si>
  <si>
    <t>Samoregulační topný kabel 15 W/m, délka 4m, včetně instalace a připojení</t>
  </si>
  <si>
    <t>Pol__0003</t>
  </si>
  <si>
    <t>Ponorné teplotní čidlo Ni1000 - s jímkou 100mm, -30…+130°C</t>
  </si>
  <si>
    <t>B6, B7, B8 B9</t>
  </si>
  <si>
    <t>Pol__0004</t>
  </si>
  <si>
    <t>Směšovací ventil (dodávka topení)</t>
  </si>
  <si>
    <t>Yv3, Yv4</t>
  </si>
  <si>
    <t>Pol__0005</t>
  </si>
  <si>
    <t>Servopohon AC/DC 24V, 800N, DC 0…10V, teplota média do 130 °C</t>
  </si>
  <si>
    <t>Pol__0006</t>
  </si>
  <si>
    <t>Oběhové čerpadlo, Kogenerační jednotka</t>
  </si>
  <si>
    <t>M2, KGJ2</t>
  </si>
  <si>
    <t>Pol__0007</t>
  </si>
  <si>
    <t>M-Bus pulsní adaptér -  2 vstupy</t>
  </si>
  <si>
    <t>Pol__0008</t>
  </si>
  <si>
    <t>Měřiče tepla (dodoávka topení)</t>
  </si>
  <si>
    <t>Q5</t>
  </si>
  <si>
    <t>Pol__0009</t>
  </si>
  <si>
    <t>Klapkový pohon 24V, toč. 0…10V, 15 Nm</t>
  </si>
  <si>
    <t>Yk1,Yk2</t>
  </si>
  <si>
    <t>Yk3,Yk4</t>
  </si>
  <si>
    <t>Pol__0012</t>
  </si>
  <si>
    <t>Venkovní teplotní čidlo Ni1000, -50…+70°C</t>
  </si>
  <si>
    <t>B10, B11</t>
  </si>
  <si>
    <t>Pol__0013</t>
  </si>
  <si>
    <t>B12, B13, B14, B15, B16</t>
  </si>
  <si>
    <t>Pol__0014</t>
  </si>
  <si>
    <t>Kabelové teplotní čidlo, Ni1000, 1,5m, -30…+130°C</t>
  </si>
  <si>
    <t>B17, B18, B19, B20, B21, B22, B23, B24</t>
  </si>
  <si>
    <t>Pol__0015</t>
  </si>
  <si>
    <t>Mosazná poniklovaná ochranná jímka, O8×400 mm</t>
  </si>
  <si>
    <t>Pol__0016</t>
  </si>
  <si>
    <t>Čidlo tlaku 0…6 bar, 0…10 V</t>
  </si>
  <si>
    <t>P1</t>
  </si>
  <si>
    <t>Pol__0017</t>
  </si>
  <si>
    <t>Yv5, Yv6</t>
  </si>
  <si>
    <t>Pol__0018</t>
  </si>
  <si>
    <t>Servopohon AC/DC 24V, DC 0…10V, teplota média do 130 °C</t>
  </si>
  <si>
    <t>Pol__0019</t>
  </si>
  <si>
    <t>Pol__0020</t>
  </si>
  <si>
    <t>Q6, Q7</t>
  </si>
  <si>
    <t>Pol__0021</t>
  </si>
  <si>
    <t>Oběhová čerpadla, kotle A sahary,úpravna vody a expanze</t>
  </si>
  <si>
    <t>K1, K2,</t>
  </si>
  <si>
    <t>M3-6,</t>
  </si>
  <si>
    <t>SAHARA 1, 2</t>
  </si>
  <si>
    <t>Pol__0022</t>
  </si>
  <si>
    <t>Hlídač zaplavení (havarijní hlášení)</t>
  </si>
  <si>
    <t>E7</t>
  </si>
  <si>
    <t>Pol__0023</t>
  </si>
  <si>
    <t>Sdružený dvojsondový snímač hladiny (nerez) v krabici</t>
  </si>
  <si>
    <t>Pol__0024</t>
  </si>
  <si>
    <t>Detektor plynu dvoustupňový</t>
  </si>
  <si>
    <t>C4, C5, C6</t>
  </si>
  <si>
    <t>Pol__0025</t>
  </si>
  <si>
    <t>Zdroj 12V=/0,8 A, na DIN lištu</t>
  </si>
  <si>
    <t>E5</t>
  </si>
  <si>
    <t>Pol__0026</t>
  </si>
  <si>
    <t>Houkačka</t>
  </si>
  <si>
    <t>E8</t>
  </si>
  <si>
    <t>Pol__0027</t>
  </si>
  <si>
    <t>Zásuvka</t>
  </si>
  <si>
    <t>ZS3, 4</t>
  </si>
  <si>
    <t>Pol__0031</t>
  </si>
  <si>
    <t>Pohon AC/DC 24V, 400N, 3-bodový, 120s, 5,5mm, teplota média 1 až 130 °C, ruční ovládání</t>
  </si>
  <si>
    <t>S1, S2, S3</t>
  </si>
  <si>
    <t>S4, S5</t>
  </si>
  <si>
    <t>Pol__0032</t>
  </si>
  <si>
    <t>Plováček - překlopný úrovňový spínač NIVOFLOAT,10 A, 250 V AC ,IP 68 (ponorná verze), délka kabelu, 10m, PVC</t>
  </si>
  <si>
    <t>Pol__0033</t>
  </si>
  <si>
    <t>Závaží  pro plováček NWP-1xx-1</t>
  </si>
  <si>
    <t>Pol__0034</t>
  </si>
  <si>
    <t>Y1</t>
  </si>
  <si>
    <t>Pol__0036</t>
  </si>
  <si>
    <t>B25, B26</t>
  </si>
  <si>
    <t>Pol__0037</t>
  </si>
  <si>
    <t>Kanálové teplotní čidlo Ni1000 - 0,4m, -50…+80°C</t>
  </si>
  <si>
    <t>B27</t>
  </si>
  <si>
    <t>Pol__0038</t>
  </si>
  <si>
    <t>Klapkový pohon 24V, toč. 0..10V, 18 Nm, havar. fce</t>
  </si>
  <si>
    <t>Yk5</t>
  </si>
  <si>
    <t>Pol__0039</t>
  </si>
  <si>
    <t>Yk6</t>
  </si>
  <si>
    <t>Pol__0040</t>
  </si>
  <si>
    <t>Klapkový pohon 24V, toč. 2-bod, 7 Nm, havar. fce</t>
  </si>
  <si>
    <t>Yk7-Yk10</t>
  </si>
  <si>
    <t>Pol__0041</t>
  </si>
  <si>
    <t>Frekvenční měnič, 0.75kW, filtr třídy B, IP55, bez BOP panelu</t>
  </si>
  <si>
    <t>Pol__0042</t>
  </si>
  <si>
    <t>BOP (basic operation panel) k frekvenčnímu měniči G120P, IP55</t>
  </si>
  <si>
    <t>FM1, 2</t>
  </si>
  <si>
    <t>Pol__0045</t>
  </si>
  <si>
    <t>Napájecí modul 1.2 A,  pojistka 10A</t>
  </si>
  <si>
    <t>N1</t>
  </si>
  <si>
    <t>Pol__0046</t>
  </si>
  <si>
    <t>Sběrnicový modul,  pojistka 10A</t>
  </si>
  <si>
    <t>N2</t>
  </si>
  <si>
    <t>Pol__0047</t>
  </si>
  <si>
    <t>Univerzální modul, 8 I/O</t>
  </si>
  <si>
    <t>A10-A14</t>
  </si>
  <si>
    <t>Pol__0048</t>
  </si>
  <si>
    <t>Modul digitálních vstupů, 16 I/O</t>
  </si>
  <si>
    <t>A15 - A17</t>
  </si>
  <si>
    <t>Pol__0049</t>
  </si>
  <si>
    <t>Modul digitálních výstupů, 6 I/O</t>
  </si>
  <si>
    <t>A18- A22</t>
  </si>
  <si>
    <t>Pol__0050</t>
  </si>
  <si>
    <t>Modul TX OPEN (I/O modul pro systémové integrace)</t>
  </si>
  <si>
    <t>Pol__0051</t>
  </si>
  <si>
    <t>Adresovací kolíčky   1 ... 24, + 2 resetovací</t>
  </si>
  <si>
    <t>Pol__0053</t>
  </si>
  <si>
    <t>licence 100 datových bodů pro grafickou centrálu</t>
  </si>
  <si>
    <t>Pol__0054</t>
  </si>
  <si>
    <t>Rozšíření licence DI - WEB server pro dva uživatele</t>
  </si>
  <si>
    <t>Pol__0056</t>
  </si>
  <si>
    <t>Rozvaděčová skříň (v x š x h) 2000x1000x400mm</t>
  </si>
  <si>
    <t>Pol__0071</t>
  </si>
  <si>
    <t>Žlab 250/100 + víko + příslušenství</t>
  </si>
  <si>
    <t>Pol__0072</t>
  </si>
  <si>
    <t>žlabu + víko125/100 + příslušenství</t>
  </si>
  <si>
    <t>Pol__0073</t>
  </si>
  <si>
    <t>žlabu + víko 65/50 + příslušenství</t>
  </si>
  <si>
    <t>Pol__0074</t>
  </si>
  <si>
    <t>Trubka D16 + příslušenství</t>
  </si>
  <si>
    <t>Pol__0075</t>
  </si>
  <si>
    <t>Trubka ohebná</t>
  </si>
  <si>
    <t>Pol__0076</t>
  </si>
  <si>
    <t>H07V 1,5 mm2</t>
  </si>
  <si>
    <t>Pol__0077</t>
  </si>
  <si>
    <t>H07V 6 mm2</t>
  </si>
  <si>
    <t>Pol__0078</t>
  </si>
  <si>
    <t>Kabel CYKY-J 3x1,5</t>
  </si>
  <si>
    <t>Pol__0079</t>
  </si>
  <si>
    <t>Kabel CYKY-J 3x2,5</t>
  </si>
  <si>
    <t>Pol__0080</t>
  </si>
  <si>
    <t>Kabel CYKY-J 4x1,5</t>
  </si>
  <si>
    <t>Pol__0081</t>
  </si>
  <si>
    <t>Kabel NYCY-J 4x1,5</t>
  </si>
  <si>
    <t>Pol__0082</t>
  </si>
  <si>
    <t>Kabel JYTY-O 2x1</t>
  </si>
  <si>
    <t>Pol__0083</t>
  </si>
  <si>
    <t>Kabel JYTY-O 4x1</t>
  </si>
  <si>
    <t>Pol__0084</t>
  </si>
  <si>
    <t>Kabel J-Y(St)Y 2x2x0.8</t>
  </si>
  <si>
    <t>Pol__0085</t>
  </si>
  <si>
    <t>Pol__0087</t>
  </si>
  <si>
    <t>Zpracování PD, svorková schémata rozvaděčů</t>
  </si>
  <si>
    <t>Pol__0088</t>
  </si>
  <si>
    <t>Zpracování aplikačního software pro řídicí systém DDC</t>
  </si>
  <si>
    <t>bodů</t>
  </si>
  <si>
    <t>Pol__0089</t>
  </si>
  <si>
    <t>Uvedení do provozu včetně zaregulování DDC</t>
  </si>
  <si>
    <t>Pol__0090</t>
  </si>
  <si>
    <t>Integrace Modbus a M-bus</t>
  </si>
  <si>
    <t>Pol__0091</t>
  </si>
  <si>
    <t>Grafická vizualizace DDC, Modbus a M-bus</t>
  </si>
  <si>
    <t>Pol__0092</t>
  </si>
  <si>
    <t>Grafická vizualizace pro rozšíření WEB server pro dva uživatele</t>
  </si>
  <si>
    <t>Pol__0093</t>
  </si>
  <si>
    <t>Zaškolení obsluhy</t>
  </si>
  <si>
    <t>Pol__0094</t>
  </si>
  <si>
    <t>Zpracování návodů pro obsluhu</t>
  </si>
  <si>
    <t>Pol__0095</t>
  </si>
  <si>
    <t>Zkouška systému MaR vč. související  částí elektro</t>
  </si>
  <si>
    <t>Pol__0096</t>
  </si>
  <si>
    <t>Výchozí revize elektro</t>
  </si>
  <si>
    <t>V.1.01</t>
  </si>
  <si>
    <t>Diagonální ventilátor do kruhového potrubí, DN 315mm, 1500m3/h, 140Pa, tříotáčkový</t>
  </si>
  <si>
    <t>V.1.02</t>
  </si>
  <si>
    <t>klapka regulační těsná 800x800, příprava pro osazení servopohonu (servopohon dodávkou MaR)</t>
  </si>
  <si>
    <t>V.1.03</t>
  </si>
  <si>
    <t>klapka regulační těsná 300x800, příprava pro osazení servopohonu (servopohon dodávkou MaR)</t>
  </si>
  <si>
    <t>V.1.04</t>
  </si>
  <si>
    <t>Tlumič hluku kulisový 800x800, délka 1200mm, 4ks kulis tl. 100mm, kulisy včetně náběhových a, odtokových plechů</t>
  </si>
  <si>
    <t>V.1.05</t>
  </si>
  <si>
    <t>Protidešťová žaluzie s pletivem 800x800, pozink</t>
  </si>
  <si>
    <t>V.1.06</t>
  </si>
  <si>
    <t>Tlumič hluku pro kruhového potrubí, DN 315, délka 600mm</t>
  </si>
  <si>
    <t>V.1.07</t>
  </si>
  <si>
    <t>zpětná klapka pro diagonální ventilátor, násuvná DN 315</t>
  </si>
  <si>
    <t>V.1.08</t>
  </si>
  <si>
    <t>výfukový kus rovný DN 315</t>
  </si>
  <si>
    <t>V.1.09</t>
  </si>
  <si>
    <t>síto 800x300 z pletiva s oky 10x10mm,</t>
  </si>
  <si>
    <t>V.1.10</t>
  </si>
  <si>
    <t>potrubí z ocelového plechu DN 315, kruhové,50% tvarovek</t>
  </si>
  <si>
    <t>V.1.11</t>
  </si>
  <si>
    <t>pružné připojení ventilátoru na potrubí DN 315 (spojovací manžeta)</t>
  </si>
  <si>
    <t>V.1.12</t>
  </si>
  <si>
    <t>potrubí z ocelového plechu, čtyřhranné, 80% tvarovek</t>
  </si>
  <si>
    <t>V.1.13</t>
  </si>
  <si>
    <t>tepelná izolace, minerální vata s Al polepem tl. 40mm</t>
  </si>
  <si>
    <t>V.1.14</t>
  </si>
  <si>
    <t>Montážní, těsnící a spojovací materiál</t>
  </si>
  <si>
    <t>V.1.15</t>
  </si>
  <si>
    <t>Montáž zařízení</t>
  </si>
  <si>
    <t>V.2.01</t>
  </si>
  <si>
    <t>Axiální ventilátor DN 630, 6 pólový motor, 8000m3/h, 70Pa, 400V,</t>
  </si>
  <si>
    <t>V.2.02</t>
  </si>
  <si>
    <t>klapka regulační těsná 1400x710, příprava pro osazení servopohonu (servopohon dodávkou MaR)</t>
  </si>
  <si>
    <t>V.2.03</t>
  </si>
  <si>
    <t>Tlumič hluku kulisový 1400x710, délka 1200mm, 7ks kulis tl. 100mm, kulisy včetně náběhových a, odtokových plechů</t>
  </si>
  <si>
    <t>V.2.04</t>
  </si>
  <si>
    <t>protidešťová žaluzie s pletivem 1400x710</t>
  </si>
  <si>
    <t>V.2.05</t>
  </si>
  <si>
    <t>krycí mříž ventilátoru DN 630</t>
  </si>
  <si>
    <t>V.2.06</t>
  </si>
  <si>
    <t>V.2.11</t>
  </si>
  <si>
    <t>V.2.12</t>
  </si>
  <si>
    <t>V.2.13</t>
  </si>
  <si>
    <t>V.2.14</t>
  </si>
  <si>
    <t>V.2.15</t>
  </si>
  <si>
    <t>V.2.16</t>
  </si>
  <si>
    <t>V.2.21</t>
  </si>
  <si>
    <t>V.2.22</t>
  </si>
  <si>
    <t>V.2.23</t>
  </si>
  <si>
    <t>V.2.24</t>
  </si>
  <si>
    <t>V.2.25</t>
  </si>
  <si>
    <t>Tlumič hluku kulisový 1200x800, délka 1200mm, 6ks kulis tl. 100mm, kulisy včetně náběhových a, odtokových plechů</t>
  </si>
  <si>
    <t>V.2.26</t>
  </si>
  <si>
    <t>V.2.27</t>
  </si>
  <si>
    <t>výfukový kus se sítem 800x800, šikmý</t>
  </si>
  <si>
    <t>V.2.28</t>
  </si>
  <si>
    <t>V.2.29</t>
  </si>
  <si>
    <t>tlumící + dilatační vložka 800x800</t>
  </si>
  <si>
    <t>V.2.30</t>
  </si>
  <si>
    <t>V.2.31</t>
  </si>
  <si>
    <t>V.2.32</t>
  </si>
  <si>
    <t>V.2.33</t>
  </si>
  <si>
    <t>V.2.34</t>
  </si>
  <si>
    <t>V.3.01</t>
  </si>
  <si>
    <t>Doprava</t>
  </si>
  <si>
    <t>V.3.02</t>
  </si>
  <si>
    <t>lešení</t>
  </si>
  <si>
    <t>V.3.03</t>
  </si>
  <si>
    <t>Práce technika, koordinace</t>
  </si>
  <si>
    <t>V.3.04</t>
  </si>
  <si>
    <t>Náklady spojené s předáním díla včetně měření a dokumentace skutečného stavu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</si>
</sst>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9" t="s">
        <v>39</v>
      </c>
      <c r="B2" s="199"/>
      <c r="C2" s="199"/>
      <c r="D2" s="199"/>
      <c r="E2" s="199"/>
      <c r="F2" s="199"/>
      <c r="G2" s="199"/>
    </row>
  </sheetData>
  <sheetProtection algorithmName="SHA-512" hashValue="L+fTC1Yo0rVus8mJnpQWqH0l3/3e6fCYUFs44Z1e/ck5B/v10f2+SwiOtavr3+jbxQrr8OAaghMlta6P/ebBIQ==" saltValue="wK6r4bcX956vSgPZ9CvMk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8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34" t="s">
        <v>41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5">
      <c r="A2" s="2"/>
      <c r="B2" s="76" t="s">
        <v>22</v>
      </c>
      <c r="C2" s="77"/>
      <c r="D2" s="78" t="s">
        <v>43</v>
      </c>
      <c r="E2" s="240" t="s">
        <v>44</v>
      </c>
      <c r="F2" s="241"/>
      <c r="G2" s="241"/>
      <c r="H2" s="241"/>
      <c r="I2" s="241"/>
      <c r="J2" s="242"/>
      <c r="O2" s="1"/>
    </row>
    <row r="3" spans="1:15" ht="27" hidden="1" customHeight="1" x14ac:dyDescent="0.25">
      <c r="A3" s="2"/>
      <c r="B3" s="79"/>
      <c r="C3" s="77"/>
      <c r="D3" s="80"/>
      <c r="E3" s="243"/>
      <c r="F3" s="244"/>
      <c r="G3" s="244"/>
      <c r="H3" s="244"/>
      <c r="I3" s="244"/>
      <c r="J3" s="245"/>
    </row>
    <row r="4" spans="1:15" ht="23.25" customHeight="1" x14ac:dyDescent="0.25">
      <c r="A4" s="2"/>
      <c r="B4" s="81"/>
      <c r="C4" s="82"/>
      <c r="D4" s="83"/>
      <c r="E4" s="224"/>
      <c r="F4" s="224"/>
      <c r="G4" s="224"/>
      <c r="H4" s="224"/>
      <c r="I4" s="224"/>
      <c r="J4" s="225"/>
    </row>
    <row r="5" spans="1:15" ht="24" customHeight="1" x14ac:dyDescent="0.25">
      <c r="A5" s="2"/>
      <c r="B5" s="31" t="s">
        <v>42</v>
      </c>
      <c r="D5" s="228" t="s">
        <v>45</v>
      </c>
      <c r="E5" s="229"/>
      <c r="F5" s="229"/>
      <c r="G5" s="229"/>
      <c r="H5" s="18" t="s">
        <v>40</v>
      </c>
      <c r="I5" s="85" t="s">
        <v>49</v>
      </c>
      <c r="J5" s="8"/>
    </row>
    <row r="6" spans="1:15" ht="15.75" customHeight="1" x14ac:dyDescent="0.25">
      <c r="A6" s="2"/>
      <c r="B6" s="28"/>
      <c r="C6" s="55"/>
      <c r="D6" s="230" t="s">
        <v>46</v>
      </c>
      <c r="E6" s="231"/>
      <c r="F6" s="231"/>
      <c r="G6" s="231"/>
      <c r="H6" s="18" t="s">
        <v>34</v>
      </c>
      <c r="I6" s="85" t="s">
        <v>50</v>
      </c>
      <c r="J6" s="8"/>
    </row>
    <row r="7" spans="1:15" ht="15.75" customHeight="1" x14ac:dyDescent="0.25">
      <c r="A7" s="2"/>
      <c r="B7" s="29"/>
      <c r="C7" s="56"/>
      <c r="D7" s="84" t="s">
        <v>48</v>
      </c>
      <c r="E7" s="232" t="s">
        <v>47</v>
      </c>
      <c r="F7" s="233"/>
      <c r="G7" s="23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7"/>
      <c r="E11" s="247"/>
      <c r="F11" s="247"/>
      <c r="G11" s="247"/>
      <c r="H11" s="18" t="s">
        <v>40</v>
      </c>
      <c r="I11" s="87"/>
      <c r="J11" s="8"/>
    </row>
    <row r="12" spans="1:15" ht="15.75" customHeight="1" x14ac:dyDescent="0.25">
      <c r="A12" s="2"/>
      <c r="B12" s="28"/>
      <c r="C12" s="55"/>
      <c r="D12" s="223"/>
      <c r="E12" s="223"/>
      <c r="F12" s="223"/>
      <c r="G12" s="223"/>
      <c r="H12" s="18" t="s">
        <v>34</v>
      </c>
      <c r="I12" s="87"/>
      <c r="J12" s="8"/>
    </row>
    <row r="13" spans="1:15" ht="15.75" customHeight="1" x14ac:dyDescent="0.25">
      <c r="A13" s="2"/>
      <c r="B13" s="29"/>
      <c r="C13" s="56"/>
      <c r="D13" s="86"/>
      <c r="E13" s="226"/>
      <c r="F13" s="227"/>
      <c r="G13" s="227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 x14ac:dyDescent="0.25">
      <c r="A16" s="140" t="s">
        <v>24</v>
      </c>
      <c r="B16" s="38" t="s">
        <v>24</v>
      </c>
      <c r="C16" s="62"/>
      <c r="D16" s="63"/>
      <c r="E16" s="212"/>
      <c r="F16" s="213"/>
      <c r="G16" s="212"/>
      <c r="H16" s="213"/>
      <c r="I16" s="212">
        <f>SUMIF(F58:F114,A16,I58:I114)+SUMIF(F58:F114,"PSU",I58:I114)</f>
        <v>0</v>
      </c>
      <c r="J16" s="214"/>
    </row>
    <row r="17" spans="1:10" ht="23.25" customHeight="1" x14ac:dyDescent="0.25">
      <c r="A17" s="140" t="s">
        <v>25</v>
      </c>
      <c r="B17" s="38" t="s">
        <v>25</v>
      </c>
      <c r="C17" s="62"/>
      <c r="D17" s="63"/>
      <c r="E17" s="212"/>
      <c r="F17" s="213"/>
      <c r="G17" s="212"/>
      <c r="H17" s="213"/>
      <c r="I17" s="212">
        <f>SUMIF(F58:F114,A17,I58:I114)</f>
        <v>0</v>
      </c>
      <c r="J17" s="214"/>
    </row>
    <row r="18" spans="1:10" ht="23.25" customHeight="1" x14ac:dyDescent="0.25">
      <c r="A18" s="140" t="s">
        <v>26</v>
      </c>
      <c r="B18" s="38" t="s">
        <v>26</v>
      </c>
      <c r="C18" s="62"/>
      <c r="D18" s="63"/>
      <c r="E18" s="212"/>
      <c r="F18" s="213"/>
      <c r="G18" s="212"/>
      <c r="H18" s="213"/>
      <c r="I18" s="212">
        <f>SUMIF(F58:F114,A18,I58:I114)</f>
        <v>0</v>
      </c>
      <c r="J18" s="214"/>
    </row>
    <row r="19" spans="1:10" ht="23.25" customHeight="1" x14ac:dyDescent="0.25">
      <c r="A19" s="140" t="s">
        <v>181</v>
      </c>
      <c r="B19" s="38" t="s">
        <v>27</v>
      </c>
      <c r="C19" s="62"/>
      <c r="D19" s="63"/>
      <c r="E19" s="212"/>
      <c r="F19" s="213"/>
      <c r="G19" s="212"/>
      <c r="H19" s="213"/>
      <c r="I19" s="212">
        <f>SUMIF(F58:F114,A19,I58:I114)</f>
        <v>0</v>
      </c>
      <c r="J19" s="214"/>
    </row>
    <row r="20" spans="1:10" ht="23.25" customHeight="1" x14ac:dyDescent="0.25">
      <c r="A20" s="140" t="s">
        <v>182</v>
      </c>
      <c r="B20" s="38" t="s">
        <v>28</v>
      </c>
      <c r="C20" s="62"/>
      <c r="D20" s="63"/>
      <c r="E20" s="212"/>
      <c r="F20" s="213"/>
      <c r="G20" s="212"/>
      <c r="H20" s="213"/>
      <c r="I20" s="212">
        <f>SUMIF(F58:F114,A20,I58:I114)</f>
        <v>0</v>
      </c>
      <c r="J20" s="214"/>
    </row>
    <row r="21" spans="1:10" ht="23.25" customHeight="1" x14ac:dyDescent="0.25">
      <c r="A21" s="2"/>
      <c r="B21" s="48" t="s">
        <v>29</v>
      </c>
      <c r="C21" s="64"/>
      <c r="D21" s="65"/>
      <c r="E21" s="215"/>
      <c r="F21" s="250"/>
      <c r="G21" s="215"/>
      <c r="H21" s="250"/>
      <c r="I21" s="215">
        <f>SUM(I16:J20)</f>
        <v>0</v>
      </c>
      <c r="J21" s="216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8">
        <f>A23</f>
        <v>0</v>
      </c>
      <c r="H24" s="209"/>
      <c r="I24" s="20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0">
        <f>ZakladDPHZaklVypocet</f>
        <v>0</v>
      </c>
      <c r="H25" s="211"/>
      <c r="I25" s="21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7">
        <f>A25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9">
        <f>CenaCelkem-(ZakladDPHSni+DPHSni+ZakladDPHZakl+DPHZakl)</f>
        <v>0</v>
      </c>
      <c r="H27" s="239"/>
      <c r="I27" s="239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23</v>
      </c>
      <c r="C28" s="115"/>
      <c r="D28" s="115"/>
      <c r="E28" s="116"/>
      <c r="F28" s="117"/>
      <c r="G28" s="218">
        <f>ZakladDPHSniVypocet+ZakladDPHZaklVypocet</f>
        <v>0</v>
      </c>
      <c r="H28" s="218"/>
      <c r="I28" s="218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35</v>
      </c>
      <c r="C29" s="119"/>
      <c r="D29" s="119"/>
      <c r="E29" s="119"/>
      <c r="F29" s="120"/>
      <c r="G29" s="217">
        <f>A27</f>
        <v>0</v>
      </c>
      <c r="H29" s="217"/>
      <c r="I29" s="217"/>
      <c r="J29" s="121" t="s">
        <v>73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9"/>
      <c r="E34" s="220"/>
      <c r="G34" s="221"/>
      <c r="H34" s="222"/>
      <c r="I34" s="222"/>
      <c r="J34" s="25"/>
    </row>
    <row r="35" spans="1:10" ht="12.75" customHeight="1" x14ac:dyDescent="0.25">
      <c r="A35" s="2"/>
      <c r="B35" s="2"/>
      <c r="D35" s="207" t="s">
        <v>2</v>
      </c>
      <c r="E35" s="20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5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51</v>
      </c>
      <c r="C39" s="202"/>
      <c r="D39" s="202"/>
      <c r="E39" s="202"/>
      <c r="F39" s="101">
        <f>'01 D 1.00 Naklady'!AE23+'02 D 1.01 Pol'!AE557+'02 D 1.02 Pol'!AE118+'02 D 1.03 Pol'!AE328+'02 D 1.04 Pol'!AE180+'02 D 1.05 Pol'!AE81+'02 D 1.06 Pol'!AE125+'02 D 1.07 Pol'!AE57</f>
        <v>0</v>
      </c>
      <c r="G39" s="102">
        <f>'01 D 1.00 Naklady'!AF23+'02 D 1.01 Pol'!AF557+'02 D 1.02 Pol'!AF118+'02 D 1.03 Pol'!AF328+'02 D 1.04 Pol'!AF180+'02 D 1.05 Pol'!AF81+'02 D 1.06 Pol'!AF125+'02 D 1.07 Pol'!AF57</f>
        <v>0</v>
      </c>
      <c r="H39" s="103">
        <f t="shared" ref="H39:H50" si="1">(F39*SazbaDPH1/100)+(G39*SazbaDPH2/100)</f>
        <v>0</v>
      </c>
      <c r="I39" s="103">
        <f t="shared" ref="I39:I50" si="2">F39+G39+H39</f>
        <v>0</v>
      </c>
      <c r="J39" s="104" t="str" cm="1">
        <f t="array" ref="J39">IF(CenaCelkemVypocet=0,"",I39/CenaCelkemVypocet*100)</f>
        <v/>
      </c>
    </row>
    <row r="40" spans="1:10" ht="25.5" customHeight="1" x14ac:dyDescent="0.25">
      <c r="A40" s="90">
        <v>2</v>
      </c>
      <c r="B40" s="105"/>
      <c r="C40" s="206" t="s">
        <v>52</v>
      </c>
      <c r="D40" s="206"/>
      <c r="E40" s="206"/>
      <c r="F40" s="106">
        <f>'01 D 1.00 Naklady'!AE23</f>
        <v>0</v>
      </c>
      <c r="G40" s="107">
        <f>'01 D 1.00 Naklady'!AF23</f>
        <v>0</v>
      </c>
      <c r="H40" s="107">
        <f t="shared" si="1"/>
        <v>0</v>
      </c>
      <c r="I40" s="107">
        <f t="shared" si="2"/>
        <v>0</v>
      </c>
      <c r="J40" s="108" t="str" cm="1">
        <f t="array" ref="J40">IF(CenaCelkemVypocet=0,"",I40/CenaCelkemVypocet*100)</f>
        <v/>
      </c>
    </row>
    <row r="41" spans="1:10" ht="25.5" customHeight="1" x14ac:dyDescent="0.25">
      <c r="A41" s="90">
        <v>3</v>
      </c>
      <c r="B41" s="109" t="s">
        <v>53</v>
      </c>
      <c r="C41" s="202" t="s">
        <v>54</v>
      </c>
      <c r="D41" s="202"/>
      <c r="E41" s="202"/>
      <c r="F41" s="110">
        <f>'01 D 1.00 Naklady'!AE23</f>
        <v>0</v>
      </c>
      <c r="G41" s="103">
        <f>'01 D 1.00 Naklady'!AF23</f>
        <v>0</v>
      </c>
      <c r="H41" s="103">
        <f t="shared" si="1"/>
        <v>0</v>
      </c>
      <c r="I41" s="103">
        <f t="shared" si="2"/>
        <v>0</v>
      </c>
      <c r="J41" s="104" t="str" cm="1">
        <f t="array" ref="J41">IF(CenaCelkemVypocet=0,"",I41/CenaCelkemVypocet*100)</f>
        <v/>
      </c>
    </row>
    <row r="42" spans="1:10" ht="25.5" customHeight="1" x14ac:dyDescent="0.25">
      <c r="A42" s="90">
        <v>2</v>
      </c>
      <c r="B42" s="105"/>
      <c r="C42" s="206" t="s">
        <v>55</v>
      </c>
      <c r="D42" s="206"/>
      <c r="E42" s="206"/>
      <c r="F42" s="106"/>
      <c r="G42" s="107"/>
      <c r="H42" s="107">
        <f t="shared" si="1"/>
        <v>0</v>
      </c>
      <c r="I42" s="107">
        <f t="shared" si="2"/>
        <v>0</v>
      </c>
      <c r="J42" s="108" t="str" cm="1">
        <f t="array" ref="J42">IF(CenaCelkemVypocet=0,"",I42/CenaCelkemVypocet*100)</f>
        <v/>
      </c>
    </row>
    <row r="43" spans="1:10" ht="25.5" customHeight="1" x14ac:dyDescent="0.25">
      <c r="A43" s="90">
        <v>2</v>
      </c>
      <c r="B43" s="105" t="s">
        <v>56</v>
      </c>
      <c r="C43" s="206" t="s">
        <v>57</v>
      </c>
      <c r="D43" s="206"/>
      <c r="E43" s="206"/>
      <c r="F43" s="106">
        <f>'02 D 1.01 Pol'!AE557+'02 D 1.02 Pol'!AE118+'02 D 1.03 Pol'!AE328+'02 D 1.04 Pol'!AE180+'02 D 1.05 Pol'!AE81+'02 D 1.06 Pol'!AE125+'02 D 1.07 Pol'!AE57</f>
        <v>0</v>
      </c>
      <c r="G43" s="107">
        <f>'02 D 1.01 Pol'!AF557+'02 D 1.02 Pol'!AF118+'02 D 1.03 Pol'!AF328+'02 D 1.04 Pol'!AF180+'02 D 1.05 Pol'!AF81+'02 D 1.06 Pol'!AF125+'02 D 1.07 Pol'!AF57</f>
        <v>0</v>
      </c>
      <c r="H43" s="107">
        <f t="shared" si="1"/>
        <v>0</v>
      </c>
      <c r="I43" s="107">
        <f t="shared" si="2"/>
        <v>0</v>
      </c>
      <c r="J43" s="108" t="str" cm="1">
        <f t="array" ref="J43">IF(CenaCelkemVypocet=0,"",I43/CenaCelkemVypocet*100)</f>
        <v/>
      </c>
    </row>
    <row r="44" spans="1:10" ht="25.5" customHeight="1" x14ac:dyDescent="0.25">
      <c r="A44" s="90">
        <v>3</v>
      </c>
      <c r="B44" s="109" t="s">
        <v>58</v>
      </c>
      <c r="C44" s="202" t="s">
        <v>59</v>
      </c>
      <c r="D44" s="202"/>
      <c r="E44" s="202"/>
      <c r="F44" s="110">
        <f>'02 D 1.01 Pol'!AE557</f>
        <v>0</v>
      </c>
      <c r="G44" s="103">
        <f>'02 D 1.01 Pol'!AF557</f>
        <v>0</v>
      </c>
      <c r="H44" s="103">
        <f t="shared" si="1"/>
        <v>0</v>
      </c>
      <c r="I44" s="103">
        <f t="shared" si="2"/>
        <v>0</v>
      </c>
      <c r="J44" s="104" t="str" cm="1">
        <f t="array" ref="J44">IF(CenaCelkemVypocet=0,"",I44/CenaCelkemVypocet*100)</f>
        <v/>
      </c>
    </row>
    <row r="45" spans="1:10" ht="25.5" customHeight="1" x14ac:dyDescent="0.25">
      <c r="A45" s="90">
        <v>3</v>
      </c>
      <c r="B45" s="109" t="s">
        <v>60</v>
      </c>
      <c r="C45" s="202" t="s">
        <v>61</v>
      </c>
      <c r="D45" s="202"/>
      <c r="E45" s="202"/>
      <c r="F45" s="110">
        <f>'02 D 1.02 Pol'!AE118</f>
        <v>0</v>
      </c>
      <c r="G45" s="103">
        <f>'02 D 1.02 Pol'!AF118</f>
        <v>0</v>
      </c>
      <c r="H45" s="103">
        <f t="shared" si="1"/>
        <v>0</v>
      </c>
      <c r="I45" s="103">
        <f t="shared" si="2"/>
        <v>0</v>
      </c>
      <c r="J45" s="104" t="str" cm="1">
        <f t="array" ref="J45">IF(CenaCelkemVypocet=0,"",I45/CenaCelkemVypocet*100)</f>
        <v/>
      </c>
    </row>
    <row r="46" spans="1:10" ht="25.5" customHeight="1" x14ac:dyDescent="0.25">
      <c r="A46" s="90">
        <v>3</v>
      </c>
      <c r="B46" s="109" t="s">
        <v>62</v>
      </c>
      <c r="C46" s="202" t="s">
        <v>63</v>
      </c>
      <c r="D46" s="202"/>
      <c r="E46" s="202"/>
      <c r="F46" s="110">
        <f>'02 D 1.03 Pol'!AE328</f>
        <v>0</v>
      </c>
      <c r="G46" s="103">
        <f>'02 D 1.03 Pol'!AF328</f>
        <v>0</v>
      </c>
      <c r="H46" s="103">
        <f t="shared" si="1"/>
        <v>0</v>
      </c>
      <c r="I46" s="103">
        <f t="shared" si="2"/>
        <v>0</v>
      </c>
      <c r="J46" s="104" t="str" cm="1">
        <f t="array" ref="J46">IF(CenaCelkemVypocet=0,"",I46/CenaCelkemVypocet*100)</f>
        <v/>
      </c>
    </row>
    <row r="47" spans="1:10" ht="25.5" customHeight="1" x14ac:dyDescent="0.25">
      <c r="A47" s="90">
        <v>3</v>
      </c>
      <c r="B47" s="109" t="s">
        <v>64</v>
      </c>
      <c r="C47" s="202" t="s">
        <v>65</v>
      </c>
      <c r="D47" s="202"/>
      <c r="E47" s="202"/>
      <c r="F47" s="110">
        <f>'02 D 1.04 Pol'!AE180</f>
        <v>0</v>
      </c>
      <c r="G47" s="103">
        <f>'02 D 1.04 Pol'!AF180</f>
        <v>0</v>
      </c>
      <c r="H47" s="103">
        <f t="shared" si="1"/>
        <v>0</v>
      </c>
      <c r="I47" s="103">
        <f t="shared" si="2"/>
        <v>0</v>
      </c>
      <c r="J47" s="104" t="str" cm="1">
        <f t="array" ref="J47">IF(CenaCelkemVypocet=0,"",I47/CenaCelkemVypocet*100)</f>
        <v/>
      </c>
    </row>
    <row r="48" spans="1:10" ht="25.5" customHeight="1" x14ac:dyDescent="0.25">
      <c r="A48" s="90">
        <v>3</v>
      </c>
      <c r="B48" s="109" t="s">
        <v>66</v>
      </c>
      <c r="C48" s="202" t="s">
        <v>67</v>
      </c>
      <c r="D48" s="202"/>
      <c r="E48" s="202"/>
      <c r="F48" s="110">
        <f>'02 D 1.05 Pol'!AE81</f>
        <v>0</v>
      </c>
      <c r="G48" s="103">
        <f>'02 D 1.05 Pol'!AF81</f>
        <v>0</v>
      </c>
      <c r="H48" s="103">
        <f t="shared" si="1"/>
        <v>0</v>
      </c>
      <c r="I48" s="103">
        <f t="shared" si="2"/>
        <v>0</v>
      </c>
      <c r="J48" s="104" t="str" cm="1">
        <f t="array" ref="J48">IF(CenaCelkemVypocet=0,"",I48/CenaCelkemVypocet*100)</f>
        <v/>
      </c>
    </row>
    <row r="49" spans="1:10" ht="25.5" customHeight="1" x14ac:dyDescent="0.25">
      <c r="A49" s="90">
        <v>3</v>
      </c>
      <c r="B49" s="109" t="s">
        <v>68</v>
      </c>
      <c r="C49" s="202" t="s">
        <v>69</v>
      </c>
      <c r="D49" s="202"/>
      <c r="E49" s="202"/>
      <c r="F49" s="110">
        <f>'02 D 1.06 Pol'!AE125</f>
        <v>0</v>
      </c>
      <c r="G49" s="103">
        <f>'02 D 1.06 Pol'!AF125</f>
        <v>0</v>
      </c>
      <c r="H49" s="103">
        <f t="shared" si="1"/>
        <v>0</v>
      </c>
      <c r="I49" s="103">
        <f t="shared" si="2"/>
        <v>0</v>
      </c>
      <c r="J49" s="104" t="str" cm="1">
        <f t="array" ref="J49">IF(CenaCelkemVypocet=0,"",I49/CenaCelkemVypocet*100)</f>
        <v/>
      </c>
    </row>
    <row r="50" spans="1:10" ht="25.5" customHeight="1" x14ac:dyDescent="0.25">
      <c r="A50" s="90">
        <v>3</v>
      </c>
      <c r="B50" s="109" t="s">
        <v>70</v>
      </c>
      <c r="C50" s="202" t="s">
        <v>71</v>
      </c>
      <c r="D50" s="202"/>
      <c r="E50" s="202"/>
      <c r="F50" s="110">
        <f>'02 D 1.07 Pol'!AE57</f>
        <v>0</v>
      </c>
      <c r="G50" s="103">
        <f>'02 D 1.07 Pol'!AF57</f>
        <v>0</v>
      </c>
      <c r="H50" s="103">
        <f t="shared" si="1"/>
        <v>0</v>
      </c>
      <c r="I50" s="103">
        <f t="shared" si="2"/>
        <v>0</v>
      </c>
      <c r="J50" s="104" t="str" cm="1">
        <f t="array" ref="J50">IF(CenaCelkemVypocet=0,"",I50/CenaCelkemVypocet*100)</f>
        <v/>
      </c>
    </row>
    <row r="51" spans="1:10" ht="25.5" customHeight="1" x14ac:dyDescent="0.25">
      <c r="A51" s="90"/>
      <c r="B51" s="203" t="s">
        <v>72</v>
      </c>
      <c r="C51" s="204"/>
      <c r="D51" s="204"/>
      <c r="E51" s="205"/>
      <c r="F51" s="111">
        <f>SUMIF(A39:A50,"=1",F39:F50)</f>
        <v>0</v>
      </c>
      <c r="G51" s="112">
        <f>SUMIF(A39:A50,"=1",G39:G50)</f>
        <v>0</v>
      </c>
      <c r="H51" s="112">
        <f>SUMIF(A39:A50,"=1",H39:H50)</f>
        <v>0</v>
      </c>
      <c r="I51" s="112">
        <f>SUMIF(A39:A50,"=1",I39:I50)</f>
        <v>0</v>
      </c>
      <c r="J51" s="113">
        <f>SUMIF(A39:A50,"=1",J39:J50)</f>
        <v>0</v>
      </c>
    </row>
    <row r="55" spans="1:10" ht="15.6" x14ac:dyDescent="0.3">
      <c r="B55" s="122" t="s">
        <v>74</v>
      </c>
    </row>
    <row r="57" spans="1:10" ht="25.5" customHeight="1" x14ac:dyDescent="0.25">
      <c r="A57" s="124"/>
      <c r="B57" s="127" t="s">
        <v>17</v>
      </c>
      <c r="C57" s="127" t="s">
        <v>5</v>
      </c>
      <c r="D57" s="128"/>
      <c r="E57" s="128"/>
      <c r="F57" s="129" t="s">
        <v>75</v>
      </c>
      <c r="G57" s="129"/>
      <c r="H57" s="129"/>
      <c r="I57" s="129" t="s">
        <v>29</v>
      </c>
      <c r="J57" s="129" t="s">
        <v>0</v>
      </c>
    </row>
    <row r="58" spans="1:10" ht="36.75" customHeight="1" x14ac:dyDescent="0.25">
      <c r="A58" s="125"/>
      <c r="B58" s="130" t="s">
        <v>76</v>
      </c>
      <c r="C58" s="200" t="s">
        <v>77</v>
      </c>
      <c r="D58" s="201"/>
      <c r="E58" s="201"/>
      <c r="F58" s="136" t="s">
        <v>24</v>
      </c>
      <c r="G58" s="137"/>
      <c r="H58" s="137"/>
      <c r="I58" s="137">
        <f>'02 D 1.01 Pol'!G8</f>
        <v>0</v>
      </c>
      <c r="J58" s="134" t="str">
        <f>IF(I115=0,"",I58/I115*100)</f>
        <v/>
      </c>
    </row>
    <row r="59" spans="1:10" ht="36.75" customHeight="1" x14ac:dyDescent="0.25">
      <c r="A59" s="125"/>
      <c r="B59" s="130" t="s">
        <v>78</v>
      </c>
      <c r="C59" s="200" t="s">
        <v>79</v>
      </c>
      <c r="D59" s="201"/>
      <c r="E59" s="201"/>
      <c r="F59" s="136" t="s">
        <v>24</v>
      </c>
      <c r="G59" s="137"/>
      <c r="H59" s="137"/>
      <c r="I59" s="137">
        <f>'02 D 1.01 Pol'!G26</f>
        <v>0</v>
      </c>
      <c r="J59" s="134" t="str">
        <f>IF(I115=0,"",I59/I115*100)</f>
        <v/>
      </c>
    </row>
    <row r="60" spans="1:10" ht="36.75" customHeight="1" x14ac:dyDescent="0.25">
      <c r="A60" s="125"/>
      <c r="B60" s="130" t="s">
        <v>80</v>
      </c>
      <c r="C60" s="200" t="s">
        <v>81</v>
      </c>
      <c r="D60" s="201"/>
      <c r="E60" s="201"/>
      <c r="F60" s="136" t="s">
        <v>24</v>
      </c>
      <c r="G60" s="137"/>
      <c r="H60" s="137"/>
      <c r="I60" s="137">
        <f>'02 D 1.01 Pol'!G54</f>
        <v>0</v>
      </c>
      <c r="J60" s="134" t="str">
        <f>IF(I115=0,"",I60/I115*100)</f>
        <v/>
      </c>
    </row>
    <row r="61" spans="1:10" ht="36.75" customHeight="1" x14ac:dyDescent="0.25">
      <c r="A61" s="125"/>
      <c r="B61" s="130" t="s">
        <v>82</v>
      </c>
      <c r="C61" s="200" t="s">
        <v>83</v>
      </c>
      <c r="D61" s="201"/>
      <c r="E61" s="201"/>
      <c r="F61" s="136" t="s">
        <v>24</v>
      </c>
      <c r="G61" s="137"/>
      <c r="H61" s="137"/>
      <c r="I61" s="137">
        <f>'02 D 1.01 Pol'!G106</f>
        <v>0</v>
      </c>
      <c r="J61" s="134" t="str">
        <f>IF(I115=0,"",I61/I115*100)</f>
        <v/>
      </c>
    </row>
    <row r="62" spans="1:10" ht="36.75" customHeight="1" x14ac:dyDescent="0.25">
      <c r="A62" s="125"/>
      <c r="B62" s="130" t="s">
        <v>84</v>
      </c>
      <c r="C62" s="200" t="s">
        <v>85</v>
      </c>
      <c r="D62" s="201"/>
      <c r="E62" s="201"/>
      <c r="F62" s="136" t="s">
        <v>24</v>
      </c>
      <c r="G62" s="137"/>
      <c r="H62" s="137"/>
      <c r="I62" s="137">
        <f>'02 D 1.01 Pol'!G168</f>
        <v>0</v>
      </c>
      <c r="J62" s="134" t="str">
        <f>IF(I115=0,"",I62/I115*100)</f>
        <v/>
      </c>
    </row>
    <row r="63" spans="1:10" ht="36.75" customHeight="1" x14ac:dyDescent="0.25">
      <c r="A63" s="125"/>
      <c r="B63" s="130" t="s">
        <v>86</v>
      </c>
      <c r="C63" s="200" t="s">
        <v>87</v>
      </c>
      <c r="D63" s="201"/>
      <c r="E63" s="201"/>
      <c r="F63" s="136" t="s">
        <v>24</v>
      </c>
      <c r="G63" s="137"/>
      <c r="H63" s="137"/>
      <c r="I63" s="137">
        <f>'02 D 1.04 Pol'!G8</f>
        <v>0</v>
      </c>
      <c r="J63" s="134" t="str">
        <f>IF(I115=0,"",I63/I115*100)</f>
        <v/>
      </c>
    </row>
    <row r="64" spans="1:10" ht="36.75" customHeight="1" x14ac:dyDescent="0.25">
      <c r="A64" s="125"/>
      <c r="B64" s="130" t="s">
        <v>88</v>
      </c>
      <c r="C64" s="200" t="s">
        <v>89</v>
      </c>
      <c r="D64" s="201"/>
      <c r="E64" s="201"/>
      <c r="F64" s="136" t="s">
        <v>24</v>
      </c>
      <c r="G64" s="137"/>
      <c r="H64" s="137"/>
      <c r="I64" s="137">
        <f>'02 D 1.01 Pol'!G174</f>
        <v>0</v>
      </c>
      <c r="J64" s="134" t="str">
        <f>IF(I115=0,"",I64/I115*100)</f>
        <v/>
      </c>
    </row>
    <row r="65" spans="1:10" ht="36.75" customHeight="1" x14ac:dyDescent="0.25">
      <c r="A65" s="125"/>
      <c r="B65" s="130" t="s">
        <v>90</v>
      </c>
      <c r="C65" s="200" t="s">
        <v>91</v>
      </c>
      <c r="D65" s="201"/>
      <c r="E65" s="201"/>
      <c r="F65" s="136" t="s">
        <v>24</v>
      </c>
      <c r="G65" s="137"/>
      <c r="H65" s="137"/>
      <c r="I65" s="137">
        <f>'02 D 1.01 Pol'!G199</f>
        <v>0</v>
      </c>
      <c r="J65" s="134" t="str">
        <f>IF(I115=0,"",I65/I115*100)</f>
        <v/>
      </c>
    </row>
    <row r="66" spans="1:10" ht="36.75" customHeight="1" x14ac:dyDescent="0.25">
      <c r="A66" s="125"/>
      <c r="B66" s="130" t="s">
        <v>92</v>
      </c>
      <c r="C66" s="200" t="s">
        <v>93</v>
      </c>
      <c r="D66" s="201"/>
      <c r="E66" s="201"/>
      <c r="F66" s="136" t="s">
        <v>24</v>
      </c>
      <c r="G66" s="137"/>
      <c r="H66" s="137"/>
      <c r="I66" s="137">
        <f>'02 D 1.01 Pol'!G212</f>
        <v>0</v>
      </c>
      <c r="J66" s="134" t="str">
        <f>IF(I115=0,"",I66/I115*100)</f>
        <v/>
      </c>
    </row>
    <row r="67" spans="1:10" ht="36.75" customHeight="1" x14ac:dyDescent="0.25">
      <c r="A67" s="125"/>
      <c r="B67" s="130" t="s">
        <v>94</v>
      </c>
      <c r="C67" s="200" t="s">
        <v>95</v>
      </c>
      <c r="D67" s="201"/>
      <c r="E67" s="201"/>
      <c r="F67" s="136" t="s">
        <v>24</v>
      </c>
      <c r="G67" s="137"/>
      <c r="H67" s="137"/>
      <c r="I67" s="137">
        <f>'02 D 1.01 Pol'!G271</f>
        <v>0</v>
      </c>
      <c r="J67" s="134" t="str">
        <f>IF(I115=0,"",I67/I115*100)</f>
        <v/>
      </c>
    </row>
    <row r="68" spans="1:10" ht="36.75" customHeight="1" x14ac:dyDescent="0.25">
      <c r="A68" s="125"/>
      <c r="B68" s="130" t="s">
        <v>96</v>
      </c>
      <c r="C68" s="200" t="s">
        <v>97</v>
      </c>
      <c r="D68" s="201"/>
      <c r="E68" s="201"/>
      <c r="F68" s="136" t="s">
        <v>24</v>
      </c>
      <c r="G68" s="137"/>
      <c r="H68" s="137"/>
      <c r="I68" s="137">
        <f>'02 D 1.04 Pol'!G19</f>
        <v>0</v>
      </c>
      <c r="J68" s="134" t="str">
        <f>IF(I115=0,"",I68/I115*100)</f>
        <v/>
      </c>
    </row>
    <row r="69" spans="1:10" ht="36.75" customHeight="1" x14ac:dyDescent="0.25">
      <c r="A69" s="125"/>
      <c r="B69" s="130" t="s">
        <v>98</v>
      </c>
      <c r="C69" s="200" t="s">
        <v>99</v>
      </c>
      <c r="D69" s="201"/>
      <c r="E69" s="201"/>
      <c r="F69" s="136" t="s">
        <v>24</v>
      </c>
      <c r="G69" s="137"/>
      <c r="H69" s="137"/>
      <c r="I69" s="137">
        <f>'02 D 1.04 Pol'!G29</f>
        <v>0</v>
      </c>
      <c r="J69" s="134" t="str">
        <f>IF(I115=0,"",I69/I115*100)</f>
        <v/>
      </c>
    </row>
    <row r="70" spans="1:10" ht="36.75" customHeight="1" x14ac:dyDescent="0.25">
      <c r="A70" s="125"/>
      <c r="B70" s="130" t="s">
        <v>100</v>
      </c>
      <c r="C70" s="200" t="s">
        <v>101</v>
      </c>
      <c r="D70" s="201"/>
      <c r="E70" s="201"/>
      <c r="F70" s="136" t="s">
        <v>24</v>
      </c>
      <c r="G70" s="137"/>
      <c r="H70" s="137"/>
      <c r="I70" s="137">
        <f>'02 D 1.03 Pol'!G8</f>
        <v>0</v>
      </c>
      <c r="J70" s="134" t="str">
        <f>IF(I115=0,"",I70/I115*100)</f>
        <v/>
      </c>
    </row>
    <row r="71" spans="1:10" ht="36.75" customHeight="1" x14ac:dyDescent="0.25">
      <c r="A71" s="125"/>
      <c r="B71" s="130" t="s">
        <v>102</v>
      </c>
      <c r="C71" s="200" t="s">
        <v>103</v>
      </c>
      <c r="D71" s="201"/>
      <c r="E71" s="201"/>
      <c r="F71" s="136" t="s">
        <v>24</v>
      </c>
      <c r="G71" s="137"/>
      <c r="H71" s="137"/>
      <c r="I71" s="137">
        <f>'02 D 1.01 Pol'!G282+'02 D 1.02 Pol'!G8+'02 D 1.03 Pol'!G18</f>
        <v>0</v>
      </c>
      <c r="J71" s="134" t="str">
        <f>IF(I115=0,"",I71/I115*100)</f>
        <v/>
      </c>
    </row>
    <row r="72" spans="1:10" ht="36.75" customHeight="1" x14ac:dyDescent="0.25">
      <c r="A72" s="125"/>
      <c r="B72" s="130" t="s">
        <v>104</v>
      </c>
      <c r="C72" s="200" t="s">
        <v>105</v>
      </c>
      <c r="D72" s="201"/>
      <c r="E72" s="201"/>
      <c r="F72" s="136" t="s">
        <v>24</v>
      </c>
      <c r="G72" s="137"/>
      <c r="H72" s="137"/>
      <c r="I72" s="137">
        <f>'02 D 1.01 Pol'!G294</f>
        <v>0</v>
      </c>
      <c r="J72" s="134" t="str">
        <f>IF(I115=0,"",I72/I115*100)</f>
        <v/>
      </c>
    </row>
    <row r="73" spans="1:10" ht="36.75" customHeight="1" x14ac:dyDescent="0.25">
      <c r="A73" s="125"/>
      <c r="B73" s="130" t="s">
        <v>106</v>
      </c>
      <c r="C73" s="200" t="s">
        <v>107</v>
      </c>
      <c r="D73" s="201"/>
      <c r="E73" s="201"/>
      <c r="F73" s="136" t="s">
        <v>24</v>
      </c>
      <c r="G73" s="137"/>
      <c r="H73" s="137"/>
      <c r="I73" s="137">
        <f>'02 D 1.01 Pol'!G307+'02 D 1.05 Pol'!G60</f>
        <v>0</v>
      </c>
      <c r="J73" s="134" t="str">
        <f>IF(I115=0,"",I73/I115*100)</f>
        <v/>
      </c>
    </row>
    <row r="74" spans="1:10" ht="36.75" customHeight="1" x14ac:dyDescent="0.25">
      <c r="A74" s="125"/>
      <c r="B74" s="130" t="s">
        <v>108</v>
      </c>
      <c r="C74" s="200" t="s">
        <v>109</v>
      </c>
      <c r="D74" s="201"/>
      <c r="E74" s="201"/>
      <c r="F74" s="136" t="s">
        <v>24</v>
      </c>
      <c r="G74" s="137"/>
      <c r="H74" s="137"/>
      <c r="I74" s="137">
        <f>'02 D 1.01 Pol'!G371</f>
        <v>0</v>
      </c>
      <c r="J74" s="134" t="str">
        <f>IF(I115=0,"",I74/I115*100)</f>
        <v/>
      </c>
    </row>
    <row r="75" spans="1:10" ht="36.75" customHeight="1" x14ac:dyDescent="0.25">
      <c r="A75" s="125"/>
      <c r="B75" s="130" t="s">
        <v>110</v>
      </c>
      <c r="C75" s="200" t="s">
        <v>111</v>
      </c>
      <c r="D75" s="201"/>
      <c r="E75" s="201"/>
      <c r="F75" s="136" t="s">
        <v>24</v>
      </c>
      <c r="G75" s="137"/>
      <c r="H75" s="137"/>
      <c r="I75" s="137">
        <f>'02 D 1.01 Pol'!G375+'02 D 1.04 Pol'!G40</f>
        <v>0</v>
      </c>
      <c r="J75" s="134" t="str">
        <f>IF(I115=0,"",I75/I115*100)</f>
        <v/>
      </c>
    </row>
    <row r="76" spans="1:10" ht="36.75" customHeight="1" x14ac:dyDescent="0.25">
      <c r="A76" s="125"/>
      <c r="B76" s="130" t="s">
        <v>112</v>
      </c>
      <c r="C76" s="200" t="s">
        <v>113</v>
      </c>
      <c r="D76" s="201"/>
      <c r="E76" s="201"/>
      <c r="F76" s="136" t="s">
        <v>25</v>
      </c>
      <c r="G76" s="137"/>
      <c r="H76" s="137"/>
      <c r="I76" s="137">
        <f>'02 D 1.07 Pol'!G8</f>
        <v>0</v>
      </c>
      <c r="J76" s="134" t="str">
        <f>IF(I115=0,"",I76/I115*100)</f>
        <v/>
      </c>
    </row>
    <row r="77" spans="1:10" ht="36.75" customHeight="1" x14ac:dyDescent="0.25">
      <c r="A77" s="125"/>
      <c r="B77" s="130" t="s">
        <v>114</v>
      </c>
      <c r="C77" s="200" t="s">
        <v>115</v>
      </c>
      <c r="D77" s="201"/>
      <c r="E77" s="201"/>
      <c r="F77" s="136" t="s">
        <v>25</v>
      </c>
      <c r="G77" s="137"/>
      <c r="H77" s="137"/>
      <c r="I77" s="137">
        <f>'02 D 1.07 Pol'!G24</f>
        <v>0</v>
      </c>
      <c r="J77" s="134" t="str">
        <f>IF(I115=0,"",I77/I115*100)</f>
        <v/>
      </c>
    </row>
    <row r="78" spans="1:10" ht="36.75" customHeight="1" x14ac:dyDescent="0.25">
      <c r="A78" s="125"/>
      <c r="B78" s="130" t="s">
        <v>116</v>
      </c>
      <c r="C78" s="200" t="s">
        <v>117</v>
      </c>
      <c r="D78" s="201"/>
      <c r="E78" s="201"/>
      <c r="F78" s="136" t="s">
        <v>25</v>
      </c>
      <c r="G78" s="137"/>
      <c r="H78" s="137"/>
      <c r="I78" s="137">
        <f>'02 D 1.07 Pol'!G51</f>
        <v>0</v>
      </c>
      <c r="J78" s="134" t="str">
        <f>IF(I115=0,"",I78/I115*100)</f>
        <v/>
      </c>
    </row>
    <row r="79" spans="1:10" ht="36.75" customHeight="1" x14ac:dyDescent="0.25">
      <c r="A79" s="125"/>
      <c r="B79" s="130" t="s">
        <v>118</v>
      </c>
      <c r="C79" s="200" t="s">
        <v>119</v>
      </c>
      <c r="D79" s="201"/>
      <c r="E79" s="201"/>
      <c r="F79" s="136" t="s">
        <v>25</v>
      </c>
      <c r="G79" s="137"/>
      <c r="H79" s="137"/>
      <c r="I79" s="137">
        <f>'02 D 1.03 Pol'!G20+'02 D 1.04 Pol'!G43</f>
        <v>0</v>
      </c>
      <c r="J79" s="134" t="str">
        <f>IF(I115=0,"",I79/I115*100)</f>
        <v/>
      </c>
    </row>
    <row r="80" spans="1:10" ht="36.75" customHeight="1" x14ac:dyDescent="0.25">
      <c r="A80" s="125"/>
      <c r="B80" s="130" t="s">
        <v>120</v>
      </c>
      <c r="C80" s="200" t="s">
        <v>121</v>
      </c>
      <c r="D80" s="201"/>
      <c r="E80" s="201"/>
      <c r="F80" s="136" t="s">
        <v>25</v>
      </c>
      <c r="G80" s="137"/>
      <c r="H80" s="137"/>
      <c r="I80" s="137">
        <f>'02 D 1.01 Pol'!G378</f>
        <v>0</v>
      </c>
      <c r="J80" s="134" t="str">
        <f>IF(I115=0,"",I80/I115*100)</f>
        <v/>
      </c>
    </row>
    <row r="81" spans="1:10" ht="36.75" customHeight="1" x14ac:dyDescent="0.25">
      <c r="A81" s="125"/>
      <c r="B81" s="130" t="s">
        <v>122</v>
      </c>
      <c r="C81" s="200" t="s">
        <v>123</v>
      </c>
      <c r="D81" s="201"/>
      <c r="E81" s="201"/>
      <c r="F81" s="136" t="s">
        <v>25</v>
      </c>
      <c r="G81" s="137"/>
      <c r="H81" s="137"/>
      <c r="I81" s="137">
        <f>'02 D 1.03 Pol'!G36</f>
        <v>0</v>
      </c>
      <c r="J81" s="134" t="str">
        <f>IF(I115=0,"",I81/I115*100)</f>
        <v/>
      </c>
    </row>
    <row r="82" spans="1:10" ht="36.75" customHeight="1" x14ac:dyDescent="0.25">
      <c r="A82" s="125"/>
      <c r="B82" s="130" t="s">
        <v>124</v>
      </c>
      <c r="C82" s="200" t="s">
        <v>125</v>
      </c>
      <c r="D82" s="201"/>
      <c r="E82" s="201"/>
      <c r="F82" s="136" t="s">
        <v>25</v>
      </c>
      <c r="G82" s="137"/>
      <c r="H82" s="137"/>
      <c r="I82" s="137">
        <f>'02 D 1.04 Pol'!G49</f>
        <v>0</v>
      </c>
      <c r="J82" s="134" t="str">
        <f>IF(I115=0,"",I82/I115*100)</f>
        <v/>
      </c>
    </row>
    <row r="83" spans="1:10" ht="36.75" customHeight="1" x14ac:dyDescent="0.25">
      <c r="A83" s="125"/>
      <c r="B83" s="130" t="s">
        <v>126</v>
      </c>
      <c r="C83" s="200" t="s">
        <v>127</v>
      </c>
      <c r="D83" s="201"/>
      <c r="E83" s="201"/>
      <c r="F83" s="136" t="s">
        <v>25</v>
      </c>
      <c r="G83" s="137"/>
      <c r="H83" s="137"/>
      <c r="I83" s="137">
        <f>'02 D 1.04 Pol'!G100</f>
        <v>0</v>
      </c>
      <c r="J83" s="134" t="str">
        <f>IF(I115=0,"",I83/I115*100)</f>
        <v/>
      </c>
    </row>
    <row r="84" spans="1:10" ht="36.75" customHeight="1" x14ac:dyDescent="0.25">
      <c r="A84" s="125"/>
      <c r="B84" s="130" t="s">
        <v>128</v>
      </c>
      <c r="C84" s="200" t="s">
        <v>129</v>
      </c>
      <c r="D84" s="201"/>
      <c r="E84" s="201"/>
      <c r="F84" s="136" t="s">
        <v>25</v>
      </c>
      <c r="G84" s="137"/>
      <c r="H84" s="137"/>
      <c r="I84" s="137">
        <f>'02 D 1.02 Pol'!G10</f>
        <v>0</v>
      </c>
      <c r="J84" s="134" t="str">
        <f>IF(I115=0,"",I84/I115*100)</f>
        <v/>
      </c>
    </row>
    <row r="85" spans="1:10" ht="36.75" customHeight="1" x14ac:dyDescent="0.25">
      <c r="A85" s="125"/>
      <c r="B85" s="130" t="s">
        <v>130</v>
      </c>
      <c r="C85" s="200" t="s">
        <v>131</v>
      </c>
      <c r="D85" s="201"/>
      <c r="E85" s="201"/>
      <c r="F85" s="136" t="s">
        <v>25</v>
      </c>
      <c r="G85" s="137"/>
      <c r="H85" s="137"/>
      <c r="I85" s="137">
        <f>'02 D 1.03 Pol'!G82</f>
        <v>0</v>
      </c>
      <c r="J85" s="134" t="str">
        <f>IF(I115=0,"",I85/I115*100)</f>
        <v/>
      </c>
    </row>
    <row r="86" spans="1:10" ht="36.75" customHeight="1" x14ac:dyDescent="0.25">
      <c r="A86" s="125"/>
      <c r="B86" s="130" t="s">
        <v>132</v>
      </c>
      <c r="C86" s="200" t="s">
        <v>133</v>
      </c>
      <c r="D86" s="201"/>
      <c r="E86" s="201"/>
      <c r="F86" s="136" t="s">
        <v>25</v>
      </c>
      <c r="G86" s="137"/>
      <c r="H86" s="137"/>
      <c r="I86" s="137">
        <f>'02 D 1.04 Pol'!G152</f>
        <v>0</v>
      </c>
      <c r="J86" s="134" t="str">
        <f>IF(I115=0,"",I86/I115*100)</f>
        <v/>
      </c>
    </row>
    <row r="87" spans="1:10" ht="36.75" customHeight="1" x14ac:dyDescent="0.25">
      <c r="A87" s="125"/>
      <c r="B87" s="130" t="s">
        <v>134</v>
      </c>
      <c r="C87" s="200" t="s">
        <v>71</v>
      </c>
      <c r="D87" s="201"/>
      <c r="E87" s="201"/>
      <c r="F87" s="136" t="s">
        <v>25</v>
      </c>
      <c r="G87" s="137"/>
      <c r="H87" s="137"/>
      <c r="I87" s="137">
        <f>'02 D 1.01 Pol'!G391</f>
        <v>0</v>
      </c>
      <c r="J87" s="134" t="str">
        <f>IF(I115=0,"",I87/I115*100)</f>
        <v/>
      </c>
    </row>
    <row r="88" spans="1:10" ht="36.75" customHeight="1" x14ac:dyDescent="0.25">
      <c r="A88" s="125"/>
      <c r="B88" s="130" t="s">
        <v>135</v>
      </c>
      <c r="C88" s="200" t="s">
        <v>136</v>
      </c>
      <c r="D88" s="201"/>
      <c r="E88" s="201"/>
      <c r="F88" s="136" t="s">
        <v>25</v>
      </c>
      <c r="G88" s="137"/>
      <c r="H88" s="137"/>
      <c r="I88" s="137">
        <f>'02 D 1.03 Pol'!G108</f>
        <v>0</v>
      </c>
      <c r="J88" s="134" t="str">
        <f>IF(I115=0,"",I88/I115*100)</f>
        <v/>
      </c>
    </row>
    <row r="89" spans="1:10" ht="36.75" customHeight="1" x14ac:dyDescent="0.25">
      <c r="A89" s="125"/>
      <c r="B89" s="130" t="s">
        <v>137</v>
      </c>
      <c r="C89" s="200" t="s">
        <v>138</v>
      </c>
      <c r="D89" s="201"/>
      <c r="E89" s="201"/>
      <c r="F89" s="136" t="s">
        <v>25</v>
      </c>
      <c r="G89" s="137"/>
      <c r="H89" s="137"/>
      <c r="I89" s="137">
        <f>'02 D 1.03 Pol'!G119</f>
        <v>0</v>
      </c>
      <c r="J89" s="134" t="str">
        <f>IF(I115=0,"",I89/I115*100)</f>
        <v/>
      </c>
    </row>
    <row r="90" spans="1:10" ht="36.75" customHeight="1" x14ac:dyDescent="0.25">
      <c r="A90" s="125"/>
      <c r="B90" s="130" t="s">
        <v>139</v>
      </c>
      <c r="C90" s="200" t="s">
        <v>140</v>
      </c>
      <c r="D90" s="201"/>
      <c r="E90" s="201"/>
      <c r="F90" s="136" t="s">
        <v>25</v>
      </c>
      <c r="G90" s="137"/>
      <c r="H90" s="137"/>
      <c r="I90" s="137">
        <f>'02 D 1.03 Pol'!G129</f>
        <v>0</v>
      </c>
      <c r="J90" s="134" t="str">
        <f>IF(I115=0,"",I90/I115*100)</f>
        <v/>
      </c>
    </row>
    <row r="91" spans="1:10" ht="36.75" customHeight="1" x14ac:dyDescent="0.25">
      <c r="A91" s="125"/>
      <c r="B91" s="130" t="s">
        <v>141</v>
      </c>
      <c r="C91" s="200" t="s">
        <v>142</v>
      </c>
      <c r="D91" s="201"/>
      <c r="E91" s="201"/>
      <c r="F91" s="136" t="s">
        <v>25</v>
      </c>
      <c r="G91" s="137"/>
      <c r="H91" s="137"/>
      <c r="I91" s="137">
        <f>'02 D 1.03 Pol'!G168</f>
        <v>0</v>
      </c>
      <c r="J91" s="134" t="str">
        <f>IF(I115=0,"",I91/I115*100)</f>
        <v/>
      </c>
    </row>
    <row r="92" spans="1:10" ht="36.75" customHeight="1" x14ac:dyDescent="0.25">
      <c r="A92" s="125"/>
      <c r="B92" s="130" t="s">
        <v>143</v>
      </c>
      <c r="C92" s="200" t="s">
        <v>144</v>
      </c>
      <c r="D92" s="201"/>
      <c r="E92" s="201"/>
      <c r="F92" s="136" t="s">
        <v>25</v>
      </c>
      <c r="G92" s="137"/>
      <c r="H92" s="137"/>
      <c r="I92" s="137">
        <f>'02 D 1.03 Pol'!G229</f>
        <v>0</v>
      </c>
      <c r="J92" s="134" t="str">
        <f>IF(I115=0,"",I92/I115*100)</f>
        <v/>
      </c>
    </row>
    <row r="93" spans="1:10" ht="36.75" customHeight="1" x14ac:dyDescent="0.25">
      <c r="A93" s="125"/>
      <c r="B93" s="130" t="s">
        <v>145</v>
      </c>
      <c r="C93" s="200" t="s">
        <v>146</v>
      </c>
      <c r="D93" s="201"/>
      <c r="E93" s="201"/>
      <c r="F93" s="136" t="s">
        <v>25</v>
      </c>
      <c r="G93" s="137"/>
      <c r="H93" s="137"/>
      <c r="I93" s="137">
        <f>'02 D 1.03 Pol'!G298</f>
        <v>0</v>
      </c>
      <c r="J93" s="134" t="str">
        <f>IF(I115=0,"",I93/I115*100)</f>
        <v/>
      </c>
    </row>
    <row r="94" spans="1:10" ht="36.75" customHeight="1" x14ac:dyDescent="0.25">
      <c r="A94" s="125"/>
      <c r="B94" s="130" t="s">
        <v>147</v>
      </c>
      <c r="C94" s="200" t="s">
        <v>148</v>
      </c>
      <c r="D94" s="201"/>
      <c r="E94" s="201"/>
      <c r="F94" s="136" t="s">
        <v>25</v>
      </c>
      <c r="G94" s="137"/>
      <c r="H94" s="137"/>
      <c r="I94" s="137">
        <f>'02 D 1.01 Pol'!G397</f>
        <v>0</v>
      </c>
      <c r="J94" s="134" t="str">
        <f>IF(I115=0,"",I94/I115*100)</f>
        <v/>
      </c>
    </row>
    <row r="95" spans="1:10" ht="36.75" customHeight="1" x14ac:dyDescent="0.25">
      <c r="A95" s="125"/>
      <c r="B95" s="130" t="s">
        <v>149</v>
      </c>
      <c r="C95" s="200" t="s">
        <v>150</v>
      </c>
      <c r="D95" s="201"/>
      <c r="E95" s="201"/>
      <c r="F95" s="136" t="s">
        <v>25</v>
      </c>
      <c r="G95" s="137"/>
      <c r="H95" s="137"/>
      <c r="I95" s="137">
        <f>'02 D 1.01 Pol'!G403</f>
        <v>0</v>
      </c>
      <c r="J95" s="134" t="str">
        <f>IF(I115=0,"",I95/I115*100)</f>
        <v/>
      </c>
    </row>
    <row r="96" spans="1:10" ht="36.75" customHeight="1" x14ac:dyDescent="0.25">
      <c r="A96" s="125"/>
      <c r="B96" s="130" t="s">
        <v>151</v>
      </c>
      <c r="C96" s="200" t="s">
        <v>152</v>
      </c>
      <c r="D96" s="201"/>
      <c r="E96" s="201"/>
      <c r="F96" s="136" t="s">
        <v>25</v>
      </c>
      <c r="G96" s="137"/>
      <c r="H96" s="137"/>
      <c r="I96" s="137">
        <f>'02 D 1.01 Pol'!G425+'02 D 1.02 Pol'!G93+'02 D 1.03 Pol'!G304+'02 D 1.04 Pol'!G162</f>
        <v>0</v>
      </c>
      <c r="J96" s="134" t="str">
        <f>IF(I115=0,"",I96/I115*100)</f>
        <v/>
      </c>
    </row>
    <row r="97" spans="1:10" ht="36.75" customHeight="1" x14ac:dyDescent="0.25">
      <c r="A97" s="125"/>
      <c r="B97" s="130" t="s">
        <v>153</v>
      </c>
      <c r="C97" s="200" t="s">
        <v>154</v>
      </c>
      <c r="D97" s="201"/>
      <c r="E97" s="201"/>
      <c r="F97" s="136" t="s">
        <v>25</v>
      </c>
      <c r="G97" s="137"/>
      <c r="H97" s="137"/>
      <c r="I97" s="137">
        <f>'02 D 1.01 Pol'!G484</f>
        <v>0</v>
      </c>
      <c r="J97" s="134" t="str">
        <f>IF(I115=0,"",I97/I115*100)</f>
        <v/>
      </c>
    </row>
    <row r="98" spans="1:10" ht="36.75" customHeight="1" x14ac:dyDescent="0.25">
      <c r="A98" s="125"/>
      <c r="B98" s="130" t="s">
        <v>155</v>
      </c>
      <c r="C98" s="200" t="s">
        <v>156</v>
      </c>
      <c r="D98" s="201"/>
      <c r="E98" s="201"/>
      <c r="F98" s="136" t="s">
        <v>25</v>
      </c>
      <c r="G98" s="137"/>
      <c r="H98" s="137"/>
      <c r="I98" s="137">
        <f>'02 D 1.01 Pol'!G486+'02 D 1.02 Pol'!G105+'02 D 1.03 Pol'!G317</f>
        <v>0</v>
      </c>
      <c r="J98" s="134" t="str">
        <f>IF(I115=0,"",I98/I115*100)</f>
        <v/>
      </c>
    </row>
    <row r="99" spans="1:10" ht="36.75" customHeight="1" x14ac:dyDescent="0.25">
      <c r="A99" s="125"/>
      <c r="B99" s="130" t="s">
        <v>112</v>
      </c>
      <c r="C99" s="200" t="s">
        <v>157</v>
      </c>
      <c r="D99" s="201"/>
      <c r="E99" s="201"/>
      <c r="F99" s="136" t="s">
        <v>26</v>
      </c>
      <c r="G99" s="137"/>
      <c r="H99" s="137"/>
      <c r="I99" s="137">
        <f>'02 D 1.06 Pol'!G8</f>
        <v>0</v>
      </c>
      <c r="J99" s="134" t="str">
        <f>IF(I115=0,"",I99/I115*100)</f>
        <v/>
      </c>
    </row>
    <row r="100" spans="1:10" ht="36.75" customHeight="1" x14ac:dyDescent="0.25">
      <c r="A100" s="125"/>
      <c r="B100" s="130" t="s">
        <v>114</v>
      </c>
      <c r="C100" s="200" t="s">
        <v>158</v>
      </c>
      <c r="D100" s="201"/>
      <c r="E100" s="201"/>
      <c r="F100" s="136" t="s">
        <v>26</v>
      </c>
      <c r="G100" s="137"/>
      <c r="H100" s="137"/>
      <c r="I100" s="137">
        <f>'02 D 1.06 Pol'!G23</f>
        <v>0</v>
      </c>
      <c r="J100" s="134" t="str">
        <f>IF(I115=0,"",I100/I115*100)</f>
        <v/>
      </c>
    </row>
    <row r="101" spans="1:10" ht="36.75" customHeight="1" x14ac:dyDescent="0.25">
      <c r="A101" s="125"/>
      <c r="B101" s="130" t="s">
        <v>116</v>
      </c>
      <c r="C101" s="200" t="s">
        <v>159</v>
      </c>
      <c r="D101" s="201"/>
      <c r="E101" s="201"/>
      <c r="F101" s="136" t="s">
        <v>26</v>
      </c>
      <c r="G101" s="137"/>
      <c r="H101" s="137"/>
      <c r="I101" s="137">
        <f>'02 D 1.06 Pol'!G56</f>
        <v>0</v>
      </c>
      <c r="J101" s="134" t="str">
        <f>IF(I115=0,"",I101/I115*100)</f>
        <v/>
      </c>
    </row>
    <row r="102" spans="1:10" ht="36.75" customHeight="1" x14ac:dyDescent="0.25">
      <c r="A102" s="125"/>
      <c r="B102" s="130" t="s">
        <v>116</v>
      </c>
      <c r="C102" s="200" t="s">
        <v>160</v>
      </c>
      <c r="D102" s="201"/>
      <c r="E102" s="201"/>
      <c r="F102" s="136" t="s">
        <v>26</v>
      </c>
      <c r="G102" s="137"/>
      <c r="H102" s="137"/>
      <c r="I102" s="137">
        <f>'02 D 1.05 Pol'!G69</f>
        <v>0</v>
      </c>
      <c r="J102" s="134" t="str">
        <f>IF(I115=0,"",I102/I115*100)</f>
        <v/>
      </c>
    </row>
    <row r="103" spans="1:10" ht="36.75" customHeight="1" x14ac:dyDescent="0.25">
      <c r="A103" s="125"/>
      <c r="B103" s="130" t="s">
        <v>161</v>
      </c>
      <c r="C103" s="200" t="s">
        <v>162</v>
      </c>
      <c r="D103" s="201"/>
      <c r="E103" s="201"/>
      <c r="F103" s="136" t="s">
        <v>26</v>
      </c>
      <c r="G103" s="137"/>
      <c r="H103" s="137"/>
      <c r="I103" s="137">
        <f>'02 D 1.05 Pol'!G72</f>
        <v>0</v>
      </c>
      <c r="J103" s="134" t="str">
        <f>IF(I115=0,"",I103/I115*100)</f>
        <v/>
      </c>
    </row>
    <row r="104" spans="1:10" ht="36.75" customHeight="1" x14ac:dyDescent="0.25">
      <c r="A104" s="125"/>
      <c r="B104" s="130" t="s">
        <v>161</v>
      </c>
      <c r="C104" s="200" t="s">
        <v>163</v>
      </c>
      <c r="D104" s="201"/>
      <c r="E104" s="201"/>
      <c r="F104" s="136" t="s">
        <v>26</v>
      </c>
      <c r="G104" s="137"/>
      <c r="H104" s="137"/>
      <c r="I104" s="137">
        <f>'02 D 1.06 Pol'!G65</f>
        <v>0</v>
      </c>
      <c r="J104" s="134" t="str">
        <f>IF(I115=0,"",I104/I115*100)</f>
        <v/>
      </c>
    </row>
    <row r="105" spans="1:10" ht="36.75" customHeight="1" x14ac:dyDescent="0.25">
      <c r="A105" s="125"/>
      <c r="B105" s="130" t="s">
        <v>164</v>
      </c>
      <c r="C105" s="200" t="s">
        <v>165</v>
      </c>
      <c r="D105" s="201"/>
      <c r="E105" s="201"/>
      <c r="F105" s="136" t="s">
        <v>26</v>
      </c>
      <c r="G105" s="137"/>
      <c r="H105" s="137"/>
      <c r="I105" s="137">
        <f>'02 D 1.06 Pol'!G79</f>
        <v>0</v>
      </c>
      <c r="J105" s="134" t="str">
        <f>IF(I115=0,"",I105/I115*100)</f>
        <v/>
      </c>
    </row>
    <row r="106" spans="1:10" ht="36.75" customHeight="1" x14ac:dyDescent="0.25">
      <c r="A106" s="125"/>
      <c r="B106" s="130" t="s">
        <v>166</v>
      </c>
      <c r="C106" s="200" t="s">
        <v>167</v>
      </c>
      <c r="D106" s="201"/>
      <c r="E106" s="201"/>
      <c r="F106" s="136" t="s">
        <v>26</v>
      </c>
      <c r="G106" s="137"/>
      <c r="H106" s="137"/>
      <c r="I106" s="137">
        <f>'02 D 1.06 Pol'!G92</f>
        <v>0</v>
      </c>
      <c r="J106" s="134" t="str">
        <f>IF(I115=0,"",I106/I115*100)</f>
        <v/>
      </c>
    </row>
    <row r="107" spans="1:10" ht="36.75" customHeight="1" x14ac:dyDescent="0.25">
      <c r="A107" s="125"/>
      <c r="B107" s="130" t="s">
        <v>168</v>
      </c>
      <c r="C107" s="200" t="s">
        <v>169</v>
      </c>
      <c r="D107" s="201"/>
      <c r="E107" s="201"/>
      <c r="F107" s="136" t="s">
        <v>26</v>
      </c>
      <c r="G107" s="137"/>
      <c r="H107" s="137"/>
      <c r="I107" s="137">
        <f>'02 D 1.06 Pol'!G95</f>
        <v>0</v>
      </c>
      <c r="J107" s="134" t="str">
        <f>IF(I115=0,"",I107/I115*100)</f>
        <v/>
      </c>
    </row>
    <row r="108" spans="1:10" ht="36.75" customHeight="1" x14ac:dyDescent="0.25">
      <c r="A108" s="125"/>
      <c r="B108" s="130" t="s">
        <v>170</v>
      </c>
      <c r="C108" s="200" t="s">
        <v>171</v>
      </c>
      <c r="D108" s="201"/>
      <c r="E108" s="201"/>
      <c r="F108" s="136" t="s">
        <v>26</v>
      </c>
      <c r="G108" s="137"/>
      <c r="H108" s="137"/>
      <c r="I108" s="137">
        <f>'02 D 1.06 Pol'!G97</f>
        <v>0</v>
      </c>
      <c r="J108" s="134" t="str">
        <f>IF(I115=0,"",I108/I115*100)</f>
        <v/>
      </c>
    </row>
    <row r="109" spans="1:10" ht="36.75" customHeight="1" x14ac:dyDescent="0.25">
      <c r="A109" s="125"/>
      <c r="B109" s="130" t="s">
        <v>172</v>
      </c>
      <c r="C109" s="200" t="s">
        <v>173</v>
      </c>
      <c r="D109" s="201"/>
      <c r="E109" s="201"/>
      <c r="F109" s="136" t="s">
        <v>26</v>
      </c>
      <c r="G109" s="137"/>
      <c r="H109" s="137"/>
      <c r="I109" s="137">
        <f>'02 D 1.06 Pol'!G113</f>
        <v>0</v>
      </c>
      <c r="J109" s="134" t="str">
        <f>IF(I115=0,"",I109/I115*100)</f>
        <v/>
      </c>
    </row>
    <row r="110" spans="1:10" ht="36.75" customHeight="1" x14ac:dyDescent="0.25">
      <c r="A110" s="125"/>
      <c r="B110" s="130" t="s">
        <v>174</v>
      </c>
      <c r="C110" s="200" t="s">
        <v>175</v>
      </c>
      <c r="D110" s="201"/>
      <c r="E110" s="201"/>
      <c r="F110" s="136" t="s">
        <v>26</v>
      </c>
      <c r="G110" s="137"/>
      <c r="H110" s="137"/>
      <c r="I110" s="137">
        <f>'02 D 1.05 Pol'!G8</f>
        <v>0</v>
      </c>
      <c r="J110" s="134" t="str">
        <f>IF(I115=0,"",I110/I115*100)</f>
        <v/>
      </c>
    </row>
    <row r="111" spans="1:10" ht="36.75" customHeight="1" x14ac:dyDescent="0.25">
      <c r="A111" s="125"/>
      <c r="B111" s="130" t="s">
        <v>176</v>
      </c>
      <c r="C111" s="200" t="s">
        <v>177</v>
      </c>
      <c r="D111" s="201"/>
      <c r="E111" s="201"/>
      <c r="F111" s="136" t="s">
        <v>26</v>
      </c>
      <c r="G111" s="137"/>
      <c r="H111" s="137"/>
      <c r="I111" s="137">
        <f>'02 D 1.01 Pol'!G517</f>
        <v>0</v>
      </c>
      <c r="J111" s="134" t="str">
        <f>IF(I115=0,"",I111/I115*100)</f>
        <v/>
      </c>
    </row>
    <row r="112" spans="1:10" ht="36.75" customHeight="1" x14ac:dyDescent="0.25">
      <c r="A112" s="125"/>
      <c r="B112" s="130" t="s">
        <v>178</v>
      </c>
      <c r="C112" s="200" t="s">
        <v>179</v>
      </c>
      <c r="D112" s="201"/>
      <c r="E112" s="201"/>
      <c r="F112" s="136" t="s">
        <v>180</v>
      </c>
      <c r="G112" s="137"/>
      <c r="H112" s="137"/>
      <c r="I112" s="137">
        <f>'02 D 1.01 Pol'!G549+'02 D 1.04 Pol'!G168</f>
        <v>0</v>
      </c>
      <c r="J112" s="134" t="str">
        <f>IF(I115=0,"",I112/I115*100)</f>
        <v/>
      </c>
    </row>
    <row r="113" spans="1:10" ht="36.75" customHeight="1" x14ac:dyDescent="0.25">
      <c r="A113" s="125"/>
      <c r="B113" s="130" t="s">
        <v>181</v>
      </c>
      <c r="C113" s="200" t="s">
        <v>27</v>
      </c>
      <c r="D113" s="201"/>
      <c r="E113" s="201"/>
      <c r="F113" s="136" t="s">
        <v>181</v>
      </c>
      <c r="G113" s="137"/>
      <c r="H113" s="137"/>
      <c r="I113" s="137">
        <f>'01 D 1.00 Naklady'!G8</f>
        <v>0</v>
      </c>
      <c r="J113" s="134" t="str">
        <f>IF(I115=0,"",I113/I115*100)</f>
        <v/>
      </c>
    </row>
    <row r="114" spans="1:10" ht="36.75" customHeight="1" x14ac:dyDescent="0.25">
      <c r="A114" s="125"/>
      <c r="B114" s="130" t="s">
        <v>182</v>
      </c>
      <c r="C114" s="200" t="s">
        <v>28</v>
      </c>
      <c r="D114" s="201"/>
      <c r="E114" s="201"/>
      <c r="F114" s="136" t="s">
        <v>182</v>
      </c>
      <c r="G114" s="137"/>
      <c r="H114" s="137"/>
      <c r="I114" s="137">
        <f>'01 D 1.00 Naklady'!G15</f>
        <v>0</v>
      </c>
      <c r="J114" s="134" t="str">
        <f>IF(I115=0,"",I114/I115*100)</f>
        <v/>
      </c>
    </row>
    <row r="115" spans="1:10" ht="25.5" customHeight="1" x14ac:dyDescent="0.25">
      <c r="A115" s="126"/>
      <c r="B115" s="131" t="s">
        <v>1</v>
      </c>
      <c r="C115" s="132"/>
      <c r="D115" s="133"/>
      <c r="E115" s="133"/>
      <c r="F115" s="138"/>
      <c r="G115" s="139"/>
      <c r="H115" s="139"/>
      <c r="I115" s="139">
        <f>SUM(I58:I114)</f>
        <v>0</v>
      </c>
      <c r="J115" s="135">
        <f>SUM(J58:J114)</f>
        <v>0</v>
      </c>
    </row>
    <row r="116" spans="1:10" x14ac:dyDescent="0.25">
      <c r="F116" s="88"/>
      <c r="G116" s="88"/>
      <c r="H116" s="88"/>
      <c r="I116" s="88"/>
      <c r="J116" s="89"/>
    </row>
    <row r="117" spans="1:10" x14ac:dyDescent="0.25">
      <c r="F117" s="88"/>
      <c r="G117" s="88"/>
      <c r="H117" s="88"/>
      <c r="I117" s="88"/>
      <c r="J117" s="89"/>
    </row>
    <row r="118" spans="1:10" x14ac:dyDescent="0.25">
      <c r="F118" s="88"/>
      <c r="G118" s="88"/>
      <c r="H118" s="88"/>
      <c r="I118" s="88"/>
      <c r="J118" s="89"/>
    </row>
  </sheetData>
  <sheetProtection algorithmName="SHA-512" hashValue="LYJ6kGb/swpoxCPFSyuZNQl/tCgwR08ic2VjCQmcfggykFLiIA8geWFd1HEdN4ir/p/ufEro9gmrMxBXbt6xWw==" saltValue="lb8UJzxoKetfj4R49fpW7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60:E60"/>
    <mergeCell ref="C61:E61"/>
    <mergeCell ref="C62:E62"/>
    <mergeCell ref="C63:E63"/>
    <mergeCell ref="C64:E64"/>
    <mergeCell ref="C49:E49"/>
    <mergeCell ref="C50:E50"/>
    <mergeCell ref="B51:E51"/>
    <mergeCell ref="C58:E58"/>
    <mergeCell ref="C59:E5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1" t="s">
        <v>6</v>
      </c>
      <c r="B1" s="251"/>
      <c r="C1" s="252"/>
      <c r="D1" s="251"/>
      <c r="E1" s="251"/>
      <c r="F1" s="251"/>
      <c r="G1" s="251"/>
    </row>
    <row r="2" spans="1:7" ht="24.9" customHeight="1" x14ac:dyDescent="0.25">
      <c r="A2" s="50" t="s">
        <v>7</v>
      </c>
      <c r="B2" s="49"/>
      <c r="C2" s="253"/>
      <c r="D2" s="253"/>
      <c r="E2" s="253"/>
      <c r="F2" s="253"/>
      <c r="G2" s="254"/>
    </row>
    <row r="3" spans="1:7" ht="24.9" customHeight="1" x14ac:dyDescent="0.25">
      <c r="A3" s="50" t="s">
        <v>8</v>
      </c>
      <c r="B3" s="49"/>
      <c r="C3" s="253"/>
      <c r="D3" s="253"/>
      <c r="E3" s="253"/>
      <c r="F3" s="253"/>
      <c r="G3" s="254"/>
    </row>
    <row r="4" spans="1:7" ht="24.9" customHeight="1" x14ac:dyDescent="0.25">
      <c r="A4" s="50" t="s">
        <v>9</v>
      </c>
      <c r="B4" s="49"/>
      <c r="C4" s="253"/>
      <c r="D4" s="253"/>
      <c r="E4" s="253"/>
      <c r="F4" s="253"/>
      <c r="G4" s="254"/>
    </row>
    <row r="5" spans="1:7" x14ac:dyDescent="0.25">
      <c r="B5" s="4"/>
      <c r="C5" s="5"/>
      <c r="D5" s="6"/>
    </row>
  </sheetData>
  <sheetProtection algorithmName="SHA-512" hashValue="RCftuPt9y3C32lPVDA+LCKlgWaPiqgy4VHntJLj2pTl9Zjg6smr1VLwcfWLdQm+pEKHm6sC6HpHs5pGYbBbPHg==" saltValue="Tz0OxCgZRoOIL85hd2deO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A811-962E-4B98-9F77-B6E12CA7743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183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186</v>
      </c>
      <c r="C3" s="258" t="s">
        <v>52</v>
      </c>
      <c r="D3" s="259"/>
      <c r="E3" s="259"/>
      <c r="F3" s="259"/>
      <c r="G3" s="260"/>
      <c r="AC3" s="123" t="s">
        <v>187</v>
      </c>
      <c r="AG3" t="s">
        <v>188</v>
      </c>
    </row>
    <row r="4" spans="1:60" ht="24.9" customHeight="1" x14ac:dyDescent="0.25">
      <c r="A4" s="142" t="s">
        <v>9</v>
      </c>
      <c r="B4" s="143" t="s">
        <v>53</v>
      </c>
      <c r="C4" s="261" t="s">
        <v>54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181</v>
      </c>
      <c r="C8" s="177" t="s">
        <v>27</v>
      </c>
      <c r="D8" s="164"/>
      <c r="E8" s="165"/>
      <c r="F8" s="166"/>
      <c r="G8" s="166">
        <f>SUMIF(AG9:AG14,"&lt;&gt;NOR",G9:G14)</f>
        <v>0</v>
      </c>
      <c r="H8" s="166"/>
      <c r="I8" s="166">
        <f>SUM(I9:I14)</f>
        <v>0</v>
      </c>
      <c r="J8" s="166"/>
      <c r="K8" s="166">
        <f>SUM(K9:K14)</f>
        <v>0</v>
      </c>
      <c r="L8" s="166"/>
      <c r="M8" s="166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6"/>
      <c r="S8" s="166"/>
      <c r="T8" s="167"/>
      <c r="U8" s="161"/>
      <c r="V8" s="161">
        <f>SUM(V9:V14)</f>
        <v>0</v>
      </c>
      <c r="W8" s="161"/>
      <c r="X8" s="161"/>
      <c r="AG8" t="s">
        <v>212</v>
      </c>
    </row>
    <row r="9" spans="1:60" outlineLevel="1" x14ac:dyDescent="0.25">
      <c r="A9" s="168">
        <v>1</v>
      </c>
      <c r="B9" s="169" t="s">
        <v>213</v>
      </c>
      <c r="C9" s="178" t="s">
        <v>214</v>
      </c>
      <c r="D9" s="170" t="s">
        <v>215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216</v>
      </c>
      <c r="T9" s="174" t="s">
        <v>217</v>
      </c>
      <c r="U9" s="159">
        <v>0</v>
      </c>
      <c r="V9" s="159">
        <f>ROUND(E9*U9,2)</f>
        <v>0</v>
      </c>
      <c r="W9" s="159"/>
      <c r="X9" s="159" t="s">
        <v>54</v>
      </c>
      <c r="Y9" s="149"/>
      <c r="Z9" s="149"/>
      <c r="AA9" s="149"/>
      <c r="AB9" s="149"/>
      <c r="AC9" s="149"/>
      <c r="AD9" s="149"/>
      <c r="AE9" s="149"/>
      <c r="AF9" s="149"/>
      <c r="AG9" s="149" t="s">
        <v>218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255" t="s">
        <v>219</v>
      </c>
      <c r="D10" s="256"/>
      <c r="E10" s="256"/>
      <c r="F10" s="256"/>
      <c r="G10" s="256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220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68">
        <v>2</v>
      </c>
      <c r="B11" s="169" t="s">
        <v>221</v>
      </c>
      <c r="C11" s="178" t="s">
        <v>222</v>
      </c>
      <c r="D11" s="170" t="s">
        <v>215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216</v>
      </c>
      <c r="T11" s="174" t="s">
        <v>217</v>
      </c>
      <c r="U11" s="159">
        <v>0</v>
      </c>
      <c r="V11" s="159">
        <f>ROUND(E11*U11,2)</f>
        <v>0</v>
      </c>
      <c r="W11" s="159"/>
      <c r="X11" s="159" t="s">
        <v>54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223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31.2" outlineLevel="1" x14ac:dyDescent="0.25">
      <c r="A12" s="156"/>
      <c r="B12" s="157"/>
      <c r="C12" s="255" t="s">
        <v>224</v>
      </c>
      <c r="D12" s="256"/>
      <c r="E12" s="256"/>
      <c r="F12" s="256"/>
      <c r="G12" s="256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220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75" t="str">
        <f>C12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68">
        <v>3</v>
      </c>
      <c r="B13" s="169" t="s">
        <v>225</v>
      </c>
      <c r="C13" s="178" t="s">
        <v>226</v>
      </c>
      <c r="D13" s="170" t="s">
        <v>215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216</v>
      </c>
      <c r="T13" s="174" t="s">
        <v>217</v>
      </c>
      <c r="U13" s="159">
        <v>0</v>
      </c>
      <c r="V13" s="159">
        <f>ROUND(E13*U13,2)</f>
        <v>0</v>
      </c>
      <c r="W13" s="159"/>
      <c r="X13" s="159" t="s">
        <v>54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255" t="s">
        <v>227</v>
      </c>
      <c r="D14" s="256"/>
      <c r="E14" s="256"/>
      <c r="F14" s="256"/>
      <c r="G14" s="256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5">
      <c r="A15" s="162" t="s">
        <v>211</v>
      </c>
      <c r="B15" s="163" t="s">
        <v>182</v>
      </c>
      <c r="C15" s="177" t="s">
        <v>28</v>
      </c>
      <c r="D15" s="164"/>
      <c r="E15" s="165"/>
      <c r="F15" s="166"/>
      <c r="G15" s="166">
        <f>SUMIF(AG16:AG21,"&lt;&gt;NOR",G16:G21)</f>
        <v>0</v>
      </c>
      <c r="H15" s="166"/>
      <c r="I15" s="166">
        <f>SUM(I16:I21)</f>
        <v>0</v>
      </c>
      <c r="J15" s="166"/>
      <c r="K15" s="166">
        <f>SUM(K16:K21)</f>
        <v>0</v>
      </c>
      <c r="L15" s="166"/>
      <c r="M15" s="166">
        <f>SUM(M16:M21)</f>
        <v>0</v>
      </c>
      <c r="N15" s="166"/>
      <c r="O15" s="166">
        <f>SUM(O16:O21)</f>
        <v>0</v>
      </c>
      <c r="P15" s="166"/>
      <c r="Q15" s="166">
        <f>SUM(Q16:Q21)</f>
        <v>0</v>
      </c>
      <c r="R15" s="166"/>
      <c r="S15" s="166"/>
      <c r="T15" s="167"/>
      <c r="U15" s="161"/>
      <c r="V15" s="161">
        <f>SUM(V16:V21)</f>
        <v>0</v>
      </c>
      <c r="W15" s="161"/>
      <c r="X15" s="161"/>
      <c r="AG15" t="s">
        <v>212</v>
      </c>
    </row>
    <row r="16" spans="1:60" outlineLevel="1" x14ac:dyDescent="0.25">
      <c r="A16" s="168">
        <v>4</v>
      </c>
      <c r="B16" s="169" t="s">
        <v>228</v>
      </c>
      <c r="C16" s="178" t="s">
        <v>229</v>
      </c>
      <c r="D16" s="170" t="s">
        <v>215</v>
      </c>
      <c r="E16" s="171">
        <v>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/>
      <c r="S16" s="173" t="s">
        <v>216</v>
      </c>
      <c r="T16" s="174" t="s">
        <v>217</v>
      </c>
      <c r="U16" s="159">
        <v>0</v>
      </c>
      <c r="V16" s="159">
        <f>ROUND(E16*U16,2)</f>
        <v>0</v>
      </c>
      <c r="W16" s="159"/>
      <c r="X16" s="159" t="s">
        <v>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31.2" outlineLevel="1" x14ac:dyDescent="0.25">
      <c r="A17" s="156"/>
      <c r="B17" s="157"/>
      <c r="C17" s="255" t="s">
        <v>230</v>
      </c>
      <c r="D17" s="256"/>
      <c r="E17" s="256"/>
      <c r="F17" s="256"/>
      <c r="G17" s="256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220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75" t="str">
        <f>C17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68">
        <v>5</v>
      </c>
      <c r="B18" s="169" t="s">
        <v>231</v>
      </c>
      <c r="C18" s="178" t="s">
        <v>232</v>
      </c>
      <c r="D18" s="170" t="s">
        <v>215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216</v>
      </c>
      <c r="T18" s="174" t="s">
        <v>217</v>
      </c>
      <c r="U18" s="159">
        <v>0</v>
      </c>
      <c r="V18" s="159">
        <f>ROUND(E18*U18,2)</f>
        <v>0</v>
      </c>
      <c r="W18" s="159"/>
      <c r="X18" s="159" t="s">
        <v>54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233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56"/>
      <c r="B19" s="157"/>
      <c r="C19" s="255" t="s">
        <v>234</v>
      </c>
      <c r="D19" s="256"/>
      <c r="E19" s="256"/>
      <c r="F19" s="256"/>
      <c r="G19" s="256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220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75" t="str">
        <f>C19</f>
        <v>Náklady na vyhotovení dokumentace skutečného provedení stavby a její předání objednateli v požadované formě a požadovaném počtu.</v>
      </c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68">
        <v>6</v>
      </c>
      <c r="B20" s="169" t="s">
        <v>235</v>
      </c>
      <c r="C20" s="178" t="s">
        <v>236</v>
      </c>
      <c r="D20" s="170" t="s">
        <v>215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/>
      <c r="S20" s="173" t="s">
        <v>216</v>
      </c>
      <c r="T20" s="174" t="s">
        <v>217</v>
      </c>
      <c r="U20" s="159">
        <v>0</v>
      </c>
      <c r="V20" s="159">
        <f>ROUND(E20*U20,2)</f>
        <v>0</v>
      </c>
      <c r="W20" s="159"/>
      <c r="X20" s="159" t="s">
        <v>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233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/>
      <c r="B21" s="157"/>
      <c r="C21" s="255" t="s">
        <v>237</v>
      </c>
      <c r="D21" s="256"/>
      <c r="E21" s="256"/>
      <c r="F21" s="256"/>
      <c r="G21" s="256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220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5" t="str">
        <f>C21</f>
        <v>Náklady zhotovitele, které vzniknou v souvislosti s povinnostmi zhotovitele při předání a převzetí díla.</v>
      </c>
      <c r="BB21" s="149"/>
      <c r="BC21" s="149"/>
      <c r="BD21" s="149"/>
      <c r="BE21" s="149"/>
      <c r="BF21" s="149"/>
      <c r="BG21" s="149"/>
      <c r="BH21" s="149"/>
    </row>
    <row r="22" spans="1:60" x14ac:dyDescent="0.25">
      <c r="A22" s="3"/>
      <c r="B22" s="4"/>
      <c r="C22" s="17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198</v>
      </c>
    </row>
    <row r="23" spans="1:60" x14ac:dyDescent="0.25">
      <c r="A23" s="152"/>
      <c r="B23" s="153" t="s">
        <v>29</v>
      </c>
      <c r="C23" s="180"/>
      <c r="D23" s="154"/>
      <c r="E23" s="155"/>
      <c r="F23" s="155"/>
      <c r="G23" s="176">
        <f>G8+G15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238</v>
      </c>
    </row>
    <row r="24" spans="1:60" x14ac:dyDescent="0.25">
      <c r="C24" s="181"/>
      <c r="D24" s="10"/>
      <c r="AG24" t="s">
        <v>239</v>
      </c>
    </row>
    <row r="25" spans="1:60" x14ac:dyDescent="0.25">
      <c r="D25" s="10"/>
    </row>
    <row r="26" spans="1:60" x14ac:dyDescent="0.25">
      <c r="D26" s="10"/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2zZVUmV4ya1mF25F4OaIF8XOPVBuaFAzwuYPrmU83+ZU6wkdKpR+GOmXssjZ/lIhlHzyKSgWncN9xGrzd9KDg==" saltValue="Cd+mICRELP8LywkDJI1x0w==" spinCount="100000" sheet="1"/>
  <mergeCells count="10">
    <mergeCell ref="C14:G14"/>
    <mergeCell ref="C17:G17"/>
    <mergeCell ref="C19:G19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6236-B5E1-4172-ABF1-59E42E0B8BF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58</v>
      </c>
      <c r="C4" s="261" t="s">
        <v>59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76</v>
      </c>
      <c r="C8" s="177" t="s">
        <v>77</v>
      </c>
      <c r="D8" s="164"/>
      <c r="E8" s="165"/>
      <c r="F8" s="166"/>
      <c r="G8" s="166">
        <f>SUMIF(AG9:AG25,"&lt;&gt;NOR",G9:G25)</f>
        <v>0</v>
      </c>
      <c r="H8" s="166"/>
      <c r="I8" s="166">
        <f>SUM(I9:I25)</f>
        <v>0</v>
      </c>
      <c r="J8" s="166"/>
      <c r="K8" s="166">
        <f>SUM(K9:K25)</f>
        <v>0</v>
      </c>
      <c r="L8" s="166"/>
      <c r="M8" s="166">
        <f>SUM(M9:M25)</f>
        <v>0</v>
      </c>
      <c r="N8" s="166"/>
      <c r="O8" s="166">
        <f>SUM(O9:O25)</f>
        <v>15.07</v>
      </c>
      <c r="P8" s="166"/>
      <c r="Q8" s="166">
        <f>SUM(Q9:Q25)</f>
        <v>0</v>
      </c>
      <c r="R8" s="166"/>
      <c r="S8" s="166"/>
      <c r="T8" s="167"/>
      <c r="U8" s="161"/>
      <c r="V8" s="161">
        <f>SUM(V9:V25)</f>
        <v>141.92999999999998</v>
      </c>
      <c r="W8" s="161"/>
      <c r="X8" s="161"/>
      <c r="AG8" t="s">
        <v>212</v>
      </c>
    </row>
    <row r="9" spans="1:60" outlineLevel="1" x14ac:dyDescent="0.25">
      <c r="A9" s="168">
        <v>1</v>
      </c>
      <c r="B9" s="169" t="s">
        <v>241</v>
      </c>
      <c r="C9" s="178" t="s">
        <v>242</v>
      </c>
      <c r="D9" s="170" t="s">
        <v>243</v>
      </c>
      <c r="E9" s="171">
        <v>12.42952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244</v>
      </c>
      <c r="S9" s="173" t="s">
        <v>216</v>
      </c>
      <c r="T9" s="174" t="s">
        <v>245</v>
      </c>
      <c r="U9" s="159">
        <v>4.7279999999999998</v>
      </c>
      <c r="V9" s="159">
        <f>ROUND(E9*U9,2)</f>
        <v>58.77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264" t="s">
        <v>248</v>
      </c>
      <c r="D10" s="265"/>
      <c r="E10" s="265"/>
      <c r="F10" s="265"/>
      <c r="G10" s="265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91" t="s">
        <v>250</v>
      </c>
      <c r="D11" s="182"/>
      <c r="E11" s="183">
        <v>2.6619999999999999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191" t="s">
        <v>252</v>
      </c>
      <c r="D12" s="182"/>
      <c r="E12" s="183">
        <v>9.7675199999999993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251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68">
        <v>2</v>
      </c>
      <c r="B13" s="169" t="s">
        <v>253</v>
      </c>
      <c r="C13" s="178" t="s">
        <v>254</v>
      </c>
      <c r="D13" s="170" t="s">
        <v>243</v>
      </c>
      <c r="E13" s="171">
        <v>12.43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 t="s">
        <v>244</v>
      </c>
      <c r="S13" s="173" t="s">
        <v>216</v>
      </c>
      <c r="T13" s="174" t="s">
        <v>245</v>
      </c>
      <c r="U13" s="159">
        <v>3.81</v>
      </c>
      <c r="V13" s="159">
        <f>ROUND(E13*U13,2)</f>
        <v>47.36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247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264" t="s">
        <v>255</v>
      </c>
      <c r="D14" s="265"/>
      <c r="E14" s="265"/>
      <c r="F14" s="265"/>
      <c r="G14" s="265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75" t="str">
        <f>C14</f>
        <v xml:space="preserve"> bez naložení, avšak s vyprázdněním nádoby na hromady nebo do dopravního prostředku, na každých třeba i započatých 3 m výšky,</v>
      </c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68">
        <v>3</v>
      </c>
      <c r="B15" s="169" t="s">
        <v>256</v>
      </c>
      <c r="C15" s="178" t="s">
        <v>257</v>
      </c>
      <c r="D15" s="170" t="s">
        <v>243</v>
      </c>
      <c r="E15" s="171">
        <v>12.43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 t="s">
        <v>244</v>
      </c>
      <c r="S15" s="173" t="s">
        <v>216</v>
      </c>
      <c r="T15" s="174" t="s">
        <v>245</v>
      </c>
      <c r="U15" s="159">
        <v>1.0999999999999999E-2</v>
      </c>
      <c r="V15" s="159">
        <f>ROUND(E15*U15,2)</f>
        <v>0.14000000000000001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247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264" t="s">
        <v>258</v>
      </c>
      <c r="D16" s="265"/>
      <c r="E16" s="265"/>
      <c r="F16" s="265"/>
      <c r="G16" s="265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68">
        <v>4</v>
      </c>
      <c r="B17" s="169" t="s">
        <v>259</v>
      </c>
      <c r="C17" s="178" t="s">
        <v>260</v>
      </c>
      <c r="D17" s="170" t="s">
        <v>243</v>
      </c>
      <c r="E17" s="171">
        <v>12.43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244</v>
      </c>
      <c r="S17" s="173" t="s">
        <v>216</v>
      </c>
      <c r="T17" s="174" t="s">
        <v>245</v>
      </c>
      <c r="U17" s="159">
        <v>0.66800000000000004</v>
      </c>
      <c r="V17" s="159">
        <f>ROUND(E17*U17,2)</f>
        <v>8.3000000000000007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247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264" t="s">
        <v>261</v>
      </c>
      <c r="D18" s="265"/>
      <c r="E18" s="265"/>
      <c r="F18" s="265"/>
      <c r="G18" s="265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0.399999999999999" outlineLevel="1" x14ac:dyDescent="0.25">
      <c r="A19" s="184">
        <v>5</v>
      </c>
      <c r="B19" s="185" t="s">
        <v>262</v>
      </c>
      <c r="C19" s="192" t="s">
        <v>263</v>
      </c>
      <c r="D19" s="186" t="s">
        <v>243</v>
      </c>
      <c r="E19" s="187">
        <v>12.43</v>
      </c>
      <c r="F19" s="188"/>
      <c r="G19" s="189">
        <f>ROUND(E19*F19,2)</f>
        <v>0</v>
      </c>
      <c r="H19" s="188"/>
      <c r="I19" s="189">
        <f>ROUND(E19*H19,2)</f>
        <v>0</v>
      </c>
      <c r="J19" s="188"/>
      <c r="K19" s="189">
        <f>ROUND(E19*J19,2)</f>
        <v>0</v>
      </c>
      <c r="L19" s="189">
        <v>21</v>
      </c>
      <c r="M19" s="189">
        <f>G19*(1+L19/100)</f>
        <v>0</v>
      </c>
      <c r="N19" s="189">
        <v>0</v>
      </c>
      <c r="O19" s="189">
        <f>ROUND(E19*N19,2)</f>
        <v>0</v>
      </c>
      <c r="P19" s="189">
        <v>0</v>
      </c>
      <c r="Q19" s="189">
        <f>ROUND(E19*P19,2)</f>
        <v>0</v>
      </c>
      <c r="R19" s="189" t="s">
        <v>244</v>
      </c>
      <c r="S19" s="189" t="s">
        <v>216</v>
      </c>
      <c r="T19" s="190" t="s">
        <v>245</v>
      </c>
      <c r="U19" s="159">
        <v>0.65200000000000002</v>
      </c>
      <c r="V19" s="159">
        <f>ROUND(E19*U19,2)</f>
        <v>8.1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247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68">
        <v>6</v>
      </c>
      <c r="B20" s="169" t="s">
        <v>264</v>
      </c>
      <c r="C20" s="178" t="s">
        <v>265</v>
      </c>
      <c r="D20" s="170" t="s">
        <v>243</v>
      </c>
      <c r="E20" s="171">
        <v>8.7750000000000004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 t="s">
        <v>244</v>
      </c>
      <c r="S20" s="173" t="s">
        <v>216</v>
      </c>
      <c r="T20" s="174" t="s">
        <v>245</v>
      </c>
      <c r="U20" s="159">
        <v>2.1949999999999998</v>
      </c>
      <c r="V20" s="159">
        <f>ROUND(E20*U20,2)</f>
        <v>19.260000000000002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247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/>
      <c r="B21" s="157"/>
      <c r="C21" s="264" t="s">
        <v>266</v>
      </c>
      <c r="D21" s="265"/>
      <c r="E21" s="265"/>
      <c r="F21" s="265"/>
      <c r="G21" s="265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5" t="str">
        <f>C21</f>
        <v>sypaninou z vhodných hornin tř. 1 - 4 nebo materiálem, uloženým ve vzdálenosti do 30 m od vnějšího kraje objektu, pro jakoukoliv míru zhutnění,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191" t="s">
        <v>267</v>
      </c>
      <c r="D22" s="182"/>
      <c r="E22" s="183">
        <v>8.7750000000000004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251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4">
        <v>7</v>
      </c>
      <c r="B23" s="185" t="s">
        <v>268</v>
      </c>
      <c r="C23" s="192" t="s">
        <v>269</v>
      </c>
      <c r="D23" s="186" t="s">
        <v>243</v>
      </c>
      <c r="E23" s="187">
        <v>12.43</v>
      </c>
      <c r="F23" s="188"/>
      <c r="G23" s="189">
        <f>ROUND(E23*F23,2)</f>
        <v>0</v>
      </c>
      <c r="H23" s="188"/>
      <c r="I23" s="189">
        <f>ROUND(E23*H23,2)</f>
        <v>0</v>
      </c>
      <c r="J23" s="188"/>
      <c r="K23" s="189">
        <f>ROUND(E23*J23,2)</f>
        <v>0</v>
      </c>
      <c r="L23" s="189">
        <v>21</v>
      </c>
      <c r="M23" s="189">
        <f>G23*(1+L23/100)</f>
        <v>0</v>
      </c>
      <c r="N23" s="189">
        <v>0</v>
      </c>
      <c r="O23" s="189">
        <f>ROUND(E23*N23,2)</f>
        <v>0</v>
      </c>
      <c r="P23" s="189">
        <v>0</v>
      </c>
      <c r="Q23" s="189">
        <f>ROUND(E23*P23,2)</f>
        <v>0</v>
      </c>
      <c r="R23" s="189" t="s">
        <v>244</v>
      </c>
      <c r="S23" s="189" t="s">
        <v>216</v>
      </c>
      <c r="T23" s="190" t="s">
        <v>245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247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68">
        <v>8</v>
      </c>
      <c r="B24" s="169" t="s">
        <v>270</v>
      </c>
      <c r="C24" s="178" t="s">
        <v>271</v>
      </c>
      <c r="D24" s="170" t="s">
        <v>272</v>
      </c>
      <c r="E24" s="171">
        <v>15.06668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1</v>
      </c>
      <c r="O24" s="173">
        <f>ROUND(E24*N24,2)</f>
        <v>15.07</v>
      </c>
      <c r="P24" s="173">
        <v>0</v>
      </c>
      <c r="Q24" s="173">
        <f>ROUND(E24*P24,2)</f>
        <v>0</v>
      </c>
      <c r="R24" s="173" t="s">
        <v>273</v>
      </c>
      <c r="S24" s="173" t="s">
        <v>216</v>
      </c>
      <c r="T24" s="174" t="s">
        <v>245</v>
      </c>
      <c r="U24" s="159">
        <v>0</v>
      </c>
      <c r="V24" s="159">
        <f>ROUND(E24*U24,2)</f>
        <v>0</v>
      </c>
      <c r="W24" s="159"/>
      <c r="X24" s="159" t="s">
        <v>274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275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191" t="s">
        <v>276</v>
      </c>
      <c r="D25" s="182"/>
      <c r="E25" s="183">
        <v>15.06668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251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5">
      <c r="A26" s="162" t="s">
        <v>211</v>
      </c>
      <c r="B26" s="163" t="s">
        <v>78</v>
      </c>
      <c r="C26" s="177" t="s">
        <v>79</v>
      </c>
      <c r="D26" s="164"/>
      <c r="E26" s="165"/>
      <c r="F26" s="166"/>
      <c r="G26" s="166">
        <f>SUMIF(AG27:AG53,"&lt;&gt;NOR",G27:G53)</f>
        <v>0</v>
      </c>
      <c r="H26" s="166"/>
      <c r="I26" s="166">
        <f>SUM(I27:I53)</f>
        <v>0</v>
      </c>
      <c r="J26" s="166"/>
      <c r="K26" s="166">
        <f>SUM(K27:K53)</f>
        <v>0</v>
      </c>
      <c r="L26" s="166"/>
      <c r="M26" s="166">
        <f>SUM(M27:M53)</f>
        <v>0</v>
      </c>
      <c r="N26" s="166"/>
      <c r="O26" s="166">
        <f>SUM(O27:O53)</f>
        <v>28.96</v>
      </c>
      <c r="P26" s="166"/>
      <c r="Q26" s="166">
        <f>SUM(Q27:Q53)</f>
        <v>0</v>
      </c>
      <c r="R26" s="166"/>
      <c r="S26" s="166"/>
      <c r="T26" s="167"/>
      <c r="U26" s="161"/>
      <c r="V26" s="161">
        <f>SUM(V27:V53)</f>
        <v>52.32</v>
      </c>
      <c r="W26" s="161"/>
      <c r="X26" s="161"/>
      <c r="AG26" t="s">
        <v>212</v>
      </c>
    </row>
    <row r="27" spans="1:60" outlineLevel="1" x14ac:dyDescent="0.25">
      <c r="A27" s="168">
        <v>9</v>
      </c>
      <c r="B27" s="169" t="s">
        <v>277</v>
      </c>
      <c r="C27" s="178" t="s">
        <v>278</v>
      </c>
      <c r="D27" s="170" t="s">
        <v>243</v>
      </c>
      <c r="E27" s="171">
        <v>0.59119999999999995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2.16</v>
      </c>
      <c r="O27" s="173">
        <f>ROUND(E27*N27,2)</f>
        <v>1.28</v>
      </c>
      <c r="P27" s="173">
        <v>0</v>
      </c>
      <c r="Q27" s="173">
        <f>ROUND(E27*P27,2)</f>
        <v>0</v>
      </c>
      <c r="R27" s="173" t="s">
        <v>279</v>
      </c>
      <c r="S27" s="173" t="s">
        <v>216</v>
      </c>
      <c r="T27" s="174" t="s">
        <v>245</v>
      </c>
      <c r="U27" s="159">
        <v>1.085</v>
      </c>
      <c r="V27" s="159">
        <f>ROUND(E27*U27,2)</f>
        <v>0.64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247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91" t="s">
        <v>280</v>
      </c>
      <c r="D28" s="182"/>
      <c r="E28" s="183">
        <v>0.24199999999999999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251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191" t="s">
        <v>281</v>
      </c>
      <c r="D29" s="182"/>
      <c r="E29" s="183">
        <v>0.34920000000000001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251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68">
        <v>10</v>
      </c>
      <c r="B30" s="169" t="s">
        <v>282</v>
      </c>
      <c r="C30" s="178" t="s">
        <v>283</v>
      </c>
      <c r="D30" s="170" t="s">
        <v>284</v>
      </c>
      <c r="E30" s="171">
        <v>6.27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0.38500000000000001</v>
      </c>
      <c r="O30" s="173">
        <f>ROUND(E30*N30,2)</f>
        <v>2.41</v>
      </c>
      <c r="P30" s="173">
        <v>0</v>
      </c>
      <c r="Q30" s="173">
        <f>ROUND(E30*P30,2)</f>
        <v>0</v>
      </c>
      <c r="R30" s="173" t="s">
        <v>285</v>
      </c>
      <c r="S30" s="173" t="s">
        <v>216</v>
      </c>
      <c r="T30" s="174" t="s">
        <v>245</v>
      </c>
      <c r="U30" s="159">
        <v>0.8</v>
      </c>
      <c r="V30" s="159">
        <f>ROUND(E30*U30,2)</f>
        <v>5.0199999999999996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247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6"/>
      <c r="B31" s="157"/>
      <c r="C31" s="264" t="s">
        <v>286</v>
      </c>
      <c r="D31" s="265"/>
      <c r="E31" s="265"/>
      <c r="F31" s="265"/>
      <c r="G31" s="265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249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191" t="s">
        <v>287</v>
      </c>
      <c r="D32" s="182"/>
      <c r="E32" s="183">
        <v>6.27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251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68">
        <v>11</v>
      </c>
      <c r="B33" s="169" t="s">
        <v>288</v>
      </c>
      <c r="C33" s="178" t="s">
        <v>289</v>
      </c>
      <c r="D33" s="170" t="s">
        <v>284</v>
      </c>
      <c r="E33" s="171">
        <v>5.61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0.6</v>
      </c>
      <c r="O33" s="173">
        <f>ROUND(E33*N33,2)</f>
        <v>3.37</v>
      </c>
      <c r="P33" s="173">
        <v>0</v>
      </c>
      <c r="Q33" s="173">
        <f>ROUND(E33*P33,2)</f>
        <v>0</v>
      </c>
      <c r="R33" s="173" t="s">
        <v>285</v>
      </c>
      <c r="S33" s="173" t="s">
        <v>216</v>
      </c>
      <c r="T33" s="174" t="s">
        <v>245</v>
      </c>
      <c r="U33" s="159">
        <v>1</v>
      </c>
      <c r="V33" s="159">
        <f>ROUND(E33*U33,2)</f>
        <v>5.61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247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264" t="s">
        <v>286</v>
      </c>
      <c r="D34" s="265"/>
      <c r="E34" s="265"/>
      <c r="F34" s="265"/>
      <c r="G34" s="265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249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56"/>
      <c r="B35" s="157"/>
      <c r="C35" s="191" t="s">
        <v>290</v>
      </c>
      <c r="D35" s="182"/>
      <c r="E35" s="183">
        <v>5.61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251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68">
        <v>12</v>
      </c>
      <c r="B36" s="169" t="s">
        <v>291</v>
      </c>
      <c r="C36" s="178" t="s">
        <v>292</v>
      </c>
      <c r="D36" s="170" t="s">
        <v>284</v>
      </c>
      <c r="E36" s="171">
        <v>5.85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1.175</v>
      </c>
      <c r="O36" s="173">
        <f>ROUND(E36*N36,2)</f>
        <v>6.87</v>
      </c>
      <c r="P36" s="173">
        <v>0</v>
      </c>
      <c r="Q36" s="173">
        <f>ROUND(E36*P36,2)</f>
        <v>0</v>
      </c>
      <c r="R36" s="173" t="s">
        <v>285</v>
      </c>
      <c r="S36" s="173" t="s">
        <v>216</v>
      </c>
      <c r="T36" s="174" t="s">
        <v>245</v>
      </c>
      <c r="U36" s="159">
        <v>1.23</v>
      </c>
      <c r="V36" s="159">
        <f>ROUND(E36*U36,2)</f>
        <v>7.2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264" t="s">
        <v>286</v>
      </c>
      <c r="D37" s="265"/>
      <c r="E37" s="265"/>
      <c r="F37" s="265"/>
      <c r="G37" s="265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249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56"/>
      <c r="B38" s="157"/>
      <c r="C38" s="191" t="s">
        <v>293</v>
      </c>
      <c r="D38" s="182"/>
      <c r="E38" s="183">
        <v>5.85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251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68">
        <v>13</v>
      </c>
      <c r="B39" s="169" t="s">
        <v>294</v>
      </c>
      <c r="C39" s="178" t="s">
        <v>295</v>
      </c>
      <c r="D39" s="170" t="s">
        <v>243</v>
      </c>
      <c r="E39" s="171">
        <v>5.7103999999999999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2.5249999999999999</v>
      </c>
      <c r="O39" s="173">
        <f>ROUND(E39*N39,2)</f>
        <v>14.42</v>
      </c>
      <c r="P39" s="173">
        <v>0</v>
      </c>
      <c r="Q39" s="173">
        <f>ROUND(E39*P39,2)</f>
        <v>0</v>
      </c>
      <c r="R39" s="173" t="s">
        <v>285</v>
      </c>
      <c r="S39" s="173" t="s">
        <v>216</v>
      </c>
      <c r="T39" s="174" t="s">
        <v>245</v>
      </c>
      <c r="U39" s="159">
        <v>0.47699999999999998</v>
      </c>
      <c r="V39" s="159">
        <f>ROUND(E39*U39,2)</f>
        <v>2.72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247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56"/>
      <c r="B40" s="157"/>
      <c r="C40" s="255" t="s">
        <v>296</v>
      </c>
      <c r="D40" s="256"/>
      <c r="E40" s="256"/>
      <c r="F40" s="256"/>
      <c r="G40" s="256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220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191" t="s">
        <v>297</v>
      </c>
      <c r="D41" s="182"/>
      <c r="E41" s="183">
        <v>2.42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251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191" t="s">
        <v>298</v>
      </c>
      <c r="D42" s="182"/>
      <c r="E42" s="183">
        <v>3.2904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251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68">
        <v>14</v>
      </c>
      <c r="B43" s="169" t="s">
        <v>299</v>
      </c>
      <c r="C43" s="178" t="s">
        <v>300</v>
      </c>
      <c r="D43" s="170" t="s">
        <v>284</v>
      </c>
      <c r="E43" s="171">
        <v>14.9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3.916E-2</v>
      </c>
      <c r="O43" s="173">
        <f>ROUND(E43*N43,2)</f>
        <v>0.57999999999999996</v>
      </c>
      <c r="P43" s="173">
        <v>0</v>
      </c>
      <c r="Q43" s="173">
        <f>ROUND(E43*P43,2)</f>
        <v>0</v>
      </c>
      <c r="R43" s="173" t="s">
        <v>285</v>
      </c>
      <c r="S43" s="173" t="s">
        <v>216</v>
      </c>
      <c r="T43" s="174" t="s">
        <v>245</v>
      </c>
      <c r="U43" s="159">
        <v>1.05</v>
      </c>
      <c r="V43" s="159">
        <f>ROUND(E43*U43,2)</f>
        <v>15.65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247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1" outlineLevel="1" x14ac:dyDescent="0.25">
      <c r="A44" s="156"/>
      <c r="B44" s="157"/>
      <c r="C44" s="264" t="s">
        <v>301</v>
      </c>
      <c r="D44" s="265"/>
      <c r="E44" s="265"/>
      <c r="F44" s="265"/>
      <c r="G44" s="265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75" t="str">
        <f>C44</f>
        <v>svislé nebo šikmé (odkloněné), půdorysně přímé nebo zalomené, stěn základových pasů ve volných nebo zapažených jámách, rýhách, šachtách, včetně případných vzpěr,</v>
      </c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191" t="s">
        <v>302</v>
      </c>
      <c r="D45" s="182"/>
      <c r="E45" s="183">
        <v>12.1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251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56"/>
      <c r="B46" s="157"/>
      <c r="C46" s="191" t="s">
        <v>303</v>
      </c>
      <c r="D46" s="182"/>
      <c r="E46" s="183">
        <v>2.8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251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68">
        <v>15</v>
      </c>
      <c r="B47" s="169" t="s">
        <v>304</v>
      </c>
      <c r="C47" s="178" t="s">
        <v>305</v>
      </c>
      <c r="D47" s="170" t="s">
        <v>284</v>
      </c>
      <c r="E47" s="171">
        <v>14.9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 t="s">
        <v>285</v>
      </c>
      <c r="S47" s="173" t="s">
        <v>216</v>
      </c>
      <c r="T47" s="174" t="s">
        <v>245</v>
      </c>
      <c r="U47" s="159">
        <v>0.32</v>
      </c>
      <c r="V47" s="159">
        <f>ROUND(E47*U47,2)</f>
        <v>4.7699999999999996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1" outlineLevel="1" x14ac:dyDescent="0.25">
      <c r="A48" s="156"/>
      <c r="B48" s="157"/>
      <c r="C48" s="264" t="s">
        <v>301</v>
      </c>
      <c r="D48" s="265"/>
      <c r="E48" s="265"/>
      <c r="F48" s="265"/>
      <c r="G48" s="26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249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75" t="str">
        <f>C48</f>
        <v>svislé nebo šikmé (odkloněné), půdorysně přímé nebo zalomené, stěn základových pasů ve volných nebo zapažených jámách, rýhách, šachtách, včetně případných vzpěr,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56"/>
      <c r="B49" s="157"/>
      <c r="C49" s="266" t="s">
        <v>306</v>
      </c>
      <c r="D49" s="267"/>
      <c r="E49" s="267"/>
      <c r="F49" s="267"/>
      <c r="G49" s="267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220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68">
        <v>16</v>
      </c>
      <c r="B50" s="169" t="s">
        <v>307</v>
      </c>
      <c r="C50" s="178" t="s">
        <v>308</v>
      </c>
      <c r="D50" s="170" t="s">
        <v>272</v>
      </c>
      <c r="E50" s="171">
        <v>1.536E-2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1.0211600000000001</v>
      </c>
      <c r="O50" s="173">
        <f>ROUND(E50*N50,2)</f>
        <v>0.02</v>
      </c>
      <c r="P50" s="173">
        <v>0</v>
      </c>
      <c r="Q50" s="173">
        <f>ROUND(E50*P50,2)</f>
        <v>0</v>
      </c>
      <c r="R50" s="173" t="s">
        <v>285</v>
      </c>
      <c r="S50" s="173" t="s">
        <v>216</v>
      </c>
      <c r="T50" s="174" t="s">
        <v>245</v>
      </c>
      <c r="U50" s="159">
        <v>23.530999999999999</v>
      </c>
      <c r="V50" s="159">
        <f>ROUND(E50*U50,2)</f>
        <v>0.36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56"/>
      <c r="B51" s="157"/>
      <c r="C51" s="191" t="s">
        <v>309</v>
      </c>
      <c r="D51" s="182"/>
      <c r="E51" s="183">
        <v>1.536E-2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251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0.399999999999999" outlineLevel="1" x14ac:dyDescent="0.25">
      <c r="A52" s="168">
        <v>17</v>
      </c>
      <c r="B52" s="169" t="s">
        <v>310</v>
      </c>
      <c r="C52" s="178" t="s">
        <v>311</v>
      </c>
      <c r="D52" s="170" t="s">
        <v>312</v>
      </c>
      <c r="E52" s="171">
        <v>9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1.1800000000000001E-3</v>
      </c>
      <c r="O52" s="173">
        <f>ROUND(E52*N52,2)</f>
        <v>0.01</v>
      </c>
      <c r="P52" s="173">
        <v>0</v>
      </c>
      <c r="Q52" s="173">
        <f>ROUND(E52*P52,2)</f>
        <v>0</v>
      </c>
      <c r="R52" s="173" t="s">
        <v>313</v>
      </c>
      <c r="S52" s="173" t="s">
        <v>216</v>
      </c>
      <c r="T52" s="174" t="s">
        <v>245</v>
      </c>
      <c r="U52" s="159">
        <v>1.1499999999999999</v>
      </c>
      <c r="V52" s="159">
        <f>ROUND(E52*U52,2)</f>
        <v>10.35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247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56"/>
      <c r="B53" s="157"/>
      <c r="C53" s="191" t="s">
        <v>314</v>
      </c>
      <c r="D53" s="182"/>
      <c r="E53" s="183">
        <v>9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251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5">
      <c r="A54" s="162" t="s">
        <v>211</v>
      </c>
      <c r="B54" s="163" t="s">
        <v>80</v>
      </c>
      <c r="C54" s="177" t="s">
        <v>81</v>
      </c>
      <c r="D54" s="164"/>
      <c r="E54" s="165"/>
      <c r="F54" s="166"/>
      <c r="G54" s="166">
        <f>SUMIF(AG55:AG105,"&lt;&gt;NOR",G55:G105)</f>
        <v>0</v>
      </c>
      <c r="H54" s="166"/>
      <c r="I54" s="166">
        <f>SUM(I55:I105)</f>
        <v>0</v>
      </c>
      <c r="J54" s="166"/>
      <c r="K54" s="166">
        <f>SUM(K55:K105)</f>
        <v>0</v>
      </c>
      <c r="L54" s="166"/>
      <c r="M54" s="166">
        <f>SUM(M55:M105)</f>
        <v>0</v>
      </c>
      <c r="N54" s="166"/>
      <c r="O54" s="166">
        <f>SUM(O55:O105)</f>
        <v>41.089999999999996</v>
      </c>
      <c r="P54" s="166"/>
      <c r="Q54" s="166">
        <f>SUM(Q55:Q105)</f>
        <v>0</v>
      </c>
      <c r="R54" s="166"/>
      <c r="S54" s="166"/>
      <c r="T54" s="167"/>
      <c r="U54" s="161"/>
      <c r="V54" s="161">
        <f>SUM(V55:V105)</f>
        <v>174.62999999999997</v>
      </c>
      <c r="W54" s="161"/>
      <c r="X54" s="161"/>
      <c r="AG54" t="s">
        <v>212</v>
      </c>
    </row>
    <row r="55" spans="1:60" outlineLevel="1" x14ac:dyDescent="0.25">
      <c r="A55" s="168">
        <v>18</v>
      </c>
      <c r="B55" s="169" t="s">
        <v>315</v>
      </c>
      <c r="C55" s="178" t="s">
        <v>316</v>
      </c>
      <c r="D55" s="170" t="s">
        <v>243</v>
      </c>
      <c r="E55" s="171">
        <v>0.86250000000000004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0.58069999999999999</v>
      </c>
      <c r="O55" s="173">
        <f>ROUND(E55*N55,2)</f>
        <v>0.5</v>
      </c>
      <c r="P55" s="173">
        <v>0</v>
      </c>
      <c r="Q55" s="173">
        <f>ROUND(E55*P55,2)</f>
        <v>0</v>
      </c>
      <c r="R55" s="173" t="s">
        <v>313</v>
      </c>
      <c r="S55" s="173" t="s">
        <v>216</v>
      </c>
      <c r="T55" s="174" t="s">
        <v>245</v>
      </c>
      <c r="U55" s="159">
        <v>6.1074200000000003</v>
      </c>
      <c r="V55" s="159">
        <f>ROUND(E55*U55,2)</f>
        <v>5.27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247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6"/>
      <c r="B56" s="157"/>
      <c r="C56" s="264" t="s">
        <v>317</v>
      </c>
      <c r="D56" s="265"/>
      <c r="E56" s="265"/>
      <c r="F56" s="265"/>
      <c r="G56" s="265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249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56"/>
      <c r="B57" s="157"/>
      <c r="C57" s="191" t="s">
        <v>318</v>
      </c>
      <c r="D57" s="182"/>
      <c r="E57" s="183">
        <v>0.86250000000000004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251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30.6" outlineLevel="1" x14ac:dyDescent="0.25">
      <c r="A58" s="168">
        <v>19</v>
      </c>
      <c r="B58" s="169" t="s">
        <v>319</v>
      </c>
      <c r="C58" s="178" t="s">
        <v>320</v>
      </c>
      <c r="D58" s="170" t="s">
        <v>284</v>
      </c>
      <c r="E58" s="171">
        <v>28.037500000000001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0.26335999999999998</v>
      </c>
      <c r="O58" s="173">
        <f>ROUND(E58*N58,2)</f>
        <v>7.38</v>
      </c>
      <c r="P58" s="173">
        <v>0</v>
      </c>
      <c r="Q58" s="173">
        <f>ROUND(E58*P58,2)</f>
        <v>0</v>
      </c>
      <c r="R58" s="173" t="s">
        <v>285</v>
      </c>
      <c r="S58" s="173" t="s">
        <v>216</v>
      </c>
      <c r="T58" s="174" t="s">
        <v>245</v>
      </c>
      <c r="U58" s="159">
        <v>0.74</v>
      </c>
      <c r="V58" s="159">
        <f>ROUND(E58*U58,2)</f>
        <v>20.75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247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191" t="s">
        <v>321</v>
      </c>
      <c r="D59" s="182"/>
      <c r="E59" s="183">
        <v>14.9125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251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6"/>
      <c r="B60" s="157"/>
      <c r="C60" s="191" t="s">
        <v>322</v>
      </c>
      <c r="D60" s="182"/>
      <c r="E60" s="183">
        <v>13.125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251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30.6" outlineLevel="1" x14ac:dyDescent="0.25">
      <c r="A61" s="168">
        <v>20</v>
      </c>
      <c r="B61" s="169" t="s">
        <v>323</v>
      </c>
      <c r="C61" s="178" t="s">
        <v>324</v>
      </c>
      <c r="D61" s="170" t="s">
        <v>284</v>
      </c>
      <c r="E61" s="171">
        <v>57.375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0.34197</v>
      </c>
      <c r="O61" s="173">
        <f>ROUND(E61*N61,2)</f>
        <v>19.62</v>
      </c>
      <c r="P61" s="173">
        <v>0</v>
      </c>
      <c r="Q61" s="173">
        <f>ROUND(E61*P61,2)</f>
        <v>0</v>
      </c>
      <c r="R61" s="173" t="s">
        <v>285</v>
      </c>
      <c r="S61" s="173" t="s">
        <v>216</v>
      </c>
      <c r="T61" s="174" t="s">
        <v>245</v>
      </c>
      <c r="U61" s="159">
        <v>1.0604</v>
      </c>
      <c r="V61" s="159">
        <f>ROUND(E61*U61,2)</f>
        <v>60.84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247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191" t="s">
        <v>325</v>
      </c>
      <c r="D62" s="182"/>
      <c r="E62" s="183">
        <v>57.375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251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0.399999999999999" outlineLevel="1" x14ac:dyDescent="0.25">
      <c r="A63" s="168">
        <v>21</v>
      </c>
      <c r="B63" s="169" t="s">
        <v>326</v>
      </c>
      <c r="C63" s="178" t="s">
        <v>327</v>
      </c>
      <c r="D63" s="170" t="s">
        <v>284</v>
      </c>
      <c r="E63" s="171">
        <v>24.35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3">
        <v>0.21631</v>
      </c>
      <c r="O63" s="173">
        <f>ROUND(E63*N63,2)</f>
        <v>5.27</v>
      </c>
      <c r="P63" s="173">
        <v>0</v>
      </c>
      <c r="Q63" s="173">
        <f>ROUND(E63*P63,2)</f>
        <v>0</v>
      </c>
      <c r="R63" s="173" t="s">
        <v>285</v>
      </c>
      <c r="S63" s="173" t="s">
        <v>216</v>
      </c>
      <c r="T63" s="174" t="s">
        <v>245</v>
      </c>
      <c r="U63" s="159">
        <v>0.85780000000000001</v>
      </c>
      <c r="V63" s="159">
        <f>ROUND(E63*U63,2)</f>
        <v>20.89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247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56"/>
      <c r="B64" s="157"/>
      <c r="C64" s="191" t="s">
        <v>328</v>
      </c>
      <c r="D64" s="182"/>
      <c r="E64" s="183">
        <v>13.955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251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56"/>
      <c r="B65" s="157"/>
      <c r="C65" s="191" t="s">
        <v>329</v>
      </c>
      <c r="D65" s="182"/>
      <c r="E65" s="183">
        <v>10.395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251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68">
        <v>22</v>
      </c>
      <c r="B66" s="169" t="s">
        <v>330</v>
      </c>
      <c r="C66" s="178" t="s">
        <v>331</v>
      </c>
      <c r="D66" s="170" t="s">
        <v>284</v>
      </c>
      <c r="E66" s="171">
        <v>1.08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0.28294999999999998</v>
      </c>
      <c r="O66" s="173">
        <f>ROUND(E66*N66,2)</f>
        <v>0.31</v>
      </c>
      <c r="P66" s="173">
        <v>0</v>
      </c>
      <c r="Q66" s="173">
        <f>ROUND(E66*P66,2)</f>
        <v>0</v>
      </c>
      <c r="R66" s="173" t="s">
        <v>285</v>
      </c>
      <c r="S66" s="173" t="s">
        <v>216</v>
      </c>
      <c r="T66" s="174" t="s">
        <v>245</v>
      </c>
      <c r="U66" s="159">
        <v>2.8460000000000001</v>
      </c>
      <c r="V66" s="159">
        <f>ROUND(E66*U66,2)</f>
        <v>3.07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247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264" t="s">
        <v>332</v>
      </c>
      <c r="D67" s="265"/>
      <c r="E67" s="265"/>
      <c r="F67" s="265"/>
      <c r="G67" s="265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249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75" t="str">
        <f>C67</f>
        <v>C 12/15 až C 16/20 s případnou konstrukční obvodovou výztuží včetně bednění, s potěrem nebo s povrchem vyhlazeným ve spádu k okrajům,</v>
      </c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56"/>
      <c r="B68" s="157"/>
      <c r="C68" s="191" t="s">
        <v>333</v>
      </c>
      <c r="D68" s="182"/>
      <c r="E68" s="183">
        <v>1.08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251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84">
        <v>23</v>
      </c>
      <c r="B69" s="185" t="s">
        <v>334</v>
      </c>
      <c r="C69" s="192" t="s">
        <v>335</v>
      </c>
      <c r="D69" s="186" t="s">
        <v>336</v>
      </c>
      <c r="E69" s="187">
        <v>3</v>
      </c>
      <c r="F69" s="188"/>
      <c r="G69" s="189">
        <f>ROUND(E69*F69,2)</f>
        <v>0</v>
      </c>
      <c r="H69" s="188"/>
      <c r="I69" s="189">
        <f>ROUND(E69*H69,2)</f>
        <v>0</v>
      </c>
      <c r="J69" s="188"/>
      <c r="K69" s="189">
        <f>ROUND(E69*J69,2)</f>
        <v>0</v>
      </c>
      <c r="L69" s="189">
        <v>21</v>
      </c>
      <c r="M69" s="189">
        <f>G69*(1+L69/100)</f>
        <v>0</v>
      </c>
      <c r="N69" s="189">
        <v>7.1300000000000001E-3</v>
      </c>
      <c r="O69" s="189">
        <f>ROUND(E69*N69,2)</f>
        <v>0.02</v>
      </c>
      <c r="P69" s="189">
        <v>0</v>
      </c>
      <c r="Q69" s="189">
        <f>ROUND(E69*P69,2)</f>
        <v>0</v>
      </c>
      <c r="R69" s="189"/>
      <c r="S69" s="189" t="s">
        <v>216</v>
      </c>
      <c r="T69" s="190" t="s">
        <v>245</v>
      </c>
      <c r="U69" s="159">
        <v>0.24199999999999999</v>
      </c>
      <c r="V69" s="159">
        <f>ROUND(E69*U69,2)</f>
        <v>0.73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247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68">
        <v>24</v>
      </c>
      <c r="B70" s="169" t="s">
        <v>337</v>
      </c>
      <c r="C70" s="178" t="s">
        <v>338</v>
      </c>
      <c r="D70" s="170" t="s">
        <v>336</v>
      </c>
      <c r="E70" s="171">
        <v>1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3.0339999999999999E-2</v>
      </c>
      <c r="O70" s="173">
        <f>ROUND(E70*N70,2)</f>
        <v>0.03</v>
      </c>
      <c r="P70" s="173">
        <v>0</v>
      </c>
      <c r="Q70" s="173">
        <f>ROUND(E70*P70,2)</f>
        <v>0</v>
      </c>
      <c r="R70" s="173" t="s">
        <v>285</v>
      </c>
      <c r="S70" s="173" t="s">
        <v>216</v>
      </c>
      <c r="T70" s="174" t="s">
        <v>245</v>
      </c>
      <c r="U70" s="159">
        <v>0.32250000000000001</v>
      </c>
      <c r="V70" s="159">
        <f>ROUND(E70*U70,2)</f>
        <v>0.32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247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255" t="s">
        <v>339</v>
      </c>
      <c r="D71" s="256"/>
      <c r="E71" s="256"/>
      <c r="F71" s="256"/>
      <c r="G71" s="256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220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68">
        <v>25</v>
      </c>
      <c r="B72" s="169" t="s">
        <v>340</v>
      </c>
      <c r="C72" s="178" t="s">
        <v>341</v>
      </c>
      <c r="D72" s="170" t="s">
        <v>336</v>
      </c>
      <c r="E72" s="171">
        <v>1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3.4930000000000003E-2</v>
      </c>
      <c r="O72" s="173">
        <f>ROUND(E72*N72,2)</f>
        <v>0.03</v>
      </c>
      <c r="P72" s="173">
        <v>0</v>
      </c>
      <c r="Q72" s="173">
        <f>ROUND(E72*P72,2)</f>
        <v>0</v>
      </c>
      <c r="R72" s="173" t="s">
        <v>285</v>
      </c>
      <c r="S72" s="173" t="s">
        <v>216</v>
      </c>
      <c r="T72" s="174" t="s">
        <v>245</v>
      </c>
      <c r="U72" s="159">
        <v>0.33750000000000002</v>
      </c>
      <c r="V72" s="159">
        <f>ROUND(E72*U72,2)</f>
        <v>0.34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247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/>
      <c r="B73" s="157"/>
      <c r="C73" s="255" t="s">
        <v>339</v>
      </c>
      <c r="D73" s="256"/>
      <c r="E73" s="256"/>
      <c r="F73" s="256"/>
      <c r="G73" s="256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220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68">
        <v>26</v>
      </c>
      <c r="B74" s="169" t="s">
        <v>342</v>
      </c>
      <c r="C74" s="178" t="s">
        <v>343</v>
      </c>
      <c r="D74" s="170" t="s">
        <v>336</v>
      </c>
      <c r="E74" s="171">
        <v>4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5.4219999999999997E-2</v>
      </c>
      <c r="O74" s="173">
        <f>ROUND(E74*N74,2)</f>
        <v>0.22</v>
      </c>
      <c r="P74" s="173">
        <v>0</v>
      </c>
      <c r="Q74" s="173">
        <f>ROUND(E74*P74,2)</f>
        <v>0</v>
      </c>
      <c r="R74" s="173" t="s">
        <v>285</v>
      </c>
      <c r="S74" s="173" t="s">
        <v>216</v>
      </c>
      <c r="T74" s="174" t="s">
        <v>245</v>
      </c>
      <c r="U74" s="159">
        <v>0.26</v>
      </c>
      <c r="V74" s="159">
        <f>ROUND(E74*U74,2)</f>
        <v>1.04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247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56"/>
      <c r="B75" s="157"/>
      <c r="C75" s="191" t="s">
        <v>344</v>
      </c>
      <c r="D75" s="182"/>
      <c r="E75" s="183">
        <v>4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251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68">
        <v>27</v>
      </c>
      <c r="B76" s="169" t="s">
        <v>345</v>
      </c>
      <c r="C76" s="178" t="s">
        <v>346</v>
      </c>
      <c r="D76" s="170" t="s">
        <v>336</v>
      </c>
      <c r="E76" s="171">
        <v>4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6.3140000000000002E-2</v>
      </c>
      <c r="O76" s="173">
        <f>ROUND(E76*N76,2)</f>
        <v>0.25</v>
      </c>
      <c r="P76" s="173">
        <v>0</v>
      </c>
      <c r="Q76" s="173">
        <f>ROUND(E76*P76,2)</f>
        <v>0</v>
      </c>
      <c r="R76" s="173" t="s">
        <v>285</v>
      </c>
      <c r="S76" s="173" t="s">
        <v>216</v>
      </c>
      <c r="T76" s="174" t="s">
        <v>245</v>
      </c>
      <c r="U76" s="159">
        <v>0.26750000000000002</v>
      </c>
      <c r="V76" s="159">
        <f>ROUND(E76*U76,2)</f>
        <v>1.07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247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56"/>
      <c r="B77" s="157"/>
      <c r="C77" s="191" t="s">
        <v>344</v>
      </c>
      <c r="D77" s="182"/>
      <c r="E77" s="183">
        <v>4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251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68">
        <v>28</v>
      </c>
      <c r="B78" s="169" t="s">
        <v>347</v>
      </c>
      <c r="C78" s="178" t="s">
        <v>348</v>
      </c>
      <c r="D78" s="170" t="s">
        <v>243</v>
      </c>
      <c r="E78" s="171">
        <v>1.4018999999999999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2.52501</v>
      </c>
      <c r="O78" s="173">
        <f>ROUND(E78*N78,2)</f>
        <v>3.54</v>
      </c>
      <c r="P78" s="173">
        <v>0</v>
      </c>
      <c r="Q78" s="173">
        <f>ROUND(E78*P78,2)</f>
        <v>0</v>
      </c>
      <c r="R78" s="173" t="s">
        <v>285</v>
      </c>
      <c r="S78" s="173" t="s">
        <v>216</v>
      </c>
      <c r="T78" s="174" t="s">
        <v>245</v>
      </c>
      <c r="U78" s="159">
        <v>1.421</v>
      </c>
      <c r="V78" s="159">
        <f>ROUND(E78*U78,2)</f>
        <v>1.99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247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56"/>
      <c r="B79" s="157"/>
      <c r="C79" s="191" t="s">
        <v>349</v>
      </c>
      <c r="D79" s="182"/>
      <c r="E79" s="183">
        <v>0.71279999999999999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251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56"/>
      <c r="B80" s="157"/>
      <c r="C80" s="191" t="s">
        <v>350</v>
      </c>
      <c r="D80" s="182"/>
      <c r="E80" s="183">
        <v>0.24360000000000001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251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6"/>
      <c r="B81" s="157"/>
      <c r="C81" s="191" t="s">
        <v>351</v>
      </c>
      <c r="D81" s="182"/>
      <c r="E81" s="183">
        <v>0.44550000000000001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251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30.6" outlineLevel="1" x14ac:dyDescent="0.25">
      <c r="A82" s="168">
        <v>29</v>
      </c>
      <c r="B82" s="169" t="s">
        <v>352</v>
      </c>
      <c r="C82" s="178" t="s">
        <v>353</v>
      </c>
      <c r="D82" s="170" t="s">
        <v>284</v>
      </c>
      <c r="E82" s="171">
        <v>14.012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8.8400000000000006E-3</v>
      </c>
      <c r="O82" s="173">
        <f>ROUND(E82*N82,2)</f>
        <v>0.12</v>
      </c>
      <c r="P82" s="173">
        <v>0</v>
      </c>
      <c r="Q82" s="173">
        <f>ROUND(E82*P82,2)</f>
        <v>0</v>
      </c>
      <c r="R82" s="173" t="s">
        <v>285</v>
      </c>
      <c r="S82" s="173" t="s">
        <v>216</v>
      </c>
      <c r="T82" s="174" t="s">
        <v>245</v>
      </c>
      <c r="U82" s="159">
        <v>1.179</v>
      </c>
      <c r="V82" s="159">
        <f>ROUND(E82*U82,2)</f>
        <v>16.52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247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56"/>
      <c r="B83" s="157"/>
      <c r="C83" s="191" t="s">
        <v>354</v>
      </c>
      <c r="D83" s="182"/>
      <c r="E83" s="183">
        <v>7.0439999999999996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251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6"/>
      <c r="B84" s="157"/>
      <c r="C84" s="191" t="s">
        <v>355</v>
      </c>
      <c r="D84" s="182"/>
      <c r="E84" s="183">
        <v>2.738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251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191" t="s">
        <v>356</v>
      </c>
      <c r="D85" s="182"/>
      <c r="E85" s="183">
        <v>4.2300000000000004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251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30.6" outlineLevel="1" x14ac:dyDescent="0.25">
      <c r="A86" s="184">
        <v>30</v>
      </c>
      <c r="B86" s="185" t="s">
        <v>357</v>
      </c>
      <c r="C86" s="192" t="s">
        <v>358</v>
      </c>
      <c r="D86" s="186" t="s">
        <v>284</v>
      </c>
      <c r="E86" s="187">
        <v>14.012</v>
      </c>
      <c r="F86" s="188"/>
      <c r="G86" s="189">
        <f>ROUND(E86*F86,2)</f>
        <v>0</v>
      </c>
      <c r="H86" s="188"/>
      <c r="I86" s="189">
        <f>ROUND(E86*H86,2)</f>
        <v>0</v>
      </c>
      <c r="J86" s="188"/>
      <c r="K86" s="189">
        <f>ROUND(E86*J86,2)</f>
        <v>0</v>
      </c>
      <c r="L86" s="189">
        <v>21</v>
      </c>
      <c r="M86" s="189">
        <f>G86*(1+L86/100)</f>
        <v>0</v>
      </c>
      <c r="N86" s="189">
        <v>0</v>
      </c>
      <c r="O86" s="189">
        <f>ROUND(E86*N86,2)</f>
        <v>0</v>
      </c>
      <c r="P86" s="189">
        <v>0</v>
      </c>
      <c r="Q86" s="189">
        <f>ROUND(E86*P86,2)</f>
        <v>0</v>
      </c>
      <c r="R86" s="189" t="s">
        <v>285</v>
      </c>
      <c r="S86" s="189" t="s">
        <v>216</v>
      </c>
      <c r="T86" s="190" t="s">
        <v>245</v>
      </c>
      <c r="U86" s="159">
        <v>0.497</v>
      </c>
      <c r="V86" s="159">
        <f>ROUND(E86*U86,2)</f>
        <v>6.96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247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68">
        <v>31</v>
      </c>
      <c r="B87" s="169" t="s">
        <v>359</v>
      </c>
      <c r="C87" s="178" t="s">
        <v>360</v>
      </c>
      <c r="D87" s="170" t="s">
        <v>272</v>
      </c>
      <c r="E87" s="171">
        <v>0.26168999999999998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3">
        <v>1.0970899999999999</v>
      </c>
      <c r="O87" s="173">
        <f>ROUND(E87*N87,2)</f>
        <v>0.28999999999999998</v>
      </c>
      <c r="P87" s="173">
        <v>0</v>
      </c>
      <c r="Q87" s="173">
        <f>ROUND(E87*P87,2)</f>
        <v>0</v>
      </c>
      <c r="R87" s="173" t="s">
        <v>285</v>
      </c>
      <c r="S87" s="173" t="s">
        <v>216</v>
      </c>
      <c r="T87" s="174" t="s">
        <v>245</v>
      </c>
      <c r="U87" s="159">
        <v>16.582999999999998</v>
      </c>
      <c r="V87" s="159">
        <f>ROUND(E87*U87,2)</f>
        <v>4.34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247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6"/>
      <c r="B88" s="157"/>
      <c r="C88" s="264" t="s">
        <v>361</v>
      </c>
      <c r="D88" s="265"/>
      <c r="E88" s="265"/>
      <c r="F88" s="265"/>
      <c r="G88" s="265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249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191" t="s">
        <v>362</v>
      </c>
      <c r="D89" s="182"/>
      <c r="E89" s="183">
        <v>0.26168999999999998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251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68">
        <v>32</v>
      </c>
      <c r="B90" s="169" t="s">
        <v>363</v>
      </c>
      <c r="C90" s="178" t="s">
        <v>364</v>
      </c>
      <c r="D90" s="170" t="s">
        <v>272</v>
      </c>
      <c r="E90" s="171">
        <v>0.65042999999999995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1.0970899999999999</v>
      </c>
      <c r="O90" s="173">
        <f>ROUND(E90*N90,2)</f>
        <v>0.71</v>
      </c>
      <c r="P90" s="173">
        <v>0</v>
      </c>
      <c r="Q90" s="173">
        <f>ROUND(E90*P90,2)</f>
        <v>0</v>
      </c>
      <c r="R90" s="173" t="s">
        <v>285</v>
      </c>
      <c r="S90" s="173" t="s">
        <v>216</v>
      </c>
      <c r="T90" s="174" t="s">
        <v>245</v>
      </c>
      <c r="U90" s="159">
        <v>16.582999999999998</v>
      </c>
      <c r="V90" s="159">
        <f>ROUND(E90*U90,2)</f>
        <v>10.79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247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264" t="s">
        <v>361</v>
      </c>
      <c r="D91" s="265"/>
      <c r="E91" s="265"/>
      <c r="F91" s="265"/>
      <c r="G91" s="265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249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56"/>
      <c r="B92" s="157"/>
      <c r="C92" s="191" t="s">
        <v>365</v>
      </c>
      <c r="D92" s="182"/>
      <c r="E92" s="183">
        <v>0.65042999999999995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251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0.399999999999999" outlineLevel="1" x14ac:dyDescent="0.25">
      <c r="A93" s="168">
        <v>33</v>
      </c>
      <c r="B93" s="169" t="s">
        <v>366</v>
      </c>
      <c r="C93" s="178" t="s">
        <v>367</v>
      </c>
      <c r="D93" s="170" t="s">
        <v>284</v>
      </c>
      <c r="E93" s="171">
        <v>21.745000000000001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0.12138</v>
      </c>
      <c r="O93" s="173">
        <f>ROUND(E93*N93,2)</f>
        <v>2.64</v>
      </c>
      <c r="P93" s="173">
        <v>0</v>
      </c>
      <c r="Q93" s="173">
        <f>ROUND(E93*P93,2)</f>
        <v>0</v>
      </c>
      <c r="R93" s="173" t="s">
        <v>285</v>
      </c>
      <c r="S93" s="173" t="s">
        <v>216</v>
      </c>
      <c r="T93" s="174" t="s">
        <v>245</v>
      </c>
      <c r="U93" s="159">
        <v>0.55674999999999997</v>
      </c>
      <c r="V93" s="159">
        <f>ROUND(E93*U93,2)</f>
        <v>12.11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247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1" outlineLevel="1" x14ac:dyDescent="0.25">
      <c r="A94" s="156"/>
      <c r="B94" s="157"/>
      <c r="C94" s="264" t="s">
        <v>368</v>
      </c>
      <c r="D94" s="265"/>
      <c r="E94" s="265"/>
      <c r="F94" s="265"/>
      <c r="G94" s="265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249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75" t="str">
        <f>C94</f>
        <v>jednoduché nebo příčky zděné do svislé dřevěné, cihelné, betonové nebo ocelové konstrukce na jakoukoliv maltu vápenocementovou (MVC) nebo cementovou (MC),</v>
      </c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56"/>
      <c r="B95" s="157"/>
      <c r="C95" s="191" t="s">
        <v>369</v>
      </c>
      <c r="D95" s="182"/>
      <c r="E95" s="183">
        <v>21.745000000000001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251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68">
        <v>34</v>
      </c>
      <c r="B96" s="169" t="s">
        <v>370</v>
      </c>
      <c r="C96" s="178" t="s">
        <v>371</v>
      </c>
      <c r="D96" s="170" t="s">
        <v>312</v>
      </c>
      <c r="E96" s="171">
        <v>26.75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1.0200000000000001E-3</v>
      </c>
      <c r="O96" s="173">
        <f>ROUND(E96*N96,2)</f>
        <v>0.03</v>
      </c>
      <c r="P96" s="173">
        <v>0</v>
      </c>
      <c r="Q96" s="173">
        <f>ROUND(E96*P96,2)</f>
        <v>0</v>
      </c>
      <c r="R96" s="173" t="s">
        <v>285</v>
      </c>
      <c r="S96" s="173" t="s">
        <v>216</v>
      </c>
      <c r="T96" s="174" t="s">
        <v>245</v>
      </c>
      <c r="U96" s="159">
        <v>0.223</v>
      </c>
      <c r="V96" s="159">
        <f>ROUND(E96*U96,2)</f>
        <v>5.97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247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264" t="s">
        <v>372</v>
      </c>
      <c r="D97" s="265"/>
      <c r="E97" s="265"/>
      <c r="F97" s="265"/>
      <c r="G97" s="265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249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56"/>
      <c r="B98" s="157"/>
      <c r="C98" s="266" t="s">
        <v>373</v>
      </c>
      <c r="D98" s="267"/>
      <c r="E98" s="267"/>
      <c r="F98" s="267"/>
      <c r="G98" s="267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220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191" t="s">
        <v>374</v>
      </c>
      <c r="D99" s="182"/>
      <c r="E99" s="183">
        <v>12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251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56"/>
      <c r="B100" s="157"/>
      <c r="C100" s="191" t="s">
        <v>375</v>
      </c>
      <c r="D100" s="182"/>
      <c r="E100" s="183">
        <v>14.75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251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68">
        <v>35</v>
      </c>
      <c r="B101" s="169" t="s">
        <v>376</v>
      </c>
      <c r="C101" s="178" t="s">
        <v>377</v>
      </c>
      <c r="D101" s="170" t="s">
        <v>312</v>
      </c>
      <c r="E101" s="171">
        <v>13.25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3">
        <v>1.0200000000000001E-3</v>
      </c>
      <c r="O101" s="173">
        <f>ROUND(E101*N101,2)</f>
        <v>0.01</v>
      </c>
      <c r="P101" s="173">
        <v>0</v>
      </c>
      <c r="Q101" s="173">
        <f>ROUND(E101*P101,2)</f>
        <v>0</v>
      </c>
      <c r="R101" s="173" t="s">
        <v>285</v>
      </c>
      <c r="S101" s="173" t="s">
        <v>216</v>
      </c>
      <c r="T101" s="174" t="s">
        <v>245</v>
      </c>
      <c r="U101" s="159">
        <v>0.123</v>
      </c>
      <c r="V101" s="159">
        <f>ROUND(E101*U101,2)</f>
        <v>1.63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247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56"/>
      <c r="B102" s="157"/>
      <c r="C102" s="264" t="s">
        <v>372</v>
      </c>
      <c r="D102" s="265"/>
      <c r="E102" s="265"/>
      <c r="F102" s="265"/>
      <c r="G102" s="265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56"/>
      <c r="B103" s="157"/>
      <c r="C103" s="266" t="s">
        <v>373</v>
      </c>
      <c r="D103" s="267"/>
      <c r="E103" s="267"/>
      <c r="F103" s="267"/>
      <c r="G103" s="267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220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191" t="s">
        <v>378</v>
      </c>
      <c r="D104" s="182"/>
      <c r="E104" s="183">
        <v>13.25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251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0.399999999999999" outlineLevel="1" x14ac:dyDescent="0.25">
      <c r="A105" s="184">
        <v>36</v>
      </c>
      <c r="B105" s="185" t="s">
        <v>379</v>
      </c>
      <c r="C105" s="192" t="s">
        <v>380</v>
      </c>
      <c r="D105" s="186" t="s">
        <v>336</v>
      </c>
      <c r="E105" s="187">
        <v>3.03</v>
      </c>
      <c r="F105" s="188"/>
      <c r="G105" s="189">
        <f>ROUND(E105*F105,2)</f>
        <v>0</v>
      </c>
      <c r="H105" s="188"/>
      <c r="I105" s="189">
        <f>ROUND(E105*H105,2)</f>
        <v>0</v>
      </c>
      <c r="J105" s="188"/>
      <c r="K105" s="189">
        <f>ROUND(E105*J105,2)</f>
        <v>0</v>
      </c>
      <c r="L105" s="189">
        <v>21</v>
      </c>
      <c r="M105" s="189">
        <f>G105*(1+L105/100)</f>
        <v>0</v>
      </c>
      <c r="N105" s="189">
        <v>4.1000000000000002E-2</v>
      </c>
      <c r="O105" s="189">
        <f>ROUND(E105*N105,2)</f>
        <v>0.12</v>
      </c>
      <c r="P105" s="189">
        <v>0</v>
      </c>
      <c r="Q105" s="189">
        <f>ROUND(E105*P105,2)</f>
        <v>0</v>
      </c>
      <c r="R105" s="189" t="s">
        <v>273</v>
      </c>
      <c r="S105" s="189" t="s">
        <v>216</v>
      </c>
      <c r="T105" s="190" t="s">
        <v>245</v>
      </c>
      <c r="U105" s="159">
        <v>0</v>
      </c>
      <c r="V105" s="159">
        <f>ROUND(E105*U105,2)</f>
        <v>0</v>
      </c>
      <c r="W105" s="159"/>
      <c r="X105" s="159" t="s">
        <v>274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275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5">
      <c r="A106" s="162" t="s">
        <v>211</v>
      </c>
      <c r="B106" s="163" t="s">
        <v>82</v>
      </c>
      <c r="C106" s="177" t="s">
        <v>83</v>
      </c>
      <c r="D106" s="164"/>
      <c r="E106" s="165"/>
      <c r="F106" s="166"/>
      <c r="G106" s="166">
        <f>SUMIF(AG107:AG167,"&lt;&gt;NOR",G107:G167)</f>
        <v>0</v>
      </c>
      <c r="H106" s="166"/>
      <c r="I106" s="166">
        <f>SUM(I107:I167)</f>
        <v>0</v>
      </c>
      <c r="J106" s="166"/>
      <c r="K106" s="166">
        <f>SUM(K107:K167)</f>
        <v>0</v>
      </c>
      <c r="L106" s="166"/>
      <c r="M106" s="166">
        <f>SUM(M107:M167)</f>
        <v>0</v>
      </c>
      <c r="N106" s="166"/>
      <c r="O106" s="166">
        <f>SUM(O107:O167)</f>
        <v>23.710000000000004</v>
      </c>
      <c r="P106" s="166"/>
      <c r="Q106" s="166">
        <f>SUM(Q107:Q167)</f>
        <v>0</v>
      </c>
      <c r="R106" s="166"/>
      <c r="S106" s="166"/>
      <c r="T106" s="167"/>
      <c r="U106" s="161"/>
      <c r="V106" s="161">
        <f>SUM(V107:V167)</f>
        <v>150.82</v>
      </c>
      <c r="W106" s="161"/>
      <c r="X106" s="161"/>
      <c r="AG106" t="s">
        <v>212</v>
      </c>
    </row>
    <row r="107" spans="1:60" ht="20.399999999999999" outlineLevel="1" x14ac:dyDescent="0.25">
      <c r="A107" s="168">
        <v>37</v>
      </c>
      <c r="B107" s="169" t="s">
        <v>381</v>
      </c>
      <c r="C107" s="178" t="s">
        <v>382</v>
      </c>
      <c r="D107" s="170" t="s">
        <v>243</v>
      </c>
      <c r="E107" s="171">
        <v>0.72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3">
        <v>2.5251399999999999</v>
      </c>
      <c r="O107" s="173">
        <f>ROUND(E107*N107,2)</f>
        <v>1.82</v>
      </c>
      <c r="P107" s="173">
        <v>0</v>
      </c>
      <c r="Q107" s="173">
        <f>ROUND(E107*P107,2)</f>
        <v>0</v>
      </c>
      <c r="R107" s="173" t="s">
        <v>285</v>
      </c>
      <c r="S107" s="173" t="s">
        <v>216</v>
      </c>
      <c r="T107" s="174" t="s">
        <v>245</v>
      </c>
      <c r="U107" s="159">
        <v>0.98699999999999999</v>
      </c>
      <c r="V107" s="159">
        <f>ROUND(E107*U107,2)</f>
        <v>0.71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247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56"/>
      <c r="B108" s="157"/>
      <c r="C108" s="191" t="s">
        <v>383</v>
      </c>
      <c r="D108" s="182"/>
      <c r="E108" s="183">
        <v>0.72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251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0.399999999999999" outlineLevel="1" x14ac:dyDescent="0.25">
      <c r="A109" s="168">
        <v>38</v>
      </c>
      <c r="B109" s="169" t="s">
        <v>384</v>
      </c>
      <c r="C109" s="178" t="s">
        <v>385</v>
      </c>
      <c r="D109" s="170" t="s">
        <v>243</v>
      </c>
      <c r="E109" s="171">
        <v>0.67500000000000004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3">
        <v>2.5251399999999999</v>
      </c>
      <c r="O109" s="173">
        <f>ROUND(E109*N109,2)</f>
        <v>1.7</v>
      </c>
      <c r="P109" s="173">
        <v>0</v>
      </c>
      <c r="Q109" s="173">
        <f>ROUND(E109*P109,2)</f>
        <v>0</v>
      </c>
      <c r="R109" s="173" t="s">
        <v>285</v>
      </c>
      <c r="S109" s="173" t="s">
        <v>216</v>
      </c>
      <c r="T109" s="174" t="s">
        <v>245</v>
      </c>
      <c r="U109" s="159">
        <v>0.98699999999999999</v>
      </c>
      <c r="V109" s="159">
        <f>ROUND(E109*U109,2)</f>
        <v>0.67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247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56"/>
      <c r="B110" s="157"/>
      <c r="C110" s="191" t="s">
        <v>386</v>
      </c>
      <c r="D110" s="182"/>
      <c r="E110" s="183">
        <v>0.67500000000000004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251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0.399999999999999" outlineLevel="1" x14ac:dyDescent="0.25">
      <c r="A111" s="168">
        <v>39</v>
      </c>
      <c r="B111" s="169" t="s">
        <v>387</v>
      </c>
      <c r="C111" s="178" t="s">
        <v>388</v>
      </c>
      <c r="D111" s="170" t="s">
        <v>284</v>
      </c>
      <c r="E111" s="171">
        <v>6.3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3">
        <v>1.059E-2</v>
      </c>
      <c r="O111" s="173">
        <f>ROUND(E111*N111,2)</f>
        <v>7.0000000000000007E-2</v>
      </c>
      <c r="P111" s="173">
        <v>0</v>
      </c>
      <c r="Q111" s="173">
        <f>ROUND(E111*P111,2)</f>
        <v>0</v>
      </c>
      <c r="R111" s="173" t="s">
        <v>285</v>
      </c>
      <c r="S111" s="173" t="s">
        <v>216</v>
      </c>
      <c r="T111" s="174" t="s">
        <v>245</v>
      </c>
      <c r="U111" s="159">
        <v>0.13500000000000001</v>
      </c>
      <c r="V111" s="159">
        <f>ROUND(E111*U111,2)</f>
        <v>0.85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247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1" outlineLevel="1" x14ac:dyDescent="0.25">
      <c r="A112" s="156"/>
      <c r="B112" s="157"/>
      <c r="C112" s="264" t="s">
        <v>389</v>
      </c>
      <c r="D112" s="265"/>
      <c r="E112" s="265"/>
      <c r="F112" s="265"/>
      <c r="G112" s="265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249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75" t="str">
        <f>C112</f>
        <v>otevřeného podhledu, bez podpěrné konstrukce, s osazením na sucho na zdech do připravených ozubů, popř. na rovných zdech, trámech, průvlacích, nebo do traverz, bez úpravy povrchu plechů, s pomocným lešením.</v>
      </c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56"/>
      <c r="B113" s="157"/>
      <c r="C113" s="191" t="s">
        <v>390</v>
      </c>
      <c r="D113" s="182"/>
      <c r="E113" s="183">
        <v>6.3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251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68">
        <v>40</v>
      </c>
      <c r="B114" s="169" t="s">
        <v>391</v>
      </c>
      <c r="C114" s="178" t="s">
        <v>392</v>
      </c>
      <c r="D114" s="170" t="s">
        <v>272</v>
      </c>
      <c r="E114" s="171">
        <v>2.2769999999999999E-2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73">
        <v>1.02139</v>
      </c>
      <c r="O114" s="173">
        <f>ROUND(E114*N114,2)</f>
        <v>0.02</v>
      </c>
      <c r="P114" s="173">
        <v>0</v>
      </c>
      <c r="Q114" s="173">
        <f>ROUND(E114*P114,2)</f>
        <v>0</v>
      </c>
      <c r="R114" s="173" t="s">
        <v>285</v>
      </c>
      <c r="S114" s="173" t="s">
        <v>216</v>
      </c>
      <c r="T114" s="174" t="s">
        <v>245</v>
      </c>
      <c r="U114" s="159">
        <v>26.616</v>
      </c>
      <c r="V114" s="159">
        <f>ROUND(E114*U114,2)</f>
        <v>0.61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247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1" outlineLevel="1" x14ac:dyDescent="0.25">
      <c r="A115" s="156"/>
      <c r="B115" s="157"/>
      <c r="C115" s="264" t="s">
        <v>393</v>
      </c>
      <c r="D115" s="265"/>
      <c r="E115" s="265"/>
      <c r="F115" s="265"/>
      <c r="G115" s="265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75" t="str">
        <f>C115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56"/>
      <c r="B116" s="157"/>
      <c r="C116" s="191" t="s">
        <v>394</v>
      </c>
      <c r="D116" s="182"/>
      <c r="E116" s="183">
        <v>2.2769999999999999E-2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251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68">
        <v>41</v>
      </c>
      <c r="B117" s="169" t="s">
        <v>395</v>
      </c>
      <c r="C117" s="178" t="s">
        <v>396</v>
      </c>
      <c r="D117" s="170" t="s">
        <v>272</v>
      </c>
      <c r="E117" s="171">
        <v>2.3529999999999999E-2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3">
        <v>1.0554399999999999</v>
      </c>
      <c r="O117" s="173">
        <f>ROUND(E117*N117,2)</f>
        <v>0.02</v>
      </c>
      <c r="P117" s="173">
        <v>0</v>
      </c>
      <c r="Q117" s="173">
        <f>ROUND(E117*P117,2)</f>
        <v>0</v>
      </c>
      <c r="R117" s="173" t="s">
        <v>285</v>
      </c>
      <c r="S117" s="173" t="s">
        <v>216</v>
      </c>
      <c r="T117" s="174" t="s">
        <v>245</v>
      </c>
      <c r="U117" s="159">
        <v>15.211</v>
      </c>
      <c r="V117" s="159">
        <f>ROUND(E117*U117,2)</f>
        <v>0.36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247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1" outlineLevel="1" x14ac:dyDescent="0.25">
      <c r="A118" s="156"/>
      <c r="B118" s="157"/>
      <c r="C118" s="264" t="s">
        <v>393</v>
      </c>
      <c r="D118" s="265"/>
      <c r="E118" s="265"/>
      <c r="F118" s="265"/>
      <c r="G118" s="265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249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75" t="str">
        <f>C118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56"/>
      <c r="B119" s="157"/>
      <c r="C119" s="191" t="s">
        <v>397</v>
      </c>
      <c r="D119" s="182"/>
      <c r="E119" s="183">
        <v>2.3529999999999999E-2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251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0.399999999999999" outlineLevel="1" x14ac:dyDescent="0.25">
      <c r="A120" s="168">
        <v>42</v>
      </c>
      <c r="B120" s="169" t="s">
        <v>398</v>
      </c>
      <c r="C120" s="178" t="s">
        <v>399</v>
      </c>
      <c r="D120" s="170" t="s">
        <v>336</v>
      </c>
      <c r="E120" s="171">
        <v>2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3">
        <v>5.0200000000000002E-2</v>
      </c>
      <c r="O120" s="173">
        <f>ROUND(E120*N120,2)</f>
        <v>0.1</v>
      </c>
      <c r="P120" s="173">
        <v>0</v>
      </c>
      <c r="Q120" s="173">
        <f>ROUND(E120*P120,2)</f>
        <v>0</v>
      </c>
      <c r="R120" s="173" t="s">
        <v>313</v>
      </c>
      <c r="S120" s="173" t="s">
        <v>216</v>
      </c>
      <c r="T120" s="174" t="s">
        <v>245</v>
      </c>
      <c r="U120" s="159">
        <v>0.77</v>
      </c>
      <c r="V120" s="159">
        <f>ROUND(E120*U120,2)</f>
        <v>1.54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247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56"/>
      <c r="B121" s="157"/>
      <c r="C121" s="264" t="s">
        <v>400</v>
      </c>
      <c r="D121" s="265"/>
      <c r="E121" s="265"/>
      <c r="F121" s="265"/>
      <c r="G121" s="265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249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56"/>
      <c r="B122" s="157"/>
      <c r="C122" s="191" t="s">
        <v>401</v>
      </c>
      <c r="D122" s="182"/>
      <c r="E122" s="183">
        <v>2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251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68">
        <v>43</v>
      </c>
      <c r="B123" s="169" t="s">
        <v>402</v>
      </c>
      <c r="C123" s="178" t="s">
        <v>403</v>
      </c>
      <c r="D123" s="170" t="s">
        <v>336</v>
      </c>
      <c r="E123" s="171">
        <v>4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3">
        <v>2.094E-2</v>
      </c>
      <c r="O123" s="173">
        <f>ROUND(E123*N123,2)</f>
        <v>0.08</v>
      </c>
      <c r="P123" s="173">
        <v>0</v>
      </c>
      <c r="Q123" s="173">
        <f>ROUND(E123*P123,2)</f>
        <v>0</v>
      </c>
      <c r="R123" s="173" t="s">
        <v>313</v>
      </c>
      <c r="S123" s="173" t="s">
        <v>216</v>
      </c>
      <c r="T123" s="174" t="s">
        <v>245</v>
      </c>
      <c r="U123" s="159">
        <v>0.2014</v>
      </c>
      <c r="V123" s="159">
        <f>ROUND(E123*U123,2)</f>
        <v>0.81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247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5">
      <c r="A124" s="156"/>
      <c r="B124" s="157"/>
      <c r="C124" s="191" t="s">
        <v>404</v>
      </c>
      <c r="D124" s="182"/>
      <c r="E124" s="183">
        <v>4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251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68">
        <v>44</v>
      </c>
      <c r="B125" s="169" t="s">
        <v>405</v>
      </c>
      <c r="C125" s="178" t="s">
        <v>406</v>
      </c>
      <c r="D125" s="170" t="s">
        <v>336</v>
      </c>
      <c r="E125" s="171">
        <v>68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3">
        <v>5.4399999999999997E-2</v>
      </c>
      <c r="O125" s="173">
        <f>ROUND(E125*N125,2)</f>
        <v>3.7</v>
      </c>
      <c r="P125" s="173">
        <v>0</v>
      </c>
      <c r="Q125" s="173">
        <f>ROUND(E125*P125,2)</f>
        <v>0</v>
      </c>
      <c r="R125" s="173" t="s">
        <v>313</v>
      </c>
      <c r="S125" s="173" t="s">
        <v>216</v>
      </c>
      <c r="T125" s="174" t="s">
        <v>245</v>
      </c>
      <c r="U125" s="159">
        <v>0.29349999999999998</v>
      </c>
      <c r="V125" s="159">
        <f>ROUND(E125*U125,2)</f>
        <v>19.96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247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56"/>
      <c r="B126" s="157"/>
      <c r="C126" s="191" t="s">
        <v>407</v>
      </c>
      <c r="D126" s="182"/>
      <c r="E126" s="183">
        <v>56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251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56"/>
      <c r="B127" s="157"/>
      <c r="C127" s="191" t="s">
        <v>408</v>
      </c>
      <c r="D127" s="182"/>
      <c r="E127" s="183">
        <v>12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251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68">
        <v>45</v>
      </c>
      <c r="B128" s="169" t="s">
        <v>409</v>
      </c>
      <c r="C128" s="178" t="s">
        <v>410</v>
      </c>
      <c r="D128" s="170" t="s">
        <v>243</v>
      </c>
      <c r="E128" s="171">
        <v>1.3452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21</v>
      </c>
      <c r="M128" s="173">
        <f>G128*(1+L128/100)</f>
        <v>0</v>
      </c>
      <c r="N128" s="173">
        <v>2.5250699999999999</v>
      </c>
      <c r="O128" s="173">
        <f>ROUND(E128*N128,2)</f>
        <v>3.4</v>
      </c>
      <c r="P128" s="173">
        <v>0</v>
      </c>
      <c r="Q128" s="173">
        <f>ROUND(E128*P128,2)</f>
        <v>0</v>
      </c>
      <c r="R128" s="173" t="s">
        <v>285</v>
      </c>
      <c r="S128" s="173" t="s">
        <v>216</v>
      </c>
      <c r="T128" s="174" t="s">
        <v>245</v>
      </c>
      <c r="U128" s="159">
        <v>0.86499999999999999</v>
      </c>
      <c r="V128" s="159">
        <f>ROUND(E128*U128,2)</f>
        <v>1.1599999999999999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247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1" outlineLevel="1" x14ac:dyDescent="0.25">
      <c r="A129" s="156"/>
      <c r="B129" s="157"/>
      <c r="C129" s="264" t="s">
        <v>411</v>
      </c>
      <c r="D129" s="265"/>
      <c r="E129" s="265"/>
      <c r="F129" s="265"/>
      <c r="G129" s="265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249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75" t="str">
        <f>C129</f>
        <v>včetně stěnových, nosníků jeřábových drah, volných trámů, průvlaků, rámových příčlí, ztužidel, konzol, vodorovných táhel a podobných tyčových konstrukcí,</v>
      </c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56"/>
      <c r="B130" s="157"/>
      <c r="C130" s="191" t="s">
        <v>412</v>
      </c>
      <c r="D130" s="182"/>
      <c r="E130" s="183">
        <v>1.3452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251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68">
        <v>46</v>
      </c>
      <c r="B131" s="169" t="s">
        <v>413</v>
      </c>
      <c r="C131" s="178" t="s">
        <v>414</v>
      </c>
      <c r="D131" s="170" t="s">
        <v>284</v>
      </c>
      <c r="E131" s="171">
        <v>2.508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3">
        <v>5.7700000000000001E-2</v>
      </c>
      <c r="O131" s="173">
        <f>ROUND(E131*N131,2)</f>
        <v>0.14000000000000001</v>
      </c>
      <c r="P131" s="173">
        <v>0</v>
      </c>
      <c r="Q131" s="173">
        <f>ROUND(E131*P131,2)</f>
        <v>0</v>
      </c>
      <c r="R131" s="173" t="s">
        <v>285</v>
      </c>
      <c r="S131" s="173" t="s">
        <v>216</v>
      </c>
      <c r="T131" s="174" t="s">
        <v>245</v>
      </c>
      <c r="U131" s="159">
        <v>0.95</v>
      </c>
      <c r="V131" s="159">
        <f>ROUND(E131*U131,2)</f>
        <v>2.38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247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21" outlineLevel="1" x14ac:dyDescent="0.25">
      <c r="A132" s="156"/>
      <c r="B132" s="157"/>
      <c r="C132" s="264" t="s">
        <v>415</v>
      </c>
      <c r="D132" s="265"/>
      <c r="E132" s="265"/>
      <c r="F132" s="265"/>
      <c r="G132" s="265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249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75" t="str">
        <f>C132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56"/>
      <c r="B133" s="157"/>
      <c r="C133" s="191" t="s">
        <v>416</v>
      </c>
      <c r="D133" s="182"/>
      <c r="E133" s="183">
        <v>2.508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251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68">
        <v>47</v>
      </c>
      <c r="B134" s="169" t="s">
        <v>417</v>
      </c>
      <c r="C134" s="178" t="s">
        <v>418</v>
      </c>
      <c r="D134" s="170" t="s">
        <v>284</v>
      </c>
      <c r="E134" s="171">
        <v>2.508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3" t="s">
        <v>285</v>
      </c>
      <c r="S134" s="173" t="s">
        <v>216</v>
      </c>
      <c r="T134" s="174" t="s">
        <v>245</v>
      </c>
      <c r="U134" s="159">
        <v>0.37</v>
      </c>
      <c r="V134" s="159">
        <f>ROUND(E134*U134,2)</f>
        <v>0.93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247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1" outlineLevel="1" x14ac:dyDescent="0.25">
      <c r="A135" s="156"/>
      <c r="B135" s="157"/>
      <c r="C135" s="264" t="s">
        <v>415</v>
      </c>
      <c r="D135" s="265"/>
      <c r="E135" s="265"/>
      <c r="F135" s="265"/>
      <c r="G135" s="265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249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75" t="str">
        <f>C135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68">
        <v>48</v>
      </c>
      <c r="B136" s="169" t="s">
        <v>419</v>
      </c>
      <c r="C136" s="178" t="s">
        <v>420</v>
      </c>
      <c r="D136" s="170" t="s">
        <v>272</v>
      </c>
      <c r="E136" s="171">
        <v>1.9016299999999999</v>
      </c>
      <c r="F136" s="172"/>
      <c r="G136" s="173">
        <f>ROUND(E136*F136,2)</f>
        <v>0</v>
      </c>
      <c r="H136" s="172"/>
      <c r="I136" s="173">
        <f>ROUND(E136*H136,2)</f>
        <v>0</v>
      </c>
      <c r="J136" s="172"/>
      <c r="K136" s="173">
        <f>ROUND(E136*J136,2)</f>
        <v>0</v>
      </c>
      <c r="L136" s="173">
        <v>21</v>
      </c>
      <c r="M136" s="173">
        <f>G136*(1+L136/100)</f>
        <v>0</v>
      </c>
      <c r="N136" s="173">
        <v>1.6629999999999999E-2</v>
      </c>
      <c r="O136" s="173">
        <f>ROUND(E136*N136,2)</f>
        <v>0.03</v>
      </c>
      <c r="P136" s="173">
        <v>0</v>
      </c>
      <c r="Q136" s="173">
        <f>ROUND(E136*P136,2)</f>
        <v>0</v>
      </c>
      <c r="R136" s="173" t="s">
        <v>285</v>
      </c>
      <c r="S136" s="173" t="s">
        <v>216</v>
      </c>
      <c r="T136" s="174" t="s">
        <v>245</v>
      </c>
      <c r="U136" s="159">
        <v>16.582999999999998</v>
      </c>
      <c r="V136" s="159">
        <f>ROUND(E136*U136,2)</f>
        <v>31.53</v>
      </c>
      <c r="W136" s="159"/>
      <c r="X136" s="159" t="s">
        <v>246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247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56"/>
      <c r="B137" s="157"/>
      <c r="C137" s="264" t="s">
        <v>421</v>
      </c>
      <c r="D137" s="265"/>
      <c r="E137" s="265"/>
      <c r="F137" s="265"/>
      <c r="G137" s="265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56"/>
      <c r="B138" s="157"/>
      <c r="C138" s="191" t="s">
        <v>422</v>
      </c>
      <c r="D138" s="182"/>
      <c r="E138" s="183">
        <v>0.44002999999999998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251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56"/>
      <c r="B139" s="157"/>
      <c r="C139" s="191" t="s">
        <v>423</v>
      </c>
      <c r="D139" s="182"/>
      <c r="E139" s="183">
        <v>1.4616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251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5">
      <c r="A140" s="168">
        <v>49</v>
      </c>
      <c r="B140" s="169" t="s">
        <v>424</v>
      </c>
      <c r="C140" s="178" t="s">
        <v>425</v>
      </c>
      <c r="D140" s="170" t="s">
        <v>272</v>
      </c>
      <c r="E140" s="171">
        <v>6.6500000000000004E-2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3">
        <v>1.09663</v>
      </c>
      <c r="O140" s="173">
        <f>ROUND(E140*N140,2)</f>
        <v>7.0000000000000007E-2</v>
      </c>
      <c r="P140" s="173">
        <v>0</v>
      </c>
      <c r="Q140" s="173">
        <f>ROUND(E140*P140,2)</f>
        <v>0</v>
      </c>
      <c r="R140" s="173" t="s">
        <v>285</v>
      </c>
      <c r="S140" s="173" t="s">
        <v>216</v>
      </c>
      <c r="T140" s="174" t="s">
        <v>245</v>
      </c>
      <c r="U140" s="159">
        <v>16.582999999999998</v>
      </c>
      <c r="V140" s="159">
        <f>ROUND(E140*U140,2)</f>
        <v>1.1000000000000001</v>
      </c>
      <c r="W140" s="159"/>
      <c r="X140" s="159" t="s">
        <v>246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247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56"/>
      <c r="B141" s="157"/>
      <c r="C141" s="264" t="s">
        <v>421</v>
      </c>
      <c r="D141" s="265"/>
      <c r="E141" s="265"/>
      <c r="F141" s="265"/>
      <c r="G141" s="265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249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56"/>
      <c r="B142" s="157"/>
      <c r="C142" s="191" t="s">
        <v>426</v>
      </c>
      <c r="D142" s="182"/>
      <c r="E142" s="183">
        <v>6.6500000000000004E-2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251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5">
      <c r="A143" s="168">
        <v>50</v>
      </c>
      <c r="B143" s="169" t="s">
        <v>427</v>
      </c>
      <c r="C143" s="178" t="s">
        <v>428</v>
      </c>
      <c r="D143" s="170" t="s">
        <v>272</v>
      </c>
      <c r="E143" s="171">
        <v>2.0031699999999999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73">
        <v>1.188E-2</v>
      </c>
      <c r="O143" s="173">
        <f>ROUND(E143*N143,2)</f>
        <v>0.02</v>
      </c>
      <c r="P143" s="173">
        <v>0</v>
      </c>
      <c r="Q143" s="173">
        <f>ROUND(E143*P143,2)</f>
        <v>0</v>
      </c>
      <c r="R143" s="173" t="s">
        <v>285</v>
      </c>
      <c r="S143" s="173" t="s">
        <v>216</v>
      </c>
      <c r="T143" s="174" t="s">
        <v>245</v>
      </c>
      <c r="U143" s="159">
        <v>15.433</v>
      </c>
      <c r="V143" s="159">
        <f>ROUND(E143*U143,2)</f>
        <v>30.91</v>
      </c>
      <c r="W143" s="159"/>
      <c r="X143" s="159" t="s">
        <v>246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247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56"/>
      <c r="B144" s="157"/>
      <c r="C144" s="264" t="s">
        <v>421</v>
      </c>
      <c r="D144" s="265"/>
      <c r="E144" s="265"/>
      <c r="F144" s="265"/>
      <c r="G144" s="265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249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56"/>
      <c r="B145" s="157"/>
      <c r="C145" s="191" t="s">
        <v>429</v>
      </c>
      <c r="D145" s="182"/>
      <c r="E145" s="183">
        <v>2.00318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251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68">
        <v>51</v>
      </c>
      <c r="B146" s="169" t="s">
        <v>430</v>
      </c>
      <c r="C146" s="178" t="s">
        <v>431</v>
      </c>
      <c r="D146" s="170" t="s">
        <v>243</v>
      </c>
      <c r="E146" s="171">
        <v>0.19688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21</v>
      </c>
      <c r="M146" s="173">
        <f>G146*(1+L146/100)</f>
        <v>0</v>
      </c>
      <c r="N146" s="173">
        <v>2.5251100000000002</v>
      </c>
      <c r="O146" s="173">
        <f>ROUND(E146*N146,2)</f>
        <v>0.5</v>
      </c>
      <c r="P146" s="173">
        <v>0</v>
      </c>
      <c r="Q146" s="173">
        <f>ROUND(E146*P146,2)</f>
        <v>0</v>
      </c>
      <c r="R146" s="173" t="s">
        <v>285</v>
      </c>
      <c r="S146" s="173" t="s">
        <v>216</v>
      </c>
      <c r="T146" s="174" t="s">
        <v>245</v>
      </c>
      <c r="U146" s="159">
        <v>1.448</v>
      </c>
      <c r="V146" s="159">
        <f>ROUND(E146*U146,2)</f>
        <v>0.28999999999999998</v>
      </c>
      <c r="W146" s="159"/>
      <c r="X146" s="159" t="s">
        <v>246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247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56"/>
      <c r="B147" s="157"/>
      <c r="C147" s="191" t="s">
        <v>432</v>
      </c>
      <c r="D147" s="182"/>
      <c r="E147" s="183">
        <v>0.19688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251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68">
        <v>52</v>
      </c>
      <c r="B148" s="169" t="s">
        <v>433</v>
      </c>
      <c r="C148" s="178" t="s">
        <v>434</v>
      </c>
      <c r="D148" s="170" t="s">
        <v>284</v>
      </c>
      <c r="E148" s="171">
        <v>2.625</v>
      </c>
      <c r="F148" s="172"/>
      <c r="G148" s="173">
        <f>ROUND(E148*F148,2)</f>
        <v>0</v>
      </c>
      <c r="H148" s="172"/>
      <c r="I148" s="173">
        <f>ROUND(E148*H148,2)</f>
        <v>0</v>
      </c>
      <c r="J148" s="172"/>
      <c r="K148" s="173">
        <f>ROUND(E148*J148,2)</f>
        <v>0</v>
      </c>
      <c r="L148" s="173">
        <v>21</v>
      </c>
      <c r="M148" s="173">
        <f>G148*(1+L148/100)</f>
        <v>0</v>
      </c>
      <c r="N148" s="173">
        <v>7.8200000000000006E-3</v>
      </c>
      <c r="O148" s="173">
        <f>ROUND(E148*N148,2)</f>
        <v>0.02</v>
      </c>
      <c r="P148" s="173">
        <v>0</v>
      </c>
      <c r="Q148" s="173">
        <f>ROUND(E148*P148,2)</f>
        <v>0</v>
      </c>
      <c r="R148" s="173" t="s">
        <v>285</v>
      </c>
      <c r="S148" s="173" t="s">
        <v>216</v>
      </c>
      <c r="T148" s="174" t="s">
        <v>245</v>
      </c>
      <c r="U148" s="159">
        <v>0.79</v>
      </c>
      <c r="V148" s="159">
        <f>ROUND(E148*U148,2)</f>
        <v>2.0699999999999998</v>
      </c>
      <c r="W148" s="159"/>
      <c r="X148" s="159" t="s">
        <v>246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247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5">
      <c r="A149" s="156"/>
      <c r="B149" s="157"/>
      <c r="C149" s="191" t="s">
        <v>435</v>
      </c>
      <c r="D149" s="182"/>
      <c r="E149" s="183">
        <v>2.625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251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84">
        <v>53</v>
      </c>
      <c r="B150" s="185" t="s">
        <v>436</v>
      </c>
      <c r="C150" s="192" t="s">
        <v>437</v>
      </c>
      <c r="D150" s="186" t="s">
        <v>284</v>
      </c>
      <c r="E150" s="187">
        <v>2.625</v>
      </c>
      <c r="F150" s="188"/>
      <c r="G150" s="189">
        <f>ROUND(E150*F150,2)</f>
        <v>0</v>
      </c>
      <c r="H150" s="188"/>
      <c r="I150" s="189">
        <f>ROUND(E150*H150,2)</f>
        <v>0</v>
      </c>
      <c r="J150" s="188"/>
      <c r="K150" s="189">
        <f>ROUND(E150*J150,2)</f>
        <v>0</v>
      </c>
      <c r="L150" s="189">
        <v>21</v>
      </c>
      <c r="M150" s="189">
        <f>G150*(1+L150/100)</f>
        <v>0</v>
      </c>
      <c r="N150" s="189">
        <v>0</v>
      </c>
      <c r="O150" s="189">
        <f>ROUND(E150*N150,2)</f>
        <v>0</v>
      </c>
      <c r="P150" s="189">
        <v>0</v>
      </c>
      <c r="Q150" s="189">
        <f>ROUND(E150*P150,2)</f>
        <v>0</v>
      </c>
      <c r="R150" s="189" t="s">
        <v>285</v>
      </c>
      <c r="S150" s="189" t="s">
        <v>216</v>
      </c>
      <c r="T150" s="190" t="s">
        <v>245</v>
      </c>
      <c r="U150" s="159">
        <v>0.24</v>
      </c>
      <c r="V150" s="159">
        <f>ROUND(E150*U150,2)</f>
        <v>0.63</v>
      </c>
      <c r="W150" s="159"/>
      <c r="X150" s="159" t="s">
        <v>246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247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68">
        <v>54</v>
      </c>
      <c r="B151" s="169" t="s">
        <v>438</v>
      </c>
      <c r="C151" s="178" t="s">
        <v>439</v>
      </c>
      <c r="D151" s="170" t="s">
        <v>272</v>
      </c>
      <c r="E151" s="171">
        <v>7.4700000000000001E-3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21</v>
      </c>
      <c r="M151" s="173">
        <f>G151*(1+L151/100)</f>
        <v>0</v>
      </c>
      <c r="N151" s="173">
        <v>1.0166500000000001</v>
      </c>
      <c r="O151" s="173">
        <f>ROUND(E151*N151,2)</f>
        <v>0.01</v>
      </c>
      <c r="P151" s="173">
        <v>0</v>
      </c>
      <c r="Q151" s="173">
        <f>ROUND(E151*P151,2)</f>
        <v>0</v>
      </c>
      <c r="R151" s="173" t="s">
        <v>285</v>
      </c>
      <c r="S151" s="173" t="s">
        <v>216</v>
      </c>
      <c r="T151" s="174" t="s">
        <v>245</v>
      </c>
      <c r="U151" s="159">
        <v>27.672999999999998</v>
      </c>
      <c r="V151" s="159">
        <f>ROUND(E151*U151,2)</f>
        <v>0.21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247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56"/>
      <c r="B152" s="157"/>
      <c r="C152" s="264" t="s">
        <v>440</v>
      </c>
      <c r="D152" s="265"/>
      <c r="E152" s="265"/>
      <c r="F152" s="265"/>
      <c r="G152" s="265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249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56"/>
      <c r="B153" s="157"/>
      <c r="C153" s="191" t="s">
        <v>441</v>
      </c>
      <c r="D153" s="182"/>
      <c r="E153" s="183">
        <v>7.4700000000000001E-3</v>
      </c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251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0.399999999999999" outlineLevel="1" x14ac:dyDescent="0.25">
      <c r="A154" s="168">
        <v>55</v>
      </c>
      <c r="B154" s="169" t="s">
        <v>442</v>
      </c>
      <c r="C154" s="178" t="s">
        <v>443</v>
      </c>
      <c r="D154" s="170" t="s">
        <v>312</v>
      </c>
      <c r="E154" s="171">
        <v>8.75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3">
        <v>0.11169999999999999</v>
      </c>
      <c r="O154" s="173">
        <f>ROUND(E154*N154,2)</f>
        <v>0.98</v>
      </c>
      <c r="P154" s="173">
        <v>0</v>
      </c>
      <c r="Q154" s="173">
        <f>ROUND(E154*P154,2)</f>
        <v>0</v>
      </c>
      <c r="R154" s="173" t="s">
        <v>444</v>
      </c>
      <c r="S154" s="173" t="s">
        <v>216</v>
      </c>
      <c r="T154" s="174" t="s">
        <v>245</v>
      </c>
      <c r="U154" s="159">
        <v>1.1797200000000001</v>
      </c>
      <c r="V154" s="159">
        <f>ROUND(E154*U154,2)</f>
        <v>10.32</v>
      </c>
      <c r="W154" s="159"/>
      <c r="X154" s="159" t="s">
        <v>445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446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56"/>
      <c r="B155" s="157"/>
      <c r="C155" s="264" t="s">
        <v>447</v>
      </c>
      <c r="D155" s="265"/>
      <c r="E155" s="265"/>
      <c r="F155" s="265"/>
      <c r="G155" s="265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249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56"/>
      <c r="B156" s="157"/>
      <c r="C156" s="191" t="s">
        <v>448</v>
      </c>
      <c r="D156" s="182"/>
      <c r="E156" s="183">
        <v>8.75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251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0.399999999999999" outlineLevel="1" x14ac:dyDescent="0.25">
      <c r="A157" s="168">
        <v>56</v>
      </c>
      <c r="B157" s="169" t="s">
        <v>449</v>
      </c>
      <c r="C157" s="178" t="s">
        <v>450</v>
      </c>
      <c r="D157" s="170" t="s">
        <v>312</v>
      </c>
      <c r="E157" s="171">
        <v>6.8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3">
        <v>0.16403000000000001</v>
      </c>
      <c r="O157" s="173">
        <f>ROUND(E157*N157,2)</f>
        <v>1.1200000000000001</v>
      </c>
      <c r="P157" s="173">
        <v>0</v>
      </c>
      <c r="Q157" s="173">
        <f>ROUND(E157*P157,2)</f>
        <v>0</v>
      </c>
      <c r="R157" s="173" t="s">
        <v>444</v>
      </c>
      <c r="S157" s="173" t="s">
        <v>216</v>
      </c>
      <c r="T157" s="174" t="s">
        <v>245</v>
      </c>
      <c r="U157" s="159">
        <v>1.30307</v>
      </c>
      <c r="V157" s="159">
        <f>ROUND(E157*U157,2)</f>
        <v>8.86</v>
      </c>
      <c r="W157" s="159"/>
      <c r="X157" s="159" t="s">
        <v>445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446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5">
      <c r="A158" s="156"/>
      <c r="B158" s="157"/>
      <c r="C158" s="264" t="s">
        <v>447</v>
      </c>
      <c r="D158" s="265"/>
      <c r="E158" s="265"/>
      <c r="F158" s="265"/>
      <c r="G158" s="265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249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0.399999999999999" outlineLevel="1" x14ac:dyDescent="0.25">
      <c r="A159" s="168">
        <v>57</v>
      </c>
      <c r="B159" s="169" t="s">
        <v>451</v>
      </c>
      <c r="C159" s="178" t="s">
        <v>452</v>
      </c>
      <c r="D159" s="170" t="s">
        <v>312</v>
      </c>
      <c r="E159" s="171">
        <v>17.600000000000001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21</v>
      </c>
      <c r="M159" s="173">
        <f>G159*(1+L159/100)</f>
        <v>0</v>
      </c>
      <c r="N159" s="173">
        <v>0.32338</v>
      </c>
      <c r="O159" s="173">
        <f>ROUND(E159*N159,2)</f>
        <v>5.69</v>
      </c>
      <c r="P159" s="173">
        <v>0</v>
      </c>
      <c r="Q159" s="173">
        <f>ROUND(E159*P159,2)</f>
        <v>0</v>
      </c>
      <c r="R159" s="173" t="s">
        <v>444</v>
      </c>
      <c r="S159" s="173" t="s">
        <v>216</v>
      </c>
      <c r="T159" s="174" t="s">
        <v>245</v>
      </c>
      <c r="U159" s="159">
        <v>1.9841500000000001</v>
      </c>
      <c r="V159" s="159">
        <f>ROUND(E159*U159,2)</f>
        <v>34.92</v>
      </c>
      <c r="W159" s="159"/>
      <c r="X159" s="159" t="s">
        <v>445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446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56"/>
      <c r="B160" s="157"/>
      <c r="C160" s="264" t="s">
        <v>447</v>
      </c>
      <c r="D160" s="265"/>
      <c r="E160" s="265"/>
      <c r="F160" s="265"/>
      <c r="G160" s="265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56"/>
      <c r="B161" s="157"/>
      <c r="C161" s="191" t="s">
        <v>453</v>
      </c>
      <c r="D161" s="182"/>
      <c r="E161" s="183">
        <v>17.600000000000001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251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5">
      <c r="A162" s="168">
        <v>58</v>
      </c>
      <c r="B162" s="169" t="s">
        <v>454</v>
      </c>
      <c r="C162" s="178" t="s">
        <v>455</v>
      </c>
      <c r="D162" s="170" t="s">
        <v>272</v>
      </c>
      <c r="E162" s="171">
        <v>0.47520000000000001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21</v>
      </c>
      <c r="M162" s="173">
        <f>G162*(1+L162/100)</f>
        <v>0</v>
      </c>
      <c r="N162" s="173">
        <v>1</v>
      </c>
      <c r="O162" s="173">
        <f>ROUND(E162*N162,2)</f>
        <v>0.48</v>
      </c>
      <c r="P162" s="173">
        <v>0</v>
      </c>
      <c r="Q162" s="173">
        <f>ROUND(E162*P162,2)</f>
        <v>0</v>
      </c>
      <c r="R162" s="173" t="s">
        <v>273</v>
      </c>
      <c r="S162" s="173" t="s">
        <v>216</v>
      </c>
      <c r="T162" s="174" t="s">
        <v>217</v>
      </c>
      <c r="U162" s="159">
        <v>0</v>
      </c>
      <c r="V162" s="159">
        <f>ROUND(E162*U162,2)</f>
        <v>0</v>
      </c>
      <c r="W162" s="159"/>
      <c r="X162" s="159" t="s">
        <v>274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275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56"/>
      <c r="B163" s="157"/>
      <c r="C163" s="191" t="s">
        <v>456</v>
      </c>
      <c r="D163" s="182"/>
      <c r="E163" s="183">
        <v>0.47520000000000001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251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68">
        <v>59</v>
      </c>
      <c r="B164" s="169" t="s">
        <v>457</v>
      </c>
      <c r="C164" s="178" t="s">
        <v>458</v>
      </c>
      <c r="D164" s="170" t="s">
        <v>272</v>
      </c>
      <c r="E164" s="171">
        <v>1.5789599999999999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3">
        <v>1</v>
      </c>
      <c r="O164" s="173">
        <f>ROUND(E164*N164,2)</f>
        <v>1.58</v>
      </c>
      <c r="P164" s="173">
        <v>0</v>
      </c>
      <c r="Q164" s="173">
        <f>ROUND(E164*P164,2)</f>
        <v>0</v>
      </c>
      <c r="R164" s="173" t="s">
        <v>273</v>
      </c>
      <c r="S164" s="173" t="s">
        <v>216</v>
      </c>
      <c r="T164" s="174" t="s">
        <v>217</v>
      </c>
      <c r="U164" s="159">
        <v>0</v>
      </c>
      <c r="V164" s="159">
        <f>ROUND(E164*U164,2)</f>
        <v>0</v>
      </c>
      <c r="W164" s="159"/>
      <c r="X164" s="159" t="s">
        <v>274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275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56"/>
      <c r="B165" s="157"/>
      <c r="C165" s="191" t="s">
        <v>459</v>
      </c>
      <c r="D165" s="182"/>
      <c r="E165" s="183">
        <v>1.5789599999999999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251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68">
        <v>60</v>
      </c>
      <c r="B166" s="169" t="s">
        <v>460</v>
      </c>
      <c r="C166" s="178" t="s">
        <v>461</v>
      </c>
      <c r="D166" s="170" t="s">
        <v>272</v>
      </c>
      <c r="E166" s="171">
        <v>2.1632400000000001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3">
        <v>1</v>
      </c>
      <c r="O166" s="173">
        <f>ROUND(E166*N166,2)</f>
        <v>2.16</v>
      </c>
      <c r="P166" s="173">
        <v>0</v>
      </c>
      <c r="Q166" s="173">
        <f>ROUND(E166*P166,2)</f>
        <v>0</v>
      </c>
      <c r="R166" s="173" t="s">
        <v>273</v>
      </c>
      <c r="S166" s="173" t="s">
        <v>216</v>
      </c>
      <c r="T166" s="174" t="s">
        <v>217</v>
      </c>
      <c r="U166" s="159">
        <v>0</v>
      </c>
      <c r="V166" s="159">
        <f>ROUND(E166*U166,2)</f>
        <v>0</v>
      </c>
      <c r="W166" s="159"/>
      <c r="X166" s="159" t="s">
        <v>274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275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56"/>
      <c r="B167" s="157"/>
      <c r="C167" s="191" t="s">
        <v>462</v>
      </c>
      <c r="D167" s="182"/>
      <c r="E167" s="183">
        <v>2.1632400000000001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251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x14ac:dyDescent="0.25">
      <c r="A168" s="162" t="s">
        <v>211</v>
      </c>
      <c r="B168" s="163" t="s">
        <v>84</v>
      </c>
      <c r="C168" s="177" t="s">
        <v>85</v>
      </c>
      <c r="D168" s="164"/>
      <c r="E168" s="165"/>
      <c r="F168" s="166"/>
      <c r="G168" s="166">
        <f>SUMIF(AG169:AG173,"&lt;&gt;NOR",G169:G173)</f>
        <v>0</v>
      </c>
      <c r="H168" s="166"/>
      <c r="I168" s="166">
        <f>SUM(I169:I173)</f>
        <v>0</v>
      </c>
      <c r="J168" s="166"/>
      <c r="K168" s="166">
        <f>SUM(K169:K173)</f>
        <v>0</v>
      </c>
      <c r="L168" s="166"/>
      <c r="M168" s="166">
        <f>SUM(M169:M173)</f>
        <v>0</v>
      </c>
      <c r="N168" s="166"/>
      <c r="O168" s="166">
        <f>SUM(O169:O173)</f>
        <v>3.83</v>
      </c>
      <c r="P168" s="166"/>
      <c r="Q168" s="166">
        <f>SUM(Q169:Q173)</f>
        <v>0</v>
      </c>
      <c r="R168" s="166"/>
      <c r="S168" s="166"/>
      <c r="T168" s="167"/>
      <c r="U168" s="161"/>
      <c r="V168" s="161">
        <f>SUM(V169:V173)</f>
        <v>10.809999999999999</v>
      </c>
      <c r="W168" s="161"/>
      <c r="X168" s="161"/>
      <c r="AG168" t="s">
        <v>212</v>
      </c>
    </row>
    <row r="169" spans="1:60" ht="20.399999999999999" outlineLevel="1" x14ac:dyDescent="0.25">
      <c r="A169" s="168">
        <v>61</v>
      </c>
      <c r="B169" s="169" t="s">
        <v>463</v>
      </c>
      <c r="C169" s="178" t="s">
        <v>464</v>
      </c>
      <c r="D169" s="170" t="s">
        <v>312</v>
      </c>
      <c r="E169" s="171">
        <v>12.6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3">
        <v>0.27811999999999998</v>
      </c>
      <c r="O169" s="173">
        <f>ROUND(E169*N169,2)</f>
        <v>3.5</v>
      </c>
      <c r="P169" s="173">
        <v>0</v>
      </c>
      <c r="Q169" s="173">
        <f>ROUND(E169*P169,2)</f>
        <v>0</v>
      </c>
      <c r="R169" s="173" t="s">
        <v>444</v>
      </c>
      <c r="S169" s="173" t="s">
        <v>216</v>
      </c>
      <c r="T169" s="174" t="s">
        <v>245</v>
      </c>
      <c r="U169" s="159">
        <v>0.75005999999999995</v>
      </c>
      <c r="V169" s="159">
        <f>ROUND(E169*U169,2)</f>
        <v>9.4499999999999993</v>
      </c>
      <c r="W169" s="159"/>
      <c r="X169" s="159" t="s">
        <v>445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446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1" outlineLevel="1" x14ac:dyDescent="0.25">
      <c r="A170" s="156"/>
      <c r="B170" s="157"/>
      <c r="C170" s="264" t="s">
        <v>465</v>
      </c>
      <c r="D170" s="265"/>
      <c r="E170" s="265"/>
      <c r="F170" s="265"/>
      <c r="G170" s="265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75" t="str">
        <f>C170</f>
        <v>montáž odvodňovacích žlabů a vpustí k odvodňovacím žlabům z polymerbetonu, včetně betonového lože popř. obetonování, s dodávkou žlabů a vpustí.</v>
      </c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56"/>
      <c r="B171" s="157"/>
      <c r="C171" s="191" t="s">
        <v>466</v>
      </c>
      <c r="D171" s="182"/>
      <c r="E171" s="183">
        <v>12.6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251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0.399999999999999" outlineLevel="1" x14ac:dyDescent="0.25">
      <c r="A172" s="168">
        <v>62</v>
      </c>
      <c r="B172" s="169" t="s">
        <v>467</v>
      </c>
      <c r="C172" s="178" t="s">
        <v>468</v>
      </c>
      <c r="D172" s="170" t="s">
        <v>336</v>
      </c>
      <c r="E172" s="171">
        <v>2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21</v>
      </c>
      <c r="M172" s="173">
        <f>G172*(1+L172/100)</f>
        <v>0</v>
      </c>
      <c r="N172" s="173">
        <v>0.16372999999999999</v>
      </c>
      <c r="O172" s="173">
        <f>ROUND(E172*N172,2)</f>
        <v>0.33</v>
      </c>
      <c r="P172" s="173">
        <v>0</v>
      </c>
      <c r="Q172" s="173">
        <f>ROUND(E172*P172,2)</f>
        <v>0</v>
      </c>
      <c r="R172" s="173" t="s">
        <v>444</v>
      </c>
      <c r="S172" s="173" t="s">
        <v>216</v>
      </c>
      <c r="T172" s="174" t="s">
        <v>245</v>
      </c>
      <c r="U172" s="159">
        <v>0.67952000000000001</v>
      </c>
      <c r="V172" s="159">
        <f>ROUND(E172*U172,2)</f>
        <v>1.36</v>
      </c>
      <c r="W172" s="159"/>
      <c r="X172" s="159" t="s">
        <v>445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446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1" outlineLevel="1" x14ac:dyDescent="0.25">
      <c r="A173" s="156"/>
      <c r="B173" s="157"/>
      <c r="C173" s="264" t="s">
        <v>465</v>
      </c>
      <c r="D173" s="265"/>
      <c r="E173" s="265"/>
      <c r="F173" s="265"/>
      <c r="G173" s="265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249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75" t="str">
        <f>C173</f>
        <v>montáž odvodňovacích žlabů a vpustí k odvodňovacím žlabům z polymerbetonu, včetně betonového lože popř. obetonování, s dodávkou žlabů a vpustí.</v>
      </c>
      <c r="BB173" s="149"/>
      <c r="BC173" s="149"/>
      <c r="BD173" s="149"/>
      <c r="BE173" s="149"/>
      <c r="BF173" s="149"/>
      <c r="BG173" s="149"/>
      <c r="BH173" s="149"/>
    </row>
    <row r="174" spans="1:60" x14ac:dyDescent="0.25">
      <c r="A174" s="162" t="s">
        <v>211</v>
      </c>
      <c r="B174" s="163" t="s">
        <v>88</v>
      </c>
      <c r="C174" s="177" t="s">
        <v>89</v>
      </c>
      <c r="D174" s="164"/>
      <c r="E174" s="165"/>
      <c r="F174" s="166"/>
      <c r="G174" s="166">
        <f>SUMIF(AG175:AG198,"&lt;&gt;NOR",G175:G198)</f>
        <v>0</v>
      </c>
      <c r="H174" s="166"/>
      <c r="I174" s="166">
        <f>SUM(I175:I198)</f>
        <v>0</v>
      </c>
      <c r="J174" s="166"/>
      <c r="K174" s="166">
        <f>SUM(K175:K198)</f>
        <v>0</v>
      </c>
      <c r="L174" s="166"/>
      <c r="M174" s="166">
        <f>SUM(M175:M198)</f>
        <v>0</v>
      </c>
      <c r="N174" s="166"/>
      <c r="O174" s="166">
        <f>SUM(O175:O198)</f>
        <v>11.13</v>
      </c>
      <c r="P174" s="166"/>
      <c r="Q174" s="166">
        <f>SUM(Q175:Q198)</f>
        <v>0</v>
      </c>
      <c r="R174" s="166"/>
      <c r="S174" s="166"/>
      <c r="T174" s="167"/>
      <c r="U174" s="161"/>
      <c r="V174" s="161">
        <f>SUM(V175:V198)</f>
        <v>213.65999999999997</v>
      </c>
      <c r="W174" s="161"/>
      <c r="X174" s="161"/>
      <c r="AG174" t="s">
        <v>212</v>
      </c>
    </row>
    <row r="175" spans="1:60" outlineLevel="1" x14ac:dyDescent="0.25">
      <c r="A175" s="168">
        <v>63</v>
      </c>
      <c r="B175" s="169" t="s">
        <v>469</v>
      </c>
      <c r="C175" s="178" t="s">
        <v>470</v>
      </c>
      <c r="D175" s="170" t="s">
        <v>284</v>
      </c>
      <c r="E175" s="171">
        <v>41.85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5.2500000000000003E-3</v>
      </c>
      <c r="O175" s="173">
        <f>ROUND(E175*N175,2)</f>
        <v>0.22</v>
      </c>
      <c r="P175" s="173">
        <v>0</v>
      </c>
      <c r="Q175" s="173">
        <f>ROUND(E175*P175,2)</f>
        <v>0</v>
      </c>
      <c r="R175" s="173" t="s">
        <v>285</v>
      </c>
      <c r="S175" s="173" t="s">
        <v>216</v>
      </c>
      <c r="T175" s="174" t="s">
        <v>245</v>
      </c>
      <c r="U175" s="159">
        <v>9.6000000000000002E-2</v>
      </c>
      <c r="V175" s="159">
        <f>ROUND(E175*U175,2)</f>
        <v>4.0199999999999996</v>
      </c>
      <c r="W175" s="159"/>
      <c r="X175" s="159" t="s">
        <v>246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247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56"/>
      <c r="B176" s="157"/>
      <c r="C176" s="264" t="s">
        <v>471</v>
      </c>
      <c r="D176" s="265"/>
      <c r="E176" s="265"/>
      <c r="F176" s="265"/>
      <c r="G176" s="265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5">
      <c r="A177" s="156"/>
      <c r="B177" s="157"/>
      <c r="C177" s="191" t="s">
        <v>472</v>
      </c>
      <c r="D177" s="182"/>
      <c r="E177" s="183">
        <v>41.85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251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5">
      <c r="A178" s="168">
        <v>64</v>
      </c>
      <c r="B178" s="169" t="s">
        <v>473</v>
      </c>
      <c r="C178" s="178" t="s">
        <v>474</v>
      </c>
      <c r="D178" s="170" t="s">
        <v>284</v>
      </c>
      <c r="E178" s="171">
        <v>41.85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21</v>
      </c>
      <c r="M178" s="173">
        <f>G178*(1+L178/100)</f>
        <v>0</v>
      </c>
      <c r="N178" s="173">
        <v>3.5000000000000003E-2</v>
      </c>
      <c r="O178" s="173">
        <f>ROUND(E178*N178,2)</f>
        <v>1.46</v>
      </c>
      <c r="P178" s="173">
        <v>0</v>
      </c>
      <c r="Q178" s="173">
        <f>ROUND(E178*P178,2)</f>
        <v>0</v>
      </c>
      <c r="R178" s="173" t="s">
        <v>285</v>
      </c>
      <c r="S178" s="173" t="s">
        <v>216</v>
      </c>
      <c r="T178" s="174" t="s">
        <v>245</v>
      </c>
      <c r="U178" s="159">
        <v>0.48</v>
      </c>
      <c r="V178" s="159">
        <f>ROUND(E178*U178,2)</f>
        <v>20.09</v>
      </c>
      <c r="W178" s="159"/>
      <c r="X178" s="159" t="s">
        <v>246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247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5">
      <c r="A179" s="156"/>
      <c r="B179" s="157"/>
      <c r="C179" s="264" t="s">
        <v>471</v>
      </c>
      <c r="D179" s="265"/>
      <c r="E179" s="265"/>
      <c r="F179" s="265"/>
      <c r="G179" s="265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249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5">
      <c r="A180" s="168">
        <v>65</v>
      </c>
      <c r="B180" s="169" t="s">
        <v>475</v>
      </c>
      <c r="C180" s="178" t="s">
        <v>476</v>
      </c>
      <c r="D180" s="170" t="s">
        <v>284</v>
      </c>
      <c r="E180" s="171">
        <v>28.95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21</v>
      </c>
      <c r="M180" s="173">
        <f>G180*(1+L180/100)</f>
        <v>0</v>
      </c>
      <c r="N180" s="173">
        <v>2.5000000000000001E-3</v>
      </c>
      <c r="O180" s="173">
        <f>ROUND(E180*N180,2)</f>
        <v>7.0000000000000007E-2</v>
      </c>
      <c r="P180" s="173">
        <v>0</v>
      </c>
      <c r="Q180" s="173">
        <f>ROUND(E180*P180,2)</f>
        <v>0</v>
      </c>
      <c r="R180" s="173" t="s">
        <v>285</v>
      </c>
      <c r="S180" s="173" t="s">
        <v>216</v>
      </c>
      <c r="T180" s="174" t="s">
        <v>245</v>
      </c>
      <c r="U180" s="159">
        <v>0.24</v>
      </c>
      <c r="V180" s="159">
        <f>ROUND(E180*U180,2)</f>
        <v>6.95</v>
      </c>
      <c r="W180" s="159"/>
      <c r="X180" s="159" t="s">
        <v>246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247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5">
      <c r="A181" s="156"/>
      <c r="B181" s="157"/>
      <c r="C181" s="264" t="s">
        <v>471</v>
      </c>
      <c r="D181" s="265"/>
      <c r="E181" s="265"/>
      <c r="F181" s="265"/>
      <c r="G181" s="265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249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5">
      <c r="A182" s="156"/>
      <c r="B182" s="157"/>
      <c r="C182" s="191" t="s">
        <v>477</v>
      </c>
      <c r="D182" s="182"/>
      <c r="E182" s="183">
        <v>28.95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251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ht="20.399999999999999" outlineLevel="1" x14ac:dyDescent="0.25">
      <c r="A183" s="168">
        <v>66</v>
      </c>
      <c r="B183" s="169" t="s">
        <v>478</v>
      </c>
      <c r="C183" s="178" t="s">
        <v>479</v>
      </c>
      <c r="D183" s="170" t="s">
        <v>284</v>
      </c>
      <c r="E183" s="171">
        <v>28.95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21</v>
      </c>
      <c r="M183" s="173">
        <f>G183*(1+L183/100)</f>
        <v>0</v>
      </c>
      <c r="N183" s="173">
        <v>3.5E-4</v>
      </c>
      <c r="O183" s="173">
        <f>ROUND(E183*N183,2)</f>
        <v>0.01</v>
      </c>
      <c r="P183" s="173">
        <v>0</v>
      </c>
      <c r="Q183" s="173">
        <f>ROUND(E183*P183,2)</f>
        <v>0</v>
      </c>
      <c r="R183" s="173" t="s">
        <v>285</v>
      </c>
      <c r="S183" s="173" t="s">
        <v>216</v>
      </c>
      <c r="T183" s="174" t="s">
        <v>245</v>
      </c>
      <c r="U183" s="159">
        <v>7.0000000000000007E-2</v>
      </c>
      <c r="V183" s="159">
        <f>ROUND(E183*U183,2)</f>
        <v>2.0299999999999998</v>
      </c>
      <c r="W183" s="159"/>
      <c r="X183" s="159" t="s">
        <v>246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247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5">
      <c r="A184" s="156"/>
      <c r="B184" s="157"/>
      <c r="C184" s="264" t="s">
        <v>471</v>
      </c>
      <c r="D184" s="265"/>
      <c r="E184" s="265"/>
      <c r="F184" s="265"/>
      <c r="G184" s="265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249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5">
      <c r="A185" s="168">
        <v>67</v>
      </c>
      <c r="B185" s="169" t="s">
        <v>480</v>
      </c>
      <c r="C185" s="178" t="s">
        <v>481</v>
      </c>
      <c r="D185" s="170" t="s">
        <v>312</v>
      </c>
      <c r="E185" s="171">
        <v>5.3</v>
      </c>
      <c r="F185" s="172"/>
      <c r="G185" s="173">
        <f>ROUND(E185*F185,2)</f>
        <v>0</v>
      </c>
      <c r="H185" s="172"/>
      <c r="I185" s="173">
        <f>ROUND(E185*H185,2)</f>
        <v>0</v>
      </c>
      <c r="J185" s="172"/>
      <c r="K185" s="173">
        <f>ROUND(E185*J185,2)</f>
        <v>0</v>
      </c>
      <c r="L185" s="173">
        <v>21</v>
      </c>
      <c r="M185" s="173">
        <f>G185*(1+L185/100)</f>
        <v>0</v>
      </c>
      <c r="N185" s="173">
        <v>2.3000000000000001E-4</v>
      </c>
      <c r="O185" s="173">
        <f>ROUND(E185*N185,2)</f>
        <v>0</v>
      </c>
      <c r="P185" s="173">
        <v>0</v>
      </c>
      <c r="Q185" s="173">
        <f>ROUND(E185*P185,2)</f>
        <v>0</v>
      </c>
      <c r="R185" s="173" t="s">
        <v>285</v>
      </c>
      <c r="S185" s="173" t="s">
        <v>216</v>
      </c>
      <c r="T185" s="174" t="s">
        <v>245</v>
      </c>
      <c r="U185" s="159">
        <v>0.05</v>
      </c>
      <c r="V185" s="159">
        <f>ROUND(E185*U185,2)</f>
        <v>0.27</v>
      </c>
      <c r="W185" s="159"/>
      <c r="X185" s="159" t="s">
        <v>246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247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5">
      <c r="A186" s="156"/>
      <c r="B186" s="157"/>
      <c r="C186" s="264" t="s">
        <v>482</v>
      </c>
      <c r="D186" s="265"/>
      <c r="E186" s="265"/>
      <c r="F186" s="265"/>
      <c r="G186" s="265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249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5">
      <c r="A187" s="168">
        <v>68</v>
      </c>
      <c r="B187" s="169" t="s">
        <v>483</v>
      </c>
      <c r="C187" s="178" t="s">
        <v>484</v>
      </c>
      <c r="D187" s="170" t="s">
        <v>284</v>
      </c>
      <c r="E187" s="171">
        <v>192.01599999999999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21</v>
      </c>
      <c r="M187" s="173">
        <f>G187*(1+L187/100)</f>
        <v>0</v>
      </c>
      <c r="N187" s="173">
        <v>4.7660000000000001E-2</v>
      </c>
      <c r="O187" s="173">
        <f>ROUND(E187*N187,2)</f>
        <v>9.15</v>
      </c>
      <c r="P187" s="173">
        <v>0</v>
      </c>
      <c r="Q187" s="173">
        <f>ROUND(E187*P187,2)</f>
        <v>0</v>
      </c>
      <c r="R187" s="173" t="s">
        <v>285</v>
      </c>
      <c r="S187" s="173" t="s">
        <v>216</v>
      </c>
      <c r="T187" s="174" t="s">
        <v>245</v>
      </c>
      <c r="U187" s="159">
        <v>0.84</v>
      </c>
      <c r="V187" s="159">
        <f>ROUND(E187*U187,2)</f>
        <v>161.29</v>
      </c>
      <c r="W187" s="159"/>
      <c r="X187" s="159" t="s">
        <v>246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247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5">
      <c r="A188" s="156"/>
      <c r="B188" s="157"/>
      <c r="C188" s="191" t="s">
        <v>485</v>
      </c>
      <c r="D188" s="182"/>
      <c r="E188" s="183">
        <v>176.316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251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5">
      <c r="A189" s="156"/>
      <c r="B189" s="157"/>
      <c r="C189" s="191" t="s">
        <v>486</v>
      </c>
      <c r="D189" s="182"/>
      <c r="E189" s="183">
        <v>15.7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251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5">
      <c r="A190" s="168">
        <v>69</v>
      </c>
      <c r="B190" s="169" t="s">
        <v>487</v>
      </c>
      <c r="C190" s="178" t="s">
        <v>488</v>
      </c>
      <c r="D190" s="170" t="s">
        <v>284</v>
      </c>
      <c r="E190" s="171">
        <v>1.4850000000000001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3">
        <v>3.4909999999999997E-2</v>
      </c>
      <c r="O190" s="173">
        <f>ROUND(E190*N190,2)</f>
        <v>0.05</v>
      </c>
      <c r="P190" s="173">
        <v>0</v>
      </c>
      <c r="Q190" s="173">
        <f>ROUND(E190*P190,2)</f>
        <v>0</v>
      </c>
      <c r="R190" s="173" t="s">
        <v>313</v>
      </c>
      <c r="S190" s="173" t="s">
        <v>216</v>
      </c>
      <c r="T190" s="174" t="s">
        <v>245</v>
      </c>
      <c r="U190" s="159">
        <v>1.1841699999999999</v>
      </c>
      <c r="V190" s="159">
        <f>ROUND(E190*U190,2)</f>
        <v>1.76</v>
      </c>
      <c r="W190" s="159"/>
      <c r="X190" s="159" t="s">
        <v>246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247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5">
      <c r="A191" s="156"/>
      <c r="B191" s="157"/>
      <c r="C191" s="264" t="s">
        <v>489</v>
      </c>
      <c r="D191" s="265"/>
      <c r="E191" s="265"/>
      <c r="F191" s="265"/>
      <c r="G191" s="265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249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75" t="str">
        <f>C191</f>
        <v>okenního nebo dveřního, z pomocného pracovního lešení o výšce podlahy do 1900 mm a pro zatížení do 1,5 kPa,</v>
      </c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5">
      <c r="A192" s="168">
        <v>70</v>
      </c>
      <c r="B192" s="169" t="s">
        <v>490</v>
      </c>
      <c r="C192" s="178" t="s">
        <v>491</v>
      </c>
      <c r="D192" s="170" t="s">
        <v>312</v>
      </c>
      <c r="E192" s="171">
        <v>10.25</v>
      </c>
      <c r="F192" s="172"/>
      <c r="G192" s="173">
        <f>ROUND(E192*F192,2)</f>
        <v>0</v>
      </c>
      <c r="H192" s="172"/>
      <c r="I192" s="173">
        <f>ROUND(E192*H192,2)</f>
        <v>0</v>
      </c>
      <c r="J192" s="172"/>
      <c r="K192" s="173">
        <f>ROUND(E192*J192,2)</f>
        <v>0</v>
      </c>
      <c r="L192" s="173">
        <v>21</v>
      </c>
      <c r="M192" s="173">
        <f>G192*(1+L192/100)</f>
        <v>0</v>
      </c>
      <c r="N192" s="173">
        <v>4.6000000000000001E-4</v>
      </c>
      <c r="O192" s="173">
        <f>ROUND(E192*N192,2)</f>
        <v>0</v>
      </c>
      <c r="P192" s="173">
        <v>0</v>
      </c>
      <c r="Q192" s="173">
        <f>ROUND(E192*P192,2)</f>
        <v>0</v>
      </c>
      <c r="R192" s="173" t="s">
        <v>285</v>
      </c>
      <c r="S192" s="173" t="s">
        <v>216</v>
      </c>
      <c r="T192" s="174" t="s">
        <v>245</v>
      </c>
      <c r="U192" s="159">
        <v>0</v>
      </c>
      <c r="V192" s="159">
        <f>ROUND(E192*U192,2)</f>
        <v>0</v>
      </c>
      <c r="W192" s="159"/>
      <c r="X192" s="159" t="s">
        <v>246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247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5">
      <c r="A193" s="156"/>
      <c r="B193" s="157"/>
      <c r="C193" s="264" t="s">
        <v>492</v>
      </c>
      <c r="D193" s="265"/>
      <c r="E193" s="265"/>
      <c r="F193" s="265"/>
      <c r="G193" s="265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249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75" t="str">
        <f>C193</f>
        <v>omítka vápenocementová, strojně nebo ručně nanášená v podlaží i ve schodišti na jakýkoliv druh podkladu, kompletní souvrství</v>
      </c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5">
      <c r="A194" s="156"/>
      <c r="B194" s="157"/>
      <c r="C194" s="191" t="s">
        <v>493</v>
      </c>
      <c r="D194" s="182"/>
      <c r="E194" s="183">
        <v>10.25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251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5">
      <c r="A195" s="168">
        <v>71</v>
      </c>
      <c r="B195" s="169" t="s">
        <v>494</v>
      </c>
      <c r="C195" s="178" t="s">
        <v>495</v>
      </c>
      <c r="D195" s="170" t="s">
        <v>284</v>
      </c>
      <c r="E195" s="171">
        <v>47.645000000000003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21</v>
      </c>
      <c r="M195" s="173">
        <f>G195*(1+L195/100)</f>
        <v>0</v>
      </c>
      <c r="N195" s="173">
        <v>3.6099999999999999E-3</v>
      </c>
      <c r="O195" s="173">
        <f>ROUND(E195*N195,2)</f>
        <v>0.17</v>
      </c>
      <c r="P195" s="173">
        <v>0</v>
      </c>
      <c r="Q195" s="173">
        <f>ROUND(E195*P195,2)</f>
        <v>0</v>
      </c>
      <c r="R195" s="173" t="s">
        <v>285</v>
      </c>
      <c r="S195" s="173" t="s">
        <v>216</v>
      </c>
      <c r="T195" s="174" t="s">
        <v>245</v>
      </c>
      <c r="U195" s="159">
        <v>0.36199999999999999</v>
      </c>
      <c r="V195" s="159">
        <f>ROUND(E195*U195,2)</f>
        <v>17.25</v>
      </c>
      <c r="W195" s="159"/>
      <c r="X195" s="159" t="s">
        <v>246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247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5">
      <c r="A196" s="156"/>
      <c r="B196" s="157"/>
      <c r="C196" s="191" t="s">
        <v>496</v>
      </c>
      <c r="D196" s="182"/>
      <c r="E196" s="183">
        <v>15.7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49"/>
      <c r="Z196" s="149"/>
      <c r="AA196" s="149"/>
      <c r="AB196" s="149"/>
      <c r="AC196" s="149"/>
      <c r="AD196" s="149"/>
      <c r="AE196" s="149"/>
      <c r="AF196" s="149"/>
      <c r="AG196" s="149" t="s">
        <v>251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5">
      <c r="A197" s="156"/>
      <c r="B197" s="157"/>
      <c r="C197" s="191" t="s">
        <v>497</v>
      </c>
      <c r="D197" s="182"/>
      <c r="E197" s="183">
        <v>2.9950000000000001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251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5">
      <c r="A198" s="156"/>
      <c r="B198" s="157"/>
      <c r="C198" s="191" t="s">
        <v>477</v>
      </c>
      <c r="D198" s="182"/>
      <c r="E198" s="183">
        <v>28.95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251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x14ac:dyDescent="0.25">
      <c r="A199" s="162" t="s">
        <v>211</v>
      </c>
      <c r="B199" s="163" t="s">
        <v>90</v>
      </c>
      <c r="C199" s="177" t="s">
        <v>91</v>
      </c>
      <c r="D199" s="164"/>
      <c r="E199" s="165"/>
      <c r="F199" s="166"/>
      <c r="G199" s="166">
        <f>SUMIF(AG200:AG211,"&lt;&gt;NOR",G200:G211)</f>
        <v>0</v>
      </c>
      <c r="H199" s="166"/>
      <c r="I199" s="166">
        <f>SUM(I200:I211)</f>
        <v>0</v>
      </c>
      <c r="J199" s="166"/>
      <c r="K199" s="166">
        <f>SUM(K200:K211)</f>
        <v>0</v>
      </c>
      <c r="L199" s="166"/>
      <c r="M199" s="166">
        <f>SUM(M200:M211)</f>
        <v>0</v>
      </c>
      <c r="N199" s="166"/>
      <c r="O199" s="166">
        <f>SUM(O200:O211)</f>
        <v>0.2</v>
      </c>
      <c r="P199" s="166"/>
      <c r="Q199" s="166">
        <f>SUM(Q200:Q211)</f>
        <v>0</v>
      </c>
      <c r="R199" s="166"/>
      <c r="S199" s="166"/>
      <c r="T199" s="167"/>
      <c r="U199" s="161"/>
      <c r="V199" s="161">
        <f>SUM(V200:V211)</f>
        <v>21.19</v>
      </c>
      <c r="W199" s="161"/>
      <c r="X199" s="161"/>
      <c r="AG199" t="s">
        <v>212</v>
      </c>
    </row>
    <row r="200" spans="1:60" outlineLevel="1" x14ac:dyDescent="0.25">
      <c r="A200" s="168">
        <v>72</v>
      </c>
      <c r="B200" s="169" t="s">
        <v>498</v>
      </c>
      <c r="C200" s="178" t="s">
        <v>499</v>
      </c>
      <c r="D200" s="170" t="s">
        <v>284</v>
      </c>
      <c r="E200" s="171">
        <v>28.95</v>
      </c>
      <c r="F200" s="172"/>
      <c r="G200" s="173">
        <f>ROUND(E200*F200,2)</f>
        <v>0</v>
      </c>
      <c r="H200" s="172"/>
      <c r="I200" s="173">
        <f>ROUND(E200*H200,2)</f>
        <v>0</v>
      </c>
      <c r="J200" s="172"/>
      <c r="K200" s="173">
        <f>ROUND(E200*J200,2)</f>
        <v>0</v>
      </c>
      <c r="L200" s="173">
        <v>21</v>
      </c>
      <c r="M200" s="173">
        <f>G200*(1+L200/100)</f>
        <v>0</v>
      </c>
      <c r="N200" s="173">
        <v>3.15E-3</v>
      </c>
      <c r="O200" s="173">
        <f>ROUND(E200*N200,2)</f>
        <v>0.09</v>
      </c>
      <c r="P200" s="173">
        <v>0</v>
      </c>
      <c r="Q200" s="173">
        <f>ROUND(E200*P200,2)</f>
        <v>0</v>
      </c>
      <c r="R200" s="173" t="s">
        <v>285</v>
      </c>
      <c r="S200" s="173" t="s">
        <v>216</v>
      </c>
      <c r="T200" s="174" t="s">
        <v>245</v>
      </c>
      <c r="U200" s="159">
        <v>0.28000000000000003</v>
      </c>
      <c r="V200" s="159">
        <f>ROUND(E200*U200,2)</f>
        <v>8.11</v>
      </c>
      <c r="W200" s="159"/>
      <c r="X200" s="159" t="s">
        <v>246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247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5">
      <c r="A201" s="156"/>
      <c r="B201" s="157"/>
      <c r="C201" s="264" t="s">
        <v>471</v>
      </c>
      <c r="D201" s="265"/>
      <c r="E201" s="265"/>
      <c r="F201" s="265"/>
      <c r="G201" s="265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249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0.399999999999999" outlineLevel="1" x14ac:dyDescent="0.25">
      <c r="A202" s="168">
        <v>73</v>
      </c>
      <c r="B202" s="169" t="s">
        <v>478</v>
      </c>
      <c r="C202" s="178" t="s">
        <v>479</v>
      </c>
      <c r="D202" s="170" t="s">
        <v>284</v>
      </c>
      <c r="E202" s="171">
        <v>28.95</v>
      </c>
      <c r="F202" s="172"/>
      <c r="G202" s="173">
        <f>ROUND(E202*F202,2)</f>
        <v>0</v>
      </c>
      <c r="H202" s="172"/>
      <c r="I202" s="173">
        <f>ROUND(E202*H202,2)</f>
        <v>0</v>
      </c>
      <c r="J202" s="172"/>
      <c r="K202" s="173">
        <f>ROUND(E202*J202,2)</f>
        <v>0</v>
      </c>
      <c r="L202" s="173">
        <v>21</v>
      </c>
      <c r="M202" s="173">
        <f>G202*(1+L202/100)</f>
        <v>0</v>
      </c>
      <c r="N202" s="173">
        <v>3.5E-4</v>
      </c>
      <c r="O202" s="173">
        <f>ROUND(E202*N202,2)</f>
        <v>0.01</v>
      </c>
      <c r="P202" s="173">
        <v>0</v>
      </c>
      <c r="Q202" s="173">
        <f>ROUND(E202*P202,2)</f>
        <v>0</v>
      </c>
      <c r="R202" s="173" t="s">
        <v>285</v>
      </c>
      <c r="S202" s="173" t="s">
        <v>216</v>
      </c>
      <c r="T202" s="174" t="s">
        <v>245</v>
      </c>
      <c r="U202" s="159">
        <v>7.0000000000000007E-2</v>
      </c>
      <c r="V202" s="159">
        <f>ROUND(E202*U202,2)</f>
        <v>2.0299999999999998</v>
      </c>
      <c r="W202" s="159"/>
      <c r="X202" s="159" t="s">
        <v>246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247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5">
      <c r="A203" s="156"/>
      <c r="B203" s="157"/>
      <c r="C203" s="264" t="s">
        <v>471</v>
      </c>
      <c r="D203" s="265"/>
      <c r="E203" s="265"/>
      <c r="F203" s="265"/>
      <c r="G203" s="265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249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5">
      <c r="A204" s="168">
        <v>74</v>
      </c>
      <c r="B204" s="169" t="s">
        <v>500</v>
      </c>
      <c r="C204" s="178" t="s">
        <v>501</v>
      </c>
      <c r="D204" s="170" t="s">
        <v>312</v>
      </c>
      <c r="E204" s="171">
        <v>5.3</v>
      </c>
      <c r="F204" s="172"/>
      <c r="G204" s="173">
        <f>ROUND(E204*F204,2)</f>
        <v>0</v>
      </c>
      <c r="H204" s="172"/>
      <c r="I204" s="173">
        <f>ROUND(E204*H204,2)</f>
        <v>0</v>
      </c>
      <c r="J204" s="172"/>
      <c r="K204" s="173">
        <f>ROUND(E204*J204,2)</f>
        <v>0</v>
      </c>
      <c r="L204" s="173">
        <v>21</v>
      </c>
      <c r="M204" s="173">
        <f>G204*(1+L204/100)</f>
        <v>0</v>
      </c>
      <c r="N204" s="173">
        <v>1.2E-4</v>
      </c>
      <c r="O204" s="173">
        <f>ROUND(E204*N204,2)</f>
        <v>0</v>
      </c>
      <c r="P204" s="173">
        <v>0</v>
      </c>
      <c r="Q204" s="173">
        <f>ROUND(E204*P204,2)</f>
        <v>0</v>
      </c>
      <c r="R204" s="173" t="s">
        <v>285</v>
      </c>
      <c r="S204" s="173" t="s">
        <v>216</v>
      </c>
      <c r="T204" s="174" t="s">
        <v>245</v>
      </c>
      <c r="U204" s="159">
        <v>0.05</v>
      </c>
      <c r="V204" s="159">
        <f>ROUND(E204*U204,2)</f>
        <v>0.27</v>
      </c>
      <c r="W204" s="159"/>
      <c r="X204" s="159" t="s">
        <v>246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247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5">
      <c r="A205" s="156"/>
      <c r="B205" s="157"/>
      <c r="C205" s="264" t="s">
        <v>482</v>
      </c>
      <c r="D205" s="265"/>
      <c r="E205" s="265"/>
      <c r="F205" s="265"/>
      <c r="G205" s="265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249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5">
      <c r="A206" s="156"/>
      <c r="B206" s="157"/>
      <c r="C206" s="191" t="s">
        <v>502</v>
      </c>
      <c r="D206" s="182"/>
      <c r="E206" s="183">
        <v>5.3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251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t="20.399999999999999" outlineLevel="1" x14ac:dyDescent="0.25">
      <c r="A207" s="168">
        <v>75</v>
      </c>
      <c r="B207" s="169" t="s">
        <v>503</v>
      </c>
      <c r="C207" s="178" t="s">
        <v>504</v>
      </c>
      <c r="D207" s="170" t="s">
        <v>284</v>
      </c>
      <c r="E207" s="171">
        <v>28.95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21</v>
      </c>
      <c r="M207" s="173">
        <f>G207*(1+L207/100)</f>
        <v>0</v>
      </c>
      <c r="N207" s="173">
        <v>3.6099999999999999E-3</v>
      </c>
      <c r="O207" s="173">
        <f>ROUND(E207*N207,2)</f>
        <v>0.1</v>
      </c>
      <c r="P207" s="173">
        <v>0</v>
      </c>
      <c r="Q207" s="173">
        <f>ROUND(E207*P207,2)</f>
        <v>0</v>
      </c>
      <c r="R207" s="173" t="s">
        <v>285</v>
      </c>
      <c r="S207" s="173" t="s">
        <v>216</v>
      </c>
      <c r="T207" s="174" t="s">
        <v>245</v>
      </c>
      <c r="U207" s="159">
        <v>0.36199999999999999</v>
      </c>
      <c r="V207" s="159">
        <f>ROUND(E207*U207,2)</f>
        <v>10.48</v>
      </c>
      <c r="W207" s="159"/>
      <c r="X207" s="159" t="s">
        <v>246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247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5">
      <c r="A208" s="156"/>
      <c r="B208" s="157"/>
      <c r="C208" s="191" t="s">
        <v>477</v>
      </c>
      <c r="D208" s="182"/>
      <c r="E208" s="183">
        <v>28.95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251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5">
      <c r="A209" s="168">
        <v>76</v>
      </c>
      <c r="B209" s="169" t="s">
        <v>505</v>
      </c>
      <c r="C209" s="178" t="s">
        <v>506</v>
      </c>
      <c r="D209" s="170" t="s">
        <v>284</v>
      </c>
      <c r="E209" s="171">
        <v>1.26</v>
      </c>
      <c r="F209" s="172"/>
      <c r="G209" s="173">
        <f>ROUND(E209*F209,2)</f>
        <v>0</v>
      </c>
      <c r="H209" s="172"/>
      <c r="I209" s="173">
        <f>ROUND(E209*H209,2)</f>
        <v>0</v>
      </c>
      <c r="J209" s="172"/>
      <c r="K209" s="173">
        <f>ROUND(E209*J209,2)</f>
        <v>0</v>
      </c>
      <c r="L209" s="173">
        <v>21</v>
      </c>
      <c r="M209" s="173">
        <f>G209*(1+L209/100)</f>
        <v>0</v>
      </c>
      <c r="N209" s="173">
        <v>9.3000000000000005E-4</v>
      </c>
      <c r="O209" s="173">
        <f>ROUND(E209*N209,2)</f>
        <v>0</v>
      </c>
      <c r="P209" s="173">
        <v>0</v>
      </c>
      <c r="Q209" s="173">
        <f>ROUND(E209*P209,2)</f>
        <v>0</v>
      </c>
      <c r="R209" s="173" t="s">
        <v>285</v>
      </c>
      <c r="S209" s="173" t="s">
        <v>216</v>
      </c>
      <c r="T209" s="174" t="s">
        <v>217</v>
      </c>
      <c r="U209" s="159">
        <v>0.23499999999999999</v>
      </c>
      <c r="V209" s="159">
        <f>ROUND(E209*U209,2)</f>
        <v>0.3</v>
      </c>
      <c r="W209" s="159"/>
      <c r="X209" s="159" t="s">
        <v>246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247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5">
      <c r="A210" s="156"/>
      <c r="B210" s="157"/>
      <c r="C210" s="264" t="s">
        <v>507</v>
      </c>
      <c r="D210" s="265"/>
      <c r="E210" s="265"/>
      <c r="F210" s="265"/>
      <c r="G210" s="265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249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5">
      <c r="A211" s="156"/>
      <c r="B211" s="157"/>
      <c r="C211" s="191" t="s">
        <v>508</v>
      </c>
      <c r="D211" s="182"/>
      <c r="E211" s="183">
        <v>1.26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251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x14ac:dyDescent="0.25">
      <c r="A212" s="162" t="s">
        <v>211</v>
      </c>
      <c r="B212" s="163" t="s">
        <v>92</v>
      </c>
      <c r="C212" s="177" t="s">
        <v>93</v>
      </c>
      <c r="D212" s="164"/>
      <c r="E212" s="165"/>
      <c r="F212" s="166"/>
      <c r="G212" s="166">
        <f>SUMIF(AG213:AG270,"&lt;&gt;NOR",G213:G270)</f>
        <v>0</v>
      </c>
      <c r="H212" s="166"/>
      <c r="I212" s="166">
        <f>SUM(I213:I270)</f>
        <v>0</v>
      </c>
      <c r="J212" s="166"/>
      <c r="K212" s="166">
        <f>SUM(K213:K270)</f>
        <v>0</v>
      </c>
      <c r="L212" s="166"/>
      <c r="M212" s="166">
        <f>SUM(M213:M270)</f>
        <v>0</v>
      </c>
      <c r="N212" s="166"/>
      <c r="O212" s="166">
        <f>SUM(O213:O270)</f>
        <v>82.250000000000014</v>
      </c>
      <c r="P212" s="166"/>
      <c r="Q212" s="166">
        <f>SUM(Q213:Q270)</f>
        <v>0</v>
      </c>
      <c r="R212" s="166"/>
      <c r="S212" s="166"/>
      <c r="T212" s="167"/>
      <c r="U212" s="161"/>
      <c r="V212" s="161">
        <f>SUM(V213:V270)</f>
        <v>177.37999999999997</v>
      </c>
      <c r="W212" s="161"/>
      <c r="X212" s="161"/>
      <c r="AG212" t="s">
        <v>212</v>
      </c>
    </row>
    <row r="213" spans="1:60" outlineLevel="1" x14ac:dyDescent="0.25">
      <c r="A213" s="168">
        <v>77</v>
      </c>
      <c r="B213" s="169" t="s">
        <v>509</v>
      </c>
      <c r="C213" s="178" t="s">
        <v>510</v>
      </c>
      <c r="D213" s="170" t="s">
        <v>243</v>
      </c>
      <c r="E213" s="171">
        <v>1.7847999999999999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3">
        <v>2.5249999999999999</v>
      </c>
      <c r="O213" s="173">
        <f>ROUND(E213*N213,2)</f>
        <v>4.51</v>
      </c>
      <c r="P213" s="173">
        <v>0</v>
      </c>
      <c r="Q213" s="173">
        <f>ROUND(E213*P213,2)</f>
        <v>0</v>
      </c>
      <c r="R213" s="173" t="s">
        <v>285</v>
      </c>
      <c r="S213" s="173" t="s">
        <v>216</v>
      </c>
      <c r="T213" s="174" t="s">
        <v>245</v>
      </c>
      <c r="U213" s="159">
        <v>2.58</v>
      </c>
      <c r="V213" s="159">
        <f>ROUND(E213*U213,2)</f>
        <v>4.5999999999999996</v>
      </c>
      <c r="W213" s="159"/>
      <c r="X213" s="159" t="s">
        <v>246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247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5">
      <c r="A214" s="156"/>
      <c r="B214" s="157"/>
      <c r="C214" s="264" t="s">
        <v>511</v>
      </c>
      <c r="D214" s="265"/>
      <c r="E214" s="265"/>
      <c r="F214" s="265"/>
      <c r="G214" s="265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249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5">
      <c r="A215" s="156"/>
      <c r="B215" s="157"/>
      <c r="C215" s="266" t="s">
        <v>512</v>
      </c>
      <c r="D215" s="267"/>
      <c r="E215" s="267"/>
      <c r="F215" s="267"/>
      <c r="G215" s="267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220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5">
      <c r="A216" s="156"/>
      <c r="B216" s="157"/>
      <c r="C216" s="191" t="s">
        <v>513</v>
      </c>
      <c r="D216" s="182"/>
      <c r="E216" s="183">
        <v>1.7847999999999999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251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5">
      <c r="A217" s="168">
        <v>78</v>
      </c>
      <c r="B217" s="169" t="s">
        <v>514</v>
      </c>
      <c r="C217" s="178" t="s">
        <v>515</v>
      </c>
      <c r="D217" s="170" t="s">
        <v>243</v>
      </c>
      <c r="E217" s="171">
        <v>25.178999999999998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21</v>
      </c>
      <c r="M217" s="173">
        <f>G217*(1+L217/100)</f>
        <v>0</v>
      </c>
      <c r="N217" s="173">
        <v>2.5249999999999999</v>
      </c>
      <c r="O217" s="173">
        <f>ROUND(E217*N217,2)</f>
        <v>63.58</v>
      </c>
      <c r="P217" s="173">
        <v>0</v>
      </c>
      <c r="Q217" s="173">
        <f>ROUND(E217*P217,2)</f>
        <v>0</v>
      </c>
      <c r="R217" s="173" t="s">
        <v>285</v>
      </c>
      <c r="S217" s="173" t="s">
        <v>216</v>
      </c>
      <c r="T217" s="174" t="s">
        <v>245</v>
      </c>
      <c r="U217" s="159">
        <v>2.58</v>
      </c>
      <c r="V217" s="159">
        <f>ROUND(E217*U217,2)</f>
        <v>64.959999999999994</v>
      </c>
      <c r="W217" s="159"/>
      <c r="X217" s="159" t="s">
        <v>246</v>
      </c>
      <c r="Y217" s="149"/>
      <c r="Z217" s="149"/>
      <c r="AA217" s="149"/>
      <c r="AB217" s="149"/>
      <c r="AC217" s="149"/>
      <c r="AD217" s="149"/>
      <c r="AE217" s="149"/>
      <c r="AF217" s="149"/>
      <c r="AG217" s="149" t="s">
        <v>247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5">
      <c r="A218" s="156"/>
      <c r="B218" s="157"/>
      <c r="C218" s="264" t="s">
        <v>511</v>
      </c>
      <c r="D218" s="265"/>
      <c r="E218" s="265"/>
      <c r="F218" s="265"/>
      <c r="G218" s="265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249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5">
      <c r="A219" s="156"/>
      <c r="B219" s="157"/>
      <c r="C219" s="266" t="s">
        <v>512</v>
      </c>
      <c r="D219" s="267"/>
      <c r="E219" s="267"/>
      <c r="F219" s="267"/>
      <c r="G219" s="267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220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5">
      <c r="A220" s="156"/>
      <c r="B220" s="157"/>
      <c r="C220" s="191" t="s">
        <v>516</v>
      </c>
      <c r="D220" s="182"/>
      <c r="E220" s="183">
        <v>20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251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5">
      <c r="A221" s="156"/>
      <c r="B221" s="157"/>
      <c r="C221" s="191" t="s">
        <v>517</v>
      </c>
      <c r="D221" s="182"/>
      <c r="E221" s="183">
        <v>1.8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251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5">
      <c r="A222" s="156"/>
      <c r="B222" s="157"/>
      <c r="C222" s="191" t="s">
        <v>518</v>
      </c>
      <c r="D222" s="182"/>
      <c r="E222" s="183">
        <v>1.17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251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5">
      <c r="A223" s="156"/>
      <c r="B223" s="157"/>
      <c r="C223" s="191" t="s">
        <v>519</v>
      </c>
      <c r="D223" s="182"/>
      <c r="E223" s="183">
        <v>0.38400000000000001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251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5">
      <c r="A224" s="156"/>
      <c r="B224" s="157"/>
      <c r="C224" s="191" t="s">
        <v>520</v>
      </c>
      <c r="D224" s="182"/>
      <c r="E224" s="183">
        <v>1.8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251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5">
      <c r="A225" s="156"/>
      <c r="B225" s="157"/>
      <c r="C225" s="191" t="s">
        <v>521</v>
      </c>
      <c r="D225" s="182"/>
      <c r="E225" s="183">
        <v>2.5000000000000001E-2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251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5">
      <c r="A226" s="168">
        <v>79</v>
      </c>
      <c r="B226" s="169" t="s">
        <v>522</v>
      </c>
      <c r="C226" s="178" t="s">
        <v>523</v>
      </c>
      <c r="D226" s="170" t="s">
        <v>243</v>
      </c>
      <c r="E226" s="171">
        <v>4.3574999999999999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21</v>
      </c>
      <c r="M226" s="173">
        <f>G226*(1+L226/100)</f>
        <v>0</v>
      </c>
      <c r="N226" s="173">
        <v>2.5249999999999999</v>
      </c>
      <c r="O226" s="173">
        <f>ROUND(E226*N226,2)</f>
        <v>11</v>
      </c>
      <c r="P226" s="173">
        <v>0</v>
      </c>
      <c r="Q226" s="173">
        <f>ROUND(E226*P226,2)</f>
        <v>0</v>
      </c>
      <c r="R226" s="173" t="s">
        <v>285</v>
      </c>
      <c r="S226" s="173" t="s">
        <v>216</v>
      </c>
      <c r="T226" s="174" t="s">
        <v>245</v>
      </c>
      <c r="U226" s="159">
        <v>2.3170000000000002</v>
      </c>
      <c r="V226" s="159">
        <f>ROUND(E226*U226,2)</f>
        <v>10.1</v>
      </c>
      <c r="W226" s="159"/>
      <c r="X226" s="159" t="s">
        <v>246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247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5">
      <c r="A227" s="156"/>
      <c r="B227" s="157"/>
      <c r="C227" s="264" t="s">
        <v>511</v>
      </c>
      <c r="D227" s="265"/>
      <c r="E227" s="265"/>
      <c r="F227" s="265"/>
      <c r="G227" s="265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249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5">
      <c r="A228" s="156"/>
      <c r="B228" s="157"/>
      <c r="C228" s="266" t="s">
        <v>512</v>
      </c>
      <c r="D228" s="267"/>
      <c r="E228" s="267"/>
      <c r="F228" s="267"/>
      <c r="G228" s="267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220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5">
      <c r="A229" s="156"/>
      <c r="B229" s="157"/>
      <c r="C229" s="191" t="s">
        <v>524</v>
      </c>
      <c r="D229" s="182"/>
      <c r="E229" s="183">
        <v>4.0199999999999996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251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5">
      <c r="A230" s="156"/>
      <c r="B230" s="157"/>
      <c r="C230" s="191" t="s">
        <v>525</v>
      </c>
      <c r="D230" s="182"/>
      <c r="E230" s="183">
        <v>0.33750000000000002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49"/>
      <c r="Z230" s="149"/>
      <c r="AA230" s="149"/>
      <c r="AB230" s="149"/>
      <c r="AC230" s="149"/>
      <c r="AD230" s="149"/>
      <c r="AE230" s="149"/>
      <c r="AF230" s="149"/>
      <c r="AG230" s="149" t="s">
        <v>251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5">
      <c r="A231" s="168">
        <v>80</v>
      </c>
      <c r="B231" s="169" t="s">
        <v>526</v>
      </c>
      <c r="C231" s="178" t="s">
        <v>527</v>
      </c>
      <c r="D231" s="170" t="s">
        <v>243</v>
      </c>
      <c r="E231" s="171">
        <v>0.89239999999999997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21</v>
      </c>
      <c r="M231" s="173">
        <f>G231*(1+L231/100)</f>
        <v>0</v>
      </c>
      <c r="N231" s="173">
        <v>0</v>
      </c>
      <c r="O231" s="173">
        <f>ROUND(E231*N231,2)</f>
        <v>0</v>
      </c>
      <c r="P231" s="173">
        <v>0</v>
      </c>
      <c r="Q231" s="173">
        <f>ROUND(E231*P231,2)</f>
        <v>0</v>
      </c>
      <c r="R231" s="173" t="s">
        <v>285</v>
      </c>
      <c r="S231" s="173" t="s">
        <v>216</v>
      </c>
      <c r="T231" s="174" t="s">
        <v>245</v>
      </c>
      <c r="U231" s="159">
        <v>1.35</v>
      </c>
      <c r="V231" s="159">
        <f>ROUND(E231*U231,2)</f>
        <v>1.2</v>
      </c>
      <c r="W231" s="159"/>
      <c r="X231" s="159" t="s">
        <v>246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247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5">
      <c r="A232" s="156"/>
      <c r="B232" s="157"/>
      <c r="C232" s="264" t="s">
        <v>528</v>
      </c>
      <c r="D232" s="265"/>
      <c r="E232" s="265"/>
      <c r="F232" s="265"/>
      <c r="G232" s="265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249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5">
      <c r="A233" s="156"/>
      <c r="B233" s="157"/>
      <c r="C233" s="191" t="s">
        <v>529</v>
      </c>
      <c r="D233" s="182"/>
      <c r="E233" s="183">
        <v>0.89239999999999997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251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5">
      <c r="A234" s="168">
        <v>81</v>
      </c>
      <c r="B234" s="169" t="s">
        <v>530</v>
      </c>
      <c r="C234" s="178" t="s">
        <v>531</v>
      </c>
      <c r="D234" s="170" t="s">
        <v>243</v>
      </c>
      <c r="E234" s="171">
        <v>0.33750000000000002</v>
      </c>
      <c r="F234" s="172"/>
      <c r="G234" s="173">
        <f>ROUND(E234*F234,2)</f>
        <v>0</v>
      </c>
      <c r="H234" s="172"/>
      <c r="I234" s="173">
        <f>ROUND(E234*H234,2)</f>
        <v>0</v>
      </c>
      <c r="J234" s="172"/>
      <c r="K234" s="173">
        <f>ROUND(E234*J234,2)</f>
        <v>0</v>
      </c>
      <c r="L234" s="173">
        <v>21</v>
      </c>
      <c r="M234" s="173">
        <f>G234*(1+L234/100)</f>
        <v>0</v>
      </c>
      <c r="N234" s="173">
        <v>0</v>
      </c>
      <c r="O234" s="173">
        <f>ROUND(E234*N234,2)</f>
        <v>0</v>
      </c>
      <c r="P234" s="173">
        <v>0</v>
      </c>
      <c r="Q234" s="173">
        <f>ROUND(E234*P234,2)</f>
        <v>0</v>
      </c>
      <c r="R234" s="173" t="s">
        <v>285</v>
      </c>
      <c r="S234" s="173" t="s">
        <v>216</v>
      </c>
      <c r="T234" s="174" t="s">
        <v>245</v>
      </c>
      <c r="U234" s="159">
        <v>0.67500000000000004</v>
      </c>
      <c r="V234" s="159">
        <f>ROUND(E234*U234,2)</f>
        <v>0.23</v>
      </c>
      <c r="W234" s="159"/>
      <c r="X234" s="159" t="s">
        <v>246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247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5">
      <c r="A235" s="156"/>
      <c r="B235" s="157"/>
      <c r="C235" s="264" t="s">
        <v>528</v>
      </c>
      <c r="D235" s="265"/>
      <c r="E235" s="265"/>
      <c r="F235" s="265"/>
      <c r="G235" s="265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249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5">
      <c r="A236" s="156"/>
      <c r="B236" s="157"/>
      <c r="C236" s="191" t="s">
        <v>525</v>
      </c>
      <c r="D236" s="182"/>
      <c r="E236" s="183">
        <v>0.33750000000000002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251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5">
      <c r="A237" s="168">
        <v>82</v>
      </c>
      <c r="B237" s="169" t="s">
        <v>532</v>
      </c>
      <c r="C237" s="178" t="s">
        <v>533</v>
      </c>
      <c r="D237" s="170" t="s">
        <v>243</v>
      </c>
      <c r="E237" s="171">
        <v>26.046399999999998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21</v>
      </c>
      <c r="M237" s="173">
        <f>G237*(1+L237/100)</f>
        <v>0</v>
      </c>
      <c r="N237" s="173">
        <v>0</v>
      </c>
      <c r="O237" s="173">
        <f>ROUND(E237*N237,2)</f>
        <v>0</v>
      </c>
      <c r="P237" s="173">
        <v>0</v>
      </c>
      <c r="Q237" s="173">
        <f>ROUND(E237*P237,2)</f>
        <v>0</v>
      </c>
      <c r="R237" s="173" t="s">
        <v>285</v>
      </c>
      <c r="S237" s="173" t="s">
        <v>216</v>
      </c>
      <c r="T237" s="174" t="s">
        <v>245</v>
      </c>
      <c r="U237" s="159">
        <v>0.41</v>
      </c>
      <c r="V237" s="159">
        <f>ROUND(E237*U237,2)</f>
        <v>10.68</v>
      </c>
      <c r="W237" s="159"/>
      <c r="X237" s="159" t="s">
        <v>246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247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5">
      <c r="A238" s="156"/>
      <c r="B238" s="157"/>
      <c r="C238" s="264" t="s">
        <v>534</v>
      </c>
      <c r="D238" s="265"/>
      <c r="E238" s="265"/>
      <c r="F238" s="265"/>
      <c r="G238" s="265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249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5">
      <c r="A239" s="156"/>
      <c r="B239" s="157"/>
      <c r="C239" s="191" t="s">
        <v>529</v>
      </c>
      <c r="D239" s="182"/>
      <c r="E239" s="183">
        <v>0.89239999999999997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49"/>
      <c r="Z239" s="149"/>
      <c r="AA239" s="149"/>
      <c r="AB239" s="149"/>
      <c r="AC239" s="149"/>
      <c r="AD239" s="149"/>
      <c r="AE239" s="149"/>
      <c r="AF239" s="149"/>
      <c r="AG239" s="149" t="s">
        <v>251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5">
      <c r="A240" s="156"/>
      <c r="B240" s="157"/>
      <c r="C240" s="191" t="s">
        <v>535</v>
      </c>
      <c r="D240" s="182"/>
      <c r="E240" s="183">
        <v>25.154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251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5">
      <c r="A241" s="168">
        <v>83</v>
      </c>
      <c r="B241" s="169" t="s">
        <v>536</v>
      </c>
      <c r="C241" s="178" t="s">
        <v>537</v>
      </c>
      <c r="D241" s="170" t="s">
        <v>243</v>
      </c>
      <c r="E241" s="171">
        <v>4.3570000000000002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21</v>
      </c>
      <c r="M241" s="173">
        <f>G241*(1+L241/100)</f>
        <v>0</v>
      </c>
      <c r="N241" s="173">
        <v>0</v>
      </c>
      <c r="O241" s="173">
        <f>ROUND(E241*N241,2)</f>
        <v>0</v>
      </c>
      <c r="P241" s="173">
        <v>0</v>
      </c>
      <c r="Q241" s="173">
        <f>ROUND(E241*P241,2)</f>
        <v>0</v>
      </c>
      <c r="R241" s="173" t="s">
        <v>285</v>
      </c>
      <c r="S241" s="173" t="s">
        <v>216</v>
      </c>
      <c r="T241" s="174" t="s">
        <v>245</v>
      </c>
      <c r="U241" s="159">
        <v>0.20499999999999999</v>
      </c>
      <c r="V241" s="159">
        <f>ROUND(E241*U241,2)</f>
        <v>0.89</v>
      </c>
      <c r="W241" s="159"/>
      <c r="X241" s="159" t="s">
        <v>246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247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5">
      <c r="A242" s="156"/>
      <c r="B242" s="157"/>
      <c r="C242" s="264" t="s">
        <v>534</v>
      </c>
      <c r="D242" s="265"/>
      <c r="E242" s="265"/>
      <c r="F242" s="265"/>
      <c r="G242" s="265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249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5">
      <c r="A243" s="168">
        <v>84</v>
      </c>
      <c r="B243" s="169" t="s">
        <v>538</v>
      </c>
      <c r="C243" s="178" t="s">
        <v>539</v>
      </c>
      <c r="D243" s="170" t="s">
        <v>284</v>
      </c>
      <c r="E243" s="171">
        <v>10.98</v>
      </c>
      <c r="F243" s="172"/>
      <c r="G243" s="173">
        <f>ROUND(E243*F243,2)</f>
        <v>0</v>
      </c>
      <c r="H243" s="172"/>
      <c r="I243" s="173">
        <f>ROUND(E243*H243,2)</f>
        <v>0</v>
      </c>
      <c r="J243" s="172"/>
      <c r="K243" s="173">
        <f>ROUND(E243*J243,2)</f>
        <v>0</v>
      </c>
      <c r="L243" s="173">
        <v>21</v>
      </c>
      <c r="M243" s="173">
        <f>G243*(1+L243/100)</f>
        <v>0</v>
      </c>
      <c r="N243" s="173">
        <v>1.41E-2</v>
      </c>
      <c r="O243" s="173">
        <f>ROUND(E243*N243,2)</f>
        <v>0.15</v>
      </c>
      <c r="P243" s="173">
        <v>0</v>
      </c>
      <c r="Q243" s="173">
        <f>ROUND(E243*P243,2)</f>
        <v>0</v>
      </c>
      <c r="R243" s="173" t="s">
        <v>285</v>
      </c>
      <c r="S243" s="173" t="s">
        <v>216</v>
      </c>
      <c r="T243" s="174" t="s">
        <v>245</v>
      </c>
      <c r="U243" s="159">
        <v>0.39600000000000002</v>
      </c>
      <c r="V243" s="159">
        <f>ROUND(E243*U243,2)</f>
        <v>4.3499999999999996</v>
      </c>
      <c r="W243" s="159"/>
      <c r="X243" s="159" t="s">
        <v>246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247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5">
      <c r="A244" s="156"/>
      <c r="B244" s="157"/>
      <c r="C244" s="191" t="s">
        <v>540</v>
      </c>
      <c r="D244" s="182"/>
      <c r="E244" s="183">
        <v>3.45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251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5">
      <c r="A245" s="156"/>
      <c r="B245" s="157"/>
      <c r="C245" s="191" t="s">
        <v>541</v>
      </c>
      <c r="D245" s="182"/>
      <c r="E245" s="183">
        <v>2.4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251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5">
      <c r="A246" s="156"/>
      <c r="B246" s="157"/>
      <c r="C246" s="191" t="s">
        <v>542</v>
      </c>
      <c r="D246" s="182"/>
      <c r="E246" s="183">
        <v>1.86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251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5">
      <c r="A247" s="156"/>
      <c r="B247" s="157"/>
      <c r="C247" s="191" t="s">
        <v>543</v>
      </c>
      <c r="D247" s="182"/>
      <c r="E247" s="183">
        <v>1.1200000000000001</v>
      </c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49"/>
      <c r="Z247" s="149"/>
      <c r="AA247" s="149"/>
      <c r="AB247" s="149"/>
      <c r="AC247" s="149"/>
      <c r="AD247" s="149"/>
      <c r="AE247" s="149"/>
      <c r="AF247" s="149"/>
      <c r="AG247" s="149" t="s">
        <v>251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5">
      <c r="A248" s="156"/>
      <c r="B248" s="157"/>
      <c r="C248" s="191" t="s">
        <v>544</v>
      </c>
      <c r="D248" s="182"/>
      <c r="E248" s="183">
        <v>1.7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251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5">
      <c r="A249" s="156"/>
      <c r="B249" s="157"/>
      <c r="C249" s="191" t="s">
        <v>545</v>
      </c>
      <c r="D249" s="182"/>
      <c r="E249" s="183">
        <v>0.45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251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5">
      <c r="A250" s="184">
        <v>85</v>
      </c>
      <c r="B250" s="185" t="s">
        <v>546</v>
      </c>
      <c r="C250" s="192" t="s">
        <v>547</v>
      </c>
      <c r="D250" s="186" t="s">
        <v>284</v>
      </c>
      <c r="E250" s="187">
        <v>10.98</v>
      </c>
      <c r="F250" s="188"/>
      <c r="G250" s="189">
        <f>ROUND(E250*F250,2)</f>
        <v>0</v>
      </c>
      <c r="H250" s="188"/>
      <c r="I250" s="189">
        <f>ROUND(E250*H250,2)</f>
        <v>0</v>
      </c>
      <c r="J250" s="188"/>
      <c r="K250" s="189">
        <f>ROUND(E250*J250,2)</f>
        <v>0</v>
      </c>
      <c r="L250" s="189">
        <v>21</v>
      </c>
      <c r="M250" s="189">
        <f>G250*(1+L250/100)</f>
        <v>0</v>
      </c>
      <c r="N250" s="189">
        <v>0</v>
      </c>
      <c r="O250" s="189">
        <f>ROUND(E250*N250,2)</f>
        <v>0</v>
      </c>
      <c r="P250" s="189">
        <v>0</v>
      </c>
      <c r="Q250" s="189">
        <f>ROUND(E250*P250,2)</f>
        <v>0</v>
      </c>
      <c r="R250" s="189" t="s">
        <v>285</v>
      </c>
      <c r="S250" s="189" t="s">
        <v>216</v>
      </c>
      <c r="T250" s="190" t="s">
        <v>245</v>
      </c>
      <c r="U250" s="159">
        <v>0.24</v>
      </c>
      <c r="V250" s="159">
        <f>ROUND(E250*U250,2)</f>
        <v>2.64</v>
      </c>
      <c r="W250" s="159"/>
      <c r="X250" s="159" t="s">
        <v>246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247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ht="20.399999999999999" outlineLevel="1" x14ac:dyDescent="0.25">
      <c r="A251" s="168">
        <v>86</v>
      </c>
      <c r="B251" s="169" t="s">
        <v>548</v>
      </c>
      <c r="C251" s="178" t="s">
        <v>549</v>
      </c>
      <c r="D251" s="170" t="s">
        <v>272</v>
      </c>
      <c r="E251" s="171">
        <v>3.3300000000000001E-3</v>
      </c>
      <c r="F251" s="172"/>
      <c r="G251" s="173">
        <f>ROUND(E251*F251,2)</f>
        <v>0</v>
      </c>
      <c r="H251" s="172"/>
      <c r="I251" s="173">
        <f>ROUND(E251*H251,2)</f>
        <v>0</v>
      </c>
      <c r="J251" s="172"/>
      <c r="K251" s="173">
        <f>ROUND(E251*J251,2)</f>
        <v>0</v>
      </c>
      <c r="L251" s="173">
        <v>21</v>
      </c>
      <c r="M251" s="173">
        <f>G251*(1+L251/100)</f>
        <v>0</v>
      </c>
      <c r="N251" s="173">
        <v>1.0662499999999999</v>
      </c>
      <c r="O251" s="173">
        <f>ROUND(E251*N251,2)</f>
        <v>0</v>
      </c>
      <c r="P251" s="173">
        <v>0</v>
      </c>
      <c r="Q251" s="173">
        <f>ROUND(E251*P251,2)</f>
        <v>0</v>
      </c>
      <c r="R251" s="173" t="s">
        <v>285</v>
      </c>
      <c r="S251" s="173" t="s">
        <v>216</v>
      </c>
      <c r="T251" s="174" t="s">
        <v>245</v>
      </c>
      <c r="U251" s="159">
        <v>15.231</v>
      </c>
      <c r="V251" s="159">
        <f>ROUND(E251*U251,2)</f>
        <v>0.05</v>
      </c>
      <c r="W251" s="159"/>
      <c r="X251" s="159" t="s">
        <v>246</v>
      </c>
      <c r="Y251" s="149"/>
      <c r="Z251" s="149"/>
      <c r="AA251" s="149"/>
      <c r="AB251" s="149"/>
      <c r="AC251" s="149"/>
      <c r="AD251" s="149"/>
      <c r="AE251" s="149"/>
      <c r="AF251" s="149"/>
      <c r="AG251" s="149" t="s">
        <v>247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5">
      <c r="A252" s="156"/>
      <c r="B252" s="157"/>
      <c r="C252" s="264" t="s">
        <v>550</v>
      </c>
      <c r="D252" s="265"/>
      <c r="E252" s="265"/>
      <c r="F252" s="265"/>
      <c r="G252" s="265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249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5">
      <c r="A253" s="156"/>
      <c r="B253" s="157"/>
      <c r="C253" s="191" t="s">
        <v>551</v>
      </c>
      <c r="D253" s="182"/>
      <c r="E253" s="183">
        <v>3.3300000000000001E-3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251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0.399999999999999" outlineLevel="1" x14ac:dyDescent="0.25">
      <c r="A254" s="168">
        <v>87</v>
      </c>
      <c r="B254" s="169" t="s">
        <v>552</v>
      </c>
      <c r="C254" s="178" t="s">
        <v>553</v>
      </c>
      <c r="D254" s="170" t="s">
        <v>272</v>
      </c>
      <c r="E254" s="171">
        <v>1.2571699999999999</v>
      </c>
      <c r="F254" s="172"/>
      <c r="G254" s="173">
        <f>ROUND(E254*F254,2)</f>
        <v>0</v>
      </c>
      <c r="H254" s="172"/>
      <c r="I254" s="173">
        <f>ROUND(E254*H254,2)</f>
        <v>0</v>
      </c>
      <c r="J254" s="172"/>
      <c r="K254" s="173">
        <f>ROUND(E254*J254,2)</f>
        <v>0</v>
      </c>
      <c r="L254" s="173">
        <v>21</v>
      </c>
      <c r="M254" s="173">
        <f>G254*(1+L254/100)</f>
        <v>0</v>
      </c>
      <c r="N254" s="173">
        <v>1.0662499999999999</v>
      </c>
      <c r="O254" s="173">
        <f>ROUND(E254*N254,2)</f>
        <v>1.34</v>
      </c>
      <c r="P254" s="173">
        <v>0</v>
      </c>
      <c r="Q254" s="173">
        <f>ROUND(E254*P254,2)</f>
        <v>0</v>
      </c>
      <c r="R254" s="173" t="s">
        <v>285</v>
      </c>
      <c r="S254" s="173" t="s">
        <v>216</v>
      </c>
      <c r="T254" s="174" t="s">
        <v>245</v>
      </c>
      <c r="U254" s="159">
        <v>15.231</v>
      </c>
      <c r="V254" s="159">
        <f>ROUND(E254*U254,2)</f>
        <v>19.149999999999999</v>
      </c>
      <c r="W254" s="159"/>
      <c r="X254" s="159" t="s">
        <v>246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247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5">
      <c r="A255" s="156"/>
      <c r="B255" s="157"/>
      <c r="C255" s="264" t="s">
        <v>550</v>
      </c>
      <c r="D255" s="265"/>
      <c r="E255" s="265"/>
      <c r="F255" s="265"/>
      <c r="G255" s="265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249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5">
      <c r="A256" s="156"/>
      <c r="B256" s="157"/>
      <c r="C256" s="191" t="s">
        <v>554</v>
      </c>
      <c r="D256" s="182"/>
      <c r="E256" s="183">
        <v>1.056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251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5">
      <c r="A257" s="156"/>
      <c r="B257" s="157"/>
      <c r="C257" s="191" t="s">
        <v>555</v>
      </c>
      <c r="D257" s="182"/>
      <c r="E257" s="183">
        <v>0.20116999999999999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251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t="20.399999999999999" outlineLevel="1" x14ac:dyDescent="0.25">
      <c r="A258" s="168">
        <v>88</v>
      </c>
      <c r="B258" s="169" t="s">
        <v>556</v>
      </c>
      <c r="C258" s="178" t="s">
        <v>557</v>
      </c>
      <c r="D258" s="170" t="s">
        <v>272</v>
      </c>
      <c r="E258" s="171">
        <v>2.1329999999999998E-2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21</v>
      </c>
      <c r="M258" s="173">
        <f>G258*(1+L258/100)</f>
        <v>0</v>
      </c>
      <c r="N258" s="173">
        <v>1.0662499999999999</v>
      </c>
      <c r="O258" s="173">
        <f>ROUND(E258*N258,2)</f>
        <v>0.02</v>
      </c>
      <c r="P258" s="173">
        <v>0</v>
      </c>
      <c r="Q258" s="173">
        <f>ROUND(E258*P258,2)</f>
        <v>0</v>
      </c>
      <c r="R258" s="173" t="s">
        <v>285</v>
      </c>
      <c r="S258" s="173" t="s">
        <v>216</v>
      </c>
      <c r="T258" s="174" t="s">
        <v>245</v>
      </c>
      <c r="U258" s="159">
        <v>15.231</v>
      </c>
      <c r="V258" s="159">
        <f>ROUND(E258*U258,2)</f>
        <v>0.32</v>
      </c>
      <c r="W258" s="159"/>
      <c r="X258" s="159" t="s">
        <v>246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247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5">
      <c r="A259" s="156"/>
      <c r="B259" s="157"/>
      <c r="C259" s="264" t="s">
        <v>550</v>
      </c>
      <c r="D259" s="265"/>
      <c r="E259" s="265"/>
      <c r="F259" s="265"/>
      <c r="G259" s="265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49"/>
      <c r="Z259" s="149"/>
      <c r="AA259" s="149"/>
      <c r="AB259" s="149"/>
      <c r="AC259" s="149"/>
      <c r="AD259" s="149"/>
      <c r="AE259" s="149"/>
      <c r="AF259" s="149"/>
      <c r="AG259" s="149" t="s">
        <v>249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5">
      <c r="A260" s="156"/>
      <c r="B260" s="157"/>
      <c r="C260" s="191" t="s">
        <v>558</v>
      </c>
      <c r="D260" s="182"/>
      <c r="E260" s="183">
        <v>2.1329999999999998E-2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251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20.399999999999999" outlineLevel="1" x14ac:dyDescent="0.25">
      <c r="A261" s="168">
        <v>89</v>
      </c>
      <c r="B261" s="169" t="s">
        <v>559</v>
      </c>
      <c r="C261" s="178" t="s">
        <v>560</v>
      </c>
      <c r="D261" s="170" t="s">
        <v>243</v>
      </c>
      <c r="E261" s="171">
        <v>0.89239999999999997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173">
        <v>1.837</v>
      </c>
      <c r="O261" s="173">
        <f>ROUND(E261*N261,2)</f>
        <v>1.64</v>
      </c>
      <c r="P261" s="173">
        <v>0</v>
      </c>
      <c r="Q261" s="173">
        <f>ROUND(E261*P261,2)</f>
        <v>0</v>
      </c>
      <c r="R261" s="173" t="s">
        <v>285</v>
      </c>
      <c r="S261" s="173" t="s">
        <v>216</v>
      </c>
      <c r="T261" s="174" t="s">
        <v>245</v>
      </c>
      <c r="U261" s="159">
        <v>1.8360000000000001</v>
      </c>
      <c r="V261" s="159">
        <f>ROUND(E261*U261,2)</f>
        <v>1.64</v>
      </c>
      <c r="W261" s="159"/>
      <c r="X261" s="159" t="s">
        <v>246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247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5">
      <c r="A262" s="156"/>
      <c r="B262" s="157"/>
      <c r="C262" s="264" t="s">
        <v>561</v>
      </c>
      <c r="D262" s="265"/>
      <c r="E262" s="265"/>
      <c r="F262" s="265"/>
      <c r="G262" s="265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249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75" t="str">
        <f>C262</f>
        <v>pod mazaniny a dlažby, popř. na plochých střechách, vodorovný nebo ve spádu, s udusáním a urovnáním povrchu,</v>
      </c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5">
      <c r="A263" s="156"/>
      <c r="B263" s="157"/>
      <c r="C263" s="191" t="s">
        <v>529</v>
      </c>
      <c r="D263" s="182"/>
      <c r="E263" s="183">
        <v>0.89239999999999997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251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5">
      <c r="A264" s="168">
        <v>90</v>
      </c>
      <c r="B264" s="169" t="s">
        <v>562</v>
      </c>
      <c r="C264" s="178" t="s">
        <v>563</v>
      </c>
      <c r="D264" s="170" t="s">
        <v>284</v>
      </c>
      <c r="E264" s="171">
        <v>238.1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73">
        <v>0</v>
      </c>
      <c r="O264" s="173">
        <f>ROUND(E264*N264,2)</f>
        <v>0</v>
      </c>
      <c r="P264" s="173">
        <v>0</v>
      </c>
      <c r="Q264" s="173">
        <f>ROUND(E264*P264,2)</f>
        <v>0</v>
      </c>
      <c r="R264" s="173" t="s">
        <v>564</v>
      </c>
      <c r="S264" s="173" t="s">
        <v>216</v>
      </c>
      <c r="T264" s="174" t="s">
        <v>245</v>
      </c>
      <c r="U264" s="159">
        <v>0.20699999999999999</v>
      </c>
      <c r="V264" s="159">
        <f>ROUND(E264*U264,2)</f>
        <v>49.29</v>
      </c>
      <c r="W264" s="159"/>
      <c r="X264" s="159" t="s">
        <v>246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247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5">
      <c r="A265" s="156"/>
      <c r="B265" s="157"/>
      <c r="C265" s="191" t="s">
        <v>565</v>
      </c>
      <c r="D265" s="182"/>
      <c r="E265" s="183">
        <v>200</v>
      </c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251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5">
      <c r="A266" s="156"/>
      <c r="B266" s="157"/>
      <c r="C266" s="191" t="s">
        <v>566</v>
      </c>
      <c r="D266" s="182"/>
      <c r="E266" s="183">
        <v>38.1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251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5">
      <c r="A267" s="168">
        <v>91</v>
      </c>
      <c r="B267" s="169" t="s">
        <v>567</v>
      </c>
      <c r="C267" s="178" t="s">
        <v>568</v>
      </c>
      <c r="D267" s="170" t="s">
        <v>312</v>
      </c>
      <c r="E267" s="171">
        <v>35</v>
      </c>
      <c r="F267" s="172"/>
      <c r="G267" s="173">
        <f>ROUND(E267*F267,2)</f>
        <v>0</v>
      </c>
      <c r="H267" s="172"/>
      <c r="I267" s="173">
        <f>ROUND(E267*H267,2)</f>
        <v>0</v>
      </c>
      <c r="J267" s="172"/>
      <c r="K267" s="173">
        <f>ROUND(E267*J267,2)</f>
        <v>0</v>
      </c>
      <c r="L267" s="173">
        <v>21</v>
      </c>
      <c r="M267" s="173">
        <f>G267*(1+L267/100)</f>
        <v>0</v>
      </c>
      <c r="N267" s="173">
        <v>0</v>
      </c>
      <c r="O267" s="173">
        <f>ROUND(E267*N267,2)</f>
        <v>0</v>
      </c>
      <c r="P267" s="173">
        <v>0</v>
      </c>
      <c r="Q267" s="173">
        <f>ROUND(E267*P267,2)</f>
        <v>0</v>
      </c>
      <c r="R267" s="173" t="s">
        <v>569</v>
      </c>
      <c r="S267" s="173" t="s">
        <v>216</v>
      </c>
      <c r="T267" s="174" t="s">
        <v>245</v>
      </c>
      <c r="U267" s="159">
        <v>0.20799999999999999</v>
      </c>
      <c r="V267" s="159">
        <f>ROUND(E267*U267,2)</f>
        <v>7.28</v>
      </c>
      <c r="W267" s="159"/>
      <c r="X267" s="159" t="s">
        <v>246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247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5">
      <c r="A268" s="156"/>
      <c r="B268" s="157"/>
      <c r="C268" s="191" t="s">
        <v>570</v>
      </c>
      <c r="D268" s="182"/>
      <c r="E268" s="183">
        <v>23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49"/>
      <c r="Z268" s="149"/>
      <c r="AA268" s="149"/>
      <c r="AB268" s="149"/>
      <c r="AC268" s="149"/>
      <c r="AD268" s="149"/>
      <c r="AE268" s="149"/>
      <c r="AF268" s="149"/>
      <c r="AG268" s="149" t="s">
        <v>251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5">
      <c r="A269" s="156"/>
      <c r="B269" s="157"/>
      <c r="C269" s="191" t="s">
        <v>571</v>
      </c>
      <c r="D269" s="182"/>
      <c r="E269" s="183">
        <v>12</v>
      </c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49"/>
      <c r="Z269" s="149"/>
      <c r="AA269" s="149"/>
      <c r="AB269" s="149"/>
      <c r="AC269" s="149"/>
      <c r="AD269" s="149"/>
      <c r="AE269" s="149"/>
      <c r="AF269" s="149"/>
      <c r="AG269" s="149" t="s">
        <v>251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5">
      <c r="A270" s="184">
        <v>92</v>
      </c>
      <c r="B270" s="185" t="s">
        <v>572</v>
      </c>
      <c r="C270" s="192" t="s">
        <v>573</v>
      </c>
      <c r="D270" s="186" t="s">
        <v>312</v>
      </c>
      <c r="E270" s="187">
        <v>35</v>
      </c>
      <c r="F270" s="188"/>
      <c r="G270" s="189">
        <f>ROUND(E270*F270,2)</f>
        <v>0</v>
      </c>
      <c r="H270" s="188"/>
      <c r="I270" s="189">
        <f>ROUND(E270*H270,2)</f>
        <v>0</v>
      </c>
      <c r="J270" s="188"/>
      <c r="K270" s="189">
        <f>ROUND(E270*J270,2)</f>
        <v>0</v>
      </c>
      <c r="L270" s="189">
        <v>21</v>
      </c>
      <c r="M270" s="189">
        <f>G270*(1+L270/100)</f>
        <v>0</v>
      </c>
      <c r="N270" s="189">
        <v>2.2000000000000001E-4</v>
      </c>
      <c r="O270" s="189">
        <f>ROUND(E270*N270,2)</f>
        <v>0.01</v>
      </c>
      <c r="P270" s="189">
        <v>0</v>
      </c>
      <c r="Q270" s="189">
        <f>ROUND(E270*P270,2)</f>
        <v>0</v>
      </c>
      <c r="R270" s="189" t="s">
        <v>273</v>
      </c>
      <c r="S270" s="189" t="s">
        <v>216</v>
      </c>
      <c r="T270" s="190" t="s">
        <v>245</v>
      </c>
      <c r="U270" s="159">
        <v>0</v>
      </c>
      <c r="V270" s="159">
        <f>ROUND(E270*U270,2)</f>
        <v>0</v>
      </c>
      <c r="W270" s="159"/>
      <c r="X270" s="159" t="s">
        <v>274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275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x14ac:dyDescent="0.25">
      <c r="A271" s="162" t="s">
        <v>211</v>
      </c>
      <c r="B271" s="163" t="s">
        <v>94</v>
      </c>
      <c r="C271" s="177" t="s">
        <v>95</v>
      </c>
      <c r="D271" s="164"/>
      <c r="E271" s="165"/>
      <c r="F271" s="166"/>
      <c r="G271" s="166">
        <f>SUMIF(AG272:AG281,"&lt;&gt;NOR",G272:G281)</f>
        <v>0</v>
      </c>
      <c r="H271" s="166"/>
      <c r="I271" s="166">
        <f>SUM(I272:I281)</f>
        <v>0</v>
      </c>
      <c r="J271" s="166"/>
      <c r="K271" s="166">
        <f>SUM(K272:K281)</f>
        <v>0</v>
      </c>
      <c r="L271" s="166"/>
      <c r="M271" s="166">
        <f>SUM(M272:M281)</f>
        <v>0</v>
      </c>
      <c r="N271" s="166"/>
      <c r="O271" s="166">
        <f>SUM(O272:O281)</f>
        <v>0.12999999999999998</v>
      </c>
      <c r="P271" s="166"/>
      <c r="Q271" s="166">
        <f>SUM(Q272:Q281)</f>
        <v>0</v>
      </c>
      <c r="R271" s="166"/>
      <c r="S271" s="166"/>
      <c r="T271" s="167"/>
      <c r="U271" s="161"/>
      <c r="V271" s="161">
        <f>SUM(V272:V281)</f>
        <v>7.4</v>
      </c>
      <c r="W271" s="161"/>
      <c r="X271" s="161"/>
      <c r="AG271" t="s">
        <v>212</v>
      </c>
    </row>
    <row r="272" spans="1:60" ht="40.799999999999997" outlineLevel="1" x14ac:dyDescent="0.25">
      <c r="A272" s="184">
        <v>93</v>
      </c>
      <c r="B272" s="185" t="s">
        <v>574</v>
      </c>
      <c r="C272" s="192" t="s">
        <v>575</v>
      </c>
      <c r="D272" s="186" t="s">
        <v>336</v>
      </c>
      <c r="E272" s="187">
        <v>3</v>
      </c>
      <c r="F272" s="188"/>
      <c r="G272" s="189">
        <f>ROUND(E272*F272,2)</f>
        <v>0</v>
      </c>
      <c r="H272" s="188"/>
      <c r="I272" s="189">
        <f>ROUND(E272*H272,2)</f>
        <v>0</v>
      </c>
      <c r="J272" s="188"/>
      <c r="K272" s="189">
        <f>ROUND(E272*J272,2)</f>
        <v>0</v>
      </c>
      <c r="L272" s="189">
        <v>21</v>
      </c>
      <c r="M272" s="189">
        <f>G272*(1+L272/100)</f>
        <v>0</v>
      </c>
      <c r="N272" s="189">
        <v>1.8970000000000001E-2</v>
      </c>
      <c r="O272" s="189">
        <f>ROUND(E272*N272,2)</f>
        <v>0.06</v>
      </c>
      <c r="P272" s="189">
        <v>0</v>
      </c>
      <c r="Q272" s="189">
        <f>ROUND(E272*P272,2)</f>
        <v>0</v>
      </c>
      <c r="R272" s="189" t="s">
        <v>285</v>
      </c>
      <c r="S272" s="189" t="s">
        <v>216</v>
      </c>
      <c r="T272" s="190" t="s">
        <v>245</v>
      </c>
      <c r="U272" s="159">
        <v>1.86</v>
      </c>
      <c r="V272" s="159">
        <f>ROUND(E272*U272,2)</f>
        <v>5.58</v>
      </c>
      <c r="W272" s="159"/>
      <c r="X272" s="159" t="s">
        <v>246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247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20.399999999999999" outlineLevel="1" x14ac:dyDescent="0.25">
      <c r="A273" s="168">
        <v>94</v>
      </c>
      <c r="B273" s="169" t="s">
        <v>576</v>
      </c>
      <c r="C273" s="178" t="s">
        <v>577</v>
      </c>
      <c r="D273" s="170" t="s">
        <v>312</v>
      </c>
      <c r="E273" s="171">
        <v>3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21</v>
      </c>
      <c r="M273" s="173">
        <f>G273*(1+L273/100)</f>
        <v>0</v>
      </c>
      <c r="N273" s="173">
        <v>4.2100000000000002E-3</v>
      </c>
      <c r="O273" s="173">
        <f>ROUND(E273*N273,2)</f>
        <v>0.01</v>
      </c>
      <c r="P273" s="173">
        <v>0</v>
      </c>
      <c r="Q273" s="173">
        <f>ROUND(E273*P273,2)</f>
        <v>0</v>
      </c>
      <c r="R273" s="173" t="s">
        <v>285</v>
      </c>
      <c r="S273" s="173" t="s">
        <v>216</v>
      </c>
      <c r="T273" s="174" t="s">
        <v>245</v>
      </c>
      <c r="U273" s="159">
        <v>0.35599999999999998</v>
      </c>
      <c r="V273" s="159">
        <f>ROUND(E273*U273,2)</f>
        <v>1.07</v>
      </c>
      <c r="W273" s="159"/>
      <c r="X273" s="159" t="s">
        <v>246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247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5">
      <c r="A274" s="156"/>
      <c r="B274" s="157"/>
      <c r="C274" s="264" t="s">
        <v>578</v>
      </c>
      <c r="D274" s="265"/>
      <c r="E274" s="265"/>
      <c r="F274" s="265"/>
      <c r="G274" s="265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49"/>
      <c r="Z274" s="149"/>
      <c r="AA274" s="149"/>
      <c r="AB274" s="149"/>
      <c r="AC274" s="149"/>
      <c r="AD274" s="149"/>
      <c r="AE274" s="149"/>
      <c r="AF274" s="149"/>
      <c r="AG274" s="149" t="s">
        <v>249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75" t="str">
        <f>C274</f>
        <v>a poloplastických hmot na montážní pěnu, zapravení omítky pod parapetem, těsnění spáry mezi parapetem a rámem okna, dodávka silikonu.</v>
      </c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5">
      <c r="A275" s="156"/>
      <c r="B275" s="157"/>
      <c r="C275" s="191" t="s">
        <v>579</v>
      </c>
      <c r="D275" s="182"/>
      <c r="E275" s="183">
        <v>3</v>
      </c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251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ht="20.399999999999999" outlineLevel="1" x14ac:dyDescent="0.25">
      <c r="A276" s="168">
        <v>95</v>
      </c>
      <c r="B276" s="169" t="s">
        <v>580</v>
      </c>
      <c r="C276" s="178" t="s">
        <v>581</v>
      </c>
      <c r="D276" s="170" t="s">
        <v>312</v>
      </c>
      <c r="E276" s="171">
        <v>2.1</v>
      </c>
      <c r="F276" s="172"/>
      <c r="G276" s="173">
        <f>ROUND(E276*F276,2)</f>
        <v>0</v>
      </c>
      <c r="H276" s="172"/>
      <c r="I276" s="173">
        <f>ROUND(E276*H276,2)</f>
        <v>0</v>
      </c>
      <c r="J276" s="172"/>
      <c r="K276" s="173">
        <f>ROUND(E276*J276,2)</f>
        <v>0</v>
      </c>
      <c r="L276" s="173">
        <v>21</v>
      </c>
      <c r="M276" s="173">
        <f>G276*(1+L276/100)</f>
        <v>0</v>
      </c>
      <c r="N276" s="173">
        <v>4.8599999999999997E-3</v>
      </c>
      <c r="O276" s="173">
        <f>ROUND(E276*N276,2)</f>
        <v>0.01</v>
      </c>
      <c r="P276" s="173">
        <v>0</v>
      </c>
      <c r="Q276" s="173">
        <f>ROUND(E276*P276,2)</f>
        <v>0</v>
      </c>
      <c r="R276" s="173" t="s">
        <v>285</v>
      </c>
      <c r="S276" s="173" t="s">
        <v>216</v>
      </c>
      <c r="T276" s="174" t="s">
        <v>245</v>
      </c>
      <c r="U276" s="159">
        <v>0.35599999999999998</v>
      </c>
      <c r="V276" s="159">
        <f>ROUND(E276*U276,2)</f>
        <v>0.75</v>
      </c>
      <c r="W276" s="159"/>
      <c r="X276" s="159" t="s">
        <v>246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247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5">
      <c r="A277" s="156"/>
      <c r="B277" s="157"/>
      <c r="C277" s="264" t="s">
        <v>578</v>
      </c>
      <c r="D277" s="265"/>
      <c r="E277" s="265"/>
      <c r="F277" s="265"/>
      <c r="G277" s="265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49"/>
      <c r="Z277" s="149"/>
      <c r="AA277" s="149"/>
      <c r="AB277" s="149"/>
      <c r="AC277" s="149"/>
      <c r="AD277" s="149"/>
      <c r="AE277" s="149"/>
      <c r="AF277" s="149"/>
      <c r="AG277" s="149" t="s">
        <v>249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75" t="str">
        <f>C277</f>
        <v>a poloplastických hmot na montážní pěnu, zapravení omítky pod parapetem, těsnění spáry mezi parapetem a rámem okna, dodávka silikonu.</v>
      </c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5">
      <c r="A278" s="156"/>
      <c r="B278" s="157"/>
      <c r="C278" s="191" t="s">
        <v>582</v>
      </c>
      <c r="D278" s="182"/>
      <c r="E278" s="183">
        <v>2.1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251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ht="20.399999999999999" outlineLevel="1" x14ac:dyDescent="0.25">
      <c r="A279" s="184">
        <v>96</v>
      </c>
      <c r="B279" s="185" t="s">
        <v>583</v>
      </c>
      <c r="C279" s="192" t="s">
        <v>584</v>
      </c>
      <c r="D279" s="186" t="s">
        <v>336</v>
      </c>
      <c r="E279" s="187">
        <v>1</v>
      </c>
      <c r="F279" s="188"/>
      <c r="G279" s="189">
        <f>ROUND(E279*F279,2)</f>
        <v>0</v>
      </c>
      <c r="H279" s="188"/>
      <c r="I279" s="189">
        <f>ROUND(E279*H279,2)</f>
        <v>0</v>
      </c>
      <c r="J279" s="188"/>
      <c r="K279" s="189">
        <f>ROUND(E279*J279,2)</f>
        <v>0</v>
      </c>
      <c r="L279" s="189">
        <v>21</v>
      </c>
      <c r="M279" s="189">
        <f>G279*(1+L279/100)</f>
        <v>0</v>
      </c>
      <c r="N279" s="189">
        <v>1.1860000000000001E-2</v>
      </c>
      <c r="O279" s="189">
        <f>ROUND(E279*N279,2)</f>
        <v>0.01</v>
      </c>
      <c r="P279" s="189">
        <v>0</v>
      </c>
      <c r="Q279" s="189">
        <f>ROUND(E279*P279,2)</f>
        <v>0</v>
      </c>
      <c r="R279" s="189" t="s">
        <v>273</v>
      </c>
      <c r="S279" s="189" t="s">
        <v>245</v>
      </c>
      <c r="T279" s="190" t="s">
        <v>245</v>
      </c>
      <c r="U279" s="159">
        <v>0</v>
      </c>
      <c r="V279" s="159">
        <f>ROUND(E279*U279,2)</f>
        <v>0</v>
      </c>
      <c r="W279" s="159"/>
      <c r="X279" s="159" t="s">
        <v>274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275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ht="20.399999999999999" outlineLevel="1" x14ac:dyDescent="0.25">
      <c r="A280" s="184">
        <v>97</v>
      </c>
      <c r="B280" s="185" t="s">
        <v>585</v>
      </c>
      <c r="C280" s="192" t="s">
        <v>586</v>
      </c>
      <c r="D280" s="186" t="s">
        <v>336</v>
      </c>
      <c r="E280" s="187">
        <v>1</v>
      </c>
      <c r="F280" s="188"/>
      <c r="G280" s="189">
        <f>ROUND(E280*F280,2)</f>
        <v>0</v>
      </c>
      <c r="H280" s="188"/>
      <c r="I280" s="189">
        <f>ROUND(E280*H280,2)</f>
        <v>0</v>
      </c>
      <c r="J280" s="188"/>
      <c r="K280" s="189">
        <f>ROUND(E280*J280,2)</f>
        <v>0</v>
      </c>
      <c r="L280" s="189">
        <v>21</v>
      </c>
      <c r="M280" s="189">
        <f>G280*(1+L280/100)</f>
        <v>0</v>
      </c>
      <c r="N280" s="189">
        <v>1.576E-2</v>
      </c>
      <c r="O280" s="189">
        <f>ROUND(E280*N280,2)</f>
        <v>0.02</v>
      </c>
      <c r="P280" s="189">
        <v>0</v>
      </c>
      <c r="Q280" s="189">
        <f>ROUND(E280*P280,2)</f>
        <v>0</v>
      </c>
      <c r="R280" s="189" t="s">
        <v>273</v>
      </c>
      <c r="S280" s="189" t="s">
        <v>245</v>
      </c>
      <c r="T280" s="190" t="s">
        <v>245</v>
      </c>
      <c r="U280" s="159">
        <v>0</v>
      </c>
      <c r="V280" s="159">
        <f>ROUND(E280*U280,2)</f>
        <v>0</v>
      </c>
      <c r="W280" s="159"/>
      <c r="X280" s="159" t="s">
        <v>274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275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ht="20.399999999999999" outlineLevel="1" x14ac:dyDescent="0.25">
      <c r="A281" s="184">
        <v>98</v>
      </c>
      <c r="B281" s="185" t="s">
        <v>587</v>
      </c>
      <c r="C281" s="192" t="s">
        <v>588</v>
      </c>
      <c r="D281" s="186" t="s">
        <v>336</v>
      </c>
      <c r="E281" s="187">
        <v>1</v>
      </c>
      <c r="F281" s="188"/>
      <c r="G281" s="189">
        <f>ROUND(E281*F281,2)</f>
        <v>0</v>
      </c>
      <c r="H281" s="188"/>
      <c r="I281" s="189">
        <f>ROUND(E281*H281,2)</f>
        <v>0</v>
      </c>
      <c r="J281" s="188"/>
      <c r="K281" s="189">
        <f>ROUND(E281*J281,2)</f>
        <v>0</v>
      </c>
      <c r="L281" s="189">
        <v>21</v>
      </c>
      <c r="M281" s="189">
        <f>G281*(1+L281/100)</f>
        <v>0</v>
      </c>
      <c r="N281" s="189">
        <v>1.576E-2</v>
      </c>
      <c r="O281" s="189">
        <f>ROUND(E281*N281,2)</f>
        <v>0.02</v>
      </c>
      <c r="P281" s="189">
        <v>0</v>
      </c>
      <c r="Q281" s="189">
        <f>ROUND(E281*P281,2)</f>
        <v>0</v>
      </c>
      <c r="R281" s="189" t="s">
        <v>273</v>
      </c>
      <c r="S281" s="189" t="s">
        <v>245</v>
      </c>
      <c r="T281" s="190" t="s">
        <v>245</v>
      </c>
      <c r="U281" s="159">
        <v>0</v>
      </c>
      <c r="V281" s="159">
        <f>ROUND(E281*U281,2)</f>
        <v>0</v>
      </c>
      <c r="W281" s="159"/>
      <c r="X281" s="159" t="s">
        <v>274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275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x14ac:dyDescent="0.25">
      <c r="A282" s="162" t="s">
        <v>211</v>
      </c>
      <c r="B282" s="163" t="s">
        <v>102</v>
      </c>
      <c r="C282" s="177" t="s">
        <v>103</v>
      </c>
      <c r="D282" s="164"/>
      <c r="E282" s="165"/>
      <c r="F282" s="166"/>
      <c r="G282" s="166">
        <f>SUMIF(AG283:AG293,"&lt;&gt;NOR",G283:G293)</f>
        <v>0</v>
      </c>
      <c r="H282" s="166"/>
      <c r="I282" s="166">
        <f>SUM(I283:I293)</f>
        <v>0</v>
      </c>
      <c r="J282" s="166"/>
      <c r="K282" s="166">
        <f>SUM(K283:K293)</f>
        <v>0</v>
      </c>
      <c r="L282" s="166"/>
      <c r="M282" s="166">
        <f>SUM(M283:M293)</f>
        <v>0</v>
      </c>
      <c r="N282" s="166"/>
      <c r="O282" s="166">
        <f>SUM(O283:O293)</f>
        <v>1.55</v>
      </c>
      <c r="P282" s="166"/>
      <c r="Q282" s="166">
        <f>SUM(Q283:Q293)</f>
        <v>0</v>
      </c>
      <c r="R282" s="166"/>
      <c r="S282" s="166"/>
      <c r="T282" s="167"/>
      <c r="U282" s="161"/>
      <c r="V282" s="161">
        <f>SUM(V283:V293)</f>
        <v>39.879999999999995</v>
      </c>
      <c r="W282" s="161"/>
      <c r="X282" s="161"/>
      <c r="AG282" t="s">
        <v>212</v>
      </c>
    </row>
    <row r="283" spans="1:60" ht="20.399999999999999" outlineLevel="1" x14ac:dyDescent="0.25">
      <c r="A283" s="168">
        <v>99</v>
      </c>
      <c r="B283" s="169" t="s">
        <v>589</v>
      </c>
      <c r="C283" s="178" t="s">
        <v>590</v>
      </c>
      <c r="D283" s="170" t="s">
        <v>284</v>
      </c>
      <c r="E283" s="171">
        <v>80</v>
      </c>
      <c r="F283" s="172"/>
      <c r="G283" s="173">
        <f>ROUND(E283*F283,2)</f>
        <v>0</v>
      </c>
      <c r="H283" s="172"/>
      <c r="I283" s="173">
        <f>ROUND(E283*H283,2)</f>
        <v>0</v>
      </c>
      <c r="J283" s="172"/>
      <c r="K283" s="173">
        <f>ROUND(E283*J283,2)</f>
        <v>0</v>
      </c>
      <c r="L283" s="173">
        <v>21</v>
      </c>
      <c r="M283" s="173">
        <f>G283*(1+L283/100)</f>
        <v>0</v>
      </c>
      <c r="N283" s="173">
        <v>1.8380000000000001E-2</v>
      </c>
      <c r="O283" s="173">
        <f>ROUND(E283*N283,2)</f>
        <v>1.47</v>
      </c>
      <c r="P283" s="173">
        <v>0</v>
      </c>
      <c r="Q283" s="173">
        <f>ROUND(E283*P283,2)</f>
        <v>0</v>
      </c>
      <c r="R283" s="173" t="s">
        <v>591</v>
      </c>
      <c r="S283" s="173" t="s">
        <v>216</v>
      </c>
      <c r="T283" s="174" t="s">
        <v>245</v>
      </c>
      <c r="U283" s="159">
        <v>0.14399999999999999</v>
      </c>
      <c r="V283" s="159">
        <f>ROUND(E283*U283,2)</f>
        <v>11.52</v>
      </c>
      <c r="W283" s="159"/>
      <c r="X283" s="159" t="s">
        <v>246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247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5">
      <c r="A284" s="156"/>
      <c r="B284" s="157"/>
      <c r="C284" s="264" t="s">
        <v>592</v>
      </c>
      <c r="D284" s="265"/>
      <c r="E284" s="265"/>
      <c r="F284" s="265"/>
      <c r="G284" s="265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249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5">
      <c r="A285" s="156"/>
      <c r="B285" s="157"/>
      <c r="C285" s="266" t="s">
        <v>593</v>
      </c>
      <c r="D285" s="267"/>
      <c r="E285" s="267"/>
      <c r="F285" s="267"/>
      <c r="G285" s="267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220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5">
      <c r="A286" s="156"/>
      <c r="B286" s="157"/>
      <c r="C286" s="191" t="s">
        <v>594</v>
      </c>
      <c r="D286" s="182"/>
      <c r="E286" s="183">
        <v>80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49"/>
      <c r="Z286" s="149"/>
      <c r="AA286" s="149"/>
      <c r="AB286" s="149"/>
      <c r="AC286" s="149"/>
      <c r="AD286" s="149"/>
      <c r="AE286" s="149"/>
      <c r="AF286" s="149"/>
      <c r="AG286" s="149" t="s">
        <v>251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ht="30.6" outlineLevel="1" x14ac:dyDescent="0.25">
      <c r="A287" s="168">
        <v>100</v>
      </c>
      <c r="B287" s="169" t="s">
        <v>595</v>
      </c>
      <c r="C287" s="178" t="s">
        <v>596</v>
      </c>
      <c r="D287" s="170" t="s">
        <v>284</v>
      </c>
      <c r="E287" s="171">
        <v>80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73">
        <v>9.7000000000000005E-4</v>
      </c>
      <c r="O287" s="173">
        <f>ROUND(E287*N287,2)</f>
        <v>0.08</v>
      </c>
      <c r="P287" s="173">
        <v>0</v>
      </c>
      <c r="Q287" s="173">
        <f>ROUND(E287*P287,2)</f>
        <v>0</v>
      </c>
      <c r="R287" s="173" t="s">
        <v>591</v>
      </c>
      <c r="S287" s="173" t="s">
        <v>216</v>
      </c>
      <c r="T287" s="174" t="s">
        <v>245</v>
      </c>
      <c r="U287" s="159">
        <v>6.0000000000000001E-3</v>
      </c>
      <c r="V287" s="159">
        <f>ROUND(E287*U287,2)</f>
        <v>0.48</v>
      </c>
      <c r="W287" s="159"/>
      <c r="X287" s="159" t="s">
        <v>246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247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5">
      <c r="A288" s="156"/>
      <c r="B288" s="157"/>
      <c r="C288" s="264" t="s">
        <v>592</v>
      </c>
      <c r="D288" s="265"/>
      <c r="E288" s="265"/>
      <c r="F288" s="265"/>
      <c r="G288" s="265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249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5">
      <c r="A289" s="184">
        <v>101</v>
      </c>
      <c r="B289" s="185" t="s">
        <v>597</v>
      </c>
      <c r="C289" s="192" t="s">
        <v>598</v>
      </c>
      <c r="D289" s="186" t="s">
        <v>284</v>
      </c>
      <c r="E289" s="187">
        <v>80</v>
      </c>
      <c r="F289" s="188"/>
      <c r="G289" s="189">
        <f>ROUND(E289*F289,2)</f>
        <v>0</v>
      </c>
      <c r="H289" s="188"/>
      <c r="I289" s="189">
        <f>ROUND(E289*H289,2)</f>
        <v>0</v>
      </c>
      <c r="J289" s="188"/>
      <c r="K289" s="189">
        <f>ROUND(E289*J289,2)</f>
        <v>0</v>
      </c>
      <c r="L289" s="189">
        <v>21</v>
      </c>
      <c r="M289" s="189">
        <f>G289*(1+L289/100)</f>
        <v>0</v>
      </c>
      <c r="N289" s="189">
        <v>0</v>
      </c>
      <c r="O289" s="189">
        <f>ROUND(E289*N289,2)</f>
        <v>0</v>
      </c>
      <c r="P289" s="189">
        <v>0</v>
      </c>
      <c r="Q289" s="189">
        <f>ROUND(E289*P289,2)</f>
        <v>0</v>
      </c>
      <c r="R289" s="189" t="s">
        <v>591</v>
      </c>
      <c r="S289" s="189" t="s">
        <v>216</v>
      </c>
      <c r="T289" s="190" t="s">
        <v>245</v>
      </c>
      <c r="U289" s="159">
        <v>0.126</v>
      </c>
      <c r="V289" s="159">
        <f>ROUND(E289*U289,2)</f>
        <v>10.08</v>
      </c>
      <c r="W289" s="159"/>
      <c r="X289" s="159" t="s">
        <v>246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247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t="20.399999999999999" outlineLevel="1" x14ac:dyDescent="0.25">
      <c r="A290" s="184">
        <v>102</v>
      </c>
      <c r="B290" s="185" t="s">
        <v>599</v>
      </c>
      <c r="C290" s="192" t="s">
        <v>600</v>
      </c>
      <c r="D290" s="186" t="s">
        <v>601</v>
      </c>
      <c r="E290" s="187">
        <v>4</v>
      </c>
      <c r="F290" s="188"/>
      <c r="G290" s="189">
        <f>ROUND(E290*F290,2)</f>
        <v>0</v>
      </c>
      <c r="H290" s="188"/>
      <c r="I290" s="189">
        <f>ROUND(E290*H290,2)</f>
        <v>0</v>
      </c>
      <c r="J290" s="188"/>
      <c r="K290" s="189">
        <f>ROUND(E290*J290,2)</f>
        <v>0</v>
      </c>
      <c r="L290" s="189">
        <v>21</v>
      </c>
      <c r="M290" s="189">
        <f>G290*(1+L290/100)</f>
        <v>0</v>
      </c>
      <c r="N290" s="189">
        <v>0</v>
      </c>
      <c r="O290" s="189">
        <f>ROUND(E290*N290,2)</f>
        <v>0</v>
      </c>
      <c r="P290" s="189">
        <v>0</v>
      </c>
      <c r="Q290" s="189">
        <f>ROUND(E290*P290,2)</f>
        <v>0</v>
      </c>
      <c r="R290" s="189" t="s">
        <v>591</v>
      </c>
      <c r="S290" s="189" t="s">
        <v>216</v>
      </c>
      <c r="T290" s="190" t="s">
        <v>245</v>
      </c>
      <c r="U290" s="159">
        <v>2.46</v>
      </c>
      <c r="V290" s="159">
        <f>ROUND(E290*U290,2)</f>
        <v>9.84</v>
      </c>
      <c r="W290" s="159"/>
      <c r="X290" s="159" t="s">
        <v>246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247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t="30.6" outlineLevel="1" x14ac:dyDescent="0.25">
      <c r="A291" s="168">
        <v>103</v>
      </c>
      <c r="B291" s="169" t="s">
        <v>602</v>
      </c>
      <c r="C291" s="178" t="s">
        <v>603</v>
      </c>
      <c r="D291" s="170" t="s">
        <v>604</v>
      </c>
      <c r="E291" s="171">
        <v>120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21</v>
      </c>
      <c r="M291" s="173">
        <f>G291*(1+L291/100)</f>
        <v>0</v>
      </c>
      <c r="N291" s="173">
        <v>0</v>
      </c>
      <c r="O291" s="173">
        <f>ROUND(E291*N291,2)</f>
        <v>0</v>
      </c>
      <c r="P291" s="173">
        <v>0</v>
      </c>
      <c r="Q291" s="173">
        <f>ROUND(E291*P291,2)</f>
        <v>0</v>
      </c>
      <c r="R291" s="173" t="s">
        <v>591</v>
      </c>
      <c r="S291" s="173" t="s">
        <v>216</v>
      </c>
      <c r="T291" s="174" t="s">
        <v>245</v>
      </c>
      <c r="U291" s="159">
        <v>0</v>
      </c>
      <c r="V291" s="159">
        <f>ROUND(E291*U291,2)</f>
        <v>0</v>
      </c>
      <c r="W291" s="159"/>
      <c r="X291" s="159" t="s">
        <v>246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247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5">
      <c r="A292" s="156"/>
      <c r="B292" s="157"/>
      <c r="C292" s="191" t="s">
        <v>605</v>
      </c>
      <c r="D292" s="182"/>
      <c r="E292" s="183">
        <v>120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251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ht="20.399999999999999" outlineLevel="1" x14ac:dyDescent="0.25">
      <c r="A293" s="184">
        <v>104</v>
      </c>
      <c r="B293" s="185" t="s">
        <v>606</v>
      </c>
      <c r="C293" s="192" t="s">
        <v>607</v>
      </c>
      <c r="D293" s="186" t="s">
        <v>601</v>
      </c>
      <c r="E293" s="187">
        <v>4</v>
      </c>
      <c r="F293" s="188"/>
      <c r="G293" s="189">
        <f>ROUND(E293*F293,2)</f>
        <v>0</v>
      </c>
      <c r="H293" s="188"/>
      <c r="I293" s="189">
        <f>ROUND(E293*H293,2)</f>
        <v>0</v>
      </c>
      <c r="J293" s="188"/>
      <c r="K293" s="189">
        <f>ROUND(E293*J293,2)</f>
        <v>0</v>
      </c>
      <c r="L293" s="189">
        <v>21</v>
      </c>
      <c r="M293" s="189">
        <f>G293*(1+L293/100)</f>
        <v>0</v>
      </c>
      <c r="N293" s="189">
        <v>0</v>
      </c>
      <c r="O293" s="189">
        <f>ROUND(E293*N293,2)</f>
        <v>0</v>
      </c>
      <c r="P293" s="189">
        <v>0</v>
      </c>
      <c r="Q293" s="189">
        <f>ROUND(E293*P293,2)</f>
        <v>0</v>
      </c>
      <c r="R293" s="189" t="s">
        <v>591</v>
      </c>
      <c r="S293" s="189" t="s">
        <v>216</v>
      </c>
      <c r="T293" s="190" t="s">
        <v>245</v>
      </c>
      <c r="U293" s="159">
        <v>1.99</v>
      </c>
      <c r="V293" s="159">
        <f>ROUND(E293*U293,2)</f>
        <v>7.96</v>
      </c>
      <c r="W293" s="159"/>
      <c r="X293" s="159" t="s">
        <v>246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247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x14ac:dyDescent="0.25">
      <c r="A294" s="162" t="s">
        <v>211</v>
      </c>
      <c r="B294" s="163" t="s">
        <v>104</v>
      </c>
      <c r="C294" s="177" t="s">
        <v>105</v>
      </c>
      <c r="D294" s="164"/>
      <c r="E294" s="165"/>
      <c r="F294" s="166"/>
      <c r="G294" s="166">
        <f>SUMIF(AG295:AG306,"&lt;&gt;NOR",G295:G306)</f>
        <v>0</v>
      </c>
      <c r="H294" s="166"/>
      <c r="I294" s="166">
        <f>SUM(I295:I306)</f>
        <v>0</v>
      </c>
      <c r="J294" s="166"/>
      <c r="K294" s="166">
        <f>SUM(K295:K306)</f>
        <v>0</v>
      </c>
      <c r="L294" s="166"/>
      <c r="M294" s="166">
        <f>SUM(M295:M306)</f>
        <v>0</v>
      </c>
      <c r="N294" s="166"/>
      <c r="O294" s="166">
        <f>SUM(O295:O306)</f>
        <v>0.47000000000000003</v>
      </c>
      <c r="P294" s="166"/>
      <c r="Q294" s="166">
        <f>SUM(Q295:Q306)</f>
        <v>0</v>
      </c>
      <c r="R294" s="166"/>
      <c r="S294" s="166"/>
      <c r="T294" s="167"/>
      <c r="U294" s="161"/>
      <c r="V294" s="161">
        <f>SUM(V295:V306)</f>
        <v>90.08</v>
      </c>
      <c r="W294" s="161"/>
      <c r="X294" s="161"/>
      <c r="AG294" t="s">
        <v>212</v>
      </c>
    </row>
    <row r="295" spans="1:60" ht="51" outlineLevel="1" x14ac:dyDescent="0.25">
      <c r="A295" s="168">
        <v>105</v>
      </c>
      <c r="B295" s="169" t="s">
        <v>608</v>
      </c>
      <c r="C295" s="178" t="s">
        <v>609</v>
      </c>
      <c r="D295" s="170" t="s">
        <v>284</v>
      </c>
      <c r="E295" s="171">
        <v>302.39999999999998</v>
      </c>
      <c r="F295" s="172"/>
      <c r="G295" s="173">
        <f>ROUND(E295*F295,2)</f>
        <v>0</v>
      </c>
      <c r="H295" s="172"/>
      <c r="I295" s="173">
        <f>ROUND(E295*H295,2)</f>
        <v>0</v>
      </c>
      <c r="J295" s="172"/>
      <c r="K295" s="173">
        <f>ROUND(E295*J295,2)</f>
        <v>0</v>
      </c>
      <c r="L295" s="173">
        <v>21</v>
      </c>
      <c r="M295" s="173">
        <f>G295*(1+L295/100)</f>
        <v>0</v>
      </c>
      <c r="N295" s="173">
        <v>4.0000000000000003E-5</v>
      </c>
      <c r="O295" s="173">
        <f>ROUND(E295*N295,2)</f>
        <v>0.01</v>
      </c>
      <c r="P295" s="173">
        <v>0</v>
      </c>
      <c r="Q295" s="173">
        <f>ROUND(E295*P295,2)</f>
        <v>0</v>
      </c>
      <c r="R295" s="173" t="s">
        <v>285</v>
      </c>
      <c r="S295" s="173" t="s">
        <v>216</v>
      </c>
      <c r="T295" s="174" t="s">
        <v>245</v>
      </c>
      <c r="U295" s="159">
        <v>0.26300000000000001</v>
      </c>
      <c r="V295" s="159">
        <f>ROUND(E295*U295,2)</f>
        <v>79.53</v>
      </c>
      <c r="W295" s="159"/>
      <c r="X295" s="159" t="s">
        <v>246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247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5">
      <c r="A296" s="156"/>
      <c r="B296" s="157"/>
      <c r="C296" s="191" t="s">
        <v>610</v>
      </c>
      <c r="D296" s="182"/>
      <c r="E296" s="183">
        <v>302.39999999999998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251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t="30.6" outlineLevel="1" x14ac:dyDescent="0.25">
      <c r="A297" s="168">
        <v>106</v>
      </c>
      <c r="B297" s="169" t="s">
        <v>611</v>
      </c>
      <c r="C297" s="178" t="s">
        <v>612</v>
      </c>
      <c r="D297" s="170" t="s">
        <v>336</v>
      </c>
      <c r="E297" s="171">
        <v>8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21</v>
      </c>
      <c r="M297" s="173">
        <f>G297*(1+L297/100)</f>
        <v>0</v>
      </c>
      <c r="N297" s="173">
        <v>6.8000000000000005E-4</v>
      </c>
      <c r="O297" s="173">
        <f>ROUND(E297*N297,2)</f>
        <v>0.01</v>
      </c>
      <c r="P297" s="173">
        <v>0</v>
      </c>
      <c r="Q297" s="173">
        <f>ROUND(E297*P297,2)</f>
        <v>0</v>
      </c>
      <c r="R297" s="173" t="s">
        <v>285</v>
      </c>
      <c r="S297" s="173" t="s">
        <v>216</v>
      </c>
      <c r="T297" s="174" t="s">
        <v>245</v>
      </c>
      <c r="U297" s="159">
        <v>1.25</v>
      </c>
      <c r="V297" s="159">
        <f>ROUND(E297*U297,2)</f>
        <v>10</v>
      </c>
      <c r="W297" s="159"/>
      <c r="X297" s="159" t="s">
        <v>246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247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5">
      <c r="A298" s="156"/>
      <c r="B298" s="157"/>
      <c r="C298" s="264" t="s">
        <v>613</v>
      </c>
      <c r="D298" s="265"/>
      <c r="E298" s="265"/>
      <c r="F298" s="265"/>
      <c r="G298" s="265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249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5">
      <c r="A299" s="156"/>
      <c r="B299" s="157"/>
      <c r="C299" s="191" t="s">
        <v>614</v>
      </c>
      <c r="D299" s="182"/>
      <c r="E299" s="183">
        <v>5</v>
      </c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49"/>
      <c r="Z299" s="149"/>
      <c r="AA299" s="149"/>
      <c r="AB299" s="149"/>
      <c r="AC299" s="149"/>
      <c r="AD299" s="149"/>
      <c r="AE299" s="149"/>
      <c r="AF299" s="149"/>
      <c r="AG299" s="149" t="s">
        <v>251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5">
      <c r="A300" s="156"/>
      <c r="B300" s="157"/>
      <c r="C300" s="191" t="s">
        <v>615</v>
      </c>
      <c r="D300" s="182"/>
      <c r="E300" s="183">
        <v>3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251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ht="20.399999999999999" outlineLevel="1" x14ac:dyDescent="0.25">
      <c r="A301" s="168">
        <v>107</v>
      </c>
      <c r="B301" s="169" t="s">
        <v>616</v>
      </c>
      <c r="C301" s="178" t="s">
        <v>617</v>
      </c>
      <c r="D301" s="170" t="s">
        <v>336</v>
      </c>
      <c r="E301" s="171">
        <v>2</v>
      </c>
      <c r="F301" s="172"/>
      <c r="G301" s="173">
        <f>ROUND(E301*F301,2)</f>
        <v>0</v>
      </c>
      <c r="H301" s="172"/>
      <c r="I301" s="173">
        <f>ROUND(E301*H301,2)</f>
        <v>0</v>
      </c>
      <c r="J301" s="172"/>
      <c r="K301" s="173">
        <f>ROUND(E301*J301,2)</f>
        <v>0</v>
      </c>
      <c r="L301" s="173">
        <v>21</v>
      </c>
      <c r="M301" s="173">
        <f>G301*(1+L301/100)</f>
        <v>0</v>
      </c>
      <c r="N301" s="173">
        <v>0</v>
      </c>
      <c r="O301" s="173">
        <f>ROUND(E301*N301,2)</f>
        <v>0</v>
      </c>
      <c r="P301" s="173">
        <v>0</v>
      </c>
      <c r="Q301" s="173">
        <f>ROUND(E301*P301,2)</f>
        <v>0</v>
      </c>
      <c r="R301" s="173" t="s">
        <v>313</v>
      </c>
      <c r="S301" s="173" t="s">
        <v>216</v>
      </c>
      <c r="T301" s="174" t="s">
        <v>245</v>
      </c>
      <c r="U301" s="159">
        <v>0.27500000000000002</v>
      </c>
      <c r="V301" s="159">
        <f>ROUND(E301*U301,2)</f>
        <v>0.55000000000000004</v>
      </c>
      <c r="W301" s="159"/>
      <c r="X301" s="159" t="s">
        <v>246</v>
      </c>
      <c r="Y301" s="149"/>
      <c r="Z301" s="149"/>
      <c r="AA301" s="149"/>
      <c r="AB301" s="149"/>
      <c r="AC301" s="149"/>
      <c r="AD301" s="149"/>
      <c r="AE301" s="149"/>
      <c r="AF301" s="149"/>
      <c r="AG301" s="149" t="s">
        <v>247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5">
      <c r="A302" s="156"/>
      <c r="B302" s="157"/>
      <c r="C302" s="191" t="s">
        <v>401</v>
      </c>
      <c r="D302" s="182"/>
      <c r="E302" s="183">
        <v>2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251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ht="20.399999999999999" outlineLevel="1" x14ac:dyDescent="0.25">
      <c r="A303" s="168">
        <v>108</v>
      </c>
      <c r="B303" s="169" t="s">
        <v>618</v>
      </c>
      <c r="C303" s="178" t="s">
        <v>619</v>
      </c>
      <c r="D303" s="170" t="s">
        <v>272</v>
      </c>
      <c r="E303" s="171">
        <v>0.31312000000000001</v>
      </c>
      <c r="F303" s="172"/>
      <c r="G303" s="173">
        <f>ROUND(E303*F303,2)</f>
        <v>0</v>
      </c>
      <c r="H303" s="172"/>
      <c r="I303" s="173">
        <f>ROUND(E303*H303,2)</f>
        <v>0</v>
      </c>
      <c r="J303" s="172"/>
      <c r="K303" s="173">
        <f>ROUND(E303*J303,2)</f>
        <v>0</v>
      </c>
      <c r="L303" s="173">
        <v>21</v>
      </c>
      <c r="M303" s="173">
        <f>G303*(1+L303/100)</f>
        <v>0</v>
      </c>
      <c r="N303" s="173">
        <v>1</v>
      </c>
      <c r="O303" s="173">
        <f>ROUND(E303*N303,2)</f>
        <v>0.31</v>
      </c>
      <c r="P303" s="173">
        <v>0</v>
      </c>
      <c r="Q303" s="173">
        <f>ROUND(E303*P303,2)</f>
        <v>0</v>
      </c>
      <c r="R303" s="173" t="s">
        <v>273</v>
      </c>
      <c r="S303" s="173" t="s">
        <v>216</v>
      </c>
      <c r="T303" s="174" t="s">
        <v>245</v>
      </c>
      <c r="U303" s="159">
        <v>0</v>
      </c>
      <c r="V303" s="159">
        <f>ROUND(E303*U303,2)</f>
        <v>0</v>
      </c>
      <c r="W303" s="159"/>
      <c r="X303" s="159" t="s">
        <v>274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275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5">
      <c r="A304" s="156"/>
      <c r="B304" s="157"/>
      <c r="C304" s="191" t="s">
        <v>620</v>
      </c>
      <c r="D304" s="182"/>
      <c r="E304" s="183">
        <v>0.31312000000000001</v>
      </c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49"/>
      <c r="Z304" s="149"/>
      <c r="AA304" s="149"/>
      <c r="AB304" s="149"/>
      <c r="AC304" s="149"/>
      <c r="AD304" s="149"/>
      <c r="AE304" s="149"/>
      <c r="AF304" s="149"/>
      <c r="AG304" s="149" t="s">
        <v>251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5">
      <c r="A305" s="168">
        <v>109</v>
      </c>
      <c r="B305" s="169" t="s">
        <v>621</v>
      </c>
      <c r="C305" s="178" t="s">
        <v>622</v>
      </c>
      <c r="D305" s="170" t="s">
        <v>272</v>
      </c>
      <c r="E305" s="171">
        <v>0.14208999999999999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21</v>
      </c>
      <c r="M305" s="173">
        <f>G305*(1+L305/100)</f>
        <v>0</v>
      </c>
      <c r="N305" s="173">
        <v>1</v>
      </c>
      <c r="O305" s="173">
        <f>ROUND(E305*N305,2)</f>
        <v>0.14000000000000001</v>
      </c>
      <c r="P305" s="173">
        <v>0</v>
      </c>
      <c r="Q305" s="173">
        <f>ROUND(E305*P305,2)</f>
        <v>0</v>
      </c>
      <c r="R305" s="173" t="s">
        <v>273</v>
      </c>
      <c r="S305" s="173" t="s">
        <v>216</v>
      </c>
      <c r="T305" s="174" t="s">
        <v>245</v>
      </c>
      <c r="U305" s="159">
        <v>0</v>
      </c>
      <c r="V305" s="159">
        <f>ROUND(E305*U305,2)</f>
        <v>0</v>
      </c>
      <c r="W305" s="159"/>
      <c r="X305" s="159" t="s">
        <v>274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275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5">
      <c r="A306" s="156"/>
      <c r="B306" s="157"/>
      <c r="C306" s="191" t="s">
        <v>623</v>
      </c>
      <c r="D306" s="182"/>
      <c r="E306" s="183">
        <v>0.14208999999999999</v>
      </c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49"/>
      <c r="Z306" s="149"/>
      <c r="AA306" s="149"/>
      <c r="AB306" s="149"/>
      <c r="AC306" s="149"/>
      <c r="AD306" s="149"/>
      <c r="AE306" s="149"/>
      <c r="AF306" s="149"/>
      <c r="AG306" s="149" t="s">
        <v>251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x14ac:dyDescent="0.25">
      <c r="A307" s="162" t="s">
        <v>211</v>
      </c>
      <c r="B307" s="163" t="s">
        <v>106</v>
      </c>
      <c r="C307" s="177" t="s">
        <v>107</v>
      </c>
      <c r="D307" s="164"/>
      <c r="E307" s="165"/>
      <c r="F307" s="166"/>
      <c r="G307" s="166">
        <f>SUMIF(AG308:AG370,"&lt;&gt;NOR",G308:G370)</f>
        <v>0</v>
      </c>
      <c r="H307" s="166"/>
      <c r="I307" s="166">
        <f>SUM(I308:I370)</f>
        <v>0</v>
      </c>
      <c r="J307" s="166"/>
      <c r="K307" s="166">
        <f>SUM(K308:K370)</f>
        <v>0</v>
      </c>
      <c r="L307" s="166"/>
      <c r="M307" s="166">
        <f>SUM(M308:M370)</f>
        <v>0</v>
      </c>
      <c r="N307" s="166"/>
      <c r="O307" s="166">
        <f>SUM(O308:O370)</f>
        <v>0.06</v>
      </c>
      <c r="P307" s="166"/>
      <c r="Q307" s="166">
        <f>SUM(Q308:Q370)</f>
        <v>25.420000000000005</v>
      </c>
      <c r="R307" s="166"/>
      <c r="S307" s="166"/>
      <c r="T307" s="167"/>
      <c r="U307" s="161"/>
      <c r="V307" s="161">
        <f>SUM(V308:V370)</f>
        <v>168.73999999999998</v>
      </c>
      <c r="W307" s="161"/>
      <c r="X307" s="161"/>
      <c r="AG307" t="s">
        <v>212</v>
      </c>
    </row>
    <row r="308" spans="1:60" outlineLevel="1" x14ac:dyDescent="0.25">
      <c r="A308" s="168">
        <v>110</v>
      </c>
      <c r="B308" s="169" t="s">
        <v>624</v>
      </c>
      <c r="C308" s="178" t="s">
        <v>625</v>
      </c>
      <c r="D308" s="170" t="s">
        <v>284</v>
      </c>
      <c r="E308" s="171">
        <v>8.5050000000000008</v>
      </c>
      <c r="F308" s="172"/>
      <c r="G308" s="173">
        <f>ROUND(E308*F308,2)</f>
        <v>0</v>
      </c>
      <c r="H308" s="172"/>
      <c r="I308" s="173">
        <f>ROUND(E308*H308,2)</f>
        <v>0</v>
      </c>
      <c r="J308" s="172"/>
      <c r="K308" s="173">
        <f>ROUND(E308*J308,2)</f>
        <v>0</v>
      </c>
      <c r="L308" s="173">
        <v>21</v>
      </c>
      <c r="M308" s="173">
        <f>G308*(1+L308/100)</f>
        <v>0</v>
      </c>
      <c r="N308" s="173">
        <v>6.7000000000000002E-4</v>
      </c>
      <c r="O308" s="173">
        <f>ROUND(E308*N308,2)</f>
        <v>0.01</v>
      </c>
      <c r="P308" s="173">
        <v>5.5E-2</v>
      </c>
      <c r="Q308" s="173">
        <f>ROUND(E308*P308,2)</f>
        <v>0.47</v>
      </c>
      <c r="R308" s="173" t="s">
        <v>626</v>
      </c>
      <c r="S308" s="173" t="s">
        <v>216</v>
      </c>
      <c r="T308" s="174" t="s">
        <v>245</v>
      </c>
      <c r="U308" s="159">
        <v>0.38100000000000001</v>
      </c>
      <c r="V308" s="159">
        <f>ROUND(E308*U308,2)</f>
        <v>3.24</v>
      </c>
      <c r="W308" s="159"/>
      <c r="X308" s="159" t="s">
        <v>246</v>
      </c>
      <c r="Y308" s="149"/>
      <c r="Z308" s="149"/>
      <c r="AA308" s="149"/>
      <c r="AB308" s="149"/>
      <c r="AC308" s="149"/>
      <c r="AD308" s="149"/>
      <c r="AE308" s="149"/>
      <c r="AF308" s="149"/>
      <c r="AG308" s="149" t="s">
        <v>247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5">
      <c r="A309" s="156"/>
      <c r="B309" s="157"/>
      <c r="C309" s="264" t="s">
        <v>627</v>
      </c>
      <c r="D309" s="265"/>
      <c r="E309" s="265"/>
      <c r="F309" s="265"/>
      <c r="G309" s="265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49"/>
      <c r="Z309" s="149"/>
      <c r="AA309" s="149"/>
      <c r="AB309" s="149"/>
      <c r="AC309" s="149"/>
      <c r="AD309" s="149"/>
      <c r="AE309" s="149"/>
      <c r="AF309" s="149"/>
      <c r="AG309" s="149" t="s">
        <v>249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75" t="str">
        <f>C309</f>
        <v>nebo vybourání otvorů jakýchkoliv rozměrů, včetně pomocného lešení o výšce podlahy do 1900 mm a pro zatížení do 1,5 kPa  (150 kg/m2),</v>
      </c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5">
      <c r="A310" s="156"/>
      <c r="B310" s="157"/>
      <c r="C310" s="191" t="s">
        <v>628</v>
      </c>
      <c r="D310" s="182"/>
      <c r="E310" s="183">
        <v>8.5050000000000008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49"/>
      <c r="Z310" s="149"/>
      <c r="AA310" s="149"/>
      <c r="AB310" s="149"/>
      <c r="AC310" s="149"/>
      <c r="AD310" s="149"/>
      <c r="AE310" s="149"/>
      <c r="AF310" s="149"/>
      <c r="AG310" s="149" t="s">
        <v>251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ht="20.399999999999999" outlineLevel="1" x14ac:dyDescent="0.25">
      <c r="A311" s="168">
        <v>111</v>
      </c>
      <c r="B311" s="169" t="s">
        <v>629</v>
      </c>
      <c r="C311" s="178" t="s">
        <v>630</v>
      </c>
      <c r="D311" s="170" t="s">
        <v>243</v>
      </c>
      <c r="E311" s="171">
        <v>0.1</v>
      </c>
      <c r="F311" s="172"/>
      <c r="G311" s="173">
        <f>ROUND(E311*F311,2)</f>
        <v>0</v>
      </c>
      <c r="H311" s="172"/>
      <c r="I311" s="173">
        <f>ROUND(E311*H311,2)</f>
        <v>0</v>
      </c>
      <c r="J311" s="172"/>
      <c r="K311" s="173">
        <f>ROUND(E311*J311,2)</f>
        <v>0</v>
      </c>
      <c r="L311" s="173">
        <v>21</v>
      </c>
      <c r="M311" s="173">
        <f>G311*(1+L311/100)</f>
        <v>0</v>
      </c>
      <c r="N311" s="173">
        <v>0</v>
      </c>
      <c r="O311" s="173">
        <f>ROUND(E311*N311,2)</f>
        <v>0</v>
      </c>
      <c r="P311" s="173">
        <v>2.2000000000000002</v>
      </c>
      <c r="Q311" s="173">
        <f>ROUND(E311*P311,2)</f>
        <v>0.22</v>
      </c>
      <c r="R311" s="173" t="s">
        <v>626</v>
      </c>
      <c r="S311" s="173" t="s">
        <v>216</v>
      </c>
      <c r="T311" s="174" t="s">
        <v>245</v>
      </c>
      <c r="U311" s="159">
        <v>10.47</v>
      </c>
      <c r="V311" s="159">
        <f>ROUND(E311*U311,2)</f>
        <v>1.05</v>
      </c>
      <c r="W311" s="159"/>
      <c r="X311" s="159" t="s">
        <v>246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247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5">
      <c r="A312" s="156"/>
      <c r="B312" s="157"/>
      <c r="C312" s="191" t="s">
        <v>631</v>
      </c>
      <c r="D312" s="182"/>
      <c r="E312" s="183">
        <v>0.1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49"/>
      <c r="Z312" s="149"/>
      <c r="AA312" s="149"/>
      <c r="AB312" s="149"/>
      <c r="AC312" s="149"/>
      <c r="AD312" s="149"/>
      <c r="AE312" s="149"/>
      <c r="AF312" s="149"/>
      <c r="AG312" s="149" t="s">
        <v>251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ht="20.399999999999999" outlineLevel="1" x14ac:dyDescent="0.25">
      <c r="A313" s="168">
        <v>112</v>
      </c>
      <c r="B313" s="169" t="s">
        <v>632</v>
      </c>
      <c r="C313" s="178" t="s">
        <v>633</v>
      </c>
      <c r="D313" s="170" t="s">
        <v>243</v>
      </c>
      <c r="E313" s="171">
        <v>0.34</v>
      </c>
      <c r="F313" s="172"/>
      <c r="G313" s="173">
        <f>ROUND(E313*F313,2)</f>
        <v>0</v>
      </c>
      <c r="H313" s="172"/>
      <c r="I313" s="173">
        <f>ROUND(E313*H313,2)</f>
        <v>0</v>
      </c>
      <c r="J313" s="172"/>
      <c r="K313" s="173">
        <f>ROUND(E313*J313,2)</f>
        <v>0</v>
      </c>
      <c r="L313" s="173">
        <v>21</v>
      </c>
      <c r="M313" s="173">
        <f>G313*(1+L313/100)</f>
        <v>0</v>
      </c>
      <c r="N313" s="173">
        <v>0</v>
      </c>
      <c r="O313" s="173">
        <f>ROUND(E313*N313,2)</f>
        <v>0</v>
      </c>
      <c r="P313" s="173">
        <v>2.2000000000000002</v>
      </c>
      <c r="Q313" s="173">
        <f>ROUND(E313*P313,2)</f>
        <v>0.75</v>
      </c>
      <c r="R313" s="173" t="s">
        <v>626</v>
      </c>
      <c r="S313" s="173" t="s">
        <v>216</v>
      </c>
      <c r="T313" s="174" t="s">
        <v>245</v>
      </c>
      <c r="U313" s="159">
        <v>9.07</v>
      </c>
      <c r="V313" s="159">
        <f>ROUND(E313*U313,2)</f>
        <v>3.08</v>
      </c>
      <c r="W313" s="159"/>
      <c r="X313" s="159" t="s">
        <v>246</v>
      </c>
      <c r="Y313" s="149"/>
      <c r="Z313" s="149"/>
      <c r="AA313" s="149"/>
      <c r="AB313" s="149"/>
      <c r="AC313" s="149"/>
      <c r="AD313" s="149"/>
      <c r="AE313" s="149"/>
      <c r="AF313" s="149"/>
      <c r="AG313" s="149" t="s">
        <v>247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5">
      <c r="A314" s="156"/>
      <c r="B314" s="157"/>
      <c r="C314" s="191" t="s">
        <v>634</v>
      </c>
      <c r="D314" s="182"/>
      <c r="E314" s="183">
        <v>0.34</v>
      </c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49"/>
      <c r="Z314" s="149"/>
      <c r="AA314" s="149"/>
      <c r="AB314" s="149"/>
      <c r="AC314" s="149"/>
      <c r="AD314" s="149"/>
      <c r="AE314" s="149"/>
      <c r="AF314" s="149"/>
      <c r="AG314" s="149" t="s">
        <v>251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ht="20.399999999999999" outlineLevel="1" x14ac:dyDescent="0.25">
      <c r="A315" s="168">
        <v>113</v>
      </c>
      <c r="B315" s="169" t="s">
        <v>635</v>
      </c>
      <c r="C315" s="178" t="s">
        <v>636</v>
      </c>
      <c r="D315" s="170" t="s">
        <v>243</v>
      </c>
      <c r="E315" s="171">
        <v>2.14</v>
      </c>
      <c r="F315" s="172"/>
      <c r="G315" s="173">
        <f>ROUND(E315*F315,2)</f>
        <v>0</v>
      </c>
      <c r="H315" s="172"/>
      <c r="I315" s="173">
        <f>ROUND(E315*H315,2)</f>
        <v>0</v>
      </c>
      <c r="J315" s="172"/>
      <c r="K315" s="173">
        <f>ROUND(E315*J315,2)</f>
        <v>0</v>
      </c>
      <c r="L315" s="173">
        <v>21</v>
      </c>
      <c r="M315" s="173">
        <f>G315*(1+L315/100)</f>
        <v>0</v>
      </c>
      <c r="N315" s="173">
        <v>0</v>
      </c>
      <c r="O315" s="173">
        <f>ROUND(E315*N315,2)</f>
        <v>0</v>
      </c>
      <c r="P315" s="173">
        <v>2.2000000000000002</v>
      </c>
      <c r="Q315" s="173">
        <f>ROUND(E315*P315,2)</f>
        <v>4.71</v>
      </c>
      <c r="R315" s="173" t="s">
        <v>626</v>
      </c>
      <c r="S315" s="173" t="s">
        <v>216</v>
      </c>
      <c r="T315" s="174" t="s">
        <v>245</v>
      </c>
      <c r="U315" s="159">
        <v>5.867</v>
      </c>
      <c r="V315" s="159">
        <f>ROUND(E315*U315,2)</f>
        <v>12.56</v>
      </c>
      <c r="W315" s="159"/>
      <c r="X315" s="159" t="s">
        <v>246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247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5">
      <c r="A316" s="156"/>
      <c r="B316" s="157"/>
      <c r="C316" s="191" t="s">
        <v>637</v>
      </c>
      <c r="D316" s="182"/>
      <c r="E316" s="183">
        <v>2.14</v>
      </c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49"/>
      <c r="Z316" s="149"/>
      <c r="AA316" s="149"/>
      <c r="AB316" s="149"/>
      <c r="AC316" s="149"/>
      <c r="AD316" s="149"/>
      <c r="AE316" s="149"/>
      <c r="AF316" s="149"/>
      <c r="AG316" s="149" t="s">
        <v>251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20.399999999999999" outlineLevel="1" x14ac:dyDescent="0.25">
      <c r="A317" s="168">
        <v>114</v>
      </c>
      <c r="B317" s="169" t="s">
        <v>638</v>
      </c>
      <c r="C317" s="178" t="s">
        <v>639</v>
      </c>
      <c r="D317" s="170" t="s">
        <v>284</v>
      </c>
      <c r="E317" s="171">
        <v>6.3849999999999998</v>
      </c>
      <c r="F317" s="172"/>
      <c r="G317" s="173">
        <f>ROUND(E317*F317,2)</f>
        <v>0</v>
      </c>
      <c r="H317" s="172"/>
      <c r="I317" s="173">
        <f>ROUND(E317*H317,2)</f>
        <v>0</v>
      </c>
      <c r="J317" s="172"/>
      <c r="K317" s="173">
        <f>ROUND(E317*J317,2)</f>
        <v>0</v>
      </c>
      <c r="L317" s="173">
        <v>21</v>
      </c>
      <c r="M317" s="173">
        <f>G317*(1+L317/100)</f>
        <v>0</v>
      </c>
      <c r="N317" s="173">
        <v>0</v>
      </c>
      <c r="O317" s="173">
        <f>ROUND(E317*N317,2)</f>
        <v>0</v>
      </c>
      <c r="P317" s="173">
        <v>5.5E-2</v>
      </c>
      <c r="Q317" s="173">
        <f>ROUND(E317*P317,2)</f>
        <v>0.35</v>
      </c>
      <c r="R317" s="173" t="s">
        <v>626</v>
      </c>
      <c r="S317" s="173" t="s">
        <v>216</v>
      </c>
      <c r="T317" s="174" t="s">
        <v>245</v>
      </c>
      <c r="U317" s="159">
        <v>0.42499999999999999</v>
      </c>
      <c r="V317" s="159">
        <f>ROUND(E317*U317,2)</f>
        <v>2.71</v>
      </c>
      <c r="W317" s="159"/>
      <c r="X317" s="159" t="s">
        <v>246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247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ht="21" outlineLevel="1" x14ac:dyDescent="0.25">
      <c r="A318" s="156"/>
      <c r="B318" s="157"/>
      <c r="C318" s="264" t="s">
        <v>640</v>
      </c>
      <c r="D318" s="265"/>
      <c r="E318" s="265"/>
      <c r="F318" s="265"/>
      <c r="G318" s="265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49"/>
      <c r="Z318" s="149"/>
      <c r="AA318" s="149"/>
      <c r="AB318" s="149"/>
      <c r="AC318" s="149"/>
      <c r="AD318" s="149"/>
      <c r="AE318" s="149"/>
      <c r="AF318" s="149"/>
      <c r="AG318" s="149" t="s">
        <v>249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75" t="str">
        <f>C318</f>
        <v>bez odstupu, po hrubém vybourání otvorů v jakémkoliv zdivu cihelném, včetně pomocného lešení o výšce podlahy do 1900 mm a pro zatížení do 1,5 kPa  (150 kg/m2),</v>
      </c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5">
      <c r="A319" s="156"/>
      <c r="B319" s="157"/>
      <c r="C319" s="191" t="s">
        <v>641</v>
      </c>
      <c r="D319" s="182"/>
      <c r="E319" s="183">
        <v>3.9849999999999999</v>
      </c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49"/>
      <c r="Z319" s="149"/>
      <c r="AA319" s="149"/>
      <c r="AB319" s="149"/>
      <c r="AC319" s="149"/>
      <c r="AD319" s="149"/>
      <c r="AE319" s="149"/>
      <c r="AF319" s="149"/>
      <c r="AG319" s="149" t="s">
        <v>251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5">
      <c r="A320" s="156"/>
      <c r="B320" s="157"/>
      <c r="C320" s="191" t="s">
        <v>642</v>
      </c>
      <c r="D320" s="182"/>
      <c r="E320" s="183">
        <v>2.4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251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5">
      <c r="A321" s="168">
        <v>115</v>
      </c>
      <c r="B321" s="169" t="s">
        <v>643</v>
      </c>
      <c r="C321" s="178" t="s">
        <v>644</v>
      </c>
      <c r="D321" s="170" t="s">
        <v>336</v>
      </c>
      <c r="E321" s="171">
        <v>4</v>
      </c>
      <c r="F321" s="172"/>
      <c r="G321" s="173">
        <f>ROUND(E321*F321,2)</f>
        <v>0</v>
      </c>
      <c r="H321" s="172"/>
      <c r="I321" s="173">
        <f>ROUND(E321*H321,2)</f>
        <v>0</v>
      </c>
      <c r="J321" s="172"/>
      <c r="K321" s="173">
        <f>ROUND(E321*J321,2)</f>
        <v>0</v>
      </c>
      <c r="L321" s="173">
        <v>21</v>
      </c>
      <c r="M321" s="173">
        <f>G321*(1+L321/100)</f>
        <v>0</v>
      </c>
      <c r="N321" s="173">
        <v>0</v>
      </c>
      <c r="O321" s="173">
        <f>ROUND(E321*N321,2)</f>
        <v>0</v>
      </c>
      <c r="P321" s="173">
        <v>0</v>
      </c>
      <c r="Q321" s="173">
        <f>ROUND(E321*P321,2)</f>
        <v>0</v>
      </c>
      <c r="R321" s="173" t="s">
        <v>626</v>
      </c>
      <c r="S321" s="173" t="s">
        <v>216</v>
      </c>
      <c r="T321" s="174" t="s">
        <v>245</v>
      </c>
      <c r="U321" s="159">
        <v>0.41</v>
      </c>
      <c r="V321" s="159">
        <f>ROUND(E321*U321,2)</f>
        <v>1.64</v>
      </c>
      <c r="W321" s="159"/>
      <c r="X321" s="159" t="s">
        <v>246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247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5">
      <c r="A322" s="156"/>
      <c r="B322" s="157"/>
      <c r="C322" s="264" t="s">
        <v>645</v>
      </c>
      <c r="D322" s="265"/>
      <c r="E322" s="265"/>
      <c r="F322" s="265"/>
      <c r="G322" s="265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249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ht="20.399999999999999" outlineLevel="1" x14ac:dyDescent="0.25">
      <c r="A323" s="168">
        <v>116</v>
      </c>
      <c r="B323" s="169" t="s">
        <v>646</v>
      </c>
      <c r="C323" s="178" t="s">
        <v>647</v>
      </c>
      <c r="D323" s="170" t="s">
        <v>284</v>
      </c>
      <c r="E323" s="171">
        <v>5.04</v>
      </c>
      <c r="F323" s="172"/>
      <c r="G323" s="173">
        <f>ROUND(E323*F323,2)</f>
        <v>0</v>
      </c>
      <c r="H323" s="172"/>
      <c r="I323" s="173">
        <f>ROUND(E323*H323,2)</f>
        <v>0</v>
      </c>
      <c r="J323" s="172"/>
      <c r="K323" s="173">
        <f>ROUND(E323*J323,2)</f>
        <v>0</v>
      </c>
      <c r="L323" s="173">
        <v>21</v>
      </c>
      <c r="M323" s="173">
        <f>G323*(1+L323/100)</f>
        <v>0</v>
      </c>
      <c r="N323" s="173">
        <v>6.0999999999999997E-4</v>
      </c>
      <c r="O323" s="173">
        <f>ROUND(E323*N323,2)</f>
        <v>0</v>
      </c>
      <c r="P323" s="173">
        <v>0</v>
      </c>
      <c r="Q323" s="173">
        <f>ROUND(E323*P323,2)</f>
        <v>0</v>
      </c>
      <c r="R323" s="173" t="s">
        <v>626</v>
      </c>
      <c r="S323" s="173" t="s">
        <v>216</v>
      </c>
      <c r="T323" s="174" t="s">
        <v>245</v>
      </c>
      <c r="U323" s="159">
        <v>0.51600000000000001</v>
      </c>
      <c r="V323" s="159">
        <f>ROUND(E323*U323,2)</f>
        <v>2.6</v>
      </c>
      <c r="W323" s="159"/>
      <c r="X323" s="159" t="s">
        <v>246</v>
      </c>
      <c r="Y323" s="149"/>
      <c r="Z323" s="149"/>
      <c r="AA323" s="149"/>
      <c r="AB323" s="149"/>
      <c r="AC323" s="149"/>
      <c r="AD323" s="149"/>
      <c r="AE323" s="149"/>
      <c r="AF323" s="149"/>
      <c r="AG323" s="149" t="s">
        <v>247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5">
      <c r="A324" s="156"/>
      <c r="B324" s="157"/>
      <c r="C324" s="191" t="s">
        <v>648</v>
      </c>
      <c r="D324" s="182"/>
      <c r="E324" s="183">
        <v>5.04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251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ht="20.399999999999999" outlineLevel="1" x14ac:dyDescent="0.25">
      <c r="A325" s="168">
        <v>117</v>
      </c>
      <c r="B325" s="169" t="s">
        <v>649</v>
      </c>
      <c r="C325" s="178" t="s">
        <v>650</v>
      </c>
      <c r="D325" s="170" t="s">
        <v>284</v>
      </c>
      <c r="E325" s="171">
        <v>19.215</v>
      </c>
      <c r="F325" s="172"/>
      <c r="G325" s="173">
        <f>ROUND(E325*F325,2)</f>
        <v>0</v>
      </c>
      <c r="H325" s="172"/>
      <c r="I325" s="173">
        <f>ROUND(E325*H325,2)</f>
        <v>0</v>
      </c>
      <c r="J325" s="172"/>
      <c r="K325" s="173">
        <f>ROUND(E325*J325,2)</f>
        <v>0</v>
      </c>
      <c r="L325" s="173">
        <v>21</v>
      </c>
      <c r="M325" s="173">
        <f>G325*(1+L325/100)</f>
        <v>0</v>
      </c>
      <c r="N325" s="173">
        <v>5.5999999999999995E-4</v>
      </c>
      <c r="O325" s="173">
        <f>ROUND(E325*N325,2)</f>
        <v>0.01</v>
      </c>
      <c r="P325" s="173">
        <v>0</v>
      </c>
      <c r="Q325" s="173">
        <f>ROUND(E325*P325,2)</f>
        <v>0</v>
      </c>
      <c r="R325" s="173" t="s">
        <v>626</v>
      </c>
      <c r="S325" s="173" t="s">
        <v>216</v>
      </c>
      <c r="T325" s="174" t="s">
        <v>245</v>
      </c>
      <c r="U325" s="159">
        <v>0.34699999999999998</v>
      </c>
      <c r="V325" s="159">
        <f>ROUND(E325*U325,2)</f>
        <v>6.67</v>
      </c>
      <c r="W325" s="159"/>
      <c r="X325" s="159" t="s">
        <v>246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247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5">
      <c r="A326" s="156"/>
      <c r="B326" s="157"/>
      <c r="C326" s="191" t="s">
        <v>651</v>
      </c>
      <c r="D326" s="182"/>
      <c r="E326" s="183">
        <v>19.215</v>
      </c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251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ht="20.399999999999999" outlineLevel="1" x14ac:dyDescent="0.25">
      <c r="A327" s="168">
        <v>118</v>
      </c>
      <c r="B327" s="169" t="s">
        <v>652</v>
      </c>
      <c r="C327" s="178" t="s">
        <v>653</v>
      </c>
      <c r="D327" s="170" t="s">
        <v>243</v>
      </c>
      <c r="E327" s="171">
        <v>2</v>
      </c>
      <c r="F327" s="172"/>
      <c r="G327" s="173">
        <f>ROUND(E327*F327,2)</f>
        <v>0</v>
      </c>
      <c r="H327" s="172"/>
      <c r="I327" s="173">
        <f>ROUND(E327*H327,2)</f>
        <v>0</v>
      </c>
      <c r="J327" s="172"/>
      <c r="K327" s="173">
        <f>ROUND(E327*J327,2)</f>
        <v>0</v>
      </c>
      <c r="L327" s="173">
        <v>21</v>
      </c>
      <c r="M327" s="173">
        <f>G327*(1+L327/100)</f>
        <v>0</v>
      </c>
      <c r="N327" s="173">
        <v>1.82E-3</v>
      </c>
      <c r="O327" s="173">
        <f>ROUND(E327*N327,2)</f>
        <v>0</v>
      </c>
      <c r="P327" s="173">
        <v>1.8</v>
      </c>
      <c r="Q327" s="173">
        <f>ROUND(E327*P327,2)</f>
        <v>3.6</v>
      </c>
      <c r="R327" s="173" t="s">
        <v>626</v>
      </c>
      <c r="S327" s="173" t="s">
        <v>216</v>
      </c>
      <c r="T327" s="174" t="s">
        <v>245</v>
      </c>
      <c r="U327" s="159">
        <v>5.7960000000000003</v>
      </c>
      <c r="V327" s="159">
        <f>ROUND(E327*U327,2)</f>
        <v>11.59</v>
      </c>
      <c r="W327" s="159"/>
      <c r="X327" s="159" t="s">
        <v>246</v>
      </c>
      <c r="Y327" s="149"/>
      <c r="Z327" s="149"/>
      <c r="AA327" s="149"/>
      <c r="AB327" s="149"/>
      <c r="AC327" s="149"/>
      <c r="AD327" s="149"/>
      <c r="AE327" s="149"/>
      <c r="AF327" s="149"/>
      <c r="AG327" s="149" t="s">
        <v>247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5">
      <c r="A328" s="156"/>
      <c r="B328" s="157"/>
      <c r="C328" s="264" t="s">
        <v>654</v>
      </c>
      <c r="D328" s="265"/>
      <c r="E328" s="265"/>
      <c r="F328" s="265"/>
      <c r="G328" s="265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249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5">
      <c r="A329" s="156"/>
      <c r="B329" s="157"/>
      <c r="C329" s="266" t="s">
        <v>655</v>
      </c>
      <c r="D329" s="267"/>
      <c r="E329" s="267"/>
      <c r="F329" s="267"/>
      <c r="G329" s="267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49"/>
      <c r="Z329" s="149"/>
      <c r="AA329" s="149"/>
      <c r="AB329" s="149"/>
      <c r="AC329" s="149"/>
      <c r="AD329" s="149"/>
      <c r="AE329" s="149"/>
      <c r="AF329" s="149"/>
      <c r="AG329" s="149" t="s">
        <v>220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5">
      <c r="A330" s="156"/>
      <c r="B330" s="157"/>
      <c r="C330" s="191" t="s">
        <v>656</v>
      </c>
      <c r="D330" s="182"/>
      <c r="E330" s="183">
        <v>2</v>
      </c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49"/>
      <c r="Z330" s="149"/>
      <c r="AA330" s="149"/>
      <c r="AB330" s="149"/>
      <c r="AC330" s="149"/>
      <c r="AD330" s="149"/>
      <c r="AE330" s="149"/>
      <c r="AF330" s="149"/>
      <c r="AG330" s="149" t="s">
        <v>251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ht="20.399999999999999" outlineLevel="1" x14ac:dyDescent="0.25">
      <c r="A331" s="168">
        <v>119</v>
      </c>
      <c r="B331" s="169" t="s">
        <v>652</v>
      </c>
      <c r="C331" s="178" t="s">
        <v>653</v>
      </c>
      <c r="D331" s="170" t="s">
        <v>243</v>
      </c>
      <c r="E331" s="171">
        <v>7.0650000000000004E-2</v>
      </c>
      <c r="F331" s="172"/>
      <c r="G331" s="173">
        <f>ROUND(E331*F331,2)</f>
        <v>0</v>
      </c>
      <c r="H331" s="172"/>
      <c r="I331" s="173">
        <f>ROUND(E331*H331,2)</f>
        <v>0</v>
      </c>
      <c r="J331" s="172"/>
      <c r="K331" s="173">
        <f>ROUND(E331*J331,2)</f>
        <v>0</v>
      </c>
      <c r="L331" s="173">
        <v>21</v>
      </c>
      <c r="M331" s="173">
        <f>G331*(1+L331/100)</f>
        <v>0</v>
      </c>
      <c r="N331" s="173">
        <v>1.82E-3</v>
      </c>
      <c r="O331" s="173">
        <f>ROUND(E331*N331,2)</f>
        <v>0</v>
      </c>
      <c r="P331" s="173">
        <v>1.8</v>
      </c>
      <c r="Q331" s="173">
        <f>ROUND(E331*P331,2)</f>
        <v>0.13</v>
      </c>
      <c r="R331" s="173" t="s">
        <v>626</v>
      </c>
      <c r="S331" s="173" t="s">
        <v>216</v>
      </c>
      <c r="T331" s="174" t="s">
        <v>245</v>
      </c>
      <c r="U331" s="159">
        <v>5.7960000000000003</v>
      </c>
      <c r="V331" s="159">
        <f>ROUND(E331*U331,2)</f>
        <v>0.41</v>
      </c>
      <c r="W331" s="159"/>
      <c r="X331" s="159" t="s">
        <v>246</v>
      </c>
      <c r="Y331" s="149"/>
      <c r="Z331" s="149"/>
      <c r="AA331" s="149"/>
      <c r="AB331" s="149"/>
      <c r="AC331" s="149"/>
      <c r="AD331" s="149"/>
      <c r="AE331" s="149"/>
      <c r="AF331" s="149"/>
      <c r="AG331" s="149" t="s">
        <v>247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5">
      <c r="A332" s="156"/>
      <c r="B332" s="157"/>
      <c r="C332" s="264" t="s">
        <v>654</v>
      </c>
      <c r="D332" s="265"/>
      <c r="E332" s="265"/>
      <c r="F332" s="265"/>
      <c r="G332" s="265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249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5">
      <c r="A333" s="156"/>
      <c r="B333" s="157"/>
      <c r="C333" s="266" t="s">
        <v>655</v>
      </c>
      <c r="D333" s="267"/>
      <c r="E333" s="267"/>
      <c r="F333" s="267"/>
      <c r="G333" s="267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220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5">
      <c r="A334" s="156"/>
      <c r="B334" s="157"/>
      <c r="C334" s="191" t="s">
        <v>657</v>
      </c>
      <c r="D334" s="182"/>
      <c r="E334" s="183">
        <v>7.0650000000000004E-2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251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ht="20.399999999999999" outlineLevel="1" x14ac:dyDescent="0.25">
      <c r="A335" s="168">
        <v>120</v>
      </c>
      <c r="B335" s="169" t="s">
        <v>658</v>
      </c>
      <c r="C335" s="178" t="s">
        <v>659</v>
      </c>
      <c r="D335" s="170" t="s">
        <v>243</v>
      </c>
      <c r="E335" s="171">
        <v>0.75</v>
      </c>
      <c r="F335" s="172"/>
      <c r="G335" s="173">
        <f>ROUND(E335*F335,2)</f>
        <v>0</v>
      </c>
      <c r="H335" s="172"/>
      <c r="I335" s="173">
        <f>ROUND(E335*H335,2)</f>
        <v>0</v>
      </c>
      <c r="J335" s="172"/>
      <c r="K335" s="173">
        <f>ROUND(E335*J335,2)</f>
        <v>0</v>
      </c>
      <c r="L335" s="173">
        <v>21</v>
      </c>
      <c r="M335" s="173">
        <f>G335*(1+L335/100)</f>
        <v>0</v>
      </c>
      <c r="N335" s="173">
        <v>1.82E-3</v>
      </c>
      <c r="O335" s="173">
        <f>ROUND(E335*N335,2)</f>
        <v>0</v>
      </c>
      <c r="P335" s="173">
        <v>1.8</v>
      </c>
      <c r="Q335" s="173">
        <f>ROUND(E335*P335,2)</f>
        <v>1.35</v>
      </c>
      <c r="R335" s="173" t="s">
        <v>626</v>
      </c>
      <c r="S335" s="173" t="s">
        <v>216</v>
      </c>
      <c r="T335" s="174" t="s">
        <v>245</v>
      </c>
      <c r="U335" s="159">
        <v>3.1960000000000002</v>
      </c>
      <c r="V335" s="159">
        <f>ROUND(E335*U335,2)</f>
        <v>2.4</v>
      </c>
      <c r="W335" s="159"/>
      <c r="X335" s="159" t="s">
        <v>246</v>
      </c>
      <c r="Y335" s="149"/>
      <c r="Z335" s="149"/>
      <c r="AA335" s="149"/>
      <c r="AB335" s="149"/>
      <c r="AC335" s="149"/>
      <c r="AD335" s="149"/>
      <c r="AE335" s="149"/>
      <c r="AF335" s="149"/>
      <c r="AG335" s="149" t="s">
        <v>247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5">
      <c r="A336" s="156"/>
      <c r="B336" s="157"/>
      <c r="C336" s="264" t="s">
        <v>654</v>
      </c>
      <c r="D336" s="265"/>
      <c r="E336" s="265"/>
      <c r="F336" s="265"/>
      <c r="G336" s="265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249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5">
      <c r="A337" s="156"/>
      <c r="B337" s="157"/>
      <c r="C337" s="266" t="s">
        <v>655</v>
      </c>
      <c r="D337" s="267"/>
      <c r="E337" s="267"/>
      <c r="F337" s="267"/>
      <c r="G337" s="267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220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5">
      <c r="A338" s="156"/>
      <c r="B338" s="157"/>
      <c r="C338" s="191" t="s">
        <v>660</v>
      </c>
      <c r="D338" s="182"/>
      <c r="E338" s="183">
        <v>0.75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251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ht="20.399999999999999" outlineLevel="1" x14ac:dyDescent="0.25">
      <c r="A339" s="168">
        <v>121</v>
      </c>
      <c r="B339" s="169" t="s">
        <v>661</v>
      </c>
      <c r="C339" s="178" t="s">
        <v>662</v>
      </c>
      <c r="D339" s="170" t="s">
        <v>243</v>
      </c>
      <c r="E339" s="171">
        <v>1.3140000000000001</v>
      </c>
      <c r="F339" s="172"/>
      <c r="G339" s="173">
        <f>ROUND(E339*F339,2)</f>
        <v>0</v>
      </c>
      <c r="H339" s="172"/>
      <c r="I339" s="173">
        <f>ROUND(E339*H339,2)</f>
        <v>0</v>
      </c>
      <c r="J339" s="172"/>
      <c r="K339" s="173">
        <f>ROUND(E339*J339,2)</f>
        <v>0</v>
      </c>
      <c r="L339" s="173">
        <v>21</v>
      </c>
      <c r="M339" s="173">
        <f>G339*(1+L339/100)</f>
        <v>0</v>
      </c>
      <c r="N339" s="173">
        <v>1.82E-3</v>
      </c>
      <c r="O339" s="173">
        <f>ROUND(E339*N339,2)</f>
        <v>0</v>
      </c>
      <c r="P339" s="173">
        <v>1.8</v>
      </c>
      <c r="Q339" s="173">
        <f>ROUND(E339*P339,2)</f>
        <v>2.37</v>
      </c>
      <c r="R339" s="173" t="s">
        <v>626</v>
      </c>
      <c r="S339" s="173" t="s">
        <v>216</v>
      </c>
      <c r="T339" s="174" t="s">
        <v>245</v>
      </c>
      <c r="U339" s="159">
        <v>3.6080000000000001</v>
      </c>
      <c r="V339" s="159">
        <f>ROUND(E339*U339,2)</f>
        <v>4.74</v>
      </c>
      <c r="W339" s="159"/>
      <c r="X339" s="159" t="s">
        <v>246</v>
      </c>
      <c r="Y339" s="149"/>
      <c r="Z339" s="149"/>
      <c r="AA339" s="149"/>
      <c r="AB339" s="149"/>
      <c r="AC339" s="149"/>
      <c r="AD339" s="149"/>
      <c r="AE339" s="149"/>
      <c r="AF339" s="149"/>
      <c r="AG339" s="149" t="s">
        <v>247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5">
      <c r="A340" s="156"/>
      <c r="B340" s="157"/>
      <c r="C340" s="264" t="s">
        <v>654</v>
      </c>
      <c r="D340" s="265"/>
      <c r="E340" s="265"/>
      <c r="F340" s="265"/>
      <c r="G340" s="265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49"/>
      <c r="Z340" s="149"/>
      <c r="AA340" s="149"/>
      <c r="AB340" s="149"/>
      <c r="AC340" s="149"/>
      <c r="AD340" s="149"/>
      <c r="AE340" s="149"/>
      <c r="AF340" s="149"/>
      <c r="AG340" s="149" t="s">
        <v>249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5">
      <c r="A341" s="156"/>
      <c r="B341" s="157"/>
      <c r="C341" s="266" t="s">
        <v>655</v>
      </c>
      <c r="D341" s="267"/>
      <c r="E341" s="267"/>
      <c r="F341" s="267"/>
      <c r="G341" s="267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220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5">
      <c r="A342" s="156"/>
      <c r="B342" s="157"/>
      <c r="C342" s="191" t="s">
        <v>663</v>
      </c>
      <c r="D342" s="182"/>
      <c r="E342" s="183">
        <v>0.59399999999999997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251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5">
      <c r="A343" s="156"/>
      <c r="B343" s="157"/>
      <c r="C343" s="191" t="s">
        <v>664</v>
      </c>
      <c r="D343" s="182"/>
      <c r="E343" s="183">
        <v>0.72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251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ht="20.399999999999999" outlineLevel="1" x14ac:dyDescent="0.25">
      <c r="A344" s="168">
        <v>122</v>
      </c>
      <c r="B344" s="169" t="s">
        <v>665</v>
      </c>
      <c r="C344" s="178" t="s">
        <v>666</v>
      </c>
      <c r="D344" s="170" t="s">
        <v>243</v>
      </c>
      <c r="E344" s="171">
        <v>1.8</v>
      </c>
      <c r="F344" s="172"/>
      <c r="G344" s="173">
        <f>ROUND(E344*F344,2)</f>
        <v>0</v>
      </c>
      <c r="H344" s="172"/>
      <c r="I344" s="173">
        <f>ROUND(E344*H344,2)</f>
        <v>0</v>
      </c>
      <c r="J344" s="172"/>
      <c r="K344" s="173">
        <f>ROUND(E344*J344,2)</f>
        <v>0</v>
      </c>
      <c r="L344" s="173">
        <v>21</v>
      </c>
      <c r="M344" s="173">
        <f>G344*(1+L344/100)</f>
        <v>0</v>
      </c>
      <c r="N344" s="173">
        <v>0</v>
      </c>
      <c r="O344" s="173">
        <f>ROUND(E344*N344,2)</f>
        <v>0</v>
      </c>
      <c r="P344" s="173">
        <v>2.4</v>
      </c>
      <c r="Q344" s="173">
        <f>ROUND(E344*P344,2)</f>
        <v>4.32</v>
      </c>
      <c r="R344" s="173" t="s">
        <v>626</v>
      </c>
      <c r="S344" s="173" t="s">
        <v>216</v>
      </c>
      <c r="T344" s="174" t="s">
        <v>245</v>
      </c>
      <c r="U344" s="159">
        <v>14.331</v>
      </c>
      <c r="V344" s="159">
        <f>ROUND(E344*U344,2)</f>
        <v>25.8</v>
      </c>
      <c r="W344" s="159"/>
      <c r="X344" s="159" t="s">
        <v>246</v>
      </c>
      <c r="Y344" s="149"/>
      <c r="Z344" s="149"/>
      <c r="AA344" s="149"/>
      <c r="AB344" s="149"/>
      <c r="AC344" s="149"/>
      <c r="AD344" s="149"/>
      <c r="AE344" s="149"/>
      <c r="AF344" s="149"/>
      <c r="AG344" s="149" t="s">
        <v>247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5">
      <c r="A345" s="156"/>
      <c r="B345" s="157"/>
      <c r="C345" s="264" t="s">
        <v>667</v>
      </c>
      <c r="D345" s="265"/>
      <c r="E345" s="265"/>
      <c r="F345" s="265"/>
      <c r="G345" s="265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49"/>
      <c r="Z345" s="149"/>
      <c r="AA345" s="149"/>
      <c r="AB345" s="149"/>
      <c r="AC345" s="149"/>
      <c r="AD345" s="149"/>
      <c r="AE345" s="149"/>
      <c r="AF345" s="149"/>
      <c r="AG345" s="149" t="s">
        <v>249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5">
      <c r="A346" s="156"/>
      <c r="B346" s="157"/>
      <c r="C346" s="191" t="s">
        <v>668</v>
      </c>
      <c r="D346" s="182"/>
      <c r="E346" s="183">
        <v>1.8</v>
      </c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251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ht="20.399999999999999" outlineLevel="1" x14ac:dyDescent="0.25">
      <c r="A347" s="168">
        <v>123</v>
      </c>
      <c r="B347" s="169" t="s">
        <v>669</v>
      </c>
      <c r="C347" s="178" t="s">
        <v>670</v>
      </c>
      <c r="D347" s="170" t="s">
        <v>336</v>
      </c>
      <c r="E347" s="171">
        <v>74</v>
      </c>
      <c r="F347" s="172"/>
      <c r="G347" s="173">
        <f>ROUND(E347*F347,2)</f>
        <v>0</v>
      </c>
      <c r="H347" s="172"/>
      <c r="I347" s="173">
        <f>ROUND(E347*H347,2)</f>
        <v>0</v>
      </c>
      <c r="J347" s="172"/>
      <c r="K347" s="173">
        <f>ROUND(E347*J347,2)</f>
        <v>0</v>
      </c>
      <c r="L347" s="173">
        <v>21</v>
      </c>
      <c r="M347" s="173">
        <f>G347*(1+L347/100)</f>
        <v>0</v>
      </c>
      <c r="N347" s="173">
        <v>4.8999999999999998E-4</v>
      </c>
      <c r="O347" s="173">
        <f>ROUND(E347*N347,2)</f>
        <v>0.04</v>
      </c>
      <c r="P347" s="173">
        <v>1.4999999999999999E-2</v>
      </c>
      <c r="Q347" s="173">
        <f>ROUND(E347*P347,2)</f>
        <v>1.1100000000000001</v>
      </c>
      <c r="R347" s="173" t="s">
        <v>626</v>
      </c>
      <c r="S347" s="173" t="s">
        <v>216</v>
      </c>
      <c r="T347" s="174" t="s">
        <v>245</v>
      </c>
      <c r="U347" s="159">
        <v>0.54200000000000004</v>
      </c>
      <c r="V347" s="159">
        <f>ROUND(E347*U347,2)</f>
        <v>40.11</v>
      </c>
      <c r="W347" s="159"/>
      <c r="X347" s="159" t="s">
        <v>246</v>
      </c>
      <c r="Y347" s="149"/>
      <c r="Z347" s="149"/>
      <c r="AA347" s="149"/>
      <c r="AB347" s="149"/>
      <c r="AC347" s="149"/>
      <c r="AD347" s="149"/>
      <c r="AE347" s="149"/>
      <c r="AF347" s="149"/>
      <c r="AG347" s="149" t="s">
        <v>247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5">
      <c r="A348" s="156"/>
      <c r="B348" s="157"/>
      <c r="C348" s="255" t="s">
        <v>655</v>
      </c>
      <c r="D348" s="256"/>
      <c r="E348" s="256"/>
      <c r="F348" s="256"/>
      <c r="G348" s="256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49"/>
      <c r="Z348" s="149"/>
      <c r="AA348" s="149"/>
      <c r="AB348" s="149"/>
      <c r="AC348" s="149"/>
      <c r="AD348" s="149"/>
      <c r="AE348" s="149"/>
      <c r="AF348" s="149"/>
      <c r="AG348" s="149" t="s">
        <v>220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5">
      <c r="A349" s="156"/>
      <c r="B349" s="157"/>
      <c r="C349" s="191" t="s">
        <v>671</v>
      </c>
      <c r="D349" s="182"/>
      <c r="E349" s="183">
        <v>72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251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5">
      <c r="A350" s="156"/>
      <c r="B350" s="157"/>
      <c r="C350" s="191" t="s">
        <v>401</v>
      </c>
      <c r="D350" s="182"/>
      <c r="E350" s="183">
        <v>2</v>
      </c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251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ht="20.399999999999999" outlineLevel="1" x14ac:dyDescent="0.25">
      <c r="A351" s="168">
        <v>124</v>
      </c>
      <c r="B351" s="169" t="s">
        <v>672</v>
      </c>
      <c r="C351" s="178" t="s">
        <v>673</v>
      </c>
      <c r="D351" s="170" t="s">
        <v>312</v>
      </c>
      <c r="E351" s="171">
        <v>6</v>
      </c>
      <c r="F351" s="172"/>
      <c r="G351" s="173">
        <f>ROUND(E351*F351,2)</f>
        <v>0</v>
      </c>
      <c r="H351" s="172"/>
      <c r="I351" s="173">
        <f>ROUND(E351*H351,2)</f>
        <v>0</v>
      </c>
      <c r="J351" s="172"/>
      <c r="K351" s="173">
        <f>ROUND(E351*J351,2)</f>
        <v>0</v>
      </c>
      <c r="L351" s="173">
        <v>21</v>
      </c>
      <c r="M351" s="173">
        <f>G351*(1+L351/100)</f>
        <v>0</v>
      </c>
      <c r="N351" s="173">
        <v>0</v>
      </c>
      <c r="O351" s="173">
        <f>ROUND(E351*N351,2)</f>
        <v>0</v>
      </c>
      <c r="P351" s="173">
        <v>8.9999999999999993E-3</v>
      </c>
      <c r="Q351" s="173">
        <f>ROUND(E351*P351,2)</f>
        <v>0.05</v>
      </c>
      <c r="R351" s="173" t="s">
        <v>626</v>
      </c>
      <c r="S351" s="173" t="s">
        <v>216</v>
      </c>
      <c r="T351" s="174" t="s">
        <v>245</v>
      </c>
      <c r="U351" s="159">
        <v>0.42</v>
      </c>
      <c r="V351" s="159">
        <f>ROUND(E351*U351,2)</f>
        <v>2.52</v>
      </c>
      <c r="W351" s="159"/>
      <c r="X351" s="159" t="s">
        <v>246</v>
      </c>
      <c r="Y351" s="149"/>
      <c r="Z351" s="149"/>
      <c r="AA351" s="149"/>
      <c r="AB351" s="149"/>
      <c r="AC351" s="149"/>
      <c r="AD351" s="149"/>
      <c r="AE351" s="149"/>
      <c r="AF351" s="149"/>
      <c r="AG351" s="149" t="s">
        <v>247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5">
      <c r="A352" s="156"/>
      <c r="B352" s="157"/>
      <c r="C352" s="191" t="s">
        <v>674</v>
      </c>
      <c r="D352" s="182"/>
      <c r="E352" s="183">
        <v>6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49"/>
      <c r="Z352" s="149"/>
      <c r="AA352" s="149"/>
      <c r="AB352" s="149"/>
      <c r="AC352" s="149"/>
      <c r="AD352" s="149"/>
      <c r="AE352" s="149"/>
      <c r="AF352" s="149"/>
      <c r="AG352" s="149" t="s">
        <v>251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ht="20.399999999999999" outlineLevel="1" x14ac:dyDescent="0.25">
      <c r="A353" s="168">
        <v>125</v>
      </c>
      <c r="B353" s="169" t="s">
        <v>675</v>
      </c>
      <c r="C353" s="178" t="s">
        <v>676</v>
      </c>
      <c r="D353" s="170" t="s">
        <v>312</v>
      </c>
      <c r="E353" s="171">
        <v>17.25</v>
      </c>
      <c r="F353" s="172"/>
      <c r="G353" s="173">
        <f>ROUND(E353*F353,2)</f>
        <v>0</v>
      </c>
      <c r="H353" s="172"/>
      <c r="I353" s="173">
        <f>ROUND(E353*H353,2)</f>
        <v>0</v>
      </c>
      <c r="J353" s="172"/>
      <c r="K353" s="173">
        <f>ROUND(E353*J353,2)</f>
        <v>0</v>
      </c>
      <c r="L353" s="173">
        <v>21</v>
      </c>
      <c r="M353" s="173">
        <f>G353*(1+L353/100)</f>
        <v>0</v>
      </c>
      <c r="N353" s="173">
        <v>0</v>
      </c>
      <c r="O353" s="173">
        <f>ROUND(E353*N353,2)</f>
        <v>0</v>
      </c>
      <c r="P353" s="173">
        <v>8.9999999999999993E-3</v>
      </c>
      <c r="Q353" s="173">
        <f>ROUND(E353*P353,2)</f>
        <v>0.16</v>
      </c>
      <c r="R353" s="173" t="s">
        <v>626</v>
      </c>
      <c r="S353" s="173" t="s">
        <v>216</v>
      </c>
      <c r="T353" s="174" t="s">
        <v>245</v>
      </c>
      <c r="U353" s="159">
        <v>0.61</v>
      </c>
      <c r="V353" s="159">
        <f>ROUND(E353*U353,2)</f>
        <v>10.52</v>
      </c>
      <c r="W353" s="159"/>
      <c r="X353" s="159" t="s">
        <v>246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247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5">
      <c r="A354" s="156"/>
      <c r="B354" s="157"/>
      <c r="C354" s="191" t="s">
        <v>677</v>
      </c>
      <c r="D354" s="182"/>
      <c r="E354" s="183">
        <v>17.25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251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ht="20.399999999999999" outlineLevel="1" x14ac:dyDescent="0.25">
      <c r="A355" s="168">
        <v>126</v>
      </c>
      <c r="B355" s="169" t="s">
        <v>678</v>
      </c>
      <c r="C355" s="178" t="s">
        <v>679</v>
      </c>
      <c r="D355" s="170" t="s">
        <v>312</v>
      </c>
      <c r="E355" s="171">
        <v>6.75</v>
      </c>
      <c r="F355" s="172"/>
      <c r="G355" s="173">
        <f>ROUND(E355*F355,2)</f>
        <v>0</v>
      </c>
      <c r="H355" s="172"/>
      <c r="I355" s="173">
        <f>ROUND(E355*H355,2)</f>
        <v>0</v>
      </c>
      <c r="J355" s="172"/>
      <c r="K355" s="173">
        <f>ROUND(E355*J355,2)</f>
        <v>0</v>
      </c>
      <c r="L355" s="173">
        <v>21</v>
      </c>
      <c r="M355" s="173">
        <f>G355*(1+L355/100)</f>
        <v>0</v>
      </c>
      <c r="N355" s="173">
        <v>0</v>
      </c>
      <c r="O355" s="173">
        <f>ROUND(E355*N355,2)</f>
        <v>0</v>
      </c>
      <c r="P355" s="173">
        <v>1.4999999999999999E-2</v>
      </c>
      <c r="Q355" s="173">
        <f>ROUND(E355*P355,2)</f>
        <v>0.1</v>
      </c>
      <c r="R355" s="173" t="s">
        <v>626</v>
      </c>
      <c r="S355" s="173" t="s">
        <v>216</v>
      </c>
      <c r="T355" s="174" t="s">
        <v>245</v>
      </c>
      <c r="U355" s="159">
        <v>0.70599999999999996</v>
      </c>
      <c r="V355" s="159">
        <f>ROUND(E355*U355,2)</f>
        <v>4.7699999999999996</v>
      </c>
      <c r="W355" s="159"/>
      <c r="X355" s="159" t="s">
        <v>246</v>
      </c>
      <c r="Y355" s="149"/>
      <c r="Z355" s="149"/>
      <c r="AA355" s="149"/>
      <c r="AB355" s="149"/>
      <c r="AC355" s="149"/>
      <c r="AD355" s="149"/>
      <c r="AE355" s="149"/>
      <c r="AF355" s="149"/>
      <c r="AG355" s="149" t="s">
        <v>247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5">
      <c r="A356" s="156"/>
      <c r="B356" s="157"/>
      <c r="C356" s="191" t="s">
        <v>680</v>
      </c>
      <c r="D356" s="182"/>
      <c r="E356" s="183">
        <v>6.75</v>
      </c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49"/>
      <c r="Z356" s="149"/>
      <c r="AA356" s="149"/>
      <c r="AB356" s="149"/>
      <c r="AC356" s="149"/>
      <c r="AD356" s="149"/>
      <c r="AE356" s="149"/>
      <c r="AF356" s="149"/>
      <c r="AG356" s="149" t="s">
        <v>251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ht="20.399999999999999" outlineLevel="1" x14ac:dyDescent="0.25">
      <c r="A357" s="168">
        <v>127</v>
      </c>
      <c r="B357" s="169" t="s">
        <v>681</v>
      </c>
      <c r="C357" s="178" t="s">
        <v>682</v>
      </c>
      <c r="D357" s="170" t="s">
        <v>312</v>
      </c>
      <c r="E357" s="171">
        <v>7.2</v>
      </c>
      <c r="F357" s="172"/>
      <c r="G357" s="173">
        <f>ROUND(E357*F357,2)</f>
        <v>0</v>
      </c>
      <c r="H357" s="172"/>
      <c r="I357" s="173">
        <f>ROUND(E357*H357,2)</f>
        <v>0</v>
      </c>
      <c r="J357" s="172"/>
      <c r="K357" s="173">
        <f>ROUND(E357*J357,2)</f>
        <v>0</v>
      </c>
      <c r="L357" s="173">
        <v>21</v>
      </c>
      <c r="M357" s="173">
        <f>G357*(1+L357/100)</f>
        <v>0</v>
      </c>
      <c r="N357" s="173">
        <v>0</v>
      </c>
      <c r="O357" s="173">
        <f>ROUND(E357*N357,2)</f>
        <v>0</v>
      </c>
      <c r="P357" s="173">
        <v>4.2000000000000003E-2</v>
      </c>
      <c r="Q357" s="173">
        <f>ROUND(E357*P357,2)</f>
        <v>0.3</v>
      </c>
      <c r="R357" s="173" t="s">
        <v>626</v>
      </c>
      <c r="S357" s="173" t="s">
        <v>216</v>
      </c>
      <c r="T357" s="174" t="s">
        <v>245</v>
      </c>
      <c r="U357" s="159">
        <v>0.71499999999999997</v>
      </c>
      <c r="V357" s="159">
        <f>ROUND(E357*U357,2)</f>
        <v>5.15</v>
      </c>
      <c r="W357" s="159"/>
      <c r="X357" s="159" t="s">
        <v>246</v>
      </c>
      <c r="Y357" s="149"/>
      <c r="Z357" s="149"/>
      <c r="AA357" s="149"/>
      <c r="AB357" s="149"/>
      <c r="AC357" s="149"/>
      <c r="AD357" s="149"/>
      <c r="AE357" s="149"/>
      <c r="AF357" s="149"/>
      <c r="AG357" s="149" t="s">
        <v>247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5">
      <c r="A358" s="156"/>
      <c r="B358" s="157"/>
      <c r="C358" s="191" t="s">
        <v>683</v>
      </c>
      <c r="D358" s="182"/>
      <c r="E358" s="183">
        <v>3.6</v>
      </c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49"/>
      <c r="Z358" s="149"/>
      <c r="AA358" s="149"/>
      <c r="AB358" s="149"/>
      <c r="AC358" s="149"/>
      <c r="AD358" s="149"/>
      <c r="AE358" s="149"/>
      <c r="AF358" s="149"/>
      <c r="AG358" s="149" t="s">
        <v>251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5">
      <c r="A359" s="156"/>
      <c r="B359" s="157"/>
      <c r="C359" s="191" t="s">
        <v>684</v>
      </c>
      <c r="D359" s="182"/>
      <c r="E359" s="183">
        <v>3.6</v>
      </c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49"/>
      <c r="Z359" s="149"/>
      <c r="AA359" s="149"/>
      <c r="AB359" s="149"/>
      <c r="AC359" s="149"/>
      <c r="AD359" s="149"/>
      <c r="AE359" s="149"/>
      <c r="AF359" s="149"/>
      <c r="AG359" s="149" t="s">
        <v>251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ht="30.6" outlineLevel="1" x14ac:dyDescent="0.25">
      <c r="A360" s="168">
        <v>128</v>
      </c>
      <c r="B360" s="169" t="s">
        <v>685</v>
      </c>
      <c r="C360" s="178" t="s">
        <v>686</v>
      </c>
      <c r="D360" s="170" t="s">
        <v>336</v>
      </c>
      <c r="E360" s="171">
        <v>1</v>
      </c>
      <c r="F360" s="172"/>
      <c r="G360" s="173">
        <f>ROUND(E360*F360,2)</f>
        <v>0</v>
      </c>
      <c r="H360" s="172"/>
      <c r="I360" s="173">
        <f>ROUND(E360*H360,2)</f>
        <v>0</v>
      </c>
      <c r="J360" s="172"/>
      <c r="K360" s="173">
        <f>ROUND(E360*J360,2)</f>
        <v>0</v>
      </c>
      <c r="L360" s="173">
        <v>21</v>
      </c>
      <c r="M360" s="173">
        <f>G360*(1+L360/100)</f>
        <v>0</v>
      </c>
      <c r="N360" s="173">
        <v>0</v>
      </c>
      <c r="O360" s="173">
        <f>ROUND(E360*N360,2)</f>
        <v>0</v>
      </c>
      <c r="P360" s="173">
        <v>4.4999999999999998E-2</v>
      </c>
      <c r="Q360" s="173">
        <f>ROUND(E360*P360,2)</f>
        <v>0.05</v>
      </c>
      <c r="R360" s="173" t="s">
        <v>626</v>
      </c>
      <c r="S360" s="173" t="s">
        <v>216</v>
      </c>
      <c r="T360" s="174" t="s">
        <v>245</v>
      </c>
      <c r="U360" s="159">
        <v>0.26</v>
      </c>
      <c r="V360" s="159">
        <f>ROUND(E360*U360,2)</f>
        <v>0.26</v>
      </c>
      <c r="W360" s="159"/>
      <c r="X360" s="159" t="s">
        <v>246</v>
      </c>
      <c r="Y360" s="149"/>
      <c r="Z360" s="149"/>
      <c r="AA360" s="149"/>
      <c r="AB360" s="149"/>
      <c r="AC360" s="149"/>
      <c r="AD360" s="149"/>
      <c r="AE360" s="149"/>
      <c r="AF360" s="149"/>
      <c r="AG360" s="149" t="s">
        <v>247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5">
      <c r="A361" s="156"/>
      <c r="B361" s="157"/>
      <c r="C361" s="191" t="s">
        <v>687</v>
      </c>
      <c r="D361" s="182"/>
      <c r="E361" s="183">
        <v>1</v>
      </c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49"/>
      <c r="Z361" s="149"/>
      <c r="AA361" s="149"/>
      <c r="AB361" s="149"/>
      <c r="AC361" s="149"/>
      <c r="AD361" s="149"/>
      <c r="AE361" s="149"/>
      <c r="AF361" s="149"/>
      <c r="AG361" s="149" t="s">
        <v>251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ht="30.6" outlineLevel="1" x14ac:dyDescent="0.25">
      <c r="A362" s="168">
        <v>129</v>
      </c>
      <c r="B362" s="169" t="s">
        <v>688</v>
      </c>
      <c r="C362" s="178" t="s">
        <v>689</v>
      </c>
      <c r="D362" s="170" t="s">
        <v>336</v>
      </c>
      <c r="E362" s="171">
        <v>1</v>
      </c>
      <c r="F362" s="172"/>
      <c r="G362" s="173">
        <f>ROUND(E362*F362,2)</f>
        <v>0</v>
      </c>
      <c r="H362" s="172"/>
      <c r="I362" s="173">
        <f>ROUND(E362*H362,2)</f>
        <v>0</v>
      </c>
      <c r="J362" s="172"/>
      <c r="K362" s="173">
        <f>ROUND(E362*J362,2)</f>
        <v>0</v>
      </c>
      <c r="L362" s="173">
        <v>21</v>
      </c>
      <c r="M362" s="173">
        <f>G362*(1+L362/100)</f>
        <v>0</v>
      </c>
      <c r="N362" s="173">
        <v>0</v>
      </c>
      <c r="O362" s="173">
        <f>ROUND(E362*N362,2)</f>
        <v>0</v>
      </c>
      <c r="P362" s="173">
        <v>5.3999999999999999E-2</v>
      </c>
      <c r="Q362" s="173">
        <f>ROUND(E362*P362,2)</f>
        <v>0.05</v>
      </c>
      <c r="R362" s="173" t="s">
        <v>626</v>
      </c>
      <c r="S362" s="173" t="s">
        <v>216</v>
      </c>
      <c r="T362" s="174" t="s">
        <v>245</v>
      </c>
      <c r="U362" s="159">
        <v>0.31</v>
      </c>
      <c r="V362" s="159">
        <f>ROUND(E362*U362,2)</f>
        <v>0.31</v>
      </c>
      <c r="W362" s="159"/>
      <c r="X362" s="159" t="s">
        <v>246</v>
      </c>
      <c r="Y362" s="149"/>
      <c r="Z362" s="149"/>
      <c r="AA362" s="149"/>
      <c r="AB362" s="149"/>
      <c r="AC362" s="149"/>
      <c r="AD362" s="149"/>
      <c r="AE362" s="149"/>
      <c r="AF362" s="149"/>
      <c r="AG362" s="149" t="s">
        <v>247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5">
      <c r="A363" s="156"/>
      <c r="B363" s="157"/>
      <c r="C363" s="191" t="s">
        <v>687</v>
      </c>
      <c r="D363" s="182"/>
      <c r="E363" s="183">
        <v>1</v>
      </c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49"/>
      <c r="Z363" s="149"/>
      <c r="AA363" s="149"/>
      <c r="AB363" s="149"/>
      <c r="AC363" s="149"/>
      <c r="AD363" s="149"/>
      <c r="AE363" s="149"/>
      <c r="AF363" s="149"/>
      <c r="AG363" s="149" t="s">
        <v>251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ht="20.399999999999999" outlineLevel="1" x14ac:dyDescent="0.25">
      <c r="A364" s="168">
        <v>130</v>
      </c>
      <c r="B364" s="169" t="s">
        <v>690</v>
      </c>
      <c r="C364" s="178" t="s">
        <v>691</v>
      </c>
      <c r="D364" s="170" t="s">
        <v>284</v>
      </c>
      <c r="E364" s="171">
        <v>41.85</v>
      </c>
      <c r="F364" s="172"/>
      <c r="G364" s="173">
        <f>ROUND(E364*F364,2)</f>
        <v>0</v>
      </c>
      <c r="H364" s="172"/>
      <c r="I364" s="173">
        <f>ROUND(E364*H364,2)</f>
        <v>0</v>
      </c>
      <c r="J364" s="172"/>
      <c r="K364" s="173">
        <f>ROUND(E364*J364,2)</f>
        <v>0</v>
      </c>
      <c r="L364" s="173">
        <v>21</v>
      </c>
      <c r="M364" s="173">
        <f>G364*(1+L364/100)</f>
        <v>0</v>
      </c>
      <c r="N364" s="173">
        <v>0</v>
      </c>
      <c r="O364" s="173">
        <f>ROUND(E364*N364,2)</f>
        <v>0</v>
      </c>
      <c r="P364" s="173">
        <v>4.5999999999999999E-2</v>
      </c>
      <c r="Q364" s="173">
        <f>ROUND(E364*P364,2)</f>
        <v>1.93</v>
      </c>
      <c r="R364" s="173" t="s">
        <v>626</v>
      </c>
      <c r="S364" s="173" t="s">
        <v>216</v>
      </c>
      <c r="T364" s="174" t="s">
        <v>245</v>
      </c>
      <c r="U364" s="159">
        <v>0.26</v>
      </c>
      <c r="V364" s="159">
        <f>ROUND(E364*U364,2)</f>
        <v>10.88</v>
      </c>
      <c r="W364" s="159"/>
      <c r="X364" s="159" t="s">
        <v>246</v>
      </c>
      <c r="Y364" s="149"/>
      <c r="Z364" s="149"/>
      <c r="AA364" s="149"/>
      <c r="AB364" s="149"/>
      <c r="AC364" s="149"/>
      <c r="AD364" s="149"/>
      <c r="AE364" s="149"/>
      <c r="AF364" s="149"/>
      <c r="AG364" s="149" t="s">
        <v>247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5">
      <c r="A365" s="156"/>
      <c r="B365" s="157"/>
      <c r="C365" s="191" t="s">
        <v>692</v>
      </c>
      <c r="D365" s="182"/>
      <c r="E365" s="183">
        <v>41.85</v>
      </c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251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ht="20.399999999999999" outlineLevel="1" x14ac:dyDescent="0.25">
      <c r="A366" s="168">
        <v>131</v>
      </c>
      <c r="B366" s="169" t="s">
        <v>693</v>
      </c>
      <c r="C366" s="178" t="s">
        <v>694</v>
      </c>
      <c r="D366" s="170" t="s">
        <v>284</v>
      </c>
      <c r="E366" s="171">
        <v>41.85</v>
      </c>
      <c r="F366" s="172"/>
      <c r="G366" s="173">
        <f>ROUND(E366*F366,2)</f>
        <v>0</v>
      </c>
      <c r="H366" s="172"/>
      <c r="I366" s="173">
        <f>ROUND(E366*H366,2)</f>
        <v>0</v>
      </c>
      <c r="J366" s="172"/>
      <c r="K366" s="173">
        <f>ROUND(E366*J366,2)</f>
        <v>0</v>
      </c>
      <c r="L366" s="173">
        <v>21</v>
      </c>
      <c r="M366" s="173">
        <f>G366*(1+L366/100)</f>
        <v>0</v>
      </c>
      <c r="N366" s="173">
        <v>0</v>
      </c>
      <c r="O366" s="173">
        <f>ROUND(E366*N366,2)</f>
        <v>0</v>
      </c>
      <c r="P366" s="173">
        <v>6.8000000000000005E-2</v>
      </c>
      <c r="Q366" s="173">
        <f>ROUND(E366*P366,2)</f>
        <v>2.85</v>
      </c>
      <c r="R366" s="173" t="s">
        <v>626</v>
      </c>
      <c r="S366" s="173" t="s">
        <v>216</v>
      </c>
      <c r="T366" s="174" t="s">
        <v>245</v>
      </c>
      <c r="U366" s="159">
        <v>0.3</v>
      </c>
      <c r="V366" s="159">
        <f>ROUND(E366*U366,2)</f>
        <v>12.56</v>
      </c>
      <c r="W366" s="159"/>
      <c r="X366" s="159" t="s">
        <v>246</v>
      </c>
      <c r="Y366" s="149"/>
      <c r="Z366" s="149"/>
      <c r="AA366" s="149"/>
      <c r="AB366" s="149"/>
      <c r="AC366" s="149"/>
      <c r="AD366" s="149"/>
      <c r="AE366" s="149"/>
      <c r="AF366" s="149"/>
      <c r="AG366" s="149" t="s">
        <v>247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5">
      <c r="A367" s="156"/>
      <c r="B367" s="157"/>
      <c r="C367" s="264" t="s">
        <v>695</v>
      </c>
      <c r="D367" s="265"/>
      <c r="E367" s="265"/>
      <c r="F367" s="265"/>
      <c r="G367" s="265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49"/>
      <c r="Z367" s="149"/>
      <c r="AA367" s="149"/>
      <c r="AB367" s="149"/>
      <c r="AC367" s="149"/>
      <c r="AD367" s="149"/>
      <c r="AE367" s="149"/>
      <c r="AF367" s="149"/>
      <c r="AG367" s="149" t="s">
        <v>249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5">
      <c r="A368" s="156"/>
      <c r="B368" s="157"/>
      <c r="C368" s="191" t="s">
        <v>696</v>
      </c>
      <c r="D368" s="182"/>
      <c r="E368" s="183">
        <v>41.85</v>
      </c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49"/>
      <c r="Z368" s="149"/>
      <c r="AA368" s="149"/>
      <c r="AB368" s="149"/>
      <c r="AC368" s="149"/>
      <c r="AD368" s="149"/>
      <c r="AE368" s="149"/>
      <c r="AF368" s="149"/>
      <c r="AG368" s="149" t="s">
        <v>251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5">
      <c r="A369" s="168">
        <v>132</v>
      </c>
      <c r="B369" s="169" t="s">
        <v>697</v>
      </c>
      <c r="C369" s="178" t="s">
        <v>698</v>
      </c>
      <c r="D369" s="170" t="s">
        <v>284</v>
      </c>
      <c r="E369" s="171">
        <v>18.2</v>
      </c>
      <c r="F369" s="172"/>
      <c r="G369" s="173">
        <f>ROUND(E369*F369,2)</f>
        <v>0</v>
      </c>
      <c r="H369" s="172"/>
      <c r="I369" s="173">
        <f>ROUND(E369*H369,2)</f>
        <v>0</v>
      </c>
      <c r="J369" s="172"/>
      <c r="K369" s="173">
        <f>ROUND(E369*J369,2)</f>
        <v>0</v>
      </c>
      <c r="L369" s="173">
        <v>21</v>
      </c>
      <c r="M369" s="173">
        <f>G369*(1+L369/100)</f>
        <v>0</v>
      </c>
      <c r="N369" s="173">
        <v>1.6000000000000001E-4</v>
      </c>
      <c r="O369" s="173">
        <f>ROUND(E369*N369,2)</f>
        <v>0</v>
      </c>
      <c r="P369" s="173">
        <v>0.03</v>
      </c>
      <c r="Q369" s="173">
        <f>ROUND(E369*P369,2)</f>
        <v>0.55000000000000004</v>
      </c>
      <c r="R369" s="173" t="s">
        <v>699</v>
      </c>
      <c r="S369" s="173" t="s">
        <v>216</v>
      </c>
      <c r="T369" s="174" t="s">
        <v>245</v>
      </c>
      <c r="U369" s="159">
        <v>0.17399999999999999</v>
      </c>
      <c r="V369" s="159">
        <f>ROUND(E369*U369,2)</f>
        <v>3.17</v>
      </c>
      <c r="W369" s="159"/>
      <c r="X369" s="159" t="s">
        <v>246</v>
      </c>
      <c r="Y369" s="149"/>
      <c r="Z369" s="149"/>
      <c r="AA369" s="149"/>
      <c r="AB369" s="149"/>
      <c r="AC369" s="149"/>
      <c r="AD369" s="149"/>
      <c r="AE369" s="149"/>
      <c r="AF369" s="149"/>
      <c r="AG369" s="149" t="s">
        <v>247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5">
      <c r="A370" s="156"/>
      <c r="B370" s="157"/>
      <c r="C370" s="191" t="s">
        <v>700</v>
      </c>
      <c r="D370" s="182"/>
      <c r="E370" s="183">
        <v>18.2</v>
      </c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251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x14ac:dyDescent="0.25">
      <c r="A371" s="162" t="s">
        <v>211</v>
      </c>
      <c r="B371" s="163" t="s">
        <v>108</v>
      </c>
      <c r="C371" s="177" t="s">
        <v>109</v>
      </c>
      <c r="D371" s="164"/>
      <c r="E371" s="165"/>
      <c r="F371" s="166"/>
      <c r="G371" s="166">
        <f>SUMIF(AG372:AG374,"&lt;&gt;NOR",G372:G374)</f>
        <v>0</v>
      </c>
      <c r="H371" s="166"/>
      <c r="I371" s="166">
        <f>SUM(I372:I374)</f>
        <v>0</v>
      </c>
      <c r="J371" s="166"/>
      <c r="K371" s="166">
        <f>SUM(K372:K374)</f>
        <v>0</v>
      </c>
      <c r="L371" s="166"/>
      <c r="M371" s="166">
        <f>SUM(M372:M374)</f>
        <v>0</v>
      </c>
      <c r="N371" s="166"/>
      <c r="O371" s="166">
        <f>SUM(O372:O374)</f>
        <v>0.02</v>
      </c>
      <c r="P371" s="166"/>
      <c r="Q371" s="166">
        <f>SUM(Q372:Q374)</f>
        <v>6.14</v>
      </c>
      <c r="R371" s="166"/>
      <c r="S371" s="166"/>
      <c r="T371" s="167"/>
      <c r="U371" s="161"/>
      <c r="V371" s="161">
        <f>SUM(V372:V374)</f>
        <v>10.78</v>
      </c>
      <c r="W371" s="161"/>
      <c r="X371" s="161"/>
      <c r="AG371" t="s">
        <v>212</v>
      </c>
    </row>
    <row r="372" spans="1:60" ht="30.6" outlineLevel="1" x14ac:dyDescent="0.25">
      <c r="A372" s="168">
        <v>133</v>
      </c>
      <c r="B372" s="169" t="s">
        <v>701</v>
      </c>
      <c r="C372" s="178" t="s">
        <v>702</v>
      </c>
      <c r="D372" s="170" t="s">
        <v>243</v>
      </c>
      <c r="E372" s="171">
        <v>24.547999999999998</v>
      </c>
      <c r="F372" s="172"/>
      <c r="G372" s="173">
        <f>ROUND(E372*F372,2)</f>
        <v>0</v>
      </c>
      <c r="H372" s="172"/>
      <c r="I372" s="173">
        <f>ROUND(E372*H372,2)</f>
        <v>0</v>
      </c>
      <c r="J372" s="172"/>
      <c r="K372" s="173">
        <f>ROUND(E372*J372,2)</f>
        <v>0</v>
      </c>
      <c r="L372" s="173">
        <v>21</v>
      </c>
      <c r="M372" s="173">
        <f>G372*(1+L372/100)</f>
        <v>0</v>
      </c>
      <c r="N372" s="173">
        <v>7.5000000000000002E-4</v>
      </c>
      <c r="O372" s="173">
        <f>ROUND(E372*N372,2)</f>
        <v>0.02</v>
      </c>
      <c r="P372" s="173">
        <v>0.25</v>
      </c>
      <c r="Q372" s="173">
        <f>ROUND(E372*P372,2)</f>
        <v>6.14</v>
      </c>
      <c r="R372" s="173" t="s">
        <v>703</v>
      </c>
      <c r="S372" s="173" t="s">
        <v>216</v>
      </c>
      <c r="T372" s="174" t="s">
        <v>245</v>
      </c>
      <c r="U372" s="159">
        <v>0.439</v>
      </c>
      <c r="V372" s="159">
        <f>ROUND(E372*U372,2)</f>
        <v>10.78</v>
      </c>
      <c r="W372" s="159"/>
      <c r="X372" s="159" t="s">
        <v>246</v>
      </c>
      <c r="Y372" s="149"/>
      <c r="Z372" s="149"/>
      <c r="AA372" s="149"/>
      <c r="AB372" s="149"/>
      <c r="AC372" s="149"/>
      <c r="AD372" s="149"/>
      <c r="AE372" s="149"/>
      <c r="AF372" s="149"/>
      <c r="AG372" s="149" t="s">
        <v>247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5">
      <c r="A373" s="156"/>
      <c r="B373" s="157"/>
      <c r="C373" s="255" t="s">
        <v>704</v>
      </c>
      <c r="D373" s="256"/>
      <c r="E373" s="256"/>
      <c r="F373" s="256"/>
      <c r="G373" s="256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220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5">
      <c r="A374" s="156"/>
      <c r="B374" s="157"/>
      <c r="C374" s="191" t="s">
        <v>705</v>
      </c>
      <c r="D374" s="182"/>
      <c r="E374" s="183">
        <v>24.547999999999998</v>
      </c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49"/>
      <c r="Z374" s="149"/>
      <c r="AA374" s="149"/>
      <c r="AB374" s="149"/>
      <c r="AC374" s="149"/>
      <c r="AD374" s="149"/>
      <c r="AE374" s="149"/>
      <c r="AF374" s="149"/>
      <c r="AG374" s="149" t="s">
        <v>251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x14ac:dyDescent="0.25">
      <c r="A375" s="162" t="s">
        <v>211</v>
      </c>
      <c r="B375" s="163" t="s">
        <v>110</v>
      </c>
      <c r="C375" s="177" t="s">
        <v>111</v>
      </c>
      <c r="D375" s="164"/>
      <c r="E375" s="165"/>
      <c r="F375" s="166"/>
      <c r="G375" s="166">
        <f>SUMIF(AG376:AG377,"&lt;&gt;NOR",G376:G377)</f>
        <v>0</v>
      </c>
      <c r="H375" s="166"/>
      <c r="I375" s="166">
        <f>SUM(I376:I377)</f>
        <v>0</v>
      </c>
      <c r="J375" s="166"/>
      <c r="K375" s="166">
        <f>SUM(K376:K377)</f>
        <v>0</v>
      </c>
      <c r="L375" s="166"/>
      <c r="M375" s="166">
        <f>SUM(M376:M377)</f>
        <v>0</v>
      </c>
      <c r="N375" s="166"/>
      <c r="O375" s="166">
        <f>SUM(O376:O377)</f>
        <v>0</v>
      </c>
      <c r="P375" s="166"/>
      <c r="Q375" s="166">
        <f>SUM(Q376:Q377)</f>
        <v>0</v>
      </c>
      <c r="R375" s="166"/>
      <c r="S375" s="166"/>
      <c r="T375" s="167"/>
      <c r="U375" s="161"/>
      <c r="V375" s="161">
        <f>SUM(V376:V377)</f>
        <v>372.54</v>
      </c>
      <c r="W375" s="161"/>
      <c r="X375" s="161"/>
      <c r="AG375" t="s">
        <v>212</v>
      </c>
    </row>
    <row r="376" spans="1:60" ht="30.6" outlineLevel="1" x14ac:dyDescent="0.25">
      <c r="A376" s="168">
        <v>134</v>
      </c>
      <c r="B376" s="169" t="s">
        <v>706</v>
      </c>
      <c r="C376" s="178" t="s">
        <v>707</v>
      </c>
      <c r="D376" s="170" t="s">
        <v>272</v>
      </c>
      <c r="E376" s="171">
        <v>196.90135000000001</v>
      </c>
      <c r="F376" s="172"/>
      <c r="G376" s="173">
        <f>ROUND(E376*F376,2)</f>
        <v>0</v>
      </c>
      <c r="H376" s="172"/>
      <c r="I376" s="173">
        <f>ROUND(E376*H376,2)</f>
        <v>0</v>
      </c>
      <c r="J376" s="172"/>
      <c r="K376" s="173">
        <f>ROUND(E376*J376,2)</f>
        <v>0</v>
      </c>
      <c r="L376" s="173">
        <v>21</v>
      </c>
      <c r="M376" s="173">
        <f>G376*(1+L376/100)</f>
        <v>0</v>
      </c>
      <c r="N376" s="173">
        <v>0</v>
      </c>
      <c r="O376" s="173">
        <f>ROUND(E376*N376,2)</f>
        <v>0</v>
      </c>
      <c r="P376" s="173">
        <v>0</v>
      </c>
      <c r="Q376" s="173">
        <f>ROUND(E376*P376,2)</f>
        <v>0</v>
      </c>
      <c r="R376" s="173" t="s">
        <v>313</v>
      </c>
      <c r="S376" s="173" t="s">
        <v>216</v>
      </c>
      <c r="T376" s="174" t="s">
        <v>245</v>
      </c>
      <c r="U376" s="159">
        <v>1.8919999999999999</v>
      </c>
      <c r="V376" s="159">
        <f>ROUND(E376*U376,2)</f>
        <v>372.54</v>
      </c>
      <c r="W376" s="159"/>
      <c r="X376" s="159" t="s">
        <v>708</v>
      </c>
      <c r="Y376" s="149"/>
      <c r="Z376" s="149"/>
      <c r="AA376" s="149"/>
      <c r="AB376" s="149"/>
      <c r="AC376" s="149"/>
      <c r="AD376" s="149"/>
      <c r="AE376" s="149"/>
      <c r="AF376" s="149"/>
      <c r="AG376" s="149" t="s">
        <v>709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5">
      <c r="A377" s="156"/>
      <c r="B377" s="157"/>
      <c r="C377" s="264" t="s">
        <v>710</v>
      </c>
      <c r="D377" s="265"/>
      <c r="E377" s="265"/>
      <c r="F377" s="265"/>
      <c r="G377" s="265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249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x14ac:dyDescent="0.25">
      <c r="A378" s="162" t="s">
        <v>211</v>
      </c>
      <c r="B378" s="163" t="s">
        <v>120</v>
      </c>
      <c r="C378" s="177" t="s">
        <v>121</v>
      </c>
      <c r="D378" s="164"/>
      <c r="E378" s="165"/>
      <c r="F378" s="166"/>
      <c r="G378" s="166">
        <f>SUMIF(AG379:AG390,"&lt;&gt;NOR",G379:G390)</f>
        <v>0</v>
      </c>
      <c r="H378" s="166"/>
      <c r="I378" s="166">
        <f>SUM(I379:I390)</f>
        <v>0</v>
      </c>
      <c r="J378" s="166"/>
      <c r="K378" s="166">
        <f>SUM(K379:K390)</f>
        <v>0</v>
      </c>
      <c r="L378" s="166"/>
      <c r="M378" s="166">
        <f>SUM(M379:M390)</f>
        <v>0</v>
      </c>
      <c r="N378" s="166"/>
      <c r="O378" s="166">
        <f>SUM(O379:O390)</f>
        <v>0.18</v>
      </c>
      <c r="P378" s="166"/>
      <c r="Q378" s="166">
        <f>SUM(Q379:Q390)</f>
        <v>0</v>
      </c>
      <c r="R378" s="166"/>
      <c r="S378" s="166"/>
      <c r="T378" s="167"/>
      <c r="U378" s="161"/>
      <c r="V378" s="161">
        <f>SUM(V379:V390)</f>
        <v>9.65</v>
      </c>
      <c r="W378" s="161"/>
      <c r="X378" s="161"/>
      <c r="AG378" t="s">
        <v>212</v>
      </c>
    </row>
    <row r="379" spans="1:60" ht="20.399999999999999" outlineLevel="1" x14ac:dyDescent="0.25">
      <c r="A379" s="168">
        <v>135</v>
      </c>
      <c r="B379" s="169" t="s">
        <v>711</v>
      </c>
      <c r="C379" s="178" t="s">
        <v>712</v>
      </c>
      <c r="D379" s="170" t="s">
        <v>284</v>
      </c>
      <c r="E379" s="171">
        <v>13.593999999999999</v>
      </c>
      <c r="F379" s="172"/>
      <c r="G379" s="173">
        <f>ROUND(E379*F379,2)</f>
        <v>0</v>
      </c>
      <c r="H379" s="172"/>
      <c r="I379" s="173">
        <f>ROUND(E379*H379,2)</f>
        <v>0</v>
      </c>
      <c r="J379" s="172"/>
      <c r="K379" s="173">
        <f>ROUND(E379*J379,2)</f>
        <v>0</v>
      </c>
      <c r="L379" s="173">
        <v>21</v>
      </c>
      <c r="M379" s="173">
        <f>G379*(1+L379/100)</f>
        <v>0</v>
      </c>
      <c r="N379" s="173">
        <v>3.3E-4</v>
      </c>
      <c r="O379" s="173">
        <f>ROUND(E379*N379,2)</f>
        <v>0</v>
      </c>
      <c r="P379" s="173">
        <v>0</v>
      </c>
      <c r="Q379" s="173">
        <f>ROUND(E379*P379,2)</f>
        <v>0</v>
      </c>
      <c r="R379" s="173" t="s">
        <v>713</v>
      </c>
      <c r="S379" s="173" t="s">
        <v>216</v>
      </c>
      <c r="T379" s="174" t="s">
        <v>245</v>
      </c>
      <c r="U379" s="159">
        <v>2.75E-2</v>
      </c>
      <c r="V379" s="159">
        <f>ROUND(E379*U379,2)</f>
        <v>0.37</v>
      </c>
      <c r="W379" s="159"/>
      <c r="X379" s="159" t="s">
        <v>246</v>
      </c>
      <c r="Y379" s="149"/>
      <c r="Z379" s="149"/>
      <c r="AA379" s="149"/>
      <c r="AB379" s="149"/>
      <c r="AC379" s="149"/>
      <c r="AD379" s="149"/>
      <c r="AE379" s="149"/>
      <c r="AF379" s="149"/>
      <c r="AG379" s="149" t="s">
        <v>247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5">
      <c r="A380" s="156"/>
      <c r="B380" s="157"/>
      <c r="C380" s="191" t="s">
        <v>714</v>
      </c>
      <c r="D380" s="182"/>
      <c r="E380" s="183">
        <v>13.593999999999999</v>
      </c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251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ht="30.6" outlineLevel="1" x14ac:dyDescent="0.25">
      <c r="A381" s="168">
        <v>136</v>
      </c>
      <c r="B381" s="169" t="s">
        <v>715</v>
      </c>
      <c r="C381" s="178" t="s">
        <v>716</v>
      </c>
      <c r="D381" s="170" t="s">
        <v>284</v>
      </c>
      <c r="E381" s="171">
        <v>11.137499999999999</v>
      </c>
      <c r="F381" s="172"/>
      <c r="G381" s="173">
        <f>ROUND(E381*F381,2)</f>
        <v>0</v>
      </c>
      <c r="H381" s="172"/>
      <c r="I381" s="173">
        <f>ROUND(E381*H381,2)</f>
        <v>0</v>
      </c>
      <c r="J381" s="172"/>
      <c r="K381" s="173">
        <f>ROUND(E381*J381,2)</f>
        <v>0</v>
      </c>
      <c r="L381" s="173">
        <v>21</v>
      </c>
      <c r="M381" s="173">
        <f>G381*(1+L381/100)</f>
        <v>0</v>
      </c>
      <c r="N381" s="173">
        <v>5.1999999999999995E-4</v>
      </c>
      <c r="O381" s="173">
        <f>ROUND(E381*N381,2)</f>
        <v>0.01</v>
      </c>
      <c r="P381" s="173">
        <v>0</v>
      </c>
      <c r="Q381" s="173">
        <f>ROUND(E381*P381,2)</f>
        <v>0</v>
      </c>
      <c r="R381" s="173" t="s">
        <v>713</v>
      </c>
      <c r="S381" s="173" t="s">
        <v>216</v>
      </c>
      <c r="T381" s="174" t="s">
        <v>245</v>
      </c>
      <c r="U381" s="159">
        <v>4.9000000000000002E-2</v>
      </c>
      <c r="V381" s="159">
        <f>ROUND(E381*U381,2)</f>
        <v>0.55000000000000004</v>
      </c>
      <c r="W381" s="159"/>
      <c r="X381" s="159" t="s">
        <v>246</v>
      </c>
      <c r="Y381" s="149"/>
      <c r="Z381" s="149"/>
      <c r="AA381" s="149"/>
      <c r="AB381" s="149"/>
      <c r="AC381" s="149"/>
      <c r="AD381" s="149"/>
      <c r="AE381" s="149"/>
      <c r="AF381" s="149"/>
      <c r="AG381" s="149" t="s">
        <v>247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5">
      <c r="A382" s="156"/>
      <c r="B382" s="157"/>
      <c r="C382" s="191" t="s">
        <v>717</v>
      </c>
      <c r="D382" s="182"/>
      <c r="E382" s="183">
        <v>11.137499999999999</v>
      </c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251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ht="20.399999999999999" outlineLevel="1" x14ac:dyDescent="0.25">
      <c r="A383" s="168">
        <v>137</v>
      </c>
      <c r="B383" s="169" t="s">
        <v>718</v>
      </c>
      <c r="C383" s="178" t="s">
        <v>719</v>
      </c>
      <c r="D383" s="170" t="s">
        <v>284</v>
      </c>
      <c r="E383" s="171">
        <v>13.593999999999999</v>
      </c>
      <c r="F383" s="172"/>
      <c r="G383" s="173">
        <f>ROUND(E383*F383,2)</f>
        <v>0</v>
      </c>
      <c r="H383" s="172"/>
      <c r="I383" s="173">
        <f>ROUND(E383*H383,2)</f>
        <v>0</v>
      </c>
      <c r="J383" s="172"/>
      <c r="K383" s="173">
        <f>ROUND(E383*J383,2)</f>
        <v>0</v>
      </c>
      <c r="L383" s="173">
        <v>21</v>
      </c>
      <c r="M383" s="173">
        <f>G383*(1+L383/100)</f>
        <v>0</v>
      </c>
      <c r="N383" s="173">
        <v>5.5900000000000004E-3</v>
      </c>
      <c r="O383" s="173">
        <f>ROUND(E383*N383,2)</f>
        <v>0.08</v>
      </c>
      <c r="P383" s="173">
        <v>0</v>
      </c>
      <c r="Q383" s="173">
        <f>ROUND(E383*P383,2)</f>
        <v>0</v>
      </c>
      <c r="R383" s="173" t="s">
        <v>713</v>
      </c>
      <c r="S383" s="173" t="s">
        <v>216</v>
      </c>
      <c r="T383" s="174" t="s">
        <v>245</v>
      </c>
      <c r="U383" s="159">
        <v>0.22991</v>
      </c>
      <c r="V383" s="159">
        <f>ROUND(E383*U383,2)</f>
        <v>3.13</v>
      </c>
      <c r="W383" s="159"/>
      <c r="X383" s="159" t="s">
        <v>246</v>
      </c>
      <c r="Y383" s="149"/>
      <c r="Z383" s="149"/>
      <c r="AA383" s="149"/>
      <c r="AB383" s="149"/>
      <c r="AC383" s="149"/>
      <c r="AD383" s="149"/>
      <c r="AE383" s="149"/>
      <c r="AF383" s="149"/>
      <c r="AG383" s="149" t="s">
        <v>247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5">
      <c r="A384" s="156"/>
      <c r="B384" s="157"/>
      <c r="C384" s="255" t="s">
        <v>720</v>
      </c>
      <c r="D384" s="256"/>
      <c r="E384" s="256"/>
      <c r="F384" s="256"/>
      <c r="G384" s="256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49"/>
      <c r="Z384" s="149"/>
      <c r="AA384" s="149"/>
      <c r="AB384" s="149"/>
      <c r="AC384" s="149"/>
      <c r="AD384" s="149"/>
      <c r="AE384" s="149"/>
      <c r="AF384" s="149"/>
      <c r="AG384" s="149" t="s">
        <v>220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75" t="str">
        <f>C384</f>
        <v>Provedení očištění povrchu a natavení jedné vrstvy modifikovaného asfaltového pásu včetně dodávky materiálů.</v>
      </c>
      <c r="BB384" s="149"/>
      <c r="BC384" s="149"/>
      <c r="BD384" s="149"/>
      <c r="BE384" s="149"/>
      <c r="BF384" s="149"/>
      <c r="BG384" s="149"/>
      <c r="BH384" s="149"/>
    </row>
    <row r="385" spans="1:60" ht="20.399999999999999" outlineLevel="1" x14ac:dyDescent="0.25">
      <c r="A385" s="184">
        <v>138</v>
      </c>
      <c r="B385" s="185" t="s">
        <v>721</v>
      </c>
      <c r="C385" s="192" t="s">
        <v>722</v>
      </c>
      <c r="D385" s="186" t="s">
        <v>284</v>
      </c>
      <c r="E385" s="187">
        <v>11.137</v>
      </c>
      <c r="F385" s="188"/>
      <c r="G385" s="189">
        <f>ROUND(E385*F385,2)</f>
        <v>0</v>
      </c>
      <c r="H385" s="188"/>
      <c r="I385" s="189">
        <f>ROUND(E385*H385,2)</f>
        <v>0</v>
      </c>
      <c r="J385" s="188"/>
      <c r="K385" s="189">
        <f>ROUND(E385*J385,2)</f>
        <v>0</v>
      </c>
      <c r="L385" s="189">
        <v>21</v>
      </c>
      <c r="M385" s="189">
        <f>G385*(1+L385/100)</f>
        <v>0</v>
      </c>
      <c r="N385" s="189">
        <v>5.9800000000000001E-3</v>
      </c>
      <c r="O385" s="189">
        <f>ROUND(E385*N385,2)</f>
        <v>7.0000000000000007E-2</v>
      </c>
      <c r="P385" s="189">
        <v>0</v>
      </c>
      <c r="Q385" s="189">
        <f>ROUND(E385*P385,2)</f>
        <v>0</v>
      </c>
      <c r="R385" s="189" t="s">
        <v>713</v>
      </c>
      <c r="S385" s="189" t="s">
        <v>216</v>
      </c>
      <c r="T385" s="190" t="s">
        <v>245</v>
      </c>
      <c r="U385" s="159">
        <v>0.26600000000000001</v>
      </c>
      <c r="V385" s="159">
        <f>ROUND(E385*U385,2)</f>
        <v>2.96</v>
      </c>
      <c r="W385" s="159"/>
      <c r="X385" s="159" t="s">
        <v>246</v>
      </c>
      <c r="Y385" s="149"/>
      <c r="Z385" s="149"/>
      <c r="AA385" s="149"/>
      <c r="AB385" s="149"/>
      <c r="AC385" s="149"/>
      <c r="AD385" s="149"/>
      <c r="AE385" s="149"/>
      <c r="AF385" s="149"/>
      <c r="AG385" s="149" t="s">
        <v>247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ht="20.399999999999999" outlineLevel="1" x14ac:dyDescent="0.25">
      <c r="A386" s="168">
        <v>139</v>
      </c>
      <c r="B386" s="169" t="s">
        <v>723</v>
      </c>
      <c r="C386" s="178" t="s">
        <v>724</v>
      </c>
      <c r="D386" s="170" t="s">
        <v>284</v>
      </c>
      <c r="E386" s="171">
        <v>5.67</v>
      </c>
      <c r="F386" s="172"/>
      <c r="G386" s="173">
        <f>ROUND(E386*F386,2)</f>
        <v>0</v>
      </c>
      <c r="H386" s="172"/>
      <c r="I386" s="173">
        <f>ROUND(E386*H386,2)</f>
        <v>0</v>
      </c>
      <c r="J386" s="172"/>
      <c r="K386" s="173">
        <f>ROUND(E386*J386,2)</f>
        <v>0</v>
      </c>
      <c r="L386" s="173">
        <v>21</v>
      </c>
      <c r="M386" s="173">
        <f>G386*(1+L386/100)</f>
        <v>0</v>
      </c>
      <c r="N386" s="173">
        <v>3.7799999999999999E-3</v>
      </c>
      <c r="O386" s="173">
        <f>ROUND(E386*N386,2)</f>
        <v>0.02</v>
      </c>
      <c r="P386" s="173">
        <v>0</v>
      </c>
      <c r="Q386" s="173">
        <f>ROUND(E386*P386,2)</f>
        <v>0</v>
      </c>
      <c r="R386" s="173" t="s">
        <v>725</v>
      </c>
      <c r="S386" s="173" t="s">
        <v>216</v>
      </c>
      <c r="T386" s="174" t="s">
        <v>245</v>
      </c>
      <c r="U386" s="159">
        <v>0.42403000000000002</v>
      </c>
      <c r="V386" s="159">
        <f>ROUND(E386*U386,2)</f>
        <v>2.4</v>
      </c>
      <c r="W386" s="159"/>
      <c r="X386" s="159" t="s">
        <v>445</v>
      </c>
      <c r="Y386" s="149"/>
      <c r="Z386" s="149"/>
      <c r="AA386" s="149"/>
      <c r="AB386" s="149"/>
      <c r="AC386" s="149"/>
      <c r="AD386" s="149"/>
      <c r="AE386" s="149"/>
      <c r="AF386" s="149"/>
      <c r="AG386" s="149" t="s">
        <v>446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ht="21" outlineLevel="1" x14ac:dyDescent="0.25">
      <c r="A387" s="156"/>
      <c r="B387" s="157"/>
      <c r="C387" s="255" t="s">
        <v>726</v>
      </c>
      <c r="D387" s="256"/>
      <c r="E387" s="256"/>
      <c r="F387" s="256"/>
      <c r="G387" s="256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220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75" t="str">
        <f>C387</f>
        <v>Nanesení hydroizolační stěrky ve dvou vrstvách. Vlepení těsnicí pásky do spoje podlaha-stěna, přitlačení a uhlazení, přetažení pásky další vrstvou izolační stěrky.</v>
      </c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5">
      <c r="A388" s="156"/>
      <c r="B388" s="157"/>
      <c r="C388" s="191" t="s">
        <v>727</v>
      </c>
      <c r="D388" s="182"/>
      <c r="E388" s="183">
        <v>5.67</v>
      </c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251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5">
      <c r="A389" s="168">
        <v>140</v>
      </c>
      <c r="B389" s="169" t="s">
        <v>728</v>
      </c>
      <c r="C389" s="178" t="s">
        <v>729</v>
      </c>
      <c r="D389" s="170" t="s">
        <v>272</v>
      </c>
      <c r="E389" s="171">
        <v>0.15287000000000001</v>
      </c>
      <c r="F389" s="172"/>
      <c r="G389" s="173">
        <f>ROUND(E389*F389,2)</f>
        <v>0</v>
      </c>
      <c r="H389" s="172"/>
      <c r="I389" s="173">
        <f>ROUND(E389*H389,2)</f>
        <v>0</v>
      </c>
      <c r="J389" s="172"/>
      <c r="K389" s="173">
        <f>ROUND(E389*J389,2)</f>
        <v>0</v>
      </c>
      <c r="L389" s="173">
        <v>21</v>
      </c>
      <c r="M389" s="173">
        <f>G389*(1+L389/100)</f>
        <v>0</v>
      </c>
      <c r="N389" s="173">
        <v>0</v>
      </c>
      <c r="O389" s="173">
        <f>ROUND(E389*N389,2)</f>
        <v>0</v>
      </c>
      <c r="P389" s="173">
        <v>0</v>
      </c>
      <c r="Q389" s="173">
        <f>ROUND(E389*P389,2)</f>
        <v>0</v>
      </c>
      <c r="R389" s="173" t="s">
        <v>713</v>
      </c>
      <c r="S389" s="173" t="s">
        <v>216</v>
      </c>
      <c r="T389" s="174" t="s">
        <v>245</v>
      </c>
      <c r="U389" s="159">
        <v>1.5669999999999999</v>
      </c>
      <c r="V389" s="159">
        <f>ROUND(E389*U389,2)</f>
        <v>0.24</v>
      </c>
      <c r="W389" s="159"/>
      <c r="X389" s="159" t="s">
        <v>708</v>
      </c>
      <c r="Y389" s="149"/>
      <c r="Z389" s="149"/>
      <c r="AA389" s="149"/>
      <c r="AB389" s="149"/>
      <c r="AC389" s="149"/>
      <c r="AD389" s="149"/>
      <c r="AE389" s="149"/>
      <c r="AF389" s="149"/>
      <c r="AG389" s="149" t="s">
        <v>709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5">
      <c r="A390" s="156"/>
      <c r="B390" s="157"/>
      <c r="C390" s="264" t="s">
        <v>730</v>
      </c>
      <c r="D390" s="265"/>
      <c r="E390" s="265"/>
      <c r="F390" s="265"/>
      <c r="G390" s="265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49"/>
      <c r="Z390" s="149"/>
      <c r="AA390" s="149"/>
      <c r="AB390" s="149"/>
      <c r="AC390" s="149"/>
      <c r="AD390" s="149"/>
      <c r="AE390" s="149"/>
      <c r="AF390" s="149"/>
      <c r="AG390" s="149" t="s">
        <v>249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x14ac:dyDescent="0.25">
      <c r="A391" s="162" t="s">
        <v>211</v>
      </c>
      <c r="B391" s="163" t="s">
        <v>134</v>
      </c>
      <c r="C391" s="177" t="s">
        <v>71</v>
      </c>
      <c r="D391" s="164"/>
      <c r="E391" s="165"/>
      <c r="F391" s="166"/>
      <c r="G391" s="166">
        <f>SUMIF(AG392:AG396,"&lt;&gt;NOR",G392:G396)</f>
        <v>0</v>
      </c>
      <c r="H391" s="166"/>
      <c r="I391" s="166">
        <f>SUM(I392:I396)</f>
        <v>0</v>
      </c>
      <c r="J391" s="166"/>
      <c r="K391" s="166">
        <f>SUM(K392:K396)</f>
        <v>0</v>
      </c>
      <c r="L391" s="166"/>
      <c r="M391" s="166">
        <f>SUM(M392:M396)</f>
        <v>0</v>
      </c>
      <c r="N391" s="166"/>
      <c r="O391" s="166">
        <f>SUM(O392:O396)</f>
        <v>0.11</v>
      </c>
      <c r="P391" s="166"/>
      <c r="Q391" s="166">
        <f>SUM(Q392:Q396)</f>
        <v>0</v>
      </c>
      <c r="R391" s="166"/>
      <c r="S391" s="166"/>
      <c r="T391" s="167"/>
      <c r="U391" s="161"/>
      <c r="V391" s="161">
        <f>SUM(V392:V396)</f>
        <v>10.690000000000001</v>
      </c>
      <c r="W391" s="161"/>
      <c r="X391" s="161"/>
      <c r="AG391" t="s">
        <v>212</v>
      </c>
    </row>
    <row r="392" spans="1:60" outlineLevel="1" x14ac:dyDescent="0.25">
      <c r="A392" s="184">
        <v>141</v>
      </c>
      <c r="B392" s="185" t="s">
        <v>731</v>
      </c>
      <c r="C392" s="192" t="s">
        <v>732</v>
      </c>
      <c r="D392" s="186" t="s">
        <v>336</v>
      </c>
      <c r="E392" s="187">
        <v>6</v>
      </c>
      <c r="F392" s="188"/>
      <c r="G392" s="189">
        <f>ROUND(E392*F392,2)</f>
        <v>0</v>
      </c>
      <c r="H392" s="188"/>
      <c r="I392" s="189">
        <f>ROUND(E392*H392,2)</f>
        <v>0</v>
      </c>
      <c r="J392" s="188"/>
      <c r="K392" s="189">
        <f>ROUND(E392*J392,2)</f>
        <v>0</v>
      </c>
      <c r="L392" s="189">
        <v>21</v>
      </c>
      <c r="M392" s="189">
        <f>G392*(1+L392/100)</f>
        <v>0</v>
      </c>
      <c r="N392" s="189">
        <v>0</v>
      </c>
      <c r="O392" s="189">
        <f>ROUND(E392*N392,2)</f>
        <v>0</v>
      </c>
      <c r="P392" s="189">
        <v>0</v>
      </c>
      <c r="Q392" s="189">
        <f>ROUND(E392*P392,2)</f>
        <v>0</v>
      </c>
      <c r="R392" s="189" t="s">
        <v>733</v>
      </c>
      <c r="S392" s="189" t="s">
        <v>216</v>
      </c>
      <c r="T392" s="190" t="s">
        <v>245</v>
      </c>
      <c r="U392" s="159">
        <v>1.69</v>
      </c>
      <c r="V392" s="159">
        <f>ROUND(E392*U392,2)</f>
        <v>10.14</v>
      </c>
      <c r="W392" s="159"/>
      <c r="X392" s="159" t="s">
        <v>246</v>
      </c>
      <c r="Y392" s="149"/>
      <c r="Z392" s="149"/>
      <c r="AA392" s="149"/>
      <c r="AB392" s="149"/>
      <c r="AC392" s="149"/>
      <c r="AD392" s="149"/>
      <c r="AE392" s="149"/>
      <c r="AF392" s="149"/>
      <c r="AG392" s="149" t="s">
        <v>247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ht="30.6" outlineLevel="1" x14ac:dyDescent="0.25">
      <c r="A393" s="184">
        <v>142</v>
      </c>
      <c r="B393" s="185" t="s">
        <v>734</v>
      </c>
      <c r="C393" s="192" t="s">
        <v>735</v>
      </c>
      <c r="D393" s="186" t="s">
        <v>336</v>
      </c>
      <c r="E393" s="187">
        <v>4</v>
      </c>
      <c r="F393" s="188"/>
      <c r="G393" s="189">
        <f>ROUND(E393*F393,2)</f>
        <v>0</v>
      </c>
      <c r="H393" s="188"/>
      <c r="I393" s="189">
        <f>ROUND(E393*H393,2)</f>
        <v>0</v>
      </c>
      <c r="J393" s="188"/>
      <c r="K393" s="189">
        <f>ROUND(E393*J393,2)</f>
        <v>0</v>
      </c>
      <c r="L393" s="189">
        <v>21</v>
      </c>
      <c r="M393" s="189">
        <f>G393*(1+L393/100)</f>
        <v>0</v>
      </c>
      <c r="N393" s="189">
        <v>1.3899999999999999E-2</v>
      </c>
      <c r="O393" s="189">
        <f>ROUND(E393*N393,2)</f>
        <v>0.06</v>
      </c>
      <c r="P393" s="189">
        <v>0</v>
      </c>
      <c r="Q393" s="189">
        <f>ROUND(E393*P393,2)</f>
        <v>0</v>
      </c>
      <c r="R393" s="189" t="s">
        <v>273</v>
      </c>
      <c r="S393" s="189" t="s">
        <v>216</v>
      </c>
      <c r="T393" s="190" t="s">
        <v>245</v>
      </c>
      <c r="U393" s="159">
        <v>0</v>
      </c>
      <c r="V393" s="159">
        <f>ROUND(E393*U393,2)</f>
        <v>0</v>
      </c>
      <c r="W393" s="159"/>
      <c r="X393" s="159" t="s">
        <v>274</v>
      </c>
      <c r="Y393" s="149"/>
      <c r="Z393" s="149"/>
      <c r="AA393" s="149"/>
      <c r="AB393" s="149"/>
      <c r="AC393" s="149"/>
      <c r="AD393" s="149"/>
      <c r="AE393" s="149"/>
      <c r="AF393" s="149"/>
      <c r="AG393" s="149" t="s">
        <v>275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ht="30.6" outlineLevel="1" x14ac:dyDescent="0.25">
      <c r="A394" s="184">
        <v>143</v>
      </c>
      <c r="B394" s="185" t="s">
        <v>736</v>
      </c>
      <c r="C394" s="192" t="s">
        <v>737</v>
      </c>
      <c r="D394" s="186" t="s">
        <v>336</v>
      </c>
      <c r="E394" s="187">
        <v>2</v>
      </c>
      <c r="F394" s="188"/>
      <c r="G394" s="189">
        <f>ROUND(E394*F394,2)</f>
        <v>0</v>
      </c>
      <c r="H394" s="188"/>
      <c r="I394" s="189">
        <f>ROUND(E394*H394,2)</f>
        <v>0</v>
      </c>
      <c r="J394" s="188"/>
      <c r="K394" s="189">
        <f>ROUND(E394*J394,2)</f>
        <v>0</v>
      </c>
      <c r="L394" s="189">
        <v>21</v>
      </c>
      <c r="M394" s="189">
        <f>G394*(1+L394/100)</f>
        <v>0</v>
      </c>
      <c r="N394" s="189">
        <v>2.47E-2</v>
      </c>
      <c r="O394" s="189">
        <f>ROUND(E394*N394,2)</f>
        <v>0.05</v>
      </c>
      <c r="P394" s="189">
        <v>0</v>
      </c>
      <c r="Q394" s="189">
        <f>ROUND(E394*P394,2)</f>
        <v>0</v>
      </c>
      <c r="R394" s="189" t="s">
        <v>273</v>
      </c>
      <c r="S394" s="189" t="s">
        <v>216</v>
      </c>
      <c r="T394" s="190" t="s">
        <v>245</v>
      </c>
      <c r="U394" s="159">
        <v>0</v>
      </c>
      <c r="V394" s="159">
        <f>ROUND(E394*U394,2)</f>
        <v>0</v>
      </c>
      <c r="W394" s="159"/>
      <c r="X394" s="159" t="s">
        <v>274</v>
      </c>
      <c r="Y394" s="149"/>
      <c r="Z394" s="149"/>
      <c r="AA394" s="149"/>
      <c r="AB394" s="149"/>
      <c r="AC394" s="149"/>
      <c r="AD394" s="149"/>
      <c r="AE394" s="149"/>
      <c r="AF394" s="149"/>
      <c r="AG394" s="149" t="s">
        <v>275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5">
      <c r="A395" s="168">
        <v>144</v>
      </c>
      <c r="B395" s="169" t="s">
        <v>738</v>
      </c>
      <c r="C395" s="178" t="s">
        <v>739</v>
      </c>
      <c r="D395" s="170" t="s">
        <v>272</v>
      </c>
      <c r="E395" s="171">
        <v>0.105</v>
      </c>
      <c r="F395" s="172"/>
      <c r="G395" s="173">
        <f>ROUND(E395*F395,2)</f>
        <v>0</v>
      </c>
      <c r="H395" s="172"/>
      <c r="I395" s="173">
        <f>ROUND(E395*H395,2)</f>
        <v>0</v>
      </c>
      <c r="J395" s="172"/>
      <c r="K395" s="173">
        <f>ROUND(E395*J395,2)</f>
        <v>0</v>
      </c>
      <c r="L395" s="173">
        <v>21</v>
      </c>
      <c r="M395" s="173">
        <f>G395*(1+L395/100)</f>
        <v>0</v>
      </c>
      <c r="N395" s="173">
        <v>0</v>
      </c>
      <c r="O395" s="173">
        <f>ROUND(E395*N395,2)</f>
        <v>0</v>
      </c>
      <c r="P395" s="173">
        <v>0</v>
      </c>
      <c r="Q395" s="173">
        <f>ROUND(E395*P395,2)</f>
        <v>0</v>
      </c>
      <c r="R395" s="173" t="s">
        <v>733</v>
      </c>
      <c r="S395" s="173" t="s">
        <v>216</v>
      </c>
      <c r="T395" s="174" t="s">
        <v>245</v>
      </c>
      <c r="U395" s="159">
        <v>5.2060000000000004</v>
      </c>
      <c r="V395" s="159">
        <f>ROUND(E395*U395,2)</f>
        <v>0.55000000000000004</v>
      </c>
      <c r="W395" s="159"/>
      <c r="X395" s="159" t="s">
        <v>708</v>
      </c>
      <c r="Y395" s="149"/>
      <c r="Z395" s="149"/>
      <c r="AA395" s="149"/>
      <c r="AB395" s="149"/>
      <c r="AC395" s="149"/>
      <c r="AD395" s="149"/>
      <c r="AE395" s="149"/>
      <c r="AF395" s="149"/>
      <c r="AG395" s="149" t="s">
        <v>709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5">
      <c r="A396" s="156"/>
      <c r="B396" s="157"/>
      <c r="C396" s="264" t="s">
        <v>740</v>
      </c>
      <c r="D396" s="265"/>
      <c r="E396" s="265"/>
      <c r="F396" s="265"/>
      <c r="G396" s="265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249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x14ac:dyDescent="0.25">
      <c r="A397" s="162" t="s">
        <v>211</v>
      </c>
      <c r="B397" s="163" t="s">
        <v>147</v>
      </c>
      <c r="C397" s="177" t="s">
        <v>148</v>
      </c>
      <c r="D397" s="164"/>
      <c r="E397" s="165"/>
      <c r="F397" s="166"/>
      <c r="G397" s="166">
        <f>SUMIF(AG398:AG402,"&lt;&gt;NOR",G398:G402)</f>
        <v>0</v>
      </c>
      <c r="H397" s="166"/>
      <c r="I397" s="166">
        <f>SUM(I398:I402)</f>
        <v>0</v>
      </c>
      <c r="J397" s="166"/>
      <c r="K397" s="166">
        <f>SUM(K398:K402)</f>
        <v>0</v>
      </c>
      <c r="L397" s="166"/>
      <c r="M397" s="166">
        <f>SUM(M398:M402)</f>
        <v>0</v>
      </c>
      <c r="N397" s="166"/>
      <c r="O397" s="166">
        <f>SUM(O398:O402)</f>
        <v>0</v>
      </c>
      <c r="P397" s="166"/>
      <c r="Q397" s="166">
        <f>SUM(Q398:Q402)</f>
        <v>0</v>
      </c>
      <c r="R397" s="166"/>
      <c r="S397" s="166"/>
      <c r="T397" s="167"/>
      <c r="U397" s="161"/>
      <c r="V397" s="161">
        <f>SUM(V398:V402)</f>
        <v>0.83000000000000007</v>
      </c>
      <c r="W397" s="161"/>
      <c r="X397" s="161"/>
      <c r="AG397" t="s">
        <v>212</v>
      </c>
    </row>
    <row r="398" spans="1:60" ht="20.399999999999999" outlineLevel="1" x14ac:dyDescent="0.25">
      <c r="A398" s="168">
        <v>145</v>
      </c>
      <c r="B398" s="169" t="s">
        <v>741</v>
      </c>
      <c r="C398" s="178" t="s">
        <v>742</v>
      </c>
      <c r="D398" s="170" t="s">
        <v>312</v>
      </c>
      <c r="E398" s="171">
        <v>2.1</v>
      </c>
      <c r="F398" s="172"/>
      <c r="G398" s="173">
        <f>ROUND(E398*F398,2)</f>
        <v>0</v>
      </c>
      <c r="H398" s="172"/>
      <c r="I398" s="173">
        <f>ROUND(E398*H398,2)</f>
        <v>0</v>
      </c>
      <c r="J398" s="172"/>
      <c r="K398" s="173">
        <f>ROUND(E398*J398,2)</f>
        <v>0</v>
      </c>
      <c r="L398" s="173">
        <v>21</v>
      </c>
      <c r="M398" s="173">
        <f>G398*(1+L398/100)</f>
        <v>0</v>
      </c>
      <c r="N398" s="173">
        <v>2.0899999999999998E-3</v>
      </c>
      <c r="O398" s="173">
        <f>ROUND(E398*N398,2)</f>
        <v>0</v>
      </c>
      <c r="P398" s="173">
        <v>0</v>
      </c>
      <c r="Q398" s="173">
        <f>ROUND(E398*P398,2)</f>
        <v>0</v>
      </c>
      <c r="R398" s="173" t="s">
        <v>743</v>
      </c>
      <c r="S398" s="173" t="s">
        <v>216</v>
      </c>
      <c r="T398" s="174" t="s">
        <v>245</v>
      </c>
      <c r="U398" s="159">
        <v>0.38524999999999998</v>
      </c>
      <c r="V398" s="159">
        <f>ROUND(E398*U398,2)</f>
        <v>0.81</v>
      </c>
      <c r="W398" s="159"/>
      <c r="X398" s="159" t="s">
        <v>246</v>
      </c>
      <c r="Y398" s="149"/>
      <c r="Z398" s="149"/>
      <c r="AA398" s="149"/>
      <c r="AB398" s="149"/>
      <c r="AC398" s="149"/>
      <c r="AD398" s="149"/>
      <c r="AE398" s="149"/>
      <c r="AF398" s="149"/>
      <c r="AG398" s="149" t="s">
        <v>247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5">
      <c r="A399" s="156"/>
      <c r="B399" s="157"/>
      <c r="C399" s="264" t="s">
        <v>744</v>
      </c>
      <c r="D399" s="265"/>
      <c r="E399" s="265"/>
      <c r="F399" s="265"/>
      <c r="G399" s="265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49"/>
      <c r="Z399" s="149"/>
      <c r="AA399" s="149"/>
      <c r="AB399" s="149"/>
      <c r="AC399" s="149"/>
      <c r="AD399" s="149"/>
      <c r="AE399" s="149"/>
      <c r="AF399" s="149"/>
      <c r="AG399" s="149" t="s">
        <v>249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5">
      <c r="A400" s="156"/>
      <c r="B400" s="157"/>
      <c r="C400" s="191" t="s">
        <v>582</v>
      </c>
      <c r="D400" s="182"/>
      <c r="E400" s="183">
        <v>2.1</v>
      </c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251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5">
      <c r="A401" s="168">
        <v>146</v>
      </c>
      <c r="B401" s="169" t="s">
        <v>745</v>
      </c>
      <c r="C401" s="178" t="s">
        <v>746</v>
      </c>
      <c r="D401" s="170" t="s">
        <v>272</v>
      </c>
      <c r="E401" s="171">
        <v>4.3899999999999998E-3</v>
      </c>
      <c r="F401" s="172"/>
      <c r="G401" s="173">
        <f>ROUND(E401*F401,2)</f>
        <v>0</v>
      </c>
      <c r="H401" s="172"/>
      <c r="I401" s="173">
        <f>ROUND(E401*H401,2)</f>
        <v>0</v>
      </c>
      <c r="J401" s="172"/>
      <c r="K401" s="173">
        <f>ROUND(E401*J401,2)</f>
        <v>0</v>
      </c>
      <c r="L401" s="173">
        <v>21</v>
      </c>
      <c r="M401" s="173">
        <f>G401*(1+L401/100)</f>
        <v>0</v>
      </c>
      <c r="N401" s="173">
        <v>0</v>
      </c>
      <c r="O401" s="173">
        <f>ROUND(E401*N401,2)</f>
        <v>0</v>
      </c>
      <c r="P401" s="173">
        <v>0</v>
      </c>
      <c r="Q401" s="173">
        <f>ROUND(E401*P401,2)</f>
        <v>0</v>
      </c>
      <c r="R401" s="173" t="s">
        <v>743</v>
      </c>
      <c r="S401" s="173" t="s">
        <v>216</v>
      </c>
      <c r="T401" s="174" t="s">
        <v>245</v>
      </c>
      <c r="U401" s="159">
        <v>4.7370000000000001</v>
      </c>
      <c r="V401" s="159">
        <f>ROUND(E401*U401,2)</f>
        <v>0.02</v>
      </c>
      <c r="W401" s="159"/>
      <c r="X401" s="159" t="s">
        <v>708</v>
      </c>
      <c r="Y401" s="149"/>
      <c r="Z401" s="149"/>
      <c r="AA401" s="149"/>
      <c r="AB401" s="149"/>
      <c r="AC401" s="149"/>
      <c r="AD401" s="149"/>
      <c r="AE401" s="149"/>
      <c r="AF401" s="149"/>
      <c r="AG401" s="149" t="s">
        <v>709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5">
      <c r="A402" s="156"/>
      <c r="B402" s="157"/>
      <c r="C402" s="264" t="s">
        <v>747</v>
      </c>
      <c r="D402" s="265"/>
      <c r="E402" s="265"/>
      <c r="F402" s="265"/>
      <c r="G402" s="265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249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x14ac:dyDescent="0.25">
      <c r="A403" s="162" t="s">
        <v>211</v>
      </c>
      <c r="B403" s="163" t="s">
        <v>149</v>
      </c>
      <c r="C403" s="177" t="s">
        <v>150</v>
      </c>
      <c r="D403" s="164"/>
      <c r="E403" s="165"/>
      <c r="F403" s="166"/>
      <c r="G403" s="166">
        <f>SUMIF(AG404:AG424,"&lt;&gt;NOR",G404:G424)</f>
        <v>0</v>
      </c>
      <c r="H403" s="166"/>
      <c r="I403" s="166">
        <f>SUM(I404:I424)</f>
        <v>0</v>
      </c>
      <c r="J403" s="166"/>
      <c r="K403" s="166">
        <f>SUM(K404:K424)</f>
        <v>0</v>
      </c>
      <c r="L403" s="166"/>
      <c r="M403" s="166">
        <f>SUM(M404:M424)</f>
        <v>0</v>
      </c>
      <c r="N403" s="166"/>
      <c r="O403" s="166">
        <f>SUM(O404:O424)</f>
        <v>0.45000000000000007</v>
      </c>
      <c r="P403" s="166"/>
      <c r="Q403" s="166">
        <f>SUM(Q404:Q424)</f>
        <v>0</v>
      </c>
      <c r="R403" s="166"/>
      <c r="S403" s="166"/>
      <c r="T403" s="167"/>
      <c r="U403" s="161"/>
      <c r="V403" s="161">
        <f>SUM(V404:V424)</f>
        <v>27.459999999999997</v>
      </c>
      <c r="W403" s="161"/>
      <c r="X403" s="161"/>
      <c r="AG403" t="s">
        <v>212</v>
      </c>
    </row>
    <row r="404" spans="1:60" ht="20.399999999999999" outlineLevel="1" x14ac:dyDescent="0.25">
      <c r="A404" s="168">
        <v>147</v>
      </c>
      <c r="B404" s="169" t="s">
        <v>748</v>
      </c>
      <c r="C404" s="178" t="s">
        <v>749</v>
      </c>
      <c r="D404" s="170" t="s">
        <v>284</v>
      </c>
      <c r="E404" s="171">
        <v>23.1</v>
      </c>
      <c r="F404" s="172"/>
      <c r="G404" s="173">
        <f>ROUND(E404*F404,2)</f>
        <v>0</v>
      </c>
      <c r="H404" s="172"/>
      <c r="I404" s="173">
        <f>ROUND(E404*H404,2)</f>
        <v>0</v>
      </c>
      <c r="J404" s="172"/>
      <c r="K404" s="173">
        <f>ROUND(E404*J404,2)</f>
        <v>0</v>
      </c>
      <c r="L404" s="173">
        <v>21</v>
      </c>
      <c r="M404" s="173">
        <f>G404*(1+L404/100)</f>
        <v>0</v>
      </c>
      <c r="N404" s="173">
        <v>1.7000000000000001E-4</v>
      </c>
      <c r="O404" s="173">
        <f>ROUND(E404*N404,2)</f>
        <v>0</v>
      </c>
      <c r="P404" s="173">
        <v>0</v>
      </c>
      <c r="Q404" s="173">
        <f>ROUND(E404*P404,2)</f>
        <v>0</v>
      </c>
      <c r="R404" s="173" t="s">
        <v>750</v>
      </c>
      <c r="S404" s="173" t="s">
        <v>216</v>
      </c>
      <c r="T404" s="174" t="s">
        <v>245</v>
      </c>
      <c r="U404" s="159">
        <v>0.57299999999999995</v>
      </c>
      <c r="V404" s="159">
        <f>ROUND(E404*U404,2)</f>
        <v>13.24</v>
      </c>
      <c r="W404" s="159"/>
      <c r="X404" s="159" t="s">
        <v>246</v>
      </c>
      <c r="Y404" s="149"/>
      <c r="Z404" s="149"/>
      <c r="AA404" s="149"/>
      <c r="AB404" s="149"/>
      <c r="AC404" s="149"/>
      <c r="AD404" s="149"/>
      <c r="AE404" s="149"/>
      <c r="AF404" s="149"/>
      <c r="AG404" s="149" t="s">
        <v>247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5">
      <c r="A405" s="156"/>
      <c r="B405" s="157"/>
      <c r="C405" s="255" t="s">
        <v>751</v>
      </c>
      <c r="D405" s="256"/>
      <c r="E405" s="256"/>
      <c r="F405" s="256"/>
      <c r="G405" s="256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220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5">
      <c r="A406" s="156"/>
      <c r="B406" s="157"/>
      <c r="C406" s="191" t="s">
        <v>752</v>
      </c>
      <c r="D406" s="182"/>
      <c r="E406" s="183">
        <v>23.1</v>
      </c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49"/>
      <c r="Z406" s="149"/>
      <c r="AA406" s="149"/>
      <c r="AB406" s="149"/>
      <c r="AC406" s="149"/>
      <c r="AD406" s="149"/>
      <c r="AE406" s="149"/>
      <c r="AF406" s="149"/>
      <c r="AG406" s="149" t="s">
        <v>251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ht="20.399999999999999" outlineLevel="1" x14ac:dyDescent="0.25">
      <c r="A407" s="184">
        <v>148</v>
      </c>
      <c r="B407" s="185" t="s">
        <v>753</v>
      </c>
      <c r="C407" s="192" t="s">
        <v>754</v>
      </c>
      <c r="D407" s="186" t="s">
        <v>336</v>
      </c>
      <c r="E407" s="187">
        <v>1</v>
      </c>
      <c r="F407" s="188"/>
      <c r="G407" s="189">
        <f>ROUND(E407*F407,2)</f>
        <v>0</v>
      </c>
      <c r="H407" s="188"/>
      <c r="I407" s="189">
        <f>ROUND(E407*H407,2)</f>
        <v>0</v>
      </c>
      <c r="J407" s="188"/>
      <c r="K407" s="189">
        <f>ROUND(E407*J407,2)</f>
        <v>0</v>
      </c>
      <c r="L407" s="189">
        <v>21</v>
      </c>
      <c r="M407" s="189">
        <f>G407*(1+L407/100)</f>
        <v>0</v>
      </c>
      <c r="N407" s="189">
        <v>0</v>
      </c>
      <c r="O407" s="189">
        <f>ROUND(E407*N407,2)</f>
        <v>0</v>
      </c>
      <c r="P407" s="189">
        <v>0</v>
      </c>
      <c r="Q407" s="189">
        <f>ROUND(E407*P407,2)</f>
        <v>0</v>
      </c>
      <c r="R407" s="189" t="s">
        <v>750</v>
      </c>
      <c r="S407" s="189" t="s">
        <v>216</v>
      </c>
      <c r="T407" s="190" t="s">
        <v>245</v>
      </c>
      <c r="U407" s="159">
        <v>1.45</v>
      </c>
      <c r="V407" s="159">
        <f>ROUND(E407*U407,2)</f>
        <v>1.45</v>
      </c>
      <c r="W407" s="159"/>
      <c r="X407" s="159" t="s">
        <v>246</v>
      </c>
      <c r="Y407" s="149"/>
      <c r="Z407" s="149"/>
      <c r="AA407" s="149"/>
      <c r="AB407" s="149"/>
      <c r="AC407" s="149"/>
      <c r="AD407" s="149"/>
      <c r="AE407" s="149"/>
      <c r="AF407" s="149"/>
      <c r="AG407" s="149" t="s">
        <v>247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ht="20.399999999999999" outlineLevel="1" x14ac:dyDescent="0.25">
      <c r="A408" s="184">
        <v>149</v>
      </c>
      <c r="B408" s="185" t="s">
        <v>755</v>
      </c>
      <c r="C408" s="192" t="s">
        <v>756</v>
      </c>
      <c r="D408" s="186" t="s">
        <v>336</v>
      </c>
      <c r="E408" s="187">
        <v>2</v>
      </c>
      <c r="F408" s="188"/>
      <c r="G408" s="189">
        <f>ROUND(E408*F408,2)</f>
        <v>0</v>
      </c>
      <c r="H408" s="188"/>
      <c r="I408" s="189">
        <f>ROUND(E408*H408,2)</f>
        <v>0</v>
      </c>
      <c r="J408" s="188"/>
      <c r="K408" s="189">
        <f>ROUND(E408*J408,2)</f>
        <v>0</v>
      </c>
      <c r="L408" s="189">
        <v>21</v>
      </c>
      <c r="M408" s="189">
        <f>G408*(1+L408/100)</f>
        <v>0</v>
      </c>
      <c r="N408" s="189">
        <v>0</v>
      </c>
      <c r="O408" s="189">
        <f>ROUND(E408*N408,2)</f>
        <v>0</v>
      </c>
      <c r="P408" s="189">
        <v>0</v>
      </c>
      <c r="Q408" s="189">
        <f>ROUND(E408*P408,2)</f>
        <v>0</v>
      </c>
      <c r="R408" s="189" t="s">
        <v>750</v>
      </c>
      <c r="S408" s="189" t="s">
        <v>216</v>
      </c>
      <c r="T408" s="190" t="s">
        <v>245</v>
      </c>
      <c r="U408" s="159">
        <v>1.5</v>
      </c>
      <c r="V408" s="159">
        <f>ROUND(E408*U408,2)</f>
        <v>3</v>
      </c>
      <c r="W408" s="159"/>
      <c r="X408" s="159" t="s">
        <v>246</v>
      </c>
      <c r="Y408" s="149"/>
      <c r="Z408" s="149"/>
      <c r="AA408" s="149"/>
      <c r="AB408" s="149"/>
      <c r="AC408" s="149"/>
      <c r="AD408" s="149"/>
      <c r="AE408" s="149"/>
      <c r="AF408" s="149"/>
      <c r="AG408" s="149" t="s">
        <v>247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5">
      <c r="A409" s="184">
        <v>150</v>
      </c>
      <c r="B409" s="185" t="s">
        <v>757</v>
      </c>
      <c r="C409" s="192" t="s">
        <v>758</v>
      </c>
      <c r="D409" s="186" t="s">
        <v>336</v>
      </c>
      <c r="E409" s="187">
        <v>3</v>
      </c>
      <c r="F409" s="188"/>
      <c r="G409" s="189">
        <f>ROUND(E409*F409,2)</f>
        <v>0</v>
      </c>
      <c r="H409" s="188"/>
      <c r="I409" s="189">
        <f>ROUND(E409*H409,2)</f>
        <v>0</v>
      </c>
      <c r="J409" s="188"/>
      <c r="K409" s="189">
        <f>ROUND(E409*J409,2)</f>
        <v>0</v>
      </c>
      <c r="L409" s="189">
        <v>21</v>
      </c>
      <c r="M409" s="189">
        <f>G409*(1+L409/100)</f>
        <v>0</v>
      </c>
      <c r="N409" s="189">
        <v>0</v>
      </c>
      <c r="O409" s="189">
        <f>ROUND(E409*N409,2)</f>
        <v>0</v>
      </c>
      <c r="P409" s="189">
        <v>0</v>
      </c>
      <c r="Q409" s="189">
        <f>ROUND(E409*P409,2)</f>
        <v>0</v>
      </c>
      <c r="R409" s="189" t="s">
        <v>750</v>
      </c>
      <c r="S409" s="189" t="s">
        <v>216</v>
      </c>
      <c r="T409" s="190" t="s">
        <v>245</v>
      </c>
      <c r="U409" s="159">
        <v>0.77500000000000002</v>
      </c>
      <c r="V409" s="159">
        <f>ROUND(E409*U409,2)</f>
        <v>2.33</v>
      </c>
      <c r="W409" s="159"/>
      <c r="X409" s="159" t="s">
        <v>246</v>
      </c>
      <c r="Y409" s="149"/>
      <c r="Z409" s="149"/>
      <c r="AA409" s="149"/>
      <c r="AB409" s="149"/>
      <c r="AC409" s="149"/>
      <c r="AD409" s="149"/>
      <c r="AE409" s="149"/>
      <c r="AF409" s="149"/>
      <c r="AG409" s="149" t="s">
        <v>247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ht="20.399999999999999" outlineLevel="1" x14ac:dyDescent="0.25">
      <c r="A410" s="168">
        <v>151</v>
      </c>
      <c r="B410" s="169" t="s">
        <v>759</v>
      </c>
      <c r="C410" s="178" t="s">
        <v>760</v>
      </c>
      <c r="D410" s="170" t="s">
        <v>336</v>
      </c>
      <c r="E410" s="171">
        <v>1</v>
      </c>
      <c r="F410" s="172"/>
      <c r="G410" s="173">
        <f>ROUND(E410*F410,2)</f>
        <v>0</v>
      </c>
      <c r="H410" s="172"/>
      <c r="I410" s="173">
        <f>ROUND(E410*H410,2)</f>
        <v>0</v>
      </c>
      <c r="J410" s="172"/>
      <c r="K410" s="173">
        <f>ROUND(E410*J410,2)</f>
        <v>0</v>
      </c>
      <c r="L410" s="173">
        <v>21</v>
      </c>
      <c r="M410" s="173">
        <f>G410*(1+L410/100)</f>
        <v>0</v>
      </c>
      <c r="N410" s="173">
        <v>6.4119999999999996E-2</v>
      </c>
      <c r="O410" s="173">
        <f>ROUND(E410*N410,2)</f>
        <v>0.06</v>
      </c>
      <c r="P410" s="173">
        <v>0</v>
      </c>
      <c r="Q410" s="173">
        <f>ROUND(E410*P410,2)</f>
        <v>0</v>
      </c>
      <c r="R410" s="173" t="s">
        <v>725</v>
      </c>
      <c r="S410" s="173" t="s">
        <v>216</v>
      </c>
      <c r="T410" s="174" t="s">
        <v>245</v>
      </c>
      <c r="U410" s="159">
        <v>2.9632399999999999</v>
      </c>
      <c r="V410" s="159">
        <f>ROUND(E410*U410,2)</f>
        <v>2.96</v>
      </c>
      <c r="W410" s="159"/>
      <c r="X410" s="159" t="s">
        <v>445</v>
      </c>
      <c r="Y410" s="149"/>
      <c r="Z410" s="149"/>
      <c r="AA410" s="149"/>
      <c r="AB410" s="149"/>
      <c r="AC410" s="149"/>
      <c r="AD410" s="149"/>
      <c r="AE410" s="149"/>
      <c r="AF410" s="149"/>
      <c r="AG410" s="149" t="s">
        <v>446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5">
      <c r="A411" s="156"/>
      <c r="B411" s="157"/>
      <c r="C411" s="264" t="s">
        <v>761</v>
      </c>
      <c r="D411" s="265"/>
      <c r="E411" s="265"/>
      <c r="F411" s="265"/>
      <c r="G411" s="265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249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5">
      <c r="A412" s="156"/>
      <c r="B412" s="157"/>
      <c r="C412" s="191" t="s">
        <v>762</v>
      </c>
      <c r="D412" s="182"/>
      <c r="E412" s="183">
        <v>1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251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ht="20.399999999999999" outlineLevel="1" x14ac:dyDescent="0.25">
      <c r="A413" s="168">
        <v>152</v>
      </c>
      <c r="B413" s="169" t="s">
        <v>763</v>
      </c>
      <c r="C413" s="178" t="s">
        <v>764</v>
      </c>
      <c r="D413" s="170" t="s">
        <v>336</v>
      </c>
      <c r="E413" s="171">
        <v>1</v>
      </c>
      <c r="F413" s="172"/>
      <c r="G413" s="173">
        <f>ROUND(E413*F413,2)</f>
        <v>0</v>
      </c>
      <c r="H413" s="172"/>
      <c r="I413" s="173">
        <f>ROUND(E413*H413,2)</f>
        <v>0</v>
      </c>
      <c r="J413" s="172"/>
      <c r="K413" s="173">
        <f>ROUND(E413*J413,2)</f>
        <v>0</v>
      </c>
      <c r="L413" s="173">
        <v>21</v>
      </c>
      <c r="M413" s="173">
        <f>G413*(1+L413/100)</f>
        <v>0</v>
      </c>
      <c r="N413" s="173">
        <v>8.4129999999999996E-2</v>
      </c>
      <c r="O413" s="173">
        <f>ROUND(E413*N413,2)</f>
        <v>0.08</v>
      </c>
      <c r="P413" s="173">
        <v>0</v>
      </c>
      <c r="Q413" s="173">
        <f>ROUND(E413*P413,2)</f>
        <v>0</v>
      </c>
      <c r="R413" s="173" t="s">
        <v>725</v>
      </c>
      <c r="S413" s="173" t="s">
        <v>216</v>
      </c>
      <c r="T413" s="174" t="s">
        <v>217</v>
      </c>
      <c r="U413" s="159">
        <v>3.7177699999999998</v>
      </c>
      <c r="V413" s="159">
        <f>ROUND(E413*U413,2)</f>
        <v>3.72</v>
      </c>
      <c r="W413" s="159"/>
      <c r="X413" s="159" t="s">
        <v>445</v>
      </c>
      <c r="Y413" s="149"/>
      <c r="Z413" s="149"/>
      <c r="AA413" s="149"/>
      <c r="AB413" s="149"/>
      <c r="AC413" s="149"/>
      <c r="AD413" s="149"/>
      <c r="AE413" s="149"/>
      <c r="AF413" s="149"/>
      <c r="AG413" s="149" t="s">
        <v>446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5">
      <c r="A414" s="156"/>
      <c r="B414" s="157"/>
      <c r="C414" s="264" t="s">
        <v>761</v>
      </c>
      <c r="D414" s="265"/>
      <c r="E414" s="265"/>
      <c r="F414" s="265"/>
      <c r="G414" s="265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49"/>
      <c r="Z414" s="149"/>
      <c r="AA414" s="149"/>
      <c r="AB414" s="149"/>
      <c r="AC414" s="149"/>
      <c r="AD414" s="149"/>
      <c r="AE414" s="149"/>
      <c r="AF414" s="149"/>
      <c r="AG414" s="149" t="s">
        <v>249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5">
      <c r="A415" s="156"/>
      <c r="B415" s="157"/>
      <c r="C415" s="191" t="s">
        <v>765</v>
      </c>
      <c r="D415" s="182"/>
      <c r="E415" s="183">
        <v>1</v>
      </c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251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ht="20.399999999999999" outlineLevel="1" x14ac:dyDescent="0.25">
      <c r="A416" s="184">
        <v>153</v>
      </c>
      <c r="B416" s="185" t="s">
        <v>766</v>
      </c>
      <c r="C416" s="192" t="s">
        <v>767</v>
      </c>
      <c r="D416" s="186" t="s">
        <v>336</v>
      </c>
      <c r="E416" s="187">
        <v>3</v>
      </c>
      <c r="F416" s="188"/>
      <c r="G416" s="189">
        <f>ROUND(E416*F416,2)</f>
        <v>0</v>
      </c>
      <c r="H416" s="188"/>
      <c r="I416" s="189">
        <f>ROUND(E416*H416,2)</f>
        <v>0</v>
      </c>
      <c r="J416" s="188"/>
      <c r="K416" s="189">
        <f>ROUND(E416*J416,2)</f>
        <v>0</v>
      </c>
      <c r="L416" s="189">
        <v>21</v>
      </c>
      <c r="M416" s="189">
        <f>G416*(1+L416/100)</f>
        <v>0</v>
      </c>
      <c r="N416" s="189">
        <v>7.5000000000000002E-4</v>
      </c>
      <c r="O416" s="189">
        <f>ROUND(E416*N416,2)</f>
        <v>0</v>
      </c>
      <c r="P416" s="189">
        <v>0</v>
      </c>
      <c r="Q416" s="189">
        <f>ROUND(E416*P416,2)</f>
        <v>0</v>
      </c>
      <c r="R416" s="189" t="s">
        <v>273</v>
      </c>
      <c r="S416" s="189" t="s">
        <v>216</v>
      </c>
      <c r="T416" s="190" t="s">
        <v>245</v>
      </c>
      <c r="U416" s="159">
        <v>0</v>
      </c>
      <c r="V416" s="159">
        <f>ROUND(E416*U416,2)</f>
        <v>0</v>
      </c>
      <c r="W416" s="159"/>
      <c r="X416" s="159" t="s">
        <v>274</v>
      </c>
      <c r="Y416" s="149"/>
      <c r="Z416" s="149"/>
      <c r="AA416" s="149"/>
      <c r="AB416" s="149"/>
      <c r="AC416" s="149"/>
      <c r="AD416" s="149"/>
      <c r="AE416" s="149"/>
      <c r="AF416" s="149"/>
      <c r="AG416" s="149" t="s">
        <v>275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ht="20.399999999999999" outlineLevel="1" x14ac:dyDescent="0.25">
      <c r="A417" s="168">
        <v>154</v>
      </c>
      <c r="B417" s="169" t="s">
        <v>768</v>
      </c>
      <c r="C417" s="178" t="s">
        <v>769</v>
      </c>
      <c r="D417" s="170" t="s">
        <v>284</v>
      </c>
      <c r="E417" s="171">
        <v>24.024000000000001</v>
      </c>
      <c r="F417" s="172"/>
      <c r="G417" s="173">
        <f>ROUND(E417*F417,2)</f>
        <v>0</v>
      </c>
      <c r="H417" s="172"/>
      <c r="I417" s="173">
        <f>ROUND(E417*H417,2)</f>
        <v>0</v>
      </c>
      <c r="J417" s="172"/>
      <c r="K417" s="173">
        <f>ROUND(E417*J417,2)</f>
        <v>0</v>
      </c>
      <c r="L417" s="173">
        <v>21</v>
      </c>
      <c r="M417" s="173">
        <f>G417*(1+L417/100)</f>
        <v>0</v>
      </c>
      <c r="N417" s="173">
        <v>6.6E-3</v>
      </c>
      <c r="O417" s="173">
        <f>ROUND(E417*N417,2)</f>
        <v>0.16</v>
      </c>
      <c r="P417" s="173">
        <v>0</v>
      </c>
      <c r="Q417" s="173">
        <f>ROUND(E417*P417,2)</f>
        <v>0</v>
      </c>
      <c r="R417" s="173" t="s">
        <v>273</v>
      </c>
      <c r="S417" s="173" t="s">
        <v>216</v>
      </c>
      <c r="T417" s="174" t="s">
        <v>245</v>
      </c>
      <c r="U417" s="159">
        <v>0</v>
      </c>
      <c r="V417" s="159">
        <f>ROUND(E417*U417,2)</f>
        <v>0</v>
      </c>
      <c r="W417" s="159"/>
      <c r="X417" s="159" t="s">
        <v>274</v>
      </c>
      <c r="Y417" s="149"/>
      <c r="Z417" s="149"/>
      <c r="AA417" s="149"/>
      <c r="AB417" s="149"/>
      <c r="AC417" s="149"/>
      <c r="AD417" s="149"/>
      <c r="AE417" s="149"/>
      <c r="AF417" s="149"/>
      <c r="AG417" s="149" t="s">
        <v>275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5">
      <c r="A418" s="156"/>
      <c r="B418" s="157"/>
      <c r="C418" s="191" t="s">
        <v>770</v>
      </c>
      <c r="D418" s="182"/>
      <c r="E418" s="183">
        <v>24.024000000000001</v>
      </c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49"/>
      <c r="Z418" s="149"/>
      <c r="AA418" s="149"/>
      <c r="AB418" s="149"/>
      <c r="AC418" s="149"/>
      <c r="AD418" s="149"/>
      <c r="AE418" s="149"/>
      <c r="AF418" s="149"/>
      <c r="AG418" s="149" t="s">
        <v>251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ht="20.399999999999999" outlineLevel="1" x14ac:dyDescent="0.25">
      <c r="A419" s="168">
        <v>155</v>
      </c>
      <c r="B419" s="169" t="s">
        <v>771</v>
      </c>
      <c r="C419" s="178" t="s">
        <v>772</v>
      </c>
      <c r="D419" s="170" t="s">
        <v>336</v>
      </c>
      <c r="E419" s="171">
        <v>1</v>
      </c>
      <c r="F419" s="172"/>
      <c r="G419" s="173">
        <f>ROUND(E419*F419,2)</f>
        <v>0</v>
      </c>
      <c r="H419" s="172"/>
      <c r="I419" s="173">
        <f>ROUND(E419*H419,2)</f>
        <v>0</v>
      </c>
      <c r="J419" s="172"/>
      <c r="K419" s="173">
        <f>ROUND(E419*J419,2)</f>
        <v>0</v>
      </c>
      <c r="L419" s="173">
        <v>21</v>
      </c>
      <c r="M419" s="173">
        <f>G419*(1+L419/100)</f>
        <v>0</v>
      </c>
      <c r="N419" s="173">
        <v>3.3000000000000002E-2</v>
      </c>
      <c r="O419" s="173">
        <f>ROUND(E419*N419,2)</f>
        <v>0.03</v>
      </c>
      <c r="P419" s="173">
        <v>0</v>
      </c>
      <c r="Q419" s="173">
        <f>ROUND(E419*P419,2)</f>
        <v>0</v>
      </c>
      <c r="R419" s="173" t="s">
        <v>273</v>
      </c>
      <c r="S419" s="173" t="s">
        <v>216</v>
      </c>
      <c r="T419" s="174" t="s">
        <v>245</v>
      </c>
      <c r="U419" s="159">
        <v>0</v>
      </c>
      <c r="V419" s="159">
        <f>ROUND(E419*U419,2)</f>
        <v>0</v>
      </c>
      <c r="W419" s="159"/>
      <c r="X419" s="159" t="s">
        <v>274</v>
      </c>
      <c r="Y419" s="149"/>
      <c r="Z419" s="149"/>
      <c r="AA419" s="149"/>
      <c r="AB419" s="149"/>
      <c r="AC419" s="149"/>
      <c r="AD419" s="149"/>
      <c r="AE419" s="149"/>
      <c r="AF419" s="149"/>
      <c r="AG419" s="149" t="s">
        <v>275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5">
      <c r="A420" s="156"/>
      <c r="B420" s="157"/>
      <c r="C420" s="191" t="s">
        <v>773</v>
      </c>
      <c r="D420" s="182"/>
      <c r="E420" s="183">
        <v>1</v>
      </c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49"/>
      <c r="Z420" s="149"/>
      <c r="AA420" s="149"/>
      <c r="AB420" s="149"/>
      <c r="AC420" s="149"/>
      <c r="AD420" s="149"/>
      <c r="AE420" s="149"/>
      <c r="AF420" s="149"/>
      <c r="AG420" s="149" t="s">
        <v>251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ht="20.399999999999999" outlineLevel="1" x14ac:dyDescent="0.25">
      <c r="A421" s="168">
        <v>156</v>
      </c>
      <c r="B421" s="169" t="s">
        <v>774</v>
      </c>
      <c r="C421" s="178" t="s">
        <v>775</v>
      </c>
      <c r="D421" s="170" t="s">
        <v>336</v>
      </c>
      <c r="E421" s="171">
        <v>2</v>
      </c>
      <c r="F421" s="172"/>
      <c r="G421" s="173">
        <f>ROUND(E421*F421,2)</f>
        <v>0</v>
      </c>
      <c r="H421" s="172"/>
      <c r="I421" s="173">
        <f>ROUND(E421*H421,2)</f>
        <v>0</v>
      </c>
      <c r="J421" s="172"/>
      <c r="K421" s="173">
        <f>ROUND(E421*J421,2)</f>
        <v>0</v>
      </c>
      <c r="L421" s="173">
        <v>21</v>
      </c>
      <c r="M421" s="173">
        <f>G421*(1+L421/100)</f>
        <v>0</v>
      </c>
      <c r="N421" s="173">
        <v>5.8000000000000003E-2</v>
      </c>
      <c r="O421" s="173">
        <f>ROUND(E421*N421,2)</f>
        <v>0.12</v>
      </c>
      <c r="P421" s="173">
        <v>0</v>
      </c>
      <c r="Q421" s="173">
        <f>ROUND(E421*P421,2)</f>
        <v>0</v>
      </c>
      <c r="R421" s="173" t="s">
        <v>273</v>
      </c>
      <c r="S421" s="173" t="s">
        <v>216</v>
      </c>
      <c r="T421" s="174" t="s">
        <v>245</v>
      </c>
      <c r="U421" s="159">
        <v>0</v>
      </c>
      <c r="V421" s="159">
        <f>ROUND(E421*U421,2)</f>
        <v>0</v>
      </c>
      <c r="W421" s="159"/>
      <c r="X421" s="159" t="s">
        <v>274</v>
      </c>
      <c r="Y421" s="149"/>
      <c r="Z421" s="149"/>
      <c r="AA421" s="149"/>
      <c r="AB421" s="149"/>
      <c r="AC421" s="149"/>
      <c r="AD421" s="149"/>
      <c r="AE421" s="149"/>
      <c r="AF421" s="149"/>
      <c r="AG421" s="149" t="s">
        <v>275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5">
      <c r="A422" s="156"/>
      <c r="B422" s="157"/>
      <c r="C422" s="191" t="s">
        <v>776</v>
      </c>
      <c r="D422" s="182"/>
      <c r="E422" s="183">
        <v>2</v>
      </c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251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5">
      <c r="A423" s="168">
        <v>157</v>
      </c>
      <c r="B423" s="169" t="s">
        <v>777</v>
      </c>
      <c r="C423" s="178" t="s">
        <v>778</v>
      </c>
      <c r="D423" s="170" t="s">
        <v>272</v>
      </c>
      <c r="E423" s="171">
        <v>0.31374000000000002</v>
      </c>
      <c r="F423" s="172"/>
      <c r="G423" s="173">
        <f>ROUND(E423*F423,2)</f>
        <v>0</v>
      </c>
      <c r="H423" s="172"/>
      <c r="I423" s="173">
        <f>ROUND(E423*H423,2)</f>
        <v>0</v>
      </c>
      <c r="J423" s="172"/>
      <c r="K423" s="173">
        <f>ROUND(E423*J423,2)</f>
        <v>0</v>
      </c>
      <c r="L423" s="173">
        <v>21</v>
      </c>
      <c r="M423" s="173">
        <f>G423*(1+L423/100)</f>
        <v>0</v>
      </c>
      <c r="N423" s="173">
        <v>0</v>
      </c>
      <c r="O423" s="173">
        <f>ROUND(E423*N423,2)</f>
        <v>0</v>
      </c>
      <c r="P423" s="173">
        <v>0</v>
      </c>
      <c r="Q423" s="173">
        <f>ROUND(E423*P423,2)</f>
        <v>0</v>
      </c>
      <c r="R423" s="173" t="s">
        <v>750</v>
      </c>
      <c r="S423" s="173" t="s">
        <v>216</v>
      </c>
      <c r="T423" s="174" t="s">
        <v>245</v>
      </c>
      <c r="U423" s="159">
        <v>2.4209999999999998</v>
      </c>
      <c r="V423" s="159">
        <f>ROUND(E423*U423,2)</f>
        <v>0.76</v>
      </c>
      <c r="W423" s="159"/>
      <c r="X423" s="159" t="s">
        <v>708</v>
      </c>
      <c r="Y423" s="149"/>
      <c r="Z423" s="149"/>
      <c r="AA423" s="149"/>
      <c r="AB423" s="149"/>
      <c r="AC423" s="149"/>
      <c r="AD423" s="149"/>
      <c r="AE423" s="149"/>
      <c r="AF423" s="149"/>
      <c r="AG423" s="149" t="s">
        <v>709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5">
      <c r="A424" s="156"/>
      <c r="B424" s="157"/>
      <c r="C424" s="264" t="s">
        <v>747</v>
      </c>
      <c r="D424" s="265"/>
      <c r="E424" s="265"/>
      <c r="F424" s="265"/>
      <c r="G424" s="265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249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x14ac:dyDescent="0.25">
      <c r="A425" s="162" t="s">
        <v>211</v>
      </c>
      <c r="B425" s="163" t="s">
        <v>151</v>
      </c>
      <c r="C425" s="177" t="s">
        <v>152</v>
      </c>
      <c r="D425" s="164"/>
      <c r="E425" s="165"/>
      <c r="F425" s="166"/>
      <c r="G425" s="166">
        <f>SUMIF(AG426:AG483,"&lt;&gt;NOR",G426:G483)</f>
        <v>0</v>
      </c>
      <c r="H425" s="166"/>
      <c r="I425" s="166">
        <f>SUM(I426:I483)</f>
        <v>0</v>
      </c>
      <c r="J425" s="166"/>
      <c r="K425" s="166">
        <f>SUM(K426:K483)</f>
        <v>0</v>
      </c>
      <c r="L425" s="166"/>
      <c r="M425" s="166">
        <f>SUM(M426:M483)</f>
        <v>0</v>
      </c>
      <c r="N425" s="166"/>
      <c r="O425" s="166">
        <f>SUM(O426:O483)</f>
        <v>1.58</v>
      </c>
      <c r="P425" s="166"/>
      <c r="Q425" s="166">
        <f>SUM(Q426:Q483)</f>
        <v>0</v>
      </c>
      <c r="R425" s="166"/>
      <c r="S425" s="166"/>
      <c r="T425" s="167"/>
      <c r="U425" s="161"/>
      <c r="V425" s="161">
        <f>SUM(V426:V483)</f>
        <v>135.56</v>
      </c>
      <c r="W425" s="161"/>
      <c r="X425" s="161"/>
      <c r="AG425" t="s">
        <v>212</v>
      </c>
    </row>
    <row r="426" spans="1:60" outlineLevel="1" x14ac:dyDescent="0.25">
      <c r="A426" s="168">
        <v>158</v>
      </c>
      <c r="B426" s="169" t="s">
        <v>779</v>
      </c>
      <c r="C426" s="178" t="s">
        <v>780</v>
      </c>
      <c r="D426" s="170" t="s">
        <v>284</v>
      </c>
      <c r="E426" s="171">
        <v>8.2200000000000006</v>
      </c>
      <c r="F426" s="172"/>
      <c r="G426" s="173">
        <f>ROUND(E426*F426,2)</f>
        <v>0</v>
      </c>
      <c r="H426" s="172"/>
      <c r="I426" s="173">
        <f>ROUND(E426*H426,2)</f>
        <v>0</v>
      </c>
      <c r="J426" s="172"/>
      <c r="K426" s="173">
        <f>ROUND(E426*J426,2)</f>
        <v>0</v>
      </c>
      <c r="L426" s="173">
        <v>21</v>
      </c>
      <c r="M426" s="173">
        <f>G426*(1+L426/100)</f>
        <v>0</v>
      </c>
      <c r="N426" s="173">
        <v>1.1E-4</v>
      </c>
      <c r="O426" s="173">
        <f>ROUND(E426*N426,2)</f>
        <v>0</v>
      </c>
      <c r="P426" s="173">
        <v>0</v>
      </c>
      <c r="Q426" s="173">
        <f>ROUND(E426*P426,2)</f>
        <v>0</v>
      </c>
      <c r="R426" s="173" t="s">
        <v>781</v>
      </c>
      <c r="S426" s="173" t="s">
        <v>216</v>
      </c>
      <c r="T426" s="174" t="s">
        <v>217</v>
      </c>
      <c r="U426" s="159">
        <v>0.70799999999999996</v>
      </c>
      <c r="V426" s="159">
        <f>ROUND(E426*U426,2)</f>
        <v>5.82</v>
      </c>
      <c r="W426" s="159"/>
      <c r="X426" s="159" t="s">
        <v>246</v>
      </c>
      <c r="Y426" s="149"/>
      <c r="Z426" s="149"/>
      <c r="AA426" s="149"/>
      <c r="AB426" s="149"/>
      <c r="AC426" s="149"/>
      <c r="AD426" s="149"/>
      <c r="AE426" s="149"/>
      <c r="AF426" s="149"/>
      <c r="AG426" s="149" t="s">
        <v>247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5">
      <c r="A427" s="156"/>
      <c r="B427" s="157"/>
      <c r="C427" s="191" t="s">
        <v>782</v>
      </c>
      <c r="D427" s="182"/>
      <c r="E427" s="183">
        <v>8.2200000000000006</v>
      </c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49"/>
      <c r="Z427" s="149"/>
      <c r="AA427" s="149"/>
      <c r="AB427" s="149"/>
      <c r="AC427" s="149"/>
      <c r="AD427" s="149"/>
      <c r="AE427" s="149"/>
      <c r="AF427" s="149"/>
      <c r="AG427" s="149" t="s">
        <v>251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5">
      <c r="A428" s="184">
        <v>159</v>
      </c>
      <c r="B428" s="185" t="s">
        <v>783</v>
      </c>
      <c r="C428" s="192" t="s">
        <v>784</v>
      </c>
      <c r="D428" s="186" t="s">
        <v>284</v>
      </c>
      <c r="E428" s="187">
        <v>3.8</v>
      </c>
      <c r="F428" s="188"/>
      <c r="G428" s="189">
        <f>ROUND(E428*F428,2)</f>
        <v>0</v>
      </c>
      <c r="H428" s="188"/>
      <c r="I428" s="189">
        <f>ROUND(E428*H428,2)</f>
        <v>0</v>
      </c>
      <c r="J428" s="188"/>
      <c r="K428" s="189">
        <f>ROUND(E428*J428,2)</f>
        <v>0</v>
      </c>
      <c r="L428" s="189">
        <v>21</v>
      </c>
      <c r="M428" s="189">
        <f>G428*(1+L428/100)</f>
        <v>0</v>
      </c>
      <c r="N428" s="189">
        <v>7.1000000000000002E-4</v>
      </c>
      <c r="O428" s="189">
        <f>ROUND(E428*N428,2)</f>
        <v>0</v>
      </c>
      <c r="P428" s="189">
        <v>0</v>
      </c>
      <c r="Q428" s="189">
        <f>ROUND(E428*P428,2)</f>
        <v>0</v>
      </c>
      <c r="R428" s="189" t="s">
        <v>781</v>
      </c>
      <c r="S428" s="189" t="s">
        <v>216</v>
      </c>
      <c r="T428" s="190" t="s">
        <v>217</v>
      </c>
      <c r="U428" s="159">
        <v>0.34</v>
      </c>
      <c r="V428" s="159">
        <f>ROUND(E428*U428,2)</f>
        <v>1.29</v>
      </c>
      <c r="W428" s="159"/>
      <c r="X428" s="159" t="s">
        <v>246</v>
      </c>
      <c r="Y428" s="149"/>
      <c r="Z428" s="149"/>
      <c r="AA428" s="149"/>
      <c r="AB428" s="149"/>
      <c r="AC428" s="149"/>
      <c r="AD428" s="149"/>
      <c r="AE428" s="149"/>
      <c r="AF428" s="149"/>
      <c r="AG428" s="149" t="s">
        <v>247</v>
      </c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5">
      <c r="A429" s="168">
        <v>160</v>
      </c>
      <c r="B429" s="169" t="s">
        <v>785</v>
      </c>
      <c r="C429" s="178" t="s">
        <v>786</v>
      </c>
      <c r="D429" s="170" t="s">
        <v>284</v>
      </c>
      <c r="E429" s="171">
        <v>27.52</v>
      </c>
      <c r="F429" s="172"/>
      <c r="G429" s="173">
        <f>ROUND(E429*F429,2)</f>
        <v>0</v>
      </c>
      <c r="H429" s="172"/>
      <c r="I429" s="173">
        <f>ROUND(E429*H429,2)</f>
        <v>0</v>
      </c>
      <c r="J429" s="172"/>
      <c r="K429" s="173">
        <f>ROUND(E429*J429,2)</f>
        <v>0</v>
      </c>
      <c r="L429" s="173">
        <v>21</v>
      </c>
      <c r="M429" s="173">
        <f>G429*(1+L429/100)</f>
        <v>0</v>
      </c>
      <c r="N429" s="173">
        <v>0</v>
      </c>
      <c r="O429" s="173">
        <f>ROUND(E429*N429,2)</f>
        <v>0</v>
      </c>
      <c r="P429" s="173">
        <v>0</v>
      </c>
      <c r="Q429" s="173">
        <f>ROUND(E429*P429,2)</f>
        <v>0</v>
      </c>
      <c r="R429" s="173" t="s">
        <v>781</v>
      </c>
      <c r="S429" s="173" t="s">
        <v>216</v>
      </c>
      <c r="T429" s="174" t="s">
        <v>217</v>
      </c>
      <c r="U429" s="159">
        <v>0.22500000000000001</v>
      </c>
      <c r="V429" s="159">
        <f>ROUND(E429*U429,2)</f>
        <v>6.19</v>
      </c>
      <c r="W429" s="159"/>
      <c r="X429" s="159" t="s">
        <v>246</v>
      </c>
      <c r="Y429" s="149"/>
      <c r="Z429" s="149"/>
      <c r="AA429" s="149"/>
      <c r="AB429" s="149"/>
      <c r="AC429" s="149"/>
      <c r="AD429" s="149"/>
      <c r="AE429" s="149"/>
      <c r="AF429" s="149"/>
      <c r="AG429" s="149" t="s">
        <v>247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5">
      <c r="A430" s="156"/>
      <c r="B430" s="157"/>
      <c r="C430" s="191" t="s">
        <v>787</v>
      </c>
      <c r="D430" s="182"/>
      <c r="E430" s="183">
        <v>27.52</v>
      </c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49"/>
      <c r="Z430" s="149"/>
      <c r="AA430" s="149"/>
      <c r="AB430" s="149"/>
      <c r="AC430" s="149"/>
      <c r="AD430" s="149"/>
      <c r="AE430" s="149"/>
      <c r="AF430" s="149"/>
      <c r="AG430" s="149" t="s">
        <v>251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5">
      <c r="A431" s="168">
        <v>161</v>
      </c>
      <c r="B431" s="169" t="s">
        <v>788</v>
      </c>
      <c r="C431" s="178" t="s">
        <v>789</v>
      </c>
      <c r="D431" s="170" t="s">
        <v>790</v>
      </c>
      <c r="E431" s="171">
        <v>75.599999999999994</v>
      </c>
      <c r="F431" s="172"/>
      <c r="G431" s="173">
        <f>ROUND(E431*F431,2)</f>
        <v>0</v>
      </c>
      <c r="H431" s="172"/>
      <c r="I431" s="173">
        <f>ROUND(E431*H431,2)</f>
        <v>0</v>
      </c>
      <c r="J431" s="172"/>
      <c r="K431" s="173">
        <f>ROUND(E431*J431,2)</f>
        <v>0</v>
      </c>
      <c r="L431" s="173">
        <v>21</v>
      </c>
      <c r="M431" s="173">
        <f>G431*(1+L431/100)</f>
        <v>0</v>
      </c>
      <c r="N431" s="173">
        <v>6.0000000000000002E-5</v>
      </c>
      <c r="O431" s="173">
        <f>ROUND(E431*N431,2)</f>
        <v>0</v>
      </c>
      <c r="P431" s="173">
        <v>0</v>
      </c>
      <c r="Q431" s="173">
        <f>ROUND(E431*P431,2)</f>
        <v>0</v>
      </c>
      <c r="R431" s="173" t="s">
        <v>781</v>
      </c>
      <c r="S431" s="173" t="s">
        <v>216</v>
      </c>
      <c r="T431" s="174" t="s">
        <v>217</v>
      </c>
      <c r="U431" s="159">
        <v>2.1000000000000001E-2</v>
      </c>
      <c r="V431" s="159">
        <f>ROUND(E431*U431,2)</f>
        <v>1.59</v>
      </c>
      <c r="W431" s="159"/>
      <c r="X431" s="159" t="s">
        <v>246</v>
      </c>
      <c r="Y431" s="149"/>
      <c r="Z431" s="149"/>
      <c r="AA431" s="149"/>
      <c r="AB431" s="149"/>
      <c r="AC431" s="149"/>
      <c r="AD431" s="149"/>
      <c r="AE431" s="149"/>
      <c r="AF431" s="149"/>
      <c r="AG431" s="149" t="s">
        <v>247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5">
      <c r="A432" s="156"/>
      <c r="B432" s="157"/>
      <c r="C432" s="191" t="s">
        <v>791</v>
      </c>
      <c r="D432" s="182"/>
      <c r="E432" s="183">
        <v>75.599999999999994</v>
      </c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49"/>
      <c r="Z432" s="149"/>
      <c r="AA432" s="149"/>
      <c r="AB432" s="149"/>
      <c r="AC432" s="149"/>
      <c r="AD432" s="149"/>
      <c r="AE432" s="149"/>
      <c r="AF432" s="149"/>
      <c r="AG432" s="149" t="s">
        <v>251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5">
      <c r="A433" s="168">
        <v>162</v>
      </c>
      <c r="B433" s="169" t="s">
        <v>792</v>
      </c>
      <c r="C433" s="178" t="s">
        <v>793</v>
      </c>
      <c r="D433" s="170" t="s">
        <v>284</v>
      </c>
      <c r="E433" s="171">
        <v>4.375</v>
      </c>
      <c r="F433" s="172"/>
      <c r="G433" s="173">
        <f>ROUND(E433*F433,2)</f>
        <v>0</v>
      </c>
      <c r="H433" s="172"/>
      <c r="I433" s="173">
        <f>ROUND(E433*H433,2)</f>
        <v>0</v>
      </c>
      <c r="J433" s="172"/>
      <c r="K433" s="173">
        <f>ROUND(E433*J433,2)</f>
        <v>0</v>
      </c>
      <c r="L433" s="173">
        <v>21</v>
      </c>
      <c r="M433" s="173">
        <f>G433*(1+L433/100)</f>
        <v>0</v>
      </c>
      <c r="N433" s="173">
        <v>0</v>
      </c>
      <c r="O433" s="173">
        <f>ROUND(E433*N433,2)</f>
        <v>0</v>
      </c>
      <c r="P433" s="173">
        <v>0</v>
      </c>
      <c r="Q433" s="173">
        <f>ROUND(E433*P433,2)</f>
        <v>0</v>
      </c>
      <c r="R433" s="173" t="s">
        <v>781</v>
      </c>
      <c r="S433" s="173" t="s">
        <v>216</v>
      </c>
      <c r="T433" s="174" t="s">
        <v>217</v>
      </c>
      <c r="U433" s="159">
        <v>0.92500000000000004</v>
      </c>
      <c r="V433" s="159">
        <f>ROUND(E433*U433,2)</f>
        <v>4.05</v>
      </c>
      <c r="W433" s="159"/>
      <c r="X433" s="159" t="s">
        <v>246</v>
      </c>
      <c r="Y433" s="149"/>
      <c r="Z433" s="149"/>
      <c r="AA433" s="149"/>
      <c r="AB433" s="149"/>
      <c r="AC433" s="149"/>
      <c r="AD433" s="149"/>
      <c r="AE433" s="149"/>
      <c r="AF433" s="149"/>
      <c r="AG433" s="149" t="s">
        <v>247</v>
      </c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5">
      <c r="A434" s="156"/>
      <c r="B434" s="157"/>
      <c r="C434" s="191" t="s">
        <v>794</v>
      </c>
      <c r="D434" s="182"/>
      <c r="E434" s="183">
        <v>3.375</v>
      </c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49"/>
      <c r="Z434" s="149"/>
      <c r="AA434" s="149"/>
      <c r="AB434" s="149"/>
      <c r="AC434" s="149"/>
      <c r="AD434" s="149"/>
      <c r="AE434" s="149"/>
      <c r="AF434" s="149"/>
      <c r="AG434" s="149" t="s">
        <v>251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5">
      <c r="A435" s="156"/>
      <c r="B435" s="157"/>
      <c r="C435" s="191" t="s">
        <v>795</v>
      </c>
      <c r="D435" s="182"/>
      <c r="E435" s="183">
        <v>1</v>
      </c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49"/>
      <c r="Z435" s="149"/>
      <c r="AA435" s="149"/>
      <c r="AB435" s="149"/>
      <c r="AC435" s="149"/>
      <c r="AD435" s="149"/>
      <c r="AE435" s="149"/>
      <c r="AF435" s="149"/>
      <c r="AG435" s="149" t="s">
        <v>251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5">
      <c r="A436" s="168">
        <v>163</v>
      </c>
      <c r="B436" s="169" t="s">
        <v>796</v>
      </c>
      <c r="C436" s="178" t="s">
        <v>797</v>
      </c>
      <c r="D436" s="170" t="s">
        <v>336</v>
      </c>
      <c r="E436" s="171">
        <v>1</v>
      </c>
      <c r="F436" s="172"/>
      <c r="G436" s="173">
        <f>ROUND(E436*F436,2)</f>
        <v>0</v>
      </c>
      <c r="H436" s="172"/>
      <c r="I436" s="173">
        <f>ROUND(E436*H436,2)</f>
        <v>0</v>
      </c>
      <c r="J436" s="172"/>
      <c r="K436" s="173">
        <f>ROUND(E436*J436,2)</f>
        <v>0</v>
      </c>
      <c r="L436" s="173">
        <v>21</v>
      </c>
      <c r="M436" s="173">
        <f>G436*(1+L436/100)</f>
        <v>0</v>
      </c>
      <c r="N436" s="173">
        <v>4.2999999999999999E-4</v>
      </c>
      <c r="O436" s="173">
        <f>ROUND(E436*N436,2)</f>
        <v>0</v>
      </c>
      <c r="P436" s="173">
        <v>0</v>
      </c>
      <c r="Q436" s="173">
        <f>ROUND(E436*P436,2)</f>
        <v>0</v>
      </c>
      <c r="R436" s="173" t="s">
        <v>781</v>
      </c>
      <c r="S436" s="173" t="s">
        <v>216</v>
      </c>
      <c r="T436" s="174" t="s">
        <v>217</v>
      </c>
      <c r="U436" s="159">
        <v>2.34</v>
      </c>
      <c r="V436" s="159">
        <f>ROUND(E436*U436,2)</f>
        <v>2.34</v>
      </c>
      <c r="W436" s="159"/>
      <c r="X436" s="159" t="s">
        <v>246</v>
      </c>
      <c r="Y436" s="149"/>
      <c r="Z436" s="149"/>
      <c r="AA436" s="149"/>
      <c r="AB436" s="149"/>
      <c r="AC436" s="149"/>
      <c r="AD436" s="149"/>
      <c r="AE436" s="149"/>
      <c r="AF436" s="149"/>
      <c r="AG436" s="149" t="s">
        <v>247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5">
      <c r="A437" s="156"/>
      <c r="B437" s="157"/>
      <c r="C437" s="264" t="s">
        <v>798</v>
      </c>
      <c r="D437" s="265"/>
      <c r="E437" s="265"/>
      <c r="F437" s="265"/>
      <c r="G437" s="265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49"/>
      <c r="Z437" s="149"/>
      <c r="AA437" s="149"/>
      <c r="AB437" s="149"/>
      <c r="AC437" s="149"/>
      <c r="AD437" s="149"/>
      <c r="AE437" s="149"/>
      <c r="AF437" s="149"/>
      <c r="AG437" s="149" t="s">
        <v>249</v>
      </c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5">
      <c r="A438" s="168">
        <v>164</v>
      </c>
      <c r="B438" s="169" t="s">
        <v>799</v>
      </c>
      <c r="C438" s="178" t="s">
        <v>800</v>
      </c>
      <c r="D438" s="170" t="s">
        <v>790</v>
      </c>
      <c r="E438" s="171">
        <v>119.6054</v>
      </c>
      <c r="F438" s="172"/>
      <c r="G438" s="173">
        <f>ROUND(E438*F438,2)</f>
        <v>0</v>
      </c>
      <c r="H438" s="172"/>
      <c r="I438" s="173">
        <f>ROUND(E438*H438,2)</f>
        <v>0</v>
      </c>
      <c r="J438" s="172"/>
      <c r="K438" s="173">
        <f>ROUND(E438*J438,2)</f>
        <v>0</v>
      </c>
      <c r="L438" s="173">
        <v>21</v>
      </c>
      <c r="M438" s="173">
        <f>G438*(1+L438/100)</f>
        <v>0</v>
      </c>
      <c r="N438" s="173">
        <v>5.0000000000000002E-5</v>
      </c>
      <c r="O438" s="173">
        <f>ROUND(E438*N438,2)</f>
        <v>0.01</v>
      </c>
      <c r="P438" s="173">
        <v>0</v>
      </c>
      <c r="Q438" s="173">
        <f>ROUND(E438*P438,2)</f>
        <v>0</v>
      </c>
      <c r="R438" s="173" t="s">
        <v>781</v>
      </c>
      <c r="S438" s="173" t="s">
        <v>216</v>
      </c>
      <c r="T438" s="174" t="s">
        <v>217</v>
      </c>
      <c r="U438" s="159">
        <v>5.1999999999999998E-2</v>
      </c>
      <c r="V438" s="159">
        <f>ROUND(E438*U438,2)</f>
        <v>6.22</v>
      </c>
      <c r="W438" s="159"/>
      <c r="X438" s="159" t="s">
        <v>246</v>
      </c>
      <c r="Y438" s="149"/>
      <c r="Z438" s="149"/>
      <c r="AA438" s="149"/>
      <c r="AB438" s="149"/>
      <c r="AC438" s="149"/>
      <c r="AD438" s="149"/>
      <c r="AE438" s="149"/>
      <c r="AF438" s="149"/>
      <c r="AG438" s="149" t="s">
        <v>247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5">
      <c r="A439" s="156"/>
      <c r="B439" s="157"/>
      <c r="C439" s="191" t="s">
        <v>801</v>
      </c>
      <c r="D439" s="182"/>
      <c r="E439" s="183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49"/>
      <c r="Z439" s="149"/>
      <c r="AA439" s="149"/>
      <c r="AB439" s="149"/>
      <c r="AC439" s="149"/>
      <c r="AD439" s="149"/>
      <c r="AE439" s="149"/>
      <c r="AF439" s="149"/>
      <c r="AG439" s="149" t="s">
        <v>251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5">
      <c r="A440" s="156"/>
      <c r="B440" s="157"/>
      <c r="C440" s="191" t="s">
        <v>802</v>
      </c>
      <c r="D440" s="182"/>
      <c r="E440" s="183">
        <v>111.864</v>
      </c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49"/>
      <c r="Z440" s="149"/>
      <c r="AA440" s="149"/>
      <c r="AB440" s="149"/>
      <c r="AC440" s="149"/>
      <c r="AD440" s="149"/>
      <c r="AE440" s="149"/>
      <c r="AF440" s="149"/>
      <c r="AG440" s="149" t="s">
        <v>251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5">
      <c r="A441" s="156"/>
      <c r="B441" s="157"/>
      <c r="C441" s="191" t="s">
        <v>803</v>
      </c>
      <c r="D441" s="182"/>
      <c r="E441" s="183">
        <v>4.9126000000000003</v>
      </c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49"/>
      <c r="Z441" s="149"/>
      <c r="AA441" s="149"/>
      <c r="AB441" s="149"/>
      <c r="AC441" s="149"/>
      <c r="AD441" s="149"/>
      <c r="AE441" s="149"/>
      <c r="AF441" s="149"/>
      <c r="AG441" s="149" t="s">
        <v>251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5">
      <c r="A442" s="156"/>
      <c r="B442" s="157"/>
      <c r="C442" s="191" t="s">
        <v>804</v>
      </c>
      <c r="D442" s="182"/>
      <c r="E442" s="183">
        <v>1.6</v>
      </c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49"/>
      <c r="Z442" s="149"/>
      <c r="AA442" s="149"/>
      <c r="AB442" s="149"/>
      <c r="AC442" s="149"/>
      <c r="AD442" s="149"/>
      <c r="AE442" s="149"/>
      <c r="AF442" s="149"/>
      <c r="AG442" s="149" t="s">
        <v>251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5">
      <c r="A443" s="156"/>
      <c r="B443" s="157"/>
      <c r="C443" s="191" t="s">
        <v>805</v>
      </c>
      <c r="D443" s="182"/>
      <c r="E443" s="183">
        <v>1.2287999999999999</v>
      </c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49"/>
      <c r="Z443" s="149"/>
      <c r="AA443" s="149"/>
      <c r="AB443" s="149"/>
      <c r="AC443" s="149"/>
      <c r="AD443" s="149"/>
      <c r="AE443" s="149"/>
      <c r="AF443" s="149"/>
      <c r="AG443" s="149" t="s">
        <v>251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5">
      <c r="A444" s="168">
        <v>165</v>
      </c>
      <c r="B444" s="169" t="s">
        <v>806</v>
      </c>
      <c r="C444" s="178" t="s">
        <v>807</v>
      </c>
      <c r="D444" s="170" t="s">
        <v>790</v>
      </c>
      <c r="E444" s="171">
        <v>867.89</v>
      </c>
      <c r="F444" s="172"/>
      <c r="G444" s="173">
        <f>ROUND(E444*F444,2)</f>
        <v>0</v>
      </c>
      <c r="H444" s="172"/>
      <c r="I444" s="173">
        <f>ROUND(E444*H444,2)</f>
        <v>0</v>
      </c>
      <c r="J444" s="172"/>
      <c r="K444" s="173">
        <f>ROUND(E444*J444,2)</f>
        <v>0</v>
      </c>
      <c r="L444" s="173">
        <v>21</v>
      </c>
      <c r="M444" s="173">
        <f>G444*(1+L444/100)</f>
        <v>0</v>
      </c>
      <c r="N444" s="173">
        <v>5.0000000000000002E-5</v>
      </c>
      <c r="O444" s="173">
        <f>ROUND(E444*N444,2)</f>
        <v>0.04</v>
      </c>
      <c r="P444" s="173">
        <v>0</v>
      </c>
      <c r="Q444" s="173">
        <f>ROUND(E444*P444,2)</f>
        <v>0</v>
      </c>
      <c r="R444" s="173" t="s">
        <v>781</v>
      </c>
      <c r="S444" s="173" t="s">
        <v>216</v>
      </c>
      <c r="T444" s="174" t="s">
        <v>217</v>
      </c>
      <c r="U444" s="159">
        <v>3.4000000000000002E-2</v>
      </c>
      <c r="V444" s="159">
        <f>ROUND(E444*U444,2)</f>
        <v>29.51</v>
      </c>
      <c r="W444" s="159"/>
      <c r="X444" s="159" t="s">
        <v>246</v>
      </c>
      <c r="Y444" s="149"/>
      <c r="Z444" s="149"/>
      <c r="AA444" s="149"/>
      <c r="AB444" s="149"/>
      <c r="AC444" s="149"/>
      <c r="AD444" s="149"/>
      <c r="AE444" s="149"/>
      <c r="AF444" s="149"/>
      <c r="AG444" s="149" t="s">
        <v>247</v>
      </c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5">
      <c r="A445" s="156"/>
      <c r="B445" s="157"/>
      <c r="C445" s="191" t="s">
        <v>808</v>
      </c>
      <c r="D445" s="182"/>
      <c r="E445" s="183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49"/>
      <c r="Z445" s="149"/>
      <c r="AA445" s="149"/>
      <c r="AB445" s="149"/>
      <c r="AC445" s="149"/>
      <c r="AD445" s="149"/>
      <c r="AE445" s="149"/>
      <c r="AF445" s="149"/>
      <c r="AG445" s="149" t="s">
        <v>251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5">
      <c r="A446" s="156"/>
      <c r="B446" s="157"/>
      <c r="C446" s="191" t="s">
        <v>809</v>
      </c>
      <c r="D446" s="182"/>
      <c r="E446" s="183">
        <v>322.32</v>
      </c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49"/>
      <c r="Z446" s="149"/>
      <c r="AA446" s="149"/>
      <c r="AB446" s="149"/>
      <c r="AC446" s="149"/>
      <c r="AD446" s="149"/>
      <c r="AE446" s="149"/>
      <c r="AF446" s="149"/>
      <c r="AG446" s="149" t="s">
        <v>251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5">
      <c r="A447" s="156"/>
      <c r="B447" s="157"/>
      <c r="C447" s="191" t="s">
        <v>810</v>
      </c>
      <c r="D447" s="182"/>
      <c r="E447" s="183">
        <v>545.57000000000005</v>
      </c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49"/>
      <c r="Z447" s="149"/>
      <c r="AA447" s="149"/>
      <c r="AB447" s="149"/>
      <c r="AC447" s="149"/>
      <c r="AD447" s="149"/>
      <c r="AE447" s="149"/>
      <c r="AF447" s="149"/>
      <c r="AG447" s="149" t="s">
        <v>251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ht="20.399999999999999" outlineLevel="1" x14ac:dyDescent="0.25">
      <c r="A448" s="168">
        <v>166</v>
      </c>
      <c r="B448" s="169" t="s">
        <v>811</v>
      </c>
      <c r="C448" s="178" t="s">
        <v>812</v>
      </c>
      <c r="D448" s="170" t="s">
        <v>790</v>
      </c>
      <c r="E448" s="171">
        <v>134.25</v>
      </c>
      <c r="F448" s="172"/>
      <c r="G448" s="173">
        <f>ROUND(E448*F448,2)</f>
        <v>0</v>
      </c>
      <c r="H448" s="172"/>
      <c r="I448" s="173">
        <f>ROUND(E448*H448,2)</f>
        <v>0</v>
      </c>
      <c r="J448" s="172"/>
      <c r="K448" s="173">
        <f>ROUND(E448*J448,2)</f>
        <v>0</v>
      </c>
      <c r="L448" s="173">
        <v>21</v>
      </c>
      <c r="M448" s="173">
        <f>G448*(1+L448/100)</f>
        <v>0</v>
      </c>
      <c r="N448" s="173">
        <v>5.0000000000000002E-5</v>
      </c>
      <c r="O448" s="173">
        <f>ROUND(E448*N448,2)</f>
        <v>0.01</v>
      </c>
      <c r="P448" s="173">
        <v>0</v>
      </c>
      <c r="Q448" s="173">
        <f>ROUND(E448*P448,2)</f>
        <v>0</v>
      </c>
      <c r="R448" s="173" t="s">
        <v>781</v>
      </c>
      <c r="S448" s="173" t="s">
        <v>216</v>
      </c>
      <c r="T448" s="174" t="s">
        <v>217</v>
      </c>
      <c r="U448" s="159">
        <v>9.7000000000000003E-2</v>
      </c>
      <c r="V448" s="159">
        <f>ROUND(E448*U448,2)</f>
        <v>13.02</v>
      </c>
      <c r="W448" s="159"/>
      <c r="X448" s="159" t="s">
        <v>246</v>
      </c>
      <c r="Y448" s="149"/>
      <c r="Z448" s="149"/>
      <c r="AA448" s="149"/>
      <c r="AB448" s="149"/>
      <c r="AC448" s="149"/>
      <c r="AD448" s="149"/>
      <c r="AE448" s="149"/>
      <c r="AF448" s="149"/>
      <c r="AG448" s="149" t="s">
        <v>247</v>
      </c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5">
      <c r="A449" s="156"/>
      <c r="B449" s="157"/>
      <c r="C449" s="191" t="s">
        <v>813</v>
      </c>
      <c r="D449" s="182"/>
      <c r="E449" s="183">
        <v>134.25</v>
      </c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49"/>
      <c r="Z449" s="149"/>
      <c r="AA449" s="149"/>
      <c r="AB449" s="149"/>
      <c r="AC449" s="149"/>
      <c r="AD449" s="149"/>
      <c r="AE449" s="149"/>
      <c r="AF449" s="149"/>
      <c r="AG449" s="149" t="s">
        <v>251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ht="20.399999999999999" outlineLevel="1" x14ac:dyDescent="0.25">
      <c r="A450" s="168">
        <v>167</v>
      </c>
      <c r="B450" s="169" t="s">
        <v>814</v>
      </c>
      <c r="C450" s="178" t="s">
        <v>815</v>
      </c>
      <c r="D450" s="170" t="s">
        <v>790</v>
      </c>
      <c r="E450" s="171">
        <v>1215.45</v>
      </c>
      <c r="F450" s="172"/>
      <c r="G450" s="173">
        <f>ROUND(E450*F450,2)</f>
        <v>0</v>
      </c>
      <c r="H450" s="172"/>
      <c r="I450" s="173">
        <f>ROUND(E450*H450,2)</f>
        <v>0</v>
      </c>
      <c r="J450" s="172"/>
      <c r="K450" s="173">
        <f>ROUND(E450*J450,2)</f>
        <v>0</v>
      </c>
      <c r="L450" s="173">
        <v>21</v>
      </c>
      <c r="M450" s="173">
        <f>G450*(1+L450/100)</f>
        <v>0</v>
      </c>
      <c r="N450" s="173">
        <v>5.0000000000000002E-5</v>
      </c>
      <c r="O450" s="173">
        <f>ROUND(E450*N450,2)</f>
        <v>0.06</v>
      </c>
      <c r="P450" s="173">
        <v>0</v>
      </c>
      <c r="Q450" s="173">
        <f>ROUND(E450*P450,2)</f>
        <v>0</v>
      </c>
      <c r="R450" s="173" t="s">
        <v>781</v>
      </c>
      <c r="S450" s="173" t="s">
        <v>216</v>
      </c>
      <c r="T450" s="174" t="s">
        <v>217</v>
      </c>
      <c r="U450" s="159">
        <v>0.05</v>
      </c>
      <c r="V450" s="159">
        <f>ROUND(E450*U450,2)</f>
        <v>60.77</v>
      </c>
      <c r="W450" s="159"/>
      <c r="X450" s="159" t="s">
        <v>246</v>
      </c>
      <c r="Y450" s="149"/>
      <c r="Z450" s="149"/>
      <c r="AA450" s="149"/>
      <c r="AB450" s="149"/>
      <c r="AC450" s="149"/>
      <c r="AD450" s="149"/>
      <c r="AE450" s="149"/>
      <c r="AF450" s="149"/>
      <c r="AG450" s="149" t="s">
        <v>247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5">
      <c r="A451" s="156"/>
      <c r="B451" s="157"/>
      <c r="C451" s="191" t="s">
        <v>816</v>
      </c>
      <c r="D451" s="182"/>
      <c r="E451" s="183">
        <v>843.15</v>
      </c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49"/>
      <c r="Z451" s="149"/>
      <c r="AA451" s="149"/>
      <c r="AB451" s="149"/>
      <c r="AC451" s="149"/>
      <c r="AD451" s="149"/>
      <c r="AE451" s="149"/>
      <c r="AF451" s="149"/>
      <c r="AG451" s="149" t="s">
        <v>251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5">
      <c r="A452" s="156"/>
      <c r="B452" s="157"/>
      <c r="C452" s="191" t="s">
        <v>817</v>
      </c>
      <c r="D452" s="182"/>
      <c r="E452" s="183">
        <v>372.3</v>
      </c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49"/>
      <c r="Z452" s="149"/>
      <c r="AA452" s="149"/>
      <c r="AB452" s="149"/>
      <c r="AC452" s="149"/>
      <c r="AD452" s="149"/>
      <c r="AE452" s="149"/>
      <c r="AF452" s="149"/>
      <c r="AG452" s="149" t="s">
        <v>251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5">
      <c r="A453" s="168">
        <v>168</v>
      </c>
      <c r="B453" s="169" t="s">
        <v>818</v>
      </c>
      <c r="C453" s="178" t="s">
        <v>819</v>
      </c>
      <c r="D453" s="170" t="s">
        <v>336</v>
      </c>
      <c r="E453" s="171">
        <v>1</v>
      </c>
      <c r="F453" s="172"/>
      <c r="G453" s="173">
        <f>ROUND(E453*F453,2)</f>
        <v>0</v>
      </c>
      <c r="H453" s="172"/>
      <c r="I453" s="173">
        <f>ROUND(E453*H453,2)</f>
        <v>0</v>
      </c>
      <c r="J453" s="172"/>
      <c r="K453" s="173">
        <f>ROUND(E453*J453,2)</f>
        <v>0</v>
      </c>
      <c r="L453" s="173">
        <v>21</v>
      </c>
      <c r="M453" s="173">
        <f>G453*(1+L453/100)</f>
        <v>0</v>
      </c>
      <c r="N453" s="173">
        <v>0</v>
      </c>
      <c r="O453" s="173">
        <f>ROUND(E453*N453,2)</f>
        <v>0</v>
      </c>
      <c r="P453" s="173">
        <v>0</v>
      </c>
      <c r="Q453" s="173">
        <f>ROUND(E453*P453,2)</f>
        <v>0</v>
      </c>
      <c r="R453" s="173"/>
      <c r="S453" s="173" t="s">
        <v>820</v>
      </c>
      <c r="T453" s="174" t="s">
        <v>217</v>
      </c>
      <c r="U453" s="159">
        <v>0</v>
      </c>
      <c r="V453" s="159">
        <f>ROUND(E453*U453,2)</f>
        <v>0</v>
      </c>
      <c r="W453" s="159"/>
      <c r="X453" s="159" t="s">
        <v>246</v>
      </c>
      <c r="Y453" s="149"/>
      <c r="Z453" s="149"/>
      <c r="AA453" s="149"/>
      <c r="AB453" s="149"/>
      <c r="AC453" s="149"/>
      <c r="AD453" s="149"/>
      <c r="AE453" s="149"/>
      <c r="AF453" s="149"/>
      <c r="AG453" s="149" t="s">
        <v>247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5">
      <c r="A454" s="156"/>
      <c r="B454" s="157"/>
      <c r="C454" s="191" t="s">
        <v>821</v>
      </c>
      <c r="D454" s="182"/>
      <c r="E454" s="183">
        <v>1</v>
      </c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49"/>
      <c r="Z454" s="149"/>
      <c r="AA454" s="149"/>
      <c r="AB454" s="149"/>
      <c r="AC454" s="149"/>
      <c r="AD454" s="149"/>
      <c r="AE454" s="149"/>
      <c r="AF454" s="149"/>
      <c r="AG454" s="149" t="s">
        <v>251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5">
      <c r="A455" s="168">
        <v>169</v>
      </c>
      <c r="B455" s="169" t="s">
        <v>822</v>
      </c>
      <c r="C455" s="178" t="s">
        <v>823</v>
      </c>
      <c r="D455" s="170" t="s">
        <v>336</v>
      </c>
      <c r="E455" s="171">
        <v>1</v>
      </c>
      <c r="F455" s="172"/>
      <c r="G455" s="173">
        <f>ROUND(E455*F455,2)</f>
        <v>0</v>
      </c>
      <c r="H455" s="172"/>
      <c r="I455" s="173">
        <f>ROUND(E455*H455,2)</f>
        <v>0</v>
      </c>
      <c r="J455" s="172"/>
      <c r="K455" s="173">
        <f>ROUND(E455*J455,2)</f>
        <v>0</v>
      </c>
      <c r="L455" s="173">
        <v>21</v>
      </c>
      <c r="M455" s="173">
        <f>G455*(1+L455/100)</f>
        <v>0</v>
      </c>
      <c r="N455" s="173">
        <v>0</v>
      </c>
      <c r="O455" s="173">
        <f>ROUND(E455*N455,2)</f>
        <v>0</v>
      </c>
      <c r="P455" s="173">
        <v>0</v>
      </c>
      <c r="Q455" s="173">
        <f>ROUND(E455*P455,2)</f>
        <v>0</v>
      </c>
      <c r="R455" s="173"/>
      <c r="S455" s="173" t="s">
        <v>820</v>
      </c>
      <c r="T455" s="174" t="s">
        <v>217</v>
      </c>
      <c r="U455" s="159">
        <v>0</v>
      </c>
      <c r="V455" s="159">
        <f>ROUND(E455*U455,2)</f>
        <v>0</v>
      </c>
      <c r="W455" s="159"/>
      <c r="X455" s="159" t="s">
        <v>246</v>
      </c>
      <c r="Y455" s="149"/>
      <c r="Z455" s="149"/>
      <c r="AA455" s="149"/>
      <c r="AB455" s="149"/>
      <c r="AC455" s="149"/>
      <c r="AD455" s="149"/>
      <c r="AE455" s="149"/>
      <c r="AF455" s="149"/>
      <c r="AG455" s="149" t="s">
        <v>247</v>
      </c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5">
      <c r="A456" s="156"/>
      <c r="B456" s="157"/>
      <c r="C456" s="191" t="s">
        <v>824</v>
      </c>
      <c r="D456" s="182"/>
      <c r="E456" s="183">
        <v>1</v>
      </c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49"/>
      <c r="Z456" s="149"/>
      <c r="AA456" s="149"/>
      <c r="AB456" s="149"/>
      <c r="AC456" s="149"/>
      <c r="AD456" s="149"/>
      <c r="AE456" s="149"/>
      <c r="AF456" s="149"/>
      <c r="AG456" s="149" t="s">
        <v>251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5">
      <c r="A457" s="168">
        <v>170</v>
      </c>
      <c r="B457" s="169" t="s">
        <v>825</v>
      </c>
      <c r="C457" s="178" t="s">
        <v>826</v>
      </c>
      <c r="D457" s="170" t="s">
        <v>336</v>
      </c>
      <c r="E457" s="171">
        <v>1</v>
      </c>
      <c r="F457" s="172"/>
      <c r="G457" s="173">
        <f>ROUND(E457*F457,2)</f>
        <v>0</v>
      </c>
      <c r="H457" s="172"/>
      <c r="I457" s="173">
        <f>ROUND(E457*H457,2)</f>
        <v>0</v>
      </c>
      <c r="J457" s="172"/>
      <c r="K457" s="173">
        <f>ROUND(E457*J457,2)</f>
        <v>0</v>
      </c>
      <c r="L457" s="173">
        <v>21</v>
      </c>
      <c r="M457" s="173">
        <f>G457*(1+L457/100)</f>
        <v>0</v>
      </c>
      <c r="N457" s="173">
        <v>0</v>
      </c>
      <c r="O457" s="173">
        <f>ROUND(E457*N457,2)</f>
        <v>0</v>
      </c>
      <c r="P457" s="173">
        <v>0</v>
      </c>
      <c r="Q457" s="173">
        <f>ROUND(E457*P457,2)</f>
        <v>0</v>
      </c>
      <c r="R457" s="173"/>
      <c r="S457" s="173" t="s">
        <v>820</v>
      </c>
      <c r="T457" s="174" t="s">
        <v>217</v>
      </c>
      <c r="U457" s="159">
        <v>0</v>
      </c>
      <c r="V457" s="159">
        <f>ROUND(E457*U457,2)</f>
        <v>0</v>
      </c>
      <c r="W457" s="159"/>
      <c r="X457" s="159" t="s">
        <v>246</v>
      </c>
      <c r="Y457" s="149"/>
      <c r="Z457" s="149"/>
      <c r="AA457" s="149"/>
      <c r="AB457" s="149"/>
      <c r="AC457" s="149"/>
      <c r="AD457" s="149"/>
      <c r="AE457" s="149"/>
      <c r="AF457" s="149"/>
      <c r="AG457" s="149" t="s">
        <v>247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5">
      <c r="A458" s="156"/>
      <c r="B458" s="157"/>
      <c r="C458" s="191" t="s">
        <v>827</v>
      </c>
      <c r="D458" s="182"/>
      <c r="E458" s="183">
        <v>1</v>
      </c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49"/>
      <c r="Z458" s="149"/>
      <c r="AA458" s="149"/>
      <c r="AB458" s="149"/>
      <c r="AC458" s="149"/>
      <c r="AD458" s="149"/>
      <c r="AE458" s="149"/>
      <c r="AF458" s="149"/>
      <c r="AG458" s="149" t="s">
        <v>251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5">
      <c r="A459" s="168">
        <v>171</v>
      </c>
      <c r="B459" s="169" t="s">
        <v>828</v>
      </c>
      <c r="C459" s="178" t="s">
        <v>829</v>
      </c>
      <c r="D459" s="170" t="s">
        <v>272</v>
      </c>
      <c r="E459" s="171">
        <v>5.3099999999999996E-3</v>
      </c>
      <c r="F459" s="172"/>
      <c r="G459" s="173">
        <f>ROUND(E459*F459,2)</f>
        <v>0</v>
      </c>
      <c r="H459" s="172"/>
      <c r="I459" s="173">
        <f>ROUND(E459*H459,2)</f>
        <v>0</v>
      </c>
      <c r="J459" s="172"/>
      <c r="K459" s="173">
        <f>ROUND(E459*J459,2)</f>
        <v>0</v>
      </c>
      <c r="L459" s="173">
        <v>21</v>
      </c>
      <c r="M459" s="173">
        <f>G459*(1+L459/100)</f>
        <v>0</v>
      </c>
      <c r="N459" s="173">
        <v>1</v>
      </c>
      <c r="O459" s="173">
        <f>ROUND(E459*N459,2)</f>
        <v>0.01</v>
      </c>
      <c r="P459" s="173">
        <v>0</v>
      </c>
      <c r="Q459" s="173">
        <f>ROUND(E459*P459,2)</f>
        <v>0</v>
      </c>
      <c r="R459" s="173" t="s">
        <v>273</v>
      </c>
      <c r="S459" s="173" t="s">
        <v>216</v>
      </c>
      <c r="T459" s="174" t="s">
        <v>217</v>
      </c>
      <c r="U459" s="159">
        <v>0</v>
      </c>
      <c r="V459" s="159">
        <f>ROUND(E459*U459,2)</f>
        <v>0</v>
      </c>
      <c r="W459" s="159"/>
      <c r="X459" s="159" t="s">
        <v>274</v>
      </c>
      <c r="Y459" s="149"/>
      <c r="Z459" s="149"/>
      <c r="AA459" s="149"/>
      <c r="AB459" s="149"/>
      <c r="AC459" s="149"/>
      <c r="AD459" s="149"/>
      <c r="AE459" s="149"/>
      <c r="AF459" s="149"/>
      <c r="AG459" s="149" t="s">
        <v>275</v>
      </c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5">
      <c r="A460" s="156"/>
      <c r="B460" s="157"/>
      <c r="C460" s="191" t="s">
        <v>830</v>
      </c>
      <c r="D460" s="182"/>
      <c r="E460" s="183">
        <v>5.3099999999999996E-3</v>
      </c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49"/>
      <c r="Z460" s="149"/>
      <c r="AA460" s="149"/>
      <c r="AB460" s="149"/>
      <c r="AC460" s="149"/>
      <c r="AD460" s="149"/>
      <c r="AE460" s="149"/>
      <c r="AF460" s="149"/>
      <c r="AG460" s="149" t="s">
        <v>251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5">
      <c r="A461" s="168">
        <v>172</v>
      </c>
      <c r="B461" s="169" t="s">
        <v>454</v>
      </c>
      <c r="C461" s="178" t="s">
        <v>455</v>
      </c>
      <c r="D461" s="170" t="s">
        <v>272</v>
      </c>
      <c r="E461" s="171">
        <v>0.46892</v>
      </c>
      <c r="F461" s="172"/>
      <c r="G461" s="173">
        <f>ROUND(E461*F461,2)</f>
        <v>0</v>
      </c>
      <c r="H461" s="172"/>
      <c r="I461" s="173">
        <f>ROUND(E461*H461,2)</f>
        <v>0</v>
      </c>
      <c r="J461" s="172"/>
      <c r="K461" s="173">
        <f>ROUND(E461*J461,2)</f>
        <v>0</v>
      </c>
      <c r="L461" s="173">
        <v>21</v>
      </c>
      <c r="M461" s="173">
        <f>G461*(1+L461/100)</f>
        <v>0</v>
      </c>
      <c r="N461" s="173">
        <v>1</v>
      </c>
      <c r="O461" s="173">
        <f>ROUND(E461*N461,2)</f>
        <v>0.47</v>
      </c>
      <c r="P461" s="173">
        <v>0</v>
      </c>
      <c r="Q461" s="173">
        <f>ROUND(E461*P461,2)</f>
        <v>0</v>
      </c>
      <c r="R461" s="173" t="s">
        <v>273</v>
      </c>
      <c r="S461" s="173" t="s">
        <v>216</v>
      </c>
      <c r="T461" s="174" t="s">
        <v>217</v>
      </c>
      <c r="U461" s="159">
        <v>0</v>
      </c>
      <c r="V461" s="159">
        <f>ROUND(E461*U461,2)</f>
        <v>0</v>
      </c>
      <c r="W461" s="159"/>
      <c r="X461" s="159" t="s">
        <v>274</v>
      </c>
      <c r="Y461" s="149"/>
      <c r="Z461" s="149"/>
      <c r="AA461" s="149"/>
      <c r="AB461" s="149"/>
      <c r="AC461" s="149"/>
      <c r="AD461" s="149"/>
      <c r="AE461" s="149"/>
      <c r="AF461" s="149"/>
      <c r="AG461" s="149" t="s">
        <v>275</v>
      </c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5">
      <c r="A462" s="156"/>
      <c r="B462" s="157"/>
      <c r="C462" s="191" t="s">
        <v>831</v>
      </c>
      <c r="D462" s="182"/>
      <c r="E462" s="183">
        <v>0.34810999999999998</v>
      </c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49"/>
      <c r="Z462" s="149"/>
      <c r="AA462" s="149"/>
      <c r="AB462" s="149"/>
      <c r="AC462" s="149"/>
      <c r="AD462" s="149"/>
      <c r="AE462" s="149"/>
      <c r="AF462" s="149"/>
      <c r="AG462" s="149" t="s">
        <v>251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5">
      <c r="A463" s="156"/>
      <c r="B463" s="157"/>
      <c r="C463" s="191" t="s">
        <v>832</v>
      </c>
      <c r="D463" s="182"/>
      <c r="E463" s="183">
        <v>0.12081</v>
      </c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49"/>
      <c r="Z463" s="149"/>
      <c r="AA463" s="149"/>
      <c r="AB463" s="149"/>
      <c r="AC463" s="149"/>
      <c r="AD463" s="149"/>
      <c r="AE463" s="149"/>
      <c r="AF463" s="149"/>
      <c r="AG463" s="149" t="s">
        <v>251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5">
      <c r="A464" s="168">
        <v>173</v>
      </c>
      <c r="B464" s="169" t="s">
        <v>833</v>
      </c>
      <c r="C464" s="178" t="s">
        <v>834</v>
      </c>
      <c r="D464" s="170" t="s">
        <v>272</v>
      </c>
      <c r="E464" s="171">
        <v>0.58921999999999997</v>
      </c>
      <c r="F464" s="172"/>
      <c r="G464" s="173">
        <f>ROUND(E464*F464,2)</f>
        <v>0</v>
      </c>
      <c r="H464" s="172"/>
      <c r="I464" s="173">
        <f>ROUND(E464*H464,2)</f>
        <v>0</v>
      </c>
      <c r="J464" s="172"/>
      <c r="K464" s="173">
        <f>ROUND(E464*J464,2)</f>
        <v>0</v>
      </c>
      <c r="L464" s="173">
        <v>21</v>
      </c>
      <c r="M464" s="173">
        <f>G464*(1+L464/100)</f>
        <v>0</v>
      </c>
      <c r="N464" s="173">
        <v>1</v>
      </c>
      <c r="O464" s="173">
        <f>ROUND(E464*N464,2)</f>
        <v>0.59</v>
      </c>
      <c r="P464" s="173">
        <v>0</v>
      </c>
      <c r="Q464" s="173">
        <f>ROUND(E464*P464,2)</f>
        <v>0</v>
      </c>
      <c r="R464" s="173" t="s">
        <v>273</v>
      </c>
      <c r="S464" s="173" t="s">
        <v>216</v>
      </c>
      <c r="T464" s="174" t="s">
        <v>217</v>
      </c>
      <c r="U464" s="159">
        <v>0</v>
      </c>
      <c r="V464" s="159">
        <f>ROUND(E464*U464,2)</f>
        <v>0</v>
      </c>
      <c r="W464" s="159"/>
      <c r="X464" s="159" t="s">
        <v>274</v>
      </c>
      <c r="Y464" s="149"/>
      <c r="Z464" s="149"/>
      <c r="AA464" s="149"/>
      <c r="AB464" s="149"/>
      <c r="AC464" s="149"/>
      <c r="AD464" s="149"/>
      <c r="AE464" s="149"/>
      <c r="AF464" s="149"/>
      <c r="AG464" s="149" t="s">
        <v>275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5">
      <c r="A465" s="156"/>
      <c r="B465" s="157"/>
      <c r="C465" s="191" t="s">
        <v>835</v>
      </c>
      <c r="D465" s="182"/>
      <c r="E465" s="183">
        <v>0.58921999999999997</v>
      </c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49"/>
      <c r="Z465" s="149"/>
      <c r="AA465" s="149"/>
      <c r="AB465" s="149"/>
      <c r="AC465" s="149"/>
      <c r="AD465" s="149"/>
      <c r="AE465" s="149"/>
      <c r="AF465" s="149"/>
      <c r="AG465" s="149" t="s">
        <v>251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5">
      <c r="A466" s="168">
        <v>174</v>
      </c>
      <c r="B466" s="169" t="s">
        <v>836</v>
      </c>
      <c r="C466" s="178" t="s">
        <v>837</v>
      </c>
      <c r="D466" s="170" t="s">
        <v>272</v>
      </c>
      <c r="E466" s="171">
        <v>1.33E-3</v>
      </c>
      <c r="F466" s="172"/>
      <c r="G466" s="173">
        <f>ROUND(E466*F466,2)</f>
        <v>0</v>
      </c>
      <c r="H466" s="172"/>
      <c r="I466" s="173">
        <f>ROUND(E466*H466,2)</f>
        <v>0</v>
      </c>
      <c r="J466" s="172"/>
      <c r="K466" s="173">
        <f>ROUND(E466*J466,2)</f>
        <v>0</v>
      </c>
      <c r="L466" s="173">
        <v>21</v>
      </c>
      <c r="M466" s="173">
        <f>G466*(1+L466/100)</f>
        <v>0</v>
      </c>
      <c r="N466" s="173">
        <v>1</v>
      </c>
      <c r="O466" s="173">
        <f>ROUND(E466*N466,2)</f>
        <v>0</v>
      </c>
      <c r="P466" s="173">
        <v>0</v>
      </c>
      <c r="Q466" s="173">
        <f>ROUND(E466*P466,2)</f>
        <v>0</v>
      </c>
      <c r="R466" s="173" t="s">
        <v>273</v>
      </c>
      <c r="S466" s="173" t="s">
        <v>216</v>
      </c>
      <c r="T466" s="174" t="s">
        <v>217</v>
      </c>
      <c r="U466" s="159">
        <v>0</v>
      </c>
      <c r="V466" s="159">
        <f>ROUND(E466*U466,2)</f>
        <v>0</v>
      </c>
      <c r="W466" s="159"/>
      <c r="X466" s="159" t="s">
        <v>274</v>
      </c>
      <c r="Y466" s="149"/>
      <c r="Z466" s="149"/>
      <c r="AA466" s="149"/>
      <c r="AB466" s="149"/>
      <c r="AC466" s="149"/>
      <c r="AD466" s="149"/>
      <c r="AE466" s="149"/>
      <c r="AF466" s="149"/>
      <c r="AG466" s="149" t="s">
        <v>275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5">
      <c r="A467" s="156"/>
      <c r="B467" s="157"/>
      <c r="C467" s="191" t="s">
        <v>838</v>
      </c>
      <c r="D467" s="182"/>
      <c r="E467" s="183">
        <v>1.33E-3</v>
      </c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49"/>
      <c r="Z467" s="149"/>
      <c r="AA467" s="149"/>
      <c r="AB467" s="149"/>
      <c r="AC467" s="149"/>
      <c r="AD467" s="149"/>
      <c r="AE467" s="149"/>
      <c r="AF467" s="149"/>
      <c r="AG467" s="149" t="s">
        <v>251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5">
      <c r="A468" s="168">
        <v>175</v>
      </c>
      <c r="B468" s="169" t="s">
        <v>839</v>
      </c>
      <c r="C468" s="178" t="s">
        <v>840</v>
      </c>
      <c r="D468" s="170" t="s">
        <v>272</v>
      </c>
      <c r="E468" s="171">
        <v>1.73E-3</v>
      </c>
      <c r="F468" s="172"/>
      <c r="G468" s="173">
        <f>ROUND(E468*F468,2)</f>
        <v>0</v>
      </c>
      <c r="H468" s="172"/>
      <c r="I468" s="173">
        <f>ROUND(E468*H468,2)</f>
        <v>0</v>
      </c>
      <c r="J468" s="172"/>
      <c r="K468" s="173">
        <f>ROUND(E468*J468,2)</f>
        <v>0</v>
      </c>
      <c r="L468" s="173">
        <v>21</v>
      </c>
      <c r="M468" s="173">
        <f>G468*(1+L468/100)</f>
        <v>0</v>
      </c>
      <c r="N468" s="173">
        <v>1</v>
      </c>
      <c r="O468" s="173">
        <f>ROUND(E468*N468,2)</f>
        <v>0</v>
      </c>
      <c r="P468" s="173">
        <v>0</v>
      </c>
      <c r="Q468" s="173">
        <f>ROUND(E468*P468,2)</f>
        <v>0</v>
      </c>
      <c r="R468" s="173" t="s">
        <v>273</v>
      </c>
      <c r="S468" s="173" t="s">
        <v>216</v>
      </c>
      <c r="T468" s="174" t="s">
        <v>217</v>
      </c>
      <c r="U468" s="159">
        <v>0</v>
      </c>
      <c r="V468" s="159">
        <f>ROUND(E468*U468,2)</f>
        <v>0</v>
      </c>
      <c r="W468" s="159"/>
      <c r="X468" s="159" t="s">
        <v>274</v>
      </c>
      <c r="Y468" s="149"/>
      <c r="Z468" s="149"/>
      <c r="AA468" s="149"/>
      <c r="AB468" s="149"/>
      <c r="AC468" s="149"/>
      <c r="AD468" s="149"/>
      <c r="AE468" s="149"/>
      <c r="AF468" s="149"/>
      <c r="AG468" s="149" t="s">
        <v>275</v>
      </c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5">
      <c r="A469" s="156"/>
      <c r="B469" s="157"/>
      <c r="C469" s="191" t="s">
        <v>841</v>
      </c>
      <c r="D469" s="182"/>
      <c r="E469" s="183">
        <v>1.73E-3</v>
      </c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49"/>
      <c r="Z469" s="149"/>
      <c r="AA469" s="149"/>
      <c r="AB469" s="149"/>
      <c r="AC469" s="149"/>
      <c r="AD469" s="149"/>
      <c r="AE469" s="149"/>
      <c r="AF469" s="149"/>
      <c r="AG469" s="149" t="s">
        <v>251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ht="20.399999999999999" outlineLevel="1" x14ac:dyDescent="0.25">
      <c r="A470" s="168">
        <v>176</v>
      </c>
      <c r="B470" s="169" t="s">
        <v>842</v>
      </c>
      <c r="C470" s="178" t="s">
        <v>843</v>
      </c>
      <c r="D470" s="170" t="s">
        <v>284</v>
      </c>
      <c r="E470" s="171">
        <v>4.5599999999999996</v>
      </c>
      <c r="F470" s="172"/>
      <c r="G470" s="173">
        <f>ROUND(E470*F470,2)</f>
        <v>0</v>
      </c>
      <c r="H470" s="172"/>
      <c r="I470" s="173">
        <f>ROUND(E470*H470,2)</f>
        <v>0</v>
      </c>
      <c r="J470" s="172"/>
      <c r="K470" s="173">
        <f>ROUND(E470*J470,2)</f>
        <v>0</v>
      </c>
      <c r="L470" s="173">
        <v>21</v>
      </c>
      <c r="M470" s="173">
        <f>G470*(1+L470/100)</f>
        <v>0</v>
      </c>
      <c r="N470" s="173">
        <v>7.3600000000000002E-3</v>
      </c>
      <c r="O470" s="173">
        <f>ROUND(E470*N470,2)</f>
        <v>0.03</v>
      </c>
      <c r="P470" s="173">
        <v>0</v>
      </c>
      <c r="Q470" s="173">
        <f>ROUND(E470*P470,2)</f>
        <v>0</v>
      </c>
      <c r="R470" s="173" t="s">
        <v>273</v>
      </c>
      <c r="S470" s="173" t="s">
        <v>216</v>
      </c>
      <c r="T470" s="174" t="s">
        <v>217</v>
      </c>
      <c r="U470" s="159">
        <v>0</v>
      </c>
      <c r="V470" s="159">
        <f>ROUND(E470*U470,2)</f>
        <v>0</v>
      </c>
      <c r="W470" s="159"/>
      <c r="X470" s="159" t="s">
        <v>274</v>
      </c>
      <c r="Y470" s="149"/>
      <c r="Z470" s="149"/>
      <c r="AA470" s="149"/>
      <c r="AB470" s="149"/>
      <c r="AC470" s="149"/>
      <c r="AD470" s="149"/>
      <c r="AE470" s="149"/>
      <c r="AF470" s="149"/>
      <c r="AG470" s="149" t="s">
        <v>275</v>
      </c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5">
      <c r="A471" s="156"/>
      <c r="B471" s="157"/>
      <c r="C471" s="191" t="s">
        <v>844</v>
      </c>
      <c r="D471" s="182"/>
      <c r="E471" s="183">
        <v>4.5599999999999996</v>
      </c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49"/>
      <c r="Z471" s="149"/>
      <c r="AA471" s="149"/>
      <c r="AB471" s="149"/>
      <c r="AC471" s="149"/>
      <c r="AD471" s="149"/>
      <c r="AE471" s="149"/>
      <c r="AF471" s="149"/>
      <c r="AG471" s="149" t="s">
        <v>251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ht="20.399999999999999" outlineLevel="1" x14ac:dyDescent="0.25">
      <c r="A472" s="168">
        <v>177</v>
      </c>
      <c r="B472" s="169" t="s">
        <v>845</v>
      </c>
      <c r="C472" s="178" t="s">
        <v>846</v>
      </c>
      <c r="D472" s="170" t="s">
        <v>272</v>
      </c>
      <c r="E472" s="171">
        <v>6.9690000000000002E-2</v>
      </c>
      <c r="F472" s="172"/>
      <c r="G472" s="173">
        <f>ROUND(E472*F472,2)</f>
        <v>0</v>
      </c>
      <c r="H472" s="172"/>
      <c r="I472" s="173">
        <f>ROUND(E472*H472,2)</f>
        <v>0</v>
      </c>
      <c r="J472" s="172"/>
      <c r="K472" s="173">
        <f>ROUND(E472*J472,2)</f>
        <v>0</v>
      </c>
      <c r="L472" s="173">
        <v>21</v>
      </c>
      <c r="M472" s="173">
        <f>G472*(1+L472/100)</f>
        <v>0</v>
      </c>
      <c r="N472" s="173">
        <v>1</v>
      </c>
      <c r="O472" s="173">
        <f>ROUND(E472*N472,2)</f>
        <v>7.0000000000000007E-2</v>
      </c>
      <c r="P472" s="173">
        <v>0</v>
      </c>
      <c r="Q472" s="173">
        <f>ROUND(E472*P472,2)</f>
        <v>0</v>
      </c>
      <c r="R472" s="173" t="s">
        <v>273</v>
      </c>
      <c r="S472" s="173" t="s">
        <v>216</v>
      </c>
      <c r="T472" s="174" t="s">
        <v>217</v>
      </c>
      <c r="U472" s="159">
        <v>0</v>
      </c>
      <c r="V472" s="159">
        <f>ROUND(E472*U472,2)</f>
        <v>0</v>
      </c>
      <c r="W472" s="159"/>
      <c r="X472" s="159" t="s">
        <v>274</v>
      </c>
      <c r="Y472" s="149"/>
      <c r="Z472" s="149"/>
      <c r="AA472" s="149"/>
      <c r="AB472" s="149"/>
      <c r="AC472" s="149"/>
      <c r="AD472" s="149"/>
      <c r="AE472" s="149"/>
      <c r="AF472" s="149"/>
      <c r="AG472" s="149" t="s">
        <v>275</v>
      </c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5">
      <c r="A473" s="156"/>
      <c r="B473" s="157"/>
      <c r="C473" s="191" t="s">
        <v>847</v>
      </c>
      <c r="D473" s="182"/>
      <c r="E473" s="183">
        <v>6.9690000000000002E-2</v>
      </c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49"/>
      <c r="Z473" s="149"/>
      <c r="AA473" s="149"/>
      <c r="AB473" s="149"/>
      <c r="AC473" s="149"/>
      <c r="AD473" s="149"/>
      <c r="AE473" s="149"/>
      <c r="AF473" s="149"/>
      <c r="AG473" s="149" t="s">
        <v>251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5">
      <c r="A474" s="168">
        <v>178</v>
      </c>
      <c r="B474" s="169" t="s">
        <v>848</v>
      </c>
      <c r="C474" s="178" t="s">
        <v>849</v>
      </c>
      <c r="D474" s="170" t="s">
        <v>336</v>
      </c>
      <c r="E474" s="171">
        <v>4</v>
      </c>
      <c r="F474" s="172"/>
      <c r="G474" s="173">
        <f>ROUND(E474*F474,2)</f>
        <v>0</v>
      </c>
      <c r="H474" s="172"/>
      <c r="I474" s="173">
        <f>ROUND(E474*H474,2)</f>
        <v>0</v>
      </c>
      <c r="J474" s="172"/>
      <c r="K474" s="173">
        <f>ROUND(E474*J474,2)</f>
        <v>0</v>
      </c>
      <c r="L474" s="173">
        <v>21</v>
      </c>
      <c r="M474" s="173">
        <f>G474*(1+L474/100)</f>
        <v>0</v>
      </c>
      <c r="N474" s="173">
        <v>0</v>
      </c>
      <c r="O474" s="173">
        <f>ROUND(E474*N474,2)</f>
        <v>0</v>
      </c>
      <c r="P474" s="173">
        <v>0</v>
      </c>
      <c r="Q474" s="173">
        <f>ROUND(E474*P474,2)</f>
        <v>0</v>
      </c>
      <c r="R474" s="173" t="s">
        <v>273</v>
      </c>
      <c r="S474" s="173" t="s">
        <v>216</v>
      </c>
      <c r="T474" s="174" t="s">
        <v>217</v>
      </c>
      <c r="U474" s="159">
        <v>0</v>
      </c>
      <c r="V474" s="159">
        <f>ROUND(E474*U474,2)</f>
        <v>0</v>
      </c>
      <c r="W474" s="159"/>
      <c r="X474" s="159" t="s">
        <v>274</v>
      </c>
      <c r="Y474" s="149"/>
      <c r="Z474" s="149"/>
      <c r="AA474" s="149"/>
      <c r="AB474" s="149"/>
      <c r="AC474" s="149"/>
      <c r="AD474" s="149"/>
      <c r="AE474" s="149"/>
      <c r="AF474" s="149"/>
      <c r="AG474" s="149" t="s">
        <v>275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5">
      <c r="A475" s="156"/>
      <c r="B475" s="157"/>
      <c r="C475" s="191" t="s">
        <v>850</v>
      </c>
      <c r="D475" s="182"/>
      <c r="E475" s="183">
        <v>4</v>
      </c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49"/>
      <c r="Z475" s="149"/>
      <c r="AA475" s="149"/>
      <c r="AB475" s="149"/>
      <c r="AC475" s="149"/>
      <c r="AD475" s="149"/>
      <c r="AE475" s="149"/>
      <c r="AF475" s="149"/>
      <c r="AG475" s="149" t="s">
        <v>251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5">
      <c r="A476" s="168">
        <v>179</v>
      </c>
      <c r="B476" s="169" t="s">
        <v>851</v>
      </c>
      <c r="C476" s="178" t="s">
        <v>852</v>
      </c>
      <c r="D476" s="170" t="s">
        <v>336</v>
      </c>
      <c r="E476" s="171">
        <v>4</v>
      </c>
      <c r="F476" s="172"/>
      <c r="G476" s="173">
        <f>ROUND(E476*F476,2)</f>
        <v>0</v>
      </c>
      <c r="H476" s="172"/>
      <c r="I476" s="173">
        <f>ROUND(E476*H476,2)</f>
        <v>0</v>
      </c>
      <c r="J476" s="172"/>
      <c r="K476" s="173">
        <f>ROUND(E476*J476,2)</f>
        <v>0</v>
      </c>
      <c r="L476" s="173">
        <v>21</v>
      </c>
      <c r="M476" s="173">
        <f>G476*(1+L476/100)</f>
        <v>0</v>
      </c>
      <c r="N476" s="173">
        <v>0</v>
      </c>
      <c r="O476" s="173">
        <f>ROUND(E476*N476,2)</f>
        <v>0</v>
      </c>
      <c r="P476" s="173">
        <v>0</v>
      </c>
      <c r="Q476" s="173">
        <f>ROUND(E476*P476,2)</f>
        <v>0</v>
      </c>
      <c r="R476" s="173" t="s">
        <v>273</v>
      </c>
      <c r="S476" s="173" t="s">
        <v>216</v>
      </c>
      <c r="T476" s="174" t="s">
        <v>217</v>
      </c>
      <c r="U476" s="159">
        <v>0</v>
      </c>
      <c r="V476" s="159">
        <f>ROUND(E476*U476,2)</f>
        <v>0</v>
      </c>
      <c r="W476" s="159"/>
      <c r="X476" s="159" t="s">
        <v>274</v>
      </c>
      <c r="Y476" s="149"/>
      <c r="Z476" s="149"/>
      <c r="AA476" s="149"/>
      <c r="AB476" s="149"/>
      <c r="AC476" s="149"/>
      <c r="AD476" s="149"/>
      <c r="AE476" s="149"/>
      <c r="AF476" s="149"/>
      <c r="AG476" s="149" t="s">
        <v>275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5">
      <c r="A477" s="156"/>
      <c r="B477" s="157"/>
      <c r="C477" s="191" t="s">
        <v>850</v>
      </c>
      <c r="D477" s="182"/>
      <c r="E477" s="183">
        <v>4</v>
      </c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49"/>
      <c r="Z477" s="149"/>
      <c r="AA477" s="149"/>
      <c r="AB477" s="149"/>
      <c r="AC477" s="149"/>
      <c r="AD477" s="149"/>
      <c r="AE477" s="149"/>
      <c r="AF477" s="149"/>
      <c r="AG477" s="149" t="s">
        <v>251</v>
      </c>
      <c r="AH477" s="149">
        <v>0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ht="20.399999999999999" outlineLevel="1" x14ac:dyDescent="0.25">
      <c r="A478" s="168">
        <v>180</v>
      </c>
      <c r="B478" s="169" t="s">
        <v>853</v>
      </c>
      <c r="C478" s="178" t="s">
        <v>854</v>
      </c>
      <c r="D478" s="170" t="s">
        <v>336</v>
      </c>
      <c r="E478" s="171">
        <v>1</v>
      </c>
      <c r="F478" s="172"/>
      <c r="G478" s="173">
        <f>ROUND(E478*F478,2)</f>
        <v>0</v>
      </c>
      <c r="H478" s="172"/>
      <c r="I478" s="173">
        <f>ROUND(E478*H478,2)</f>
        <v>0</v>
      </c>
      <c r="J478" s="172"/>
      <c r="K478" s="173">
        <f>ROUND(E478*J478,2)</f>
        <v>0</v>
      </c>
      <c r="L478" s="173">
        <v>21</v>
      </c>
      <c r="M478" s="173">
        <f>G478*(1+L478/100)</f>
        <v>0</v>
      </c>
      <c r="N478" s="173">
        <v>0.21299999999999999</v>
      </c>
      <c r="O478" s="173">
        <f>ROUND(E478*N478,2)</f>
        <v>0.21</v>
      </c>
      <c r="P478" s="173">
        <v>0</v>
      </c>
      <c r="Q478" s="173">
        <f>ROUND(E478*P478,2)</f>
        <v>0</v>
      </c>
      <c r="R478" s="173" t="s">
        <v>273</v>
      </c>
      <c r="S478" s="173" t="s">
        <v>216</v>
      </c>
      <c r="T478" s="174" t="s">
        <v>217</v>
      </c>
      <c r="U478" s="159">
        <v>0</v>
      </c>
      <c r="V478" s="159">
        <f>ROUND(E478*U478,2)</f>
        <v>0</v>
      </c>
      <c r="W478" s="159"/>
      <c r="X478" s="159" t="s">
        <v>274</v>
      </c>
      <c r="Y478" s="149"/>
      <c r="Z478" s="149"/>
      <c r="AA478" s="149"/>
      <c r="AB478" s="149"/>
      <c r="AC478" s="149"/>
      <c r="AD478" s="149"/>
      <c r="AE478" s="149"/>
      <c r="AF478" s="149"/>
      <c r="AG478" s="149" t="s">
        <v>275</v>
      </c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5">
      <c r="A479" s="156"/>
      <c r="B479" s="157"/>
      <c r="C479" s="191" t="s">
        <v>855</v>
      </c>
      <c r="D479" s="182"/>
      <c r="E479" s="183">
        <v>1</v>
      </c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49"/>
      <c r="Z479" s="149"/>
      <c r="AA479" s="149"/>
      <c r="AB479" s="149"/>
      <c r="AC479" s="149"/>
      <c r="AD479" s="149"/>
      <c r="AE479" s="149"/>
      <c r="AF479" s="149"/>
      <c r="AG479" s="149" t="s">
        <v>251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ht="20.399999999999999" outlineLevel="1" x14ac:dyDescent="0.25">
      <c r="A480" s="168">
        <v>181</v>
      </c>
      <c r="B480" s="169" t="s">
        <v>856</v>
      </c>
      <c r="C480" s="178" t="s">
        <v>857</v>
      </c>
      <c r="D480" s="170" t="s">
        <v>336</v>
      </c>
      <c r="E480" s="171">
        <v>4</v>
      </c>
      <c r="F480" s="172"/>
      <c r="G480" s="173">
        <f>ROUND(E480*F480,2)</f>
        <v>0</v>
      </c>
      <c r="H480" s="172"/>
      <c r="I480" s="173">
        <f>ROUND(E480*H480,2)</f>
        <v>0</v>
      </c>
      <c r="J480" s="172"/>
      <c r="K480" s="173">
        <f>ROUND(E480*J480,2)</f>
        <v>0</v>
      </c>
      <c r="L480" s="173">
        <v>21</v>
      </c>
      <c r="M480" s="173">
        <f>G480*(1+L480/100)</f>
        <v>0</v>
      </c>
      <c r="N480" s="173">
        <v>1.89E-2</v>
      </c>
      <c r="O480" s="173">
        <f>ROUND(E480*N480,2)</f>
        <v>0.08</v>
      </c>
      <c r="P480" s="173">
        <v>0</v>
      </c>
      <c r="Q480" s="173">
        <f>ROUND(E480*P480,2)</f>
        <v>0</v>
      </c>
      <c r="R480" s="173" t="s">
        <v>273</v>
      </c>
      <c r="S480" s="173" t="s">
        <v>216</v>
      </c>
      <c r="T480" s="174" t="s">
        <v>217</v>
      </c>
      <c r="U480" s="159">
        <v>0</v>
      </c>
      <c r="V480" s="159">
        <f>ROUND(E480*U480,2)</f>
        <v>0</v>
      </c>
      <c r="W480" s="159"/>
      <c r="X480" s="159" t="s">
        <v>274</v>
      </c>
      <c r="Y480" s="149"/>
      <c r="Z480" s="149"/>
      <c r="AA480" s="149"/>
      <c r="AB480" s="149"/>
      <c r="AC480" s="149"/>
      <c r="AD480" s="149"/>
      <c r="AE480" s="149"/>
      <c r="AF480" s="149"/>
      <c r="AG480" s="149" t="s">
        <v>275</v>
      </c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5">
      <c r="A481" s="156"/>
      <c r="B481" s="157"/>
      <c r="C481" s="191" t="s">
        <v>858</v>
      </c>
      <c r="D481" s="182"/>
      <c r="E481" s="183">
        <v>4</v>
      </c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49"/>
      <c r="Z481" s="149"/>
      <c r="AA481" s="149"/>
      <c r="AB481" s="149"/>
      <c r="AC481" s="149"/>
      <c r="AD481" s="149"/>
      <c r="AE481" s="149"/>
      <c r="AF481" s="149"/>
      <c r="AG481" s="149" t="s">
        <v>251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5">
      <c r="A482" s="168">
        <v>182</v>
      </c>
      <c r="B482" s="169" t="s">
        <v>859</v>
      </c>
      <c r="C482" s="178" t="s">
        <v>860</v>
      </c>
      <c r="D482" s="170" t="s">
        <v>272</v>
      </c>
      <c r="E482" s="171">
        <v>1.58379</v>
      </c>
      <c r="F482" s="172"/>
      <c r="G482" s="173">
        <f>ROUND(E482*F482,2)</f>
        <v>0</v>
      </c>
      <c r="H482" s="172"/>
      <c r="I482" s="173">
        <f>ROUND(E482*H482,2)</f>
        <v>0</v>
      </c>
      <c r="J482" s="172"/>
      <c r="K482" s="173">
        <f>ROUND(E482*J482,2)</f>
        <v>0</v>
      </c>
      <c r="L482" s="173">
        <v>21</v>
      </c>
      <c r="M482" s="173">
        <f>G482*(1+L482/100)</f>
        <v>0</v>
      </c>
      <c r="N482" s="173">
        <v>0</v>
      </c>
      <c r="O482" s="173">
        <f>ROUND(E482*N482,2)</f>
        <v>0</v>
      </c>
      <c r="P482" s="173">
        <v>0</v>
      </c>
      <c r="Q482" s="173">
        <f>ROUND(E482*P482,2)</f>
        <v>0</v>
      </c>
      <c r="R482" s="173" t="s">
        <v>781</v>
      </c>
      <c r="S482" s="173" t="s">
        <v>216</v>
      </c>
      <c r="T482" s="174" t="s">
        <v>217</v>
      </c>
      <c r="U482" s="159">
        <v>3.0059999999999998</v>
      </c>
      <c r="V482" s="159">
        <f>ROUND(E482*U482,2)</f>
        <v>4.76</v>
      </c>
      <c r="W482" s="159"/>
      <c r="X482" s="159" t="s">
        <v>708</v>
      </c>
      <c r="Y482" s="149"/>
      <c r="Z482" s="149"/>
      <c r="AA482" s="149"/>
      <c r="AB482" s="149"/>
      <c r="AC482" s="149"/>
      <c r="AD482" s="149"/>
      <c r="AE482" s="149"/>
      <c r="AF482" s="149"/>
      <c r="AG482" s="149" t="s">
        <v>709</v>
      </c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5">
      <c r="A483" s="156"/>
      <c r="B483" s="157"/>
      <c r="C483" s="264" t="s">
        <v>747</v>
      </c>
      <c r="D483" s="265"/>
      <c r="E483" s="265"/>
      <c r="F483" s="265"/>
      <c r="G483" s="265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49"/>
      <c r="Z483" s="149"/>
      <c r="AA483" s="149"/>
      <c r="AB483" s="149"/>
      <c r="AC483" s="149"/>
      <c r="AD483" s="149"/>
      <c r="AE483" s="149"/>
      <c r="AF483" s="149"/>
      <c r="AG483" s="149" t="s">
        <v>249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x14ac:dyDescent="0.25">
      <c r="A484" s="162" t="s">
        <v>211</v>
      </c>
      <c r="B484" s="163" t="s">
        <v>153</v>
      </c>
      <c r="C484" s="177" t="s">
        <v>154</v>
      </c>
      <c r="D484" s="164"/>
      <c r="E484" s="165"/>
      <c r="F484" s="166"/>
      <c r="G484" s="166">
        <f>SUMIF(AG485:AG485,"&lt;&gt;NOR",G485:G485)</f>
        <v>0</v>
      </c>
      <c r="H484" s="166"/>
      <c r="I484" s="166">
        <f>SUM(I485:I485)</f>
        <v>0</v>
      </c>
      <c r="J484" s="166"/>
      <c r="K484" s="166">
        <f>SUM(K485:K485)</f>
        <v>0</v>
      </c>
      <c r="L484" s="166"/>
      <c r="M484" s="166">
        <f>SUM(M485:M485)</f>
        <v>0</v>
      </c>
      <c r="N484" s="166"/>
      <c r="O484" s="166">
        <f>SUM(O485:O485)</f>
        <v>0.06</v>
      </c>
      <c r="P484" s="166"/>
      <c r="Q484" s="166">
        <f>SUM(Q485:Q485)</f>
        <v>0</v>
      </c>
      <c r="R484" s="166"/>
      <c r="S484" s="166"/>
      <c r="T484" s="167"/>
      <c r="U484" s="161"/>
      <c r="V484" s="161">
        <f>SUM(V485:V485)</f>
        <v>31.6</v>
      </c>
      <c r="W484" s="161"/>
      <c r="X484" s="161"/>
      <c r="AG484" t="s">
        <v>212</v>
      </c>
    </row>
    <row r="485" spans="1:60" outlineLevel="1" x14ac:dyDescent="0.25">
      <c r="A485" s="184">
        <v>183</v>
      </c>
      <c r="B485" s="185" t="s">
        <v>861</v>
      </c>
      <c r="C485" s="192" t="s">
        <v>862</v>
      </c>
      <c r="D485" s="186" t="s">
        <v>284</v>
      </c>
      <c r="E485" s="187">
        <v>200</v>
      </c>
      <c r="F485" s="188"/>
      <c r="G485" s="189">
        <f>ROUND(E485*F485,2)</f>
        <v>0</v>
      </c>
      <c r="H485" s="188"/>
      <c r="I485" s="189">
        <f>ROUND(E485*H485,2)</f>
        <v>0</v>
      </c>
      <c r="J485" s="188"/>
      <c r="K485" s="189">
        <f>ROUND(E485*J485,2)</f>
        <v>0</v>
      </c>
      <c r="L485" s="189">
        <v>21</v>
      </c>
      <c r="M485" s="189">
        <f>G485*(1+L485/100)</f>
        <v>0</v>
      </c>
      <c r="N485" s="189">
        <v>2.9999999999999997E-4</v>
      </c>
      <c r="O485" s="189">
        <f>ROUND(E485*N485,2)</f>
        <v>0.06</v>
      </c>
      <c r="P485" s="189">
        <v>0</v>
      </c>
      <c r="Q485" s="189">
        <f>ROUND(E485*P485,2)</f>
        <v>0</v>
      </c>
      <c r="R485" s="189" t="s">
        <v>863</v>
      </c>
      <c r="S485" s="189" t="s">
        <v>216</v>
      </c>
      <c r="T485" s="190" t="s">
        <v>245</v>
      </c>
      <c r="U485" s="159">
        <v>0.158</v>
      </c>
      <c r="V485" s="159">
        <f>ROUND(E485*U485,2)</f>
        <v>31.6</v>
      </c>
      <c r="W485" s="159"/>
      <c r="X485" s="159" t="s">
        <v>246</v>
      </c>
      <c r="Y485" s="149"/>
      <c r="Z485" s="149"/>
      <c r="AA485" s="149"/>
      <c r="AB485" s="149"/>
      <c r="AC485" s="149"/>
      <c r="AD485" s="149"/>
      <c r="AE485" s="149"/>
      <c r="AF485" s="149"/>
      <c r="AG485" s="149" t="s">
        <v>247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x14ac:dyDescent="0.25">
      <c r="A486" s="162" t="s">
        <v>211</v>
      </c>
      <c r="B486" s="163" t="s">
        <v>155</v>
      </c>
      <c r="C486" s="177" t="s">
        <v>156</v>
      </c>
      <c r="D486" s="164"/>
      <c r="E486" s="165"/>
      <c r="F486" s="166"/>
      <c r="G486" s="166">
        <f>SUMIF(AG487:AG516,"&lt;&gt;NOR",G487:G516)</f>
        <v>0</v>
      </c>
      <c r="H486" s="166"/>
      <c r="I486" s="166">
        <f>SUM(I487:I516)</f>
        <v>0</v>
      </c>
      <c r="J486" s="166"/>
      <c r="K486" s="166">
        <f>SUM(K487:K516)</f>
        <v>0</v>
      </c>
      <c r="L486" s="166"/>
      <c r="M486" s="166">
        <f>SUM(M487:M516)</f>
        <v>0</v>
      </c>
      <c r="N486" s="166"/>
      <c r="O486" s="166">
        <f>SUM(O487:O516)</f>
        <v>0.12</v>
      </c>
      <c r="P486" s="166"/>
      <c r="Q486" s="166">
        <f>SUM(Q487:Q516)</f>
        <v>0</v>
      </c>
      <c r="R486" s="166"/>
      <c r="S486" s="166"/>
      <c r="T486" s="167"/>
      <c r="U486" s="161"/>
      <c r="V486" s="161">
        <f>SUM(V487:V516)</f>
        <v>101.93</v>
      </c>
      <c r="W486" s="161"/>
      <c r="X486" s="161"/>
      <c r="AG486" t="s">
        <v>212</v>
      </c>
    </row>
    <row r="487" spans="1:60" outlineLevel="1" x14ac:dyDescent="0.25">
      <c r="A487" s="168">
        <v>184</v>
      </c>
      <c r="B487" s="169" t="s">
        <v>864</v>
      </c>
      <c r="C487" s="178" t="s">
        <v>865</v>
      </c>
      <c r="D487" s="170" t="s">
        <v>284</v>
      </c>
      <c r="E487" s="171">
        <v>212.32499999999999</v>
      </c>
      <c r="F487" s="172"/>
      <c r="G487" s="173">
        <f>ROUND(E487*F487,2)</f>
        <v>0</v>
      </c>
      <c r="H487" s="172"/>
      <c r="I487" s="173">
        <f>ROUND(E487*H487,2)</f>
        <v>0</v>
      </c>
      <c r="J487" s="172"/>
      <c r="K487" s="173">
        <f>ROUND(E487*J487,2)</f>
        <v>0</v>
      </c>
      <c r="L487" s="173">
        <v>21</v>
      </c>
      <c r="M487" s="173">
        <f>G487*(1+L487/100)</f>
        <v>0</v>
      </c>
      <c r="N487" s="173">
        <v>4.2000000000000002E-4</v>
      </c>
      <c r="O487" s="173">
        <f>ROUND(E487*N487,2)</f>
        <v>0.09</v>
      </c>
      <c r="P487" s="173">
        <v>0</v>
      </c>
      <c r="Q487" s="173">
        <f>ROUND(E487*P487,2)</f>
        <v>0</v>
      </c>
      <c r="R487" s="173" t="s">
        <v>866</v>
      </c>
      <c r="S487" s="173" t="s">
        <v>216</v>
      </c>
      <c r="T487" s="174" t="s">
        <v>245</v>
      </c>
      <c r="U487" s="159">
        <v>0.28699999999999998</v>
      </c>
      <c r="V487" s="159">
        <f>ROUND(E487*U487,2)</f>
        <v>60.94</v>
      </c>
      <c r="W487" s="159"/>
      <c r="X487" s="159" t="s">
        <v>246</v>
      </c>
      <c r="Y487" s="149"/>
      <c r="Z487" s="149"/>
      <c r="AA487" s="149"/>
      <c r="AB487" s="149"/>
      <c r="AC487" s="149"/>
      <c r="AD487" s="149"/>
      <c r="AE487" s="149"/>
      <c r="AF487" s="149"/>
      <c r="AG487" s="149" t="s">
        <v>247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5">
      <c r="A488" s="156"/>
      <c r="B488" s="157"/>
      <c r="C488" s="255" t="s">
        <v>867</v>
      </c>
      <c r="D488" s="256"/>
      <c r="E488" s="256"/>
      <c r="F488" s="256"/>
      <c r="G488" s="256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49"/>
      <c r="Z488" s="149"/>
      <c r="AA488" s="149"/>
      <c r="AB488" s="149"/>
      <c r="AC488" s="149"/>
      <c r="AD488" s="149"/>
      <c r="AE488" s="149"/>
      <c r="AF488" s="149"/>
      <c r="AG488" s="149" t="s">
        <v>220</v>
      </c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5">
      <c r="A489" s="168">
        <v>185</v>
      </c>
      <c r="B489" s="169" t="s">
        <v>868</v>
      </c>
      <c r="C489" s="178" t="s">
        <v>869</v>
      </c>
      <c r="D489" s="170" t="s">
        <v>284</v>
      </c>
      <c r="E489" s="171">
        <v>19.534400000000002</v>
      </c>
      <c r="F489" s="172"/>
      <c r="G489" s="173">
        <f>ROUND(E489*F489,2)</f>
        <v>0</v>
      </c>
      <c r="H489" s="172"/>
      <c r="I489" s="173">
        <f>ROUND(E489*H489,2)</f>
        <v>0</v>
      </c>
      <c r="J489" s="172"/>
      <c r="K489" s="173">
        <f>ROUND(E489*J489,2)</f>
        <v>0</v>
      </c>
      <c r="L489" s="173">
        <v>21</v>
      </c>
      <c r="M489" s="173">
        <f>G489*(1+L489/100)</f>
        <v>0</v>
      </c>
      <c r="N489" s="173">
        <v>3.1E-4</v>
      </c>
      <c r="O489" s="173">
        <f>ROUND(E489*N489,2)</f>
        <v>0.01</v>
      </c>
      <c r="P489" s="173">
        <v>0</v>
      </c>
      <c r="Q489" s="173">
        <f>ROUND(E489*P489,2)</f>
        <v>0</v>
      </c>
      <c r="R489" s="173" t="s">
        <v>866</v>
      </c>
      <c r="S489" s="173" t="s">
        <v>216</v>
      </c>
      <c r="T489" s="174" t="s">
        <v>245</v>
      </c>
      <c r="U489" s="159">
        <v>0.40300000000000002</v>
      </c>
      <c r="V489" s="159">
        <f>ROUND(E489*U489,2)</f>
        <v>7.87</v>
      </c>
      <c r="W489" s="159"/>
      <c r="X489" s="159" t="s">
        <v>246</v>
      </c>
      <c r="Y489" s="149"/>
      <c r="Z489" s="149"/>
      <c r="AA489" s="149"/>
      <c r="AB489" s="149"/>
      <c r="AC489" s="149"/>
      <c r="AD489" s="149"/>
      <c r="AE489" s="149"/>
      <c r="AF489" s="149"/>
      <c r="AG489" s="149" t="s">
        <v>247</v>
      </c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5">
      <c r="A490" s="156"/>
      <c r="B490" s="157"/>
      <c r="C490" s="255" t="s">
        <v>867</v>
      </c>
      <c r="D490" s="256"/>
      <c r="E490" s="256"/>
      <c r="F490" s="256"/>
      <c r="G490" s="256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49"/>
      <c r="Z490" s="149"/>
      <c r="AA490" s="149"/>
      <c r="AB490" s="149"/>
      <c r="AC490" s="149"/>
      <c r="AD490" s="149"/>
      <c r="AE490" s="149"/>
      <c r="AF490" s="149"/>
      <c r="AG490" s="149" t="s">
        <v>220</v>
      </c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5">
      <c r="A491" s="156"/>
      <c r="B491" s="157"/>
      <c r="C491" s="191" t="s">
        <v>870</v>
      </c>
      <c r="D491" s="182"/>
      <c r="E491" s="183">
        <v>3.6543999999999999</v>
      </c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49"/>
      <c r="Z491" s="149"/>
      <c r="AA491" s="149"/>
      <c r="AB491" s="149"/>
      <c r="AC491" s="149"/>
      <c r="AD491" s="149"/>
      <c r="AE491" s="149"/>
      <c r="AF491" s="149"/>
      <c r="AG491" s="149" t="s">
        <v>251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5">
      <c r="A492" s="156"/>
      <c r="B492" s="157"/>
      <c r="C492" s="191" t="s">
        <v>871</v>
      </c>
      <c r="D492" s="182"/>
      <c r="E492" s="183">
        <v>15.88</v>
      </c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49"/>
      <c r="Z492" s="149"/>
      <c r="AA492" s="149"/>
      <c r="AB492" s="149"/>
      <c r="AC492" s="149"/>
      <c r="AD492" s="149"/>
      <c r="AE492" s="149"/>
      <c r="AF492" s="149"/>
      <c r="AG492" s="149" t="s">
        <v>251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5">
      <c r="A493" s="168">
        <v>186</v>
      </c>
      <c r="B493" s="169" t="s">
        <v>872</v>
      </c>
      <c r="C493" s="178" t="s">
        <v>873</v>
      </c>
      <c r="D493" s="170" t="s">
        <v>284</v>
      </c>
      <c r="E493" s="171">
        <v>212.32490000000001</v>
      </c>
      <c r="F493" s="172"/>
      <c r="G493" s="173">
        <f>ROUND(E493*F493,2)</f>
        <v>0</v>
      </c>
      <c r="H493" s="172"/>
      <c r="I493" s="173">
        <f>ROUND(E493*H493,2)</f>
        <v>0</v>
      </c>
      <c r="J493" s="172"/>
      <c r="K493" s="173">
        <f>ROUND(E493*J493,2)</f>
        <v>0</v>
      </c>
      <c r="L493" s="173">
        <v>21</v>
      </c>
      <c r="M493" s="173">
        <f>G493*(1+L493/100)</f>
        <v>0</v>
      </c>
      <c r="N493" s="173">
        <v>8.0000000000000007E-5</v>
      </c>
      <c r="O493" s="173">
        <f>ROUND(E493*N493,2)</f>
        <v>0.02</v>
      </c>
      <c r="P493" s="173">
        <v>0</v>
      </c>
      <c r="Q493" s="173">
        <f>ROUND(E493*P493,2)</f>
        <v>0</v>
      </c>
      <c r="R493" s="173" t="s">
        <v>866</v>
      </c>
      <c r="S493" s="173" t="s">
        <v>216</v>
      </c>
      <c r="T493" s="174" t="s">
        <v>245</v>
      </c>
      <c r="U493" s="159">
        <v>0.156</v>
      </c>
      <c r="V493" s="159">
        <f>ROUND(E493*U493,2)</f>
        <v>33.119999999999997</v>
      </c>
      <c r="W493" s="159"/>
      <c r="X493" s="159" t="s">
        <v>246</v>
      </c>
      <c r="Y493" s="149"/>
      <c r="Z493" s="149"/>
      <c r="AA493" s="149"/>
      <c r="AB493" s="149"/>
      <c r="AC493" s="149"/>
      <c r="AD493" s="149"/>
      <c r="AE493" s="149"/>
      <c r="AF493" s="149"/>
      <c r="AG493" s="149" t="s">
        <v>247</v>
      </c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5">
      <c r="A494" s="156"/>
      <c r="B494" s="157"/>
      <c r="C494" s="191" t="s">
        <v>874</v>
      </c>
      <c r="D494" s="182"/>
      <c r="E494" s="183">
        <v>23.16</v>
      </c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49"/>
      <c r="Z494" s="149"/>
      <c r="AA494" s="149"/>
      <c r="AB494" s="149"/>
      <c r="AC494" s="149"/>
      <c r="AD494" s="149"/>
      <c r="AE494" s="149"/>
      <c r="AF494" s="149"/>
      <c r="AG494" s="149" t="s">
        <v>251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5">
      <c r="A495" s="156"/>
      <c r="B495" s="157"/>
      <c r="C495" s="191" t="s">
        <v>875</v>
      </c>
      <c r="D495" s="182"/>
      <c r="E495" s="183">
        <v>39.15</v>
      </c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49"/>
      <c r="Z495" s="149"/>
      <c r="AA495" s="149"/>
      <c r="AB495" s="149"/>
      <c r="AC495" s="149"/>
      <c r="AD495" s="149"/>
      <c r="AE495" s="149"/>
      <c r="AF495" s="149"/>
      <c r="AG495" s="149" t="s">
        <v>251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5">
      <c r="A496" s="156"/>
      <c r="B496" s="157"/>
      <c r="C496" s="191" t="s">
        <v>876</v>
      </c>
      <c r="D496" s="182"/>
      <c r="E496" s="183">
        <v>1.9157999999999999</v>
      </c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49"/>
      <c r="Z496" s="149"/>
      <c r="AA496" s="149"/>
      <c r="AB496" s="149"/>
      <c r="AC496" s="149"/>
      <c r="AD496" s="149"/>
      <c r="AE496" s="149"/>
      <c r="AF496" s="149"/>
      <c r="AG496" s="149" t="s">
        <v>251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5">
      <c r="A497" s="156"/>
      <c r="B497" s="157"/>
      <c r="C497" s="191" t="s">
        <v>877</v>
      </c>
      <c r="D497" s="182"/>
      <c r="E497" s="183">
        <v>3.9824000000000002</v>
      </c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49"/>
      <c r="Z497" s="149"/>
      <c r="AA497" s="149"/>
      <c r="AB497" s="149"/>
      <c r="AC497" s="149"/>
      <c r="AD497" s="149"/>
      <c r="AE497" s="149"/>
      <c r="AF497" s="149"/>
      <c r="AG497" s="149" t="s">
        <v>251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5">
      <c r="A498" s="156"/>
      <c r="B498" s="157"/>
      <c r="C498" s="191" t="s">
        <v>878</v>
      </c>
      <c r="D498" s="182"/>
      <c r="E498" s="183">
        <v>46.98</v>
      </c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49"/>
      <c r="Z498" s="149"/>
      <c r="AA498" s="149"/>
      <c r="AB498" s="149"/>
      <c r="AC498" s="149"/>
      <c r="AD498" s="149"/>
      <c r="AE498" s="149"/>
      <c r="AF498" s="149"/>
      <c r="AG498" s="149" t="s">
        <v>251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5">
      <c r="A499" s="156"/>
      <c r="B499" s="157"/>
      <c r="C499" s="191" t="s">
        <v>879</v>
      </c>
      <c r="D499" s="182"/>
      <c r="E499" s="183">
        <v>7.12</v>
      </c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49"/>
      <c r="Z499" s="149"/>
      <c r="AA499" s="149"/>
      <c r="AB499" s="149"/>
      <c r="AC499" s="149"/>
      <c r="AD499" s="149"/>
      <c r="AE499" s="149"/>
      <c r="AF499" s="149"/>
      <c r="AG499" s="149" t="s">
        <v>251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5">
      <c r="A500" s="156"/>
      <c r="B500" s="157"/>
      <c r="C500" s="191" t="s">
        <v>880</v>
      </c>
      <c r="D500" s="182"/>
      <c r="E500" s="183">
        <v>3.4398</v>
      </c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49"/>
      <c r="Z500" s="149"/>
      <c r="AA500" s="149"/>
      <c r="AB500" s="149"/>
      <c r="AC500" s="149"/>
      <c r="AD500" s="149"/>
      <c r="AE500" s="149"/>
      <c r="AF500" s="149"/>
      <c r="AG500" s="149" t="s">
        <v>251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5">
      <c r="A501" s="156"/>
      <c r="B501" s="157"/>
      <c r="C501" s="191" t="s">
        <v>881</v>
      </c>
      <c r="D501" s="182"/>
      <c r="E501" s="183">
        <v>12.64</v>
      </c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49"/>
      <c r="Z501" s="149"/>
      <c r="AA501" s="149"/>
      <c r="AB501" s="149"/>
      <c r="AC501" s="149"/>
      <c r="AD501" s="149"/>
      <c r="AE501" s="149"/>
      <c r="AF501" s="149"/>
      <c r="AG501" s="149" t="s">
        <v>251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5">
      <c r="A502" s="156"/>
      <c r="B502" s="157"/>
      <c r="C502" s="191" t="s">
        <v>801</v>
      </c>
      <c r="D502" s="182"/>
      <c r="E502" s="183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49"/>
      <c r="Z502" s="149"/>
      <c r="AA502" s="149"/>
      <c r="AB502" s="149"/>
      <c r="AC502" s="149"/>
      <c r="AD502" s="149"/>
      <c r="AE502" s="149"/>
      <c r="AF502" s="149"/>
      <c r="AG502" s="149" t="s">
        <v>251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5">
      <c r="A503" s="156"/>
      <c r="B503" s="157"/>
      <c r="C503" s="191" t="s">
        <v>882</v>
      </c>
      <c r="D503" s="182"/>
      <c r="E503" s="183">
        <v>3.3984000000000001</v>
      </c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49"/>
      <c r="Z503" s="149"/>
      <c r="AA503" s="149"/>
      <c r="AB503" s="149"/>
      <c r="AC503" s="149"/>
      <c r="AD503" s="149"/>
      <c r="AE503" s="149"/>
      <c r="AF503" s="149"/>
      <c r="AG503" s="149" t="s">
        <v>251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5">
      <c r="A504" s="156"/>
      <c r="B504" s="157"/>
      <c r="C504" s="191" t="s">
        <v>883</v>
      </c>
      <c r="D504" s="182"/>
      <c r="E504" s="183">
        <v>0.17848</v>
      </c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49"/>
      <c r="Z504" s="149"/>
      <c r="AA504" s="149"/>
      <c r="AB504" s="149"/>
      <c r="AC504" s="149"/>
      <c r="AD504" s="149"/>
      <c r="AE504" s="149"/>
      <c r="AF504" s="149"/>
      <c r="AG504" s="149" t="s">
        <v>251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5">
      <c r="A505" s="156"/>
      <c r="B505" s="157"/>
      <c r="C505" s="191" t="s">
        <v>884</v>
      </c>
      <c r="D505" s="182"/>
      <c r="E505" s="183">
        <v>0.04</v>
      </c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49"/>
      <c r="Z505" s="149"/>
      <c r="AA505" s="149"/>
      <c r="AB505" s="149"/>
      <c r="AC505" s="149"/>
      <c r="AD505" s="149"/>
      <c r="AE505" s="149"/>
      <c r="AF505" s="149"/>
      <c r="AG505" s="149" t="s">
        <v>251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5">
      <c r="A506" s="156"/>
      <c r="B506" s="157"/>
      <c r="C506" s="191" t="s">
        <v>885</v>
      </c>
      <c r="D506" s="182"/>
      <c r="E506" s="183">
        <v>3.8399999999999997E-2</v>
      </c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49"/>
      <c r="Z506" s="149"/>
      <c r="AA506" s="149"/>
      <c r="AB506" s="149"/>
      <c r="AC506" s="149"/>
      <c r="AD506" s="149"/>
      <c r="AE506" s="149"/>
      <c r="AF506" s="149"/>
      <c r="AG506" s="149" t="s">
        <v>251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5">
      <c r="A507" s="156"/>
      <c r="B507" s="157"/>
      <c r="C507" s="191" t="s">
        <v>886</v>
      </c>
      <c r="D507" s="182"/>
      <c r="E507" s="183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49"/>
      <c r="Z507" s="149"/>
      <c r="AA507" s="149"/>
      <c r="AB507" s="149"/>
      <c r="AC507" s="149"/>
      <c r="AD507" s="149"/>
      <c r="AE507" s="149"/>
      <c r="AF507" s="149"/>
      <c r="AG507" s="149" t="s">
        <v>251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5">
      <c r="A508" s="156"/>
      <c r="B508" s="157"/>
      <c r="C508" s="191" t="s">
        <v>887</v>
      </c>
      <c r="D508" s="182"/>
      <c r="E508" s="183">
        <v>17.135999999999999</v>
      </c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49"/>
      <c r="Z508" s="149"/>
      <c r="AA508" s="149"/>
      <c r="AB508" s="149"/>
      <c r="AC508" s="149"/>
      <c r="AD508" s="149"/>
      <c r="AE508" s="149"/>
      <c r="AF508" s="149"/>
      <c r="AG508" s="149" t="s">
        <v>251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5">
      <c r="A509" s="156"/>
      <c r="B509" s="157"/>
      <c r="C509" s="191" t="s">
        <v>888</v>
      </c>
      <c r="D509" s="182"/>
      <c r="E509" s="183">
        <v>27.76</v>
      </c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49"/>
      <c r="Z509" s="149"/>
      <c r="AA509" s="149"/>
      <c r="AB509" s="149"/>
      <c r="AC509" s="149"/>
      <c r="AD509" s="149"/>
      <c r="AE509" s="149"/>
      <c r="AF509" s="149"/>
      <c r="AG509" s="149" t="s">
        <v>251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5">
      <c r="A510" s="156"/>
      <c r="B510" s="157"/>
      <c r="C510" s="191" t="s">
        <v>889</v>
      </c>
      <c r="D510" s="182"/>
      <c r="E510" s="183">
        <v>2.35406</v>
      </c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49"/>
      <c r="Z510" s="149"/>
      <c r="AA510" s="149"/>
      <c r="AB510" s="149"/>
      <c r="AC510" s="149"/>
      <c r="AD510" s="149"/>
      <c r="AE510" s="149"/>
      <c r="AF510" s="149"/>
      <c r="AG510" s="149" t="s">
        <v>251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5">
      <c r="A511" s="156"/>
      <c r="B511" s="157"/>
      <c r="C511" s="191" t="s">
        <v>890</v>
      </c>
      <c r="D511" s="182"/>
      <c r="E511" s="183">
        <v>6.048</v>
      </c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49"/>
      <c r="Z511" s="149"/>
      <c r="AA511" s="149"/>
      <c r="AB511" s="149"/>
      <c r="AC511" s="149"/>
      <c r="AD511" s="149"/>
      <c r="AE511" s="149"/>
      <c r="AF511" s="149"/>
      <c r="AG511" s="149" t="s">
        <v>251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5">
      <c r="A512" s="156"/>
      <c r="B512" s="157"/>
      <c r="C512" s="191" t="s">
        <v>891</v>
      </c>
      <c r="D512" s="182"/>
      <c r="E512" s="183">
        <v>1.9670000000000001</v>
      </c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49"/>
      <c r="Z512" s="149"/>
      <c r="AA512" s="149"/>
      <c r="AB512" s="149"/>
      <c r="AC512" s="149"/>
      <c r="AD512" s="149"/>
      <c r="AE512" s="149"/>
      <c r="AF512" s="149"/>
      <c r="AG512" s="149" t="s">
        <v>251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5">
      <c r="A513" s="156"/>
      <c r="B513" s="157"/>
      <c r="C513" s="191" t="s">
        <v>892</v>
      </c>
      <c r="D513" s="182"/>
      <c r="E513" s="183">
        <v>2.8</v>
      </c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49"/>
      <c r="Z513" s="149"/>
      <c r="AA513" s="149"/>
      <c r="AB513" s="149"/>
      <c r="AC513" s="149"/>
      <c r="AD513" s="149"/>
      <c r="AE513" s="149"/>
      <c r="AF513" s="149"/>
      <c r="AG513" s="149" t="s">
        <v>251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5">
      <c r="A514" s="156"/>
      <c r="B514" s="157"/>
      <c r="C514" s="191" t="s">
        <v>893</v>
      </c>
      <c r="D514" s="182"/>
      <c r="E514" s="183">
        <v>8.0421700000000005</v>
      </c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49"/>
      <c r="Z514" s="149"/>
      <c r="AA514" s="149"/>
      <c r="AB514" s="149"/>
      <c r="AC514" s="149"/>
      <c r="AD514" s="149"/>
      <c r="AE514" s="149"/>
      <c r="AF514" s="149"/>
      <c r="AG514" s="149" t="s">
        <v>251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1" x14ac:dyDescent="0.25">
      <c r="A515" s="156"/>
      <c r="B515" s="157"/>
      <c r="C515" s="191" t="s">
        <v>894</v>
      </c>
      <c r="D515" s="182"/>
      <c r="E515" s="183">
        <v>0.3024</v>
      </c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49"/>
      <c r="Z515" s="149"/>
      <c r="AA515" s="149"/>
      <c r="AB515" s="149"/>
      <c r="AC515" s="149"/>
      <c r="AD515" s="149"/>
      <c r="AE515" s="149"/>
      <c r="AF515" s="149"/>
      <c r="AG515" s="149" t="s">
        <v>251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5">
      <c r="A516" s="156"/>
      <c r="B516" s="157"/>
      <c r="C516" s="191" t="s">
        <v>895</v>
      </c>
      <c r="D516" s="182"/>
      <c r="E516" s="183">
        <v>3.8719999999999999</v>
      </c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49"/>
      <c r="Z516" s="149"/>
      <c r="AA516" s="149"/>
      <c r="AB516" s="149"/>
      <c r="AC516" s="149"/>
      <c r="AD516" s="149"/>
      <c r="AE516" s="149"/>
      <c r="AF516" s="149"/>
      <c r="AG516" s="149" t="s">
        <v>251</v>
      </c>
      <c r="AH516" s="149">
        <v>0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x14ac:dyDescent="0.25">
      <c r="A517" s="162" t="s">
        <v>211</v>
      </c>
      <c r="B517" s="163" t="s">
        <v>176</v>
      </c>
      <c r="C517" s="177" t="s">
        <v>177</v>
      </c>
      <c r="D517" s="164"/>
      <c r="E517" s="165"/>
      <c r="F517" s="166"/>
      <c r="G517" s="166">
        <f>SUMIF(AG518:AG548,"&lt;&gt;NOR",G518:G548)</f>
        <v>0</v>
      </c>
      <c r="H517" s="166"/>
      <c r="I517" s="166">
        <f>SUM(I518:I548)</f>
        <v>0</v>
      </c>
      <c r="J517" s="166"/>
      <c r="K517" s="166">
        <f>SUM(K518:K548)</f>
        <v>0</v>
      </c>
      <c r="L517" s="166"/>
      <c r="M517" s="166">
        <f>SUM(M518:M548)</f>
        <v>0</v>
      </c>
      <c r="N517" s="166"/>
      <c r="O517" s="166">
        <f>SUM(O518:O548)</f>
        <v>1.5300000000000002</v>
      </c>
      <c r="P517" s="166"/>
      <c r="Q517" s="166">
        <f>SUM(Q518:Q548)</f>
        <v>0</v>
      </c>
      <c r="R517" s="166"/>
      <c r="S517" s="166"/>
      <c r="T517" s="167"/>
      <c r="U517" s="161"/>
      <c r="V517" s="161">
        <f>SUM(V518:V548)</f>
        <v>30.42</v>
      </c>
      <c r="W517" s="161"/>
      <c r="X517" s="161"/>
      <c r="AG517" t="s">
        <v>212</v>
      </c>
    </row>
    <row r="518" spans="1:60" outlineLevel="1" x14ac:dyDescent="0.25">
      <c r="A518" s="168">
        <v>187</v>
      </c>
      <c r="B518" s="169" t="s">
        <v>896</v>
      </c>
      <c r="C518" s="178" t="s">
        <v>897</v>
      </c>
      <c r="D518" s="170" t="s">
        <v>790</v>
      </c>
      <c r="E518" s="171">
        <v>1392.6949</v>
      </c>
      <c r="F518" s="172"/>
      <c r="G518" s="173">
        <f>ROUND(E518*F518,2)</f>
        <v>0</v>
      </c>
      <c r="H518" s="172"/>
      <c r="I518" s="173">
        <f>ROUND(E518*H518,2)</f>
        <v>0</v>
      </c>
      <c r="J518" s="172"/>
      <c r="K518" s="173">
        <f>ROUND(E518*J518,2)</f>
        <v>0</v>
      </c>
      <c r="L518" s="173">
        <v>21</v>
      </c>
      <c r="M518" s="173">
        <f>G518*(1+L518/100)</f>
        <v>0</v>
      </c>
      <c r="N518" s="173">
        <v>0</v>
      </c>
      <c r="O518" s="173">
        <f>ROUND(E518*N518,2)</f>
        <v>0</v>
      </c>
      <c r="P518" s="173">
        <v>0</v>
      </c>
      <c r="Q518" s="173">
        <f>ROUND(E518*P518,2)</f>
        <v>0</v>
      </c>
      <c r="R518" s="173"/>
      <c r="S518" s="173" t="s">
        <v>216</v>
      </c>
      <c r="T518" s="174" t="s">
        <v>217</v>
      </c>
      <c r="U518" s="159">
        <v>2.1839999999999998E-2</v>
      </c>
      <c r="V518" s="159">
        <f>ROUND(E518*U518,2)</f>
        <v>30.42</v>
      </c>
      <c r="W518" s="159"/>
      <c r="X518" s="159" t="s">
        <v>246</v>
      </c>
      <c r="Y518" s="149"/>
      <c r="Z518" s="149"/>
      <c r="AA518" s="149"/>
      <c r="AB518" s="149"/>
      <c r="AC518" s="149"/>
      <c r="AD518" s="149"/>
      <c r="AE518" s="149"/>
      <c r="AF518" s="149"/>
      <c r="AG518" s="149" t="s">
        <v>247</v>
      </c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5">
      <c r="A519" s="156"/>
      <c r="B519" s="157"/>
      <c r="C519" s="191" t="s">
        <v>886</v>
      </c>
      <c r="D519" s="182"/>
      <c r="E519" s="183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49"/>
      <c r="Z519" s="149"/>
      <c r="AA519" s="149"/>
      <c r="AB519" s="149"/>
      <c r="AC519" s="149"/>
      <c r="AD519" s="149"/>
      <c r="AE519" s="149"/>
      <c r="AF519" s="149"/>
      <c r="AG519" s="149" t="s">
        <v>251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5">
      <c r="A520" s="156"/>
      <c r="B520" s="157"/>
      <c r="C520" s="191" t="s">
        <v>898</v>
      </c>
      <c r="D520" s="182"/>
      <c r="E520" s="183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49"/>
      <c r="Z520" s="149"/>
      <c r="AA520" s="149"/>
      <c r="AB520" s="149"/>
      <c r="AC520" s="149"/>
      <c r="AD520" s="149"/>
      <c r="AE520" s="149"/>
      <c r="AF520" s="149"/>
      <c r="AG520" s="149" t="s">
        <v>251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1" x14ac:dyDescent="0.25">
      <c r="A521" s="156"/>
      <c r="B521" s="157"/>
      <c r="C521" s="191" t="s">
        <v>899</v>
      </c>
      <c r="D521" s="182"/>
      <c r="E521" s="183">
        <v>391.68</v>
      </c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49"/>
      <c r="Z521" s="149"/>
      <c r="AA521" s="149"/>
      <c r="AB521" s="149"/>
      <c r="AC521" s="149"/>
      <c r="AD521" s="149"/>
      <c r="AE521" s="149"/>
      <c r="AF521" s="149"/>
      <c r="AG521" s="149" t="s">
        <v>251</v>
      </c>
      <c r="AH521" s="149">
        <v>0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5">
      <c r="A522" s="156"/>
      <c r="B522" s="157"/>
      <c r="C522" s="191" t="s">
        <v>900</v>
      </c>
      <c r="D522" s="182"/>
      <c r="E522" s="183">
        <v>523.27599999999995</v>
      </c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49"/>
      <c r="Z522" s="149"/>
      <c r="AA522" s="149"/>
      <c r="AB522" s="149"/>
      <c r="AC522" s="149"/>
      <c r="AD522" s="149"/>
      <c r="AE522" s="149"/>
      <c r="AF522" s="149"/>
      <c r="AG522" s="149" t="s">
        <v>251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5">
      <c r="A523" s="156"/>
      <c r="B523" s="157"/>
      <c r="C523" s="191" t="s">
        <v>901</v>
      </c>
      <c r="D523" s="182"/>
      <c r="E523" s="183">
        <v>62.489699999999999</v>
      </c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49"/>
      <c r="Z523" s="149"/>
      <c r="AA523" s="149"/>
      <c r="AB523" s="149"/>
      <c r="AC523" s="149"/>
      <c r="AD523" s="149"/>
      <c r="AE523" s="149"/>
      <c r="AF523" s="149"/>
      <c r="AG523" s="149" t="s">
        <v>251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5">
      <c r="A524" s="156"/>
      <c r="B524" s="157"/>
      <c r="C524" s="191" t="s">
        <v>902</v>
      </c>
      <c r="D524" s="182"/>
      <c r="E524" s="183">
        <v>199.08</v>
      </c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49"/>
      <c r="Z524" s="149"/>
      <c r="AA524" s="149"/>
      <c r="AB524" s="149"/>
      <c r="AC524" s="149"/>
      <c r="AD524" s="149"/>
      <c r="AE524" s="149"/>
      <c r="AF524" s="149"/>
      <c r="AG524" s="149" t="s">
        <v>251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5">
      <c r="A525" s="156"/>
      <c r="B525" s="157"/>
      <c r="C525" s="191" t="s">
        <v>903</v>
      </c>
      <c r="D525" s="182"/>
      <c r="E525" s="183">
        <v>51.048000000000002</v>
      </c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49"/>
      <c r="Z525" s="149"/>
      <c r="AA525" s="149"/>
      <c r="AB525" s="149"/>
      <c r="AC525" s="149"/>
      <c r="AD525" s="149"/>
      <c r="AE525" s="149"/>
      <c r="AF525" s="149"/>
      <c r="AG525" s="149" t="s">
        <v>251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5">
      <c r="A526" s="156"/>
      <c r="B526" s="157"/>
      <c r="C526" s="191" t="s">
        <v>904</v>
      </c>
      <c r="D526" s="182"/>
      <c r="E526" s="183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49"/>
      <c r="Z526" s="149"/>
      <c r="AA526" s="149"/>
      <c r="AB526" s="149"/>
      <c r="AC526" s="149"/>
      <c r="AD526" s="149"/>
      <c r="AE526" s="149"/>
      <c r="AF526" s="149"/>
      <c r="AG526" s="149" t="s">
        <v>251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5">
      <c r="A527" s="156"/>
      <c r="B527" s="157"/>
      <c r="C527" s="191" t="s">
        <v>905</v>
      </c>
      <c r="D527" s="182"/>
      <c r="E527" s="183">
        <v>94.08</v>
      </c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49"/>
      <c r="Z527" s="149"/>
      <c r="AA527" s="149"/>
      <c r="AB527" s="149"/>
      <c r="AC527" s="149"/>
      <c r="AD527" s="149"/>
      <c r="AE527" s="149"/>
      <c r="AF527" s="149"/>
      <c r="AG527" s="149" t="s">
        <v>251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5">
      <c r="A528" s="156"/>
      <c r="B528" s="157"/>
      <c r="C528" s="191" t="s">
        <v>906</v>
      </c>
      <c r="D528" s="182"/>
      <c r="E528" s="183">
        <v>20.82</v>
      </c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49"/>
      <c r="Z528" s="149"/>
      <c r="AA528" s="149"/>
      <c r="AB528" s="149"/>
      <c r="AC528" s="149"/>
      <c r="AD528" s="149"/>
      <c r="AE528" s="149"/>
      <c r="AF528" s="149"/>
      <c r="AG528" s="149" t="s">
        <v>251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5">
      <c r="A529" s="156"/>
      <c r="B529" s="157"/>
      <c r="C529" s="191" t="s">
        <v>907</v>
      </c>
      <c r="D529" s="182"/>
      <c r="E529" s="183">
        <v>7.9812000000000003</v>
      </c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49"/>
      <c r="Z529" s="149"/>
      <c r="AA529" s="149"/>
      <c r="AB529" s="149"/>
      <c r="AC529" s="149"/>
      <c r="AD529" s="149"/>
      <c r="AE529" s="149"/>
      <c r="AF529" s="149"/>
      <c r="AG529" s="149" t="s">
        <v>251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5">
      <c r="A530" s="156"/>
      <c r="B530" s="157"/>
      <c r="C530" s="191" t="s">
        <v>908</v>
      </c>
      <c r="D530" s="182"/>
      <c r="E530" s="183">
        <v>42.24</v>
      </c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49"/>
      <c r="Z530" s="149"/>
      <c r="AA530" s="149"/>
      <c r="AB530" s="149"/>
      <c r="AC530" s="149"/>
      <c r="AD530" s="149"/>
      <c r="AE530" s="149"/>
      <c r="AF530" s="149"/>
      <c r="AG530" s="149" t="s">
        <v>251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5">
      <c r="A531" s="168">
        <v>188</v>
      </c>
      <c r="B531" s="169" t="s">
        <v>909</v>
      </c>
      <c r="C531" s="178" t="s">
        <v>910</v>
      </c>
      <c r="D531" s="170" t="s">
        <v>272</v>
      </c>
      <c r="E531" s="171">
        <v>4.5620000000000001E-2</v>
      </c>
      <c r="F531" s="172"/>
      <c r="G531" s="173">
        <f>ROUND(E531*F531,2)</f>
        <v>0</v>
      </c>
      <c r="H531" s="172"/>
      <c r="I531" s="173">
        <f>ROUND(E531*H531,2)</f>
        <v>0</v>
      </c>
      <c r="J531" s="172"/>
      <c r="K531" s="173">
        <f>ROUND(E531*J531,2)</f>
        <v>0</v>
      </c>
      <c r="L531" s="173">
        <v>21</v>
      </c>
      <c r="M531" s="173">
        <f>G531*(1+L531/100)</f>
        <v>0</v>
      </c>
      <c r="N531" s="173">
        <v>1</v>
      </c>
      <c r="O531" s="173">
        <f>ROUND(E531*N531,2)</f>
        <v>0.05</v>
      </c>
      <c r="P531" s="173">
        <v>0</v>
      </c>
      <c r="Q531" s="173">
        <f>ROUND(E531*P531,2)</f>
        <v>0</v>
      </c>
      <c r="R531" s="173" t="s">
        <v>273</v>
      </c>
      <c r="S531" s="173" t="s">
        <v>216</v>
      </c>
      <c r="T531" s="174" t="s">
        <v>217</v>
      </c>
      <c r="U531" s="159">
        <v>0</v>
      </c>
      <c r="V531" s="159">
        <f>ROUND(E531*U531,2)</f>
        <v>0</v>
      </c>
      <c r="W531" s="159"/>
      <c r="X531" s="159" t="s">
        <v>274</v>
      </c>
      <c r="Y531" s="149"/>
      <c r="Z531" s="149"/>
      <c r="AA531" s="149"/>
      <c r="AB531" s="149"/>
      <c r="AC531" s="149"/>
      <c r="AD531" s="149"/>
      <c r="AE531" s="149"/>
      <c r="AF531" s="149"/>
      <c r="AG531" s="149" t="s">
        <v>275</v>
      </c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5">
      <c r="A532" s="156"/>
      <c r="B532" s="157"/>
      <c r="C532" s="191" t="s">
        <v>911</v>
      </c>
      <c r="D532" s="182"/>
      <c r="E532" s="183">
        <v>4.5620000000000001E-2</v>
      </c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49"/>
      <c r="Z532" s="149"/>
      <c r="AA532" s="149"/>
      <c r="AB532" s="149"/>
      <c r="AC532" s="149"/>
      <c r="AD532" s="149"/>
      <c r="AE532" s="149"/>
      <c r="AF532" s="149"/>
      <c r="AG532" s="149" t="s">
        <v>251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ht="20.399999999999999" outlineLevel="1" x14ac:dyDescent="0.25">
      <c r="A533" s="168">
        <v>189</v>
      </c>
      <c r="B533" s="169" t="s">
        <v>912</v>
      </c>
      <c r="C533" s="178" t="s">
        <v>913</v>
      </c>
      <c r="D533" s="170" t="s">
        <v>790</v>
      </c>
      <c r="E533" s="171">
        <v>565.13807999999995</v>
      </c>
      <c r="F533" s="172"/>
      <c r="G533" s="173">
        <f>ROUND(E533*F533,2)</f>
        <v>0</v>
      </c>
      <c r="H533" s="172"/>
      <c r="I533" s="173">
        <f>ROUND(E533*H533,2)</f>
        <v>0</v>
      </c>
      <c r="J533" s="172"/>
      <c r="K533" s="173">
        <f>ROUND(E533*J533,2)</f>
        <v>0</v>
      </c>
      <c r="L533" s="173">
        <v>21</v>
      </c>
      <c r="M533" s="173">
        <f>G533*(1+L533/100)</f>
        <v>0</v>
      </c>
      <c r="N533" s="173">
        <v>1E-3</v>
      </c>
      <c r="O533" s="173">
        <f>ROUND(E533*N533,2)</f>
        <v>0.56999999999999995</v>
      </c>
      <c r="P533" s="173">
        <v>0</v>
      </c>
      <c r="Q533" s="173">
        <f>ROUND(E533*P533,2)</f>
        <v>0</v>
      </c>
      <c r="R533" s="173" t="s">
        <v>273</v>
      </c>
      <c r="S533" s="173" t="s">
        <v>216</v>
      </c>
      <c r="T533" s="174" t="s">
        <v>217</v>
      </c>
      <c r="U533" s="159">
        <v>0</v>
      </c>
      <c r="V533" s="159">
        <f>ROUND(E533*U533,2)</f>
        <v>0</v>
      </c>
      <c r="W533" s="159"/>
      <c r="X533" s="159" t="s">
        <v>274</v>
      </c>
      <c r="Y533" s="149"/>
      <c r="Z533" s="149"/>
      <c r="AA533" s="149"/>
      <c r="AB533" s="149"/>
      <c r="AC533" s="149"/>
      <c r="AD533" s="149"/>
      <c r="AE533" s="149"/>
      <c r="AF533" s="149"/>
      <c r="AG533" s="149" t="s">
        <v>275</v>
      </c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5">
      <c r="A534" s="156"/>
      <c r="B534" s="157"/>
      <c r="C534" s="191" t="s">
        <v>914</v>
      </c>
      <c r="D534" s="182"/>
      <c r="E534" s="183">
        <v>565.13807999999995</v>
      </c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49"/>
      <c r="Z534" s="149"/>
      <c r="AA534" s="149"/>
      <c r="AB534" s="149"/>
      <c r="AC534" s="149"/>
      <c r="AD534" s="149"/>
      <c r="AE534" s="149"/>
      <c r="AF534" s="149"/>
      <c r="AG534" s="149" t="s">
        <v>251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ht="20.399999999999999" outlineLevel="1" x14ac:dyDescent="0.25">
      <c r="A535" s="168">
        <v>190</v>
      </c>
      <c r="B535" s="169" t="s">
        <v>915</v>
      </c>
      <c r="C535" s="178" t="s">
        <v>916</v>
      </c>
      <c r="D535" s="170" t="s">
        <v>272</v>
      </c>
      <c r="E535" s="171">
        <v>0.42301</v>
      </c>
      <c r="F535" s="172"/>
      <c r="G535" s="173">
        <f>ROUND(E535*F535,2)</f>
        <v>0</v>
      </c>
      <c r="H535" s="172"/>
      <c r="I535" s="173">
        <f>ROUND(E535*H535,2)</f>
        <v>0</v>
      </c>
      <c r="J535" s="172"/>
      <c r="K535" s="173">
        <f>ROUND(E535*J535,2)</f>
        <v>0</v>
      </c>
      <c r="L535" s="173">
        <v>21</v>
      </c>
      <c r="M535" s="173">
        <f>G535*(1+L535/100)</f>
        <v>0</v>
      </c>
      <c r="N535" s="173">
        <v>1</v>
      </c>
      <c r="O535" s="173">
        <f>ROUND(E535*N535,2)</f>
        <v>0.42</v>
      </c>
      <c r="P535" s="173">
        <v>0</v>
      </c>
      <c r="Q535" s="173">
        <f>ROUND(E535*P535,2)</f>
        <v>0</v>
      </c>
      <c r="R535" s="173" t="s">
        <v>273</v>
      </c>
      <c r="S535" s="173" t="s">
        <v>216</v>
      </c>
      <c r="T535" s="174" t="s">
        <v>217</v>
      </c>
      <c r="U535" s="159">
        <v>0</v>
      </c>
      <c r="V535" s="159">
        <f>ROUND(E535*U535,2)</f>
        <v>0</v>
      </c>
      <c r="W535" s="159"/>
      <c r="X535" s="159" t="s">
        <v>274</v>
      </c>
      <c r="Y535" s="149"/>
      <c r="Z535" s="149"/>
      <c r="AA535" s="149"/>
      <c r="AB535" s="149"/>
      <c r="AC535" s="149"/>
      <c r="AD535" s="149"/>
      <c r="AE535" s="149"/>
      <c r="AF535" s="149"/>
      <c r="AG535" s="149" t="s">
        <v>275</v>
      </c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5">
      <c r="A536" s="156"/>
      <c r="B536" s="157"/>
      <c r="C536" s="191" t="s">
        <v>917</v>
      </c>
      <c r="D536" s="182"/>
      <c r="E536" s="183">
        <v>0.42301</v>
      </c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49"/>
      <c r="Z536" s="149"/>
      <c r="AA536" s="149"/>
      <c r="AB536" s="149"/>
      <c r="AC536" s="149"/>
      <c r="AD536" s="149"/>
      <c r="AE536" s="149"/>
      <c r="AF536" s="149"/>
      <c r="AG536" s="149" t="s">
        <v>251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ht="20.399999999999999" outlineLevel="1" x14ac:dyDescent="0.25">
      <c r="A537" s="168">
        <v>191</v>
      </c>
      <c r="B537" s="169" t="s">
        <v>918</v>
      </c>
      <c r="C537" s="178" t="s">
        <v>919</v>
      </c>
      <c r="D537" s="170" t="s">
        <v>272</v>
      </c>
      <c r="E537" s="171">
        <v>8.6199999999999992E-3</v>
      </c>
      <c r="F537" s="172"/>
      <c r="G537" s="173">
        <f>ROUND(E537*F537,2)</f>
        <v>0</v>
      </c>
      <c r="H537" s="172"/>
      <c r="I537" s="173">
        <f>ROUND(E537*H537,2)</f>
        <v>0</v>
      </c>
      <c r="J537" s="172"/>
      <c r="K537" s="173">
        <f>ROUND(E537*J537,2)</f>
        <v>0</v>
      </c>
      <c r="L537" s="173">
        <v>21</v>
      </c>
      <c r="M537" s="173">
        <f>G537*(1+L537/100)</f>
        <v>0</v>
      </c>
      <c r="N537" s="173">
        <v>1</v>
      </c>
      <c r="O537" s="173">
        <f>ROUND(E537*N537,2)</f>
        <v>0.01</v>
      </c>
      <c r="P537" s="173">
        <v>0</v>
      </c>
      <c r="Q537" s="173">
        <f>ROUND(E537*P537,2)</f>
        <v>0</v>
      </c>
      <c r="R537" s="173" t="s">
        <v>273</v>
      </c>
      <c r="S537" s="173" t="s">
        <v>216</v>
      </c>
      <c r="T537" s="174" t="s">
        <v>217</v>
      </c>
      <c r="U537" s="159">
        <v>0</v>
      </c>
      <c r="V537" s="159">
        <f>ROUND(E537*U537,2)</f>
        <v>0</v>
      </c>
      <c r="W537" s="159"/>
      <c r="X537" s="159" t="s">
        <v>274</v>
      </c>
      <c r="Y537" s="149"/>
      <c r="Z537" s="149"/>
      <c r="AA537" s="149"/>
      <c r="AB537" s="149"/>
      <c r="AC537" s="149"/>
      <c r="AD537" s="149"/>
      <c r="AE537" s="149"/>
      <c r="AF537" s="149"/>
      <c r="AG537" s="149" t="s">
        <v>275</v>
      </c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5">
      <c r="A538" s="156"/>
      <c r="B538" s="157"/>
      <c r="C538" s="191" t="s">
        <v>920</v>
      </c>
      <c r="D538" s="182"/>
      <c r="E538" s="183">
        <v>8.6199999999999992E-3</v>
      </c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49"/>
      <c r="Z538" s="149"/>
      <c r="AA538" s="149"/>
      <c r="AB538" s="149"/>
      <c r="AC538" s="149"/>
      <c r="AD538" s="149"/>
      <c r="AE538" s="149"/>
      <c r="AF538" s="149"/>
      <c r="AG538" s="149" t="s">
        <v>251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5">
      <c r="A539" s="168">
        <v>192</v>
      </c>
      <c r="B539" s="169" t="s">
        <v>454</v>
      </c>
      <c r="C539" s="178" t="s">
        <v>455</v>
      </c>
      <c r="D539" s="170" t="s">
        <v>272</v>
      </c>
      <c r="E539" s="171">
        <v>0.21501000000000001</v>
      </c>
      <c r="F539" s="172"/>
      <c r="G539" s="173">
        <f>ROUND(E539*F539,2)</f>
        <v>0</v>
      </c>
      <c r="H539" s="172"/>
      <c r="I539" s="173">
        <f>ROUND(E539*H539,2)</f>
        <v>0</v>
      </c>
      <c r="J539" s="172"/>
      <c r="K539" s="173">
        <f>ROUND(E539*J539,2)</f>
        <v>0</v>
      </c>
      <c r="L539" s="173">
        <v>21</v>
      </c>
      <c r="M539" s="173">
        <f>G539*(1+L539/100)</f>
        <v>0</v>
      </c>
      <c r="N539" s="173">
        <v>1</v>
      </c>
      <c r="O539" s="173">
        <f>ROUND(E539*N539,2)</f>
        <v>0.22</v>
      </c>
      <c r="P539" s="173">
        <v>0</v>
      </c>
      <c r="Q539" s="173">
        <f>ROUND(E539*P539,2)</f>
        <v>0</v>
      </c>
      <c r="R539" s="173" t="s">
        <v>273</v>
      </c>
      <c r="S539" s="173" t="s">
        <v>216</v>
      </c>
      <c r="T539" s="174" t="s">
        <v>217</v>
      </c>
      <c r="U539" s="159">
        <v>0</v>
      </c>
      <c r="V539" s="159">
        <f>ROUND(E539*U539,2)</f>
        <v>0</v>
      </c>
      <c r="W539" s="159"/>
      <c r="X539" s="159" t="s">
        <v>274</v>
      </c>
      <c r="Y539" s="149"/>
      <c r="Z539" s="149"/>
      <c r="AA539" s="149"/>
      <c r="AB539" s="149"/>
      <c r="AC539" s="149"/>
      <c r="AD539" s="149"/>
      <c r="AE539" s="149"/>
      <c r="AF539" s="149"/>
      <c r="AG539" s="149" t="s">
        <v>275</v>
      </c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5">
      <c r="A540" s="156"/>
      <c r="B540" s="157"/>
      <c r="C540" s="191" t="s">
        <v>921</v>
      </c>
      <c r="D540" s="182"/>
      <c r="E540" s="183">
        <v>0.21501000000000001</v>
      </c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49"/>
      <c r="Z540" s="149"/>
      <c r="AA540" s="149"/>
      <c r="AB540" s="149"/>
      <c r="AC540" s="149"/>
      <c r="AD540" s="149"/>
      <c r="AE540" s="149"/>
      <c r="AF540" s="149"/>
      <c r="AG540" s="149" t="s">
        <v>251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5">
      <c r="A541" s="168">
        <v>193</v>
      </c>
      <c r="B541" s="169" t="s">
        <v>922</v>
      </c>
      <c r="C541" s="178" t="s">
        <v>923</v>
      </c>
      <c r="D541" s="170" t="s">
        <v>272</v>
      </c>
      <c r="E541" s="171">
        <v>5.5129999999999998E-2</v>
      </c>
      <c r="F541" s="172"/>
      <c r="G541" s="173">
        <f>ROUND(E541*F541,2)</f>
        <v>0</v>
      </c>
      <c r="H541" s="172"/>
      <c r="I541" s="173">
        <f>ROUND(E541*H541,2)</f>
        <v>0</v>
      </c>
      <c r="J541" s="172"/>
      <c r="K541" s="173">
        <f>ROUND(E541*J541,2)</f>
        <v>0</v>
      </c>
      <c r="L541" s="173">
        <v>21</v>
      </c>
      <c r="M541" s="173">
        <f>G541*(1+L541/100)</f>
        <v>0</v>
      </c>
      <c r="N541" s="173">
        <v>1</v>
      </c>
      <c r="O541" s="173">
        <f>ROUND(E541*N541,2)</f>
        <v>0.06</v>
      </c>
      <c r="P541" s="173">
        <v>0</v>
      </c>
      <c r="Q541" s="173">
        <f>ROUND(E541*P541,2)</f>
        <v>0</v>
      </c>
      <c r="R541" s="173" t="s">
        <v>273</v>
      </c>
      <c r="S541" s="173" t="s">
        <v>216</v>
      </c>
      <c r="T541" s="174" t="s">
        <v>217</v>
      </c>
      <c r="U541" s="159">
        <v>0</v>
      </c>
      <c r="V541" s="159">
        <f>ROUND(E541*U541,2)</f>
        <v>0</v>
      </c>
      <c r="W541" s="159"/>
      <c r="X541" s="159" t="s">
        <v>274</v>
      </c>
      <c r="Y541" s="149"/>
      <c r="Z541" s="149"/>
      <c r="AA541" s="149"/>
      <c r="AB541" s="149"/>
      <c r="AC541" s="149"/>
      <c r="AD541" s="149"/>
      <c r="AE541" s="149"/>
      <c r="AF541" s="149"/>
      <c r="AG541" s="149" t="s">
        <v>275</v>
      </c>
      <c r="AH541" s="149"/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5">
      <c r="A542" s="156"/>
      <c r="B542" s="157"/>
      <c r="C542" s="191" t="s">
        <v>924</v>
      </c>
      <c r="D542" s="182"/>
      <c r="E542" s="183">
        <v>5.5129999999999998E-2</v>
      </c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49"/>
      <c r="Z542" s="149"/>
      <c r="AA542" s="149"/>
      <c r="AB542" s="149"/>
      <c r="AC542" s="149"/>
      <c r="AD542" s="149"/>
      <c r="AE542" s="149"/>
      <c r="AF542" s="149"/>
      <c r="AG542" s="149" t="s">
        <v>251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ht="20.399999999999999" outlineLevel="1" x14ac:dyDescent="0.25">
      <c r="A543" s="168">
        <v>194</v>
      </c>
      <c r="B543" s="169" t="s">
        <v>925</v>
      </c>
      <c r="C543" s="178" t="s">
        <v>926</v>
      </c>
      <c r="D543" s="170" t="s">
        <v>312</v>
      </c>
      <c r="E543" s="171">
        <v>8.2080000000000002</v>
      </c>
      <c r="F543" s="172"/>
      <c r="G543" s="173">
        <f>ROUND(E543*F543,2)</f>
        <v>0</v>
      </c>
      <c r="H543" s="172"/>
      <c r="I543" s="173">
        <f>ROUND(E543*H543,2)</f>
        <v>0</v>
      </c>
      <c r="J543" s="172"/>
      <c r="K543" s="173">
        <f>ROUND(E543*J543,2)</f>
        <v>0</v>
      </c>
      <c r="L543" s="173">
        <v>21</v>
      </c>
      <c r="M543" s="173">
        <f>G543*(1+L543/100)</f>
        <v>0</v>
      </c>
      <c r="N543" s="173">
        <v>3.5400000000000002E-3</v>
      </c>
      <c r="O543" s="173">
        <f>ROUND(E543*N543,2)</f>
        <v>0.03</v>
      </c>
      <c r="P543" s="173">
        <v>0</v>
      </c>
      <c r="Q543" s="173">
        <f>ROUND(E543*P543,2)</f>
        <v>0</v>
      </c>
      <c r="R543" s="173" t="s">
        <v>273</v>
      </c>
      <c r="S543" s="173" t="s">
        <v>216</v>
      </c>
      <c r="T543" s="174" t="s">
        <v>217</v>
      </c>
      <c r="U543" s="159">
        <v>0</v>
      </c>
      <c r="V543" s="159">
        <f>ROUND(E543*U543,2)</f>
        <v>0</v>
      </c>
      <c r="W543" s="159"/>
      <c r="X543" s="159" t="s">
        <v>274</v>
      </c>
      <c r="Y543" s="149"/>
      <c r="Z543" s="149"/>
      <c r="AA543" s="149"/>
      <c r="AB543" s="149"/>
      <c r="AC543" s="149"/>
      <c r="AD543" s="149"/>
      <c r="AE543" s="149"/>
      <c r="AF543" s="149"/>
      <c r="AG543" s="149" t="s">
        <v>275</v>
      </c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5">
      <c r="A544" s="156"/>
      <c r="B544" s="157"/>
      <c r="C544" s="191" t="s">
        <v>927</v>
      </c>
      <c r="D544" s="182"/>
      <c r="E544" s="183">
        <v>8.2080000000000002</v>
      </c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49"/>
      <c r="Z544" s="149"/>
      <c r="AA544" s="149"/>
      <c r="AB544" s="149"/>
      <c r="AC544" s="149"/>
      <c r="AD544" s="149"/>
      <c r="AE544" s="149"/>
      <c r="AF544" s="149"/>
      <c r="AG544" s="149" t="s">
        <v>251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ht="20.399999999999999" outlineLevel="1" x14ac:dyDescent="0.25">
      <c r="A545" s="168">
        <v>195</v>
      </c>
      <c r="B545" s="169" t="s">
        <v>928</v>
      </c>
      <c r="C545" s="178" t="s">
        <v>929</v>
      </c>
      <c r="D545" s="170" t="s">
        <v>312</v>
      </c>
      <c r="E545" s="171">
        <v>7.9379999999999997</v>
      </c>
      <c r="F545" s="172"/>
      <c r="G545" s="173">
        <f>ROUND(E545*F545,2)</f>
        <v>0</v>
      </c>
      <c r="H545" s="172"/>
      <c r="I545" s="173">
        <f>ROUND(E545*H545,2)</f>
        <v>0</v>
      </c>
      <c r="J545" s="172"/>
      <c r="K545" s="173">
        <f>ROUND(E545*J545,2)</f>
        <v>0</v>
      </c>
      <c r="L545" s="173">
        <v>21</v>
      </c>
      <c r="M545" s="173">
        <f>G545*(1+L545/100)</f>
        <v>0</v>
      </c>
      <c r="N545" s="173">
        <v>8.7399999999999995E-3</v>
      </c>
      <c r="O545" s="173">
        <f>ROUND(E545*N545,2)</f>
        <v>7.0000000000000007E-2</v>
      </c>
      <c r="P545" s="173">
        <v>0</v>
      </c>
      <c r="Q545" s="173">
        <f>ROUND(E545*P545,2)</f>
        <v>0</v>
      </c>
      <c r="R545" s="173" t="s">
        <v>273</v>
      </c>
      <c r="S545" s="173" t="s">
        <v>216</v>
      </c>
      <c r="T545" s="174" t="s">
        <v>217</v>
      </c>
      <c r="U545" s="159">
        <v>0</v>
      </c>
      <c r="V545" s="159">
        <f>ROUND(E545*U545,2)</f>
        <v>0</v>
      </c>
      <c r="W545" s="159"/>
      <c r="X545" s="159" t="s">
        <v>274</v>
      </c>
      <c r="Y545" s="149"/>
      <c r="Z545" s="149"/>
      <c r="AA545" s="149"/>
      <c r="AB545" s="149"/>
      <c r="AC545" s="149"/>
      <c r="AD545" s="149"/>
      <c r="AE545" s="149"/>
      <c r="AF545" s="149"/>
      <c r="AG545" s="149" t="s">
        <v>275</v>
      </c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5">
      <c r="A546" s="156"/>
      <c r="B546" s="157"/>
      <c r="C546" s="191" t="s">
        <v>930</v>
      </c>
      <c r="D546" s="182"/>
      <c r="E546" s="183">
        <v>7.9379999999999997</v>
      </c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49"/>
      <c r="Z546" s="149"/>
      <c r="AA546" s="149"/>
      <c r="AB546" s="149"/>
      <c r="AC546" s="149"/>
      <c r="AD546" s="149"/>
      <c r="AE546" s="149"/>
      <c r="AF546" s="149"/>
      <c r="AG546" s="149" t="s">
        <v>251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ht="20.399999999999999" outlineLevel="1" x14ac:dyDescent="0.25">
      <c r="A547" s="168">
        <v>196</v>
      </c>
      <c r="B547" s="169" t="s">
        <v>931</v>
      </c>
      <c r="C547" s="178" t="s">
        <v>932</v>
      </c>
      <c r="D547" s="170" t="s">
        <v>272</v>
      </c>
      <c r="E547" s="171">
        <v>0.10161000000000001</v>
      </c>
      <c r="F547" s="172"/>
      <c r="G547" s="173">
        <f>ROUND(E547*F547,2)</f>
        <v>0</v>
      </c>
      <c r="H547" s="172"/>
      <c r="I547" s="173">
        <f>ROUND(E547*H547,2)</f>
        <v>0</v>
      </c>
      <c r="J547" s="172"/>
      <c r="K547" s="173">
        <f>ROUND(E547*J547,2)</f>
        <v>0</v>
      </c>
      <c r="L547" s="173">
        <v>21</v>
      </c>
      <c r="M547" s="173">
        <f>G547*(1+L547/100)</f>
        <v>0</v>
      </c>
      <c r="N547" s="173">
        <v>1</v>
      </c>
      <c r="O547" s="173">
        <f>ROUND(E547*N547,2)</f>
        <v>0.1</v>
      </c>
      <c r="P547" s="173">
        <v>0</v>
      </c>
      <c r="Q547" s="173">
        <f>ROUND(E547*P547,2)</f>
        <v>0</v>
      </c>
      <c r="R547" s="173" t="s">
        <v>273</v>
      </c>
      <c r="S547" s="173" t="s">
        <v>216</v>
      </c>
      <c r="T547" s="174" t="s">
        <v>217</v>
      </c>
      <c r="U547" s="159">
        <v>0</v>
      </c>
      <c r="V547" s="159">
        <f>ROUND(E547*U547,2)</f>
        <v>0</v>
      </c>
      <c r="W547" s="159"/>
      <c r="X547" s="159" t="s">
        <v>274</v>
      </c>
      <c r="Y547" s="149"/>
      <c r="Z547" s="149"/>
      <c r="AA547" s="149"/>
      <c r="AB547" s="149"/>
      <c r="AC547" s="149"/>
      <c r="AD547" s="149"/>
      <c r="AE547" s="149"/>
      <c r="AF547" s="149"/>
      <c r="AG547" s="149" t="s">
        <v>275</v>
      </c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5">
      <c r="A548" s="156"/>
      <c r="B548" s="157"/>
      <c r="C548" s="191" t="s">
        <v>933</v>
      </c>
      <c r="D548" s="182"/>
      <c r="E548" s="183">
        <v>0.10161000000000001</v>
      </c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49"/>
      <c r="Z548" s="149"/>
      <c r="AA548" s="149"/>
      <c r="AB548" s="149"/>
      <c r="AC548" s="149"/>
      <c r="AD548" s="149"/>
      <c r="AE548" s="149"/>
      <c r="AF548" s="149"/>
      <c r="AG548" s="149" t="s">
        <v>251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x14ac:dyDescent="0.25">
      <c r="A549" s="162" t="s">
        <v>211</v>
      </c>
      <c r="B549" s="163" t="s">
        <v>178</v>
      </c>
      <c r="C549" s="177" t="s">
        <v>179</v>
      </c>
      <c r="D549" s="164"/>
      <c r="E549" s="165"/>
      <c r="F549" s="166"/>
      <c r="G549" s="166">
        <f>SUMIF(AG550:AG555,"&lt;&gt;NOR",G550:G555)</f>
        <v>0</v>
      </c>
      <c r="H549" s="166"/>
      <c r="I549" s="166">
        <f>SUM(I550:I555)</f>
        <v>0</v>
      </c>
      <c r="J549" s="166"/>
      <c r="K549" s="166">
        <f>SUM(K550:K555)</f>
        <v>0</v>
      </c>
      <c r="L549" s="166"/>
      <c r="M549" s="166">
        <f>SUM(M550:M555)</f>
        <v>0</v>
      </c>
      <c r="N549" s="166"/>
      <c r="O549" s="166">
        <f>SUM(O550:O555)</f>
        <v>0</v>
      </c>
      <c r="P549" s="166"/>
      <c r="Q549" s="166">
        <f>SUM(Q550:Q555)</f>
        <v>0</v>
      </c>
      <c r="R549" s="166"/>
      <c r="S549" s="166"/>
      <c r="T549" s="167"/>
      <c r="U549" s="161"/>
      <c r="V549" s="161">
        <f>SUM(V550:V555)</f>
        <v>48.46</v>
      </c>
      <c r="W549" s="161"/>
      <c r="X549" s="161"/>
      <c r="AG549" t="s">
        <v>212</v>
      </c>
    </row>
    <row r="550" spans="1:60" outlineLevel="1" x14ac:dyDescent="0.25">
      <c r="A550" s="168">
        <v>197</v>
      </c>
      <c r="B550" s="169" t="s">
        <v>934</v>
      </c>
      <c r="C550" s="178" t="s">
        <v>935</v>
      </c>
      <c r="D550" s="170" t="s">
        <v>272</v>
      </c>
      <c r="E550" s="171">
        <v>31.53312</v>
      </c>
      <c r="F550" s="172"/>
      <c r="G550" s="173">
        <f>ROUND(E550*F550,2)</f>
        <v>0</v>
      </c>
      <c r="H550" s="172"/>
      <c r="I550" s="173">
        <f>ROUND(E550*H550,2)</f>
        <v>0</v>
      </c>
      <c r="J550" s="172"/>
      <c r="K550" s="173">
        <f>ROUND(E550*J550,2)</f>
        <v>0</v>
      </c>
      <c r="L550" s="173">
        <v>21</v>
      </c>
      <c r="M550" s="173">
        <f>G550*(1+L550/100)</f>
        <v>0</v>
      </c>
      <c r="N550" s="173">
        <v>0</v>
      </c>
      <c r="O550" s="173">
        <f>ROUND(E550*N550,2)</f>
        <v>0</v>
      </c>
      <c r="P550" s="173">
        <v>0</v>
      </c>
      <c r="Q550" s="173">
        <f>ROUND(E550*P550,2)</f>
        <v>0</v>
      </c>
      <c r="R550" s="173" t="s">
        <v>626</v>
      </c>
      <c r="S550" s="173" t="s">
        <v>216</v>
      </c>
      <c r="T550" s="174" t="s">
        <v>245</v>
      </c>
      <c r="U550" s="159">
        <v>0.49</v>
      </c>
      <c r="V550" s="159">
        <f>ROUND(E550*U550,2)</f>
        <v>15.45</v>
      </c>
      <c r="W550" s="159"/>
      <c r="X550" s="159" t="s">
        <v>936</v>
      </c>
      <c r="Y550" s="149"/>
      <c r="Z550" s="149"/>
      <c r="AA550" s="149"/>
      <c r="AB550" s="149"/>
      <c r="AC550" s="149"/>
      <c r="AD550" s="149"/>
      <c r="AE550" s="149"/>
      <c r="AF550" s="149"/>
      <c r="AG550" s="149" t="s">
        <v>937</v>
      </c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5">
      <c r="A551" s="156"/>
      <c r="B551" s="157"/>
      <c r="C551" s="255" t="s">
        <v>938</v>
      </c>
      <c r="D551" s="256"/>
      <c r="E551" s="256"/>
      <c r="F551" s="256"/>
      <c r="G551" s="256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49"/>
      <c r="Z551" s="149"/>
      <c r="AA551" s="149"/>
      <c r="AB551" s="149"/>
      <c r="AC551" s="149"/>
      <c r="AD551" s="149"/>
      <c r="AE551" s="149"/>
      <c r="AF551" s="149"/>
      <c r="AG551" s="149" t="s">
        <v>220</v>
      </c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5">
      <c r="A552" s="184">
        <v>198</v>
      </c>
      <c r="B552" s="185" t="s">
        <v>939</v>
      </c>
      <c r="C552" s="192" t="s">
        <v>940</v>
      </c>
      <c r="D552" s="186" t="s">
        <v>272</v>
      </c>
      <c r="E552" s="187">
        <v>346.86432000000002</v>
      </c>
      <c r="F552" s="188"/>
      <c r="G552" s="189">
        <f>ROUND(E552*F552,2)</f>
        <v>0</v>
      </c>
      <c r="H552" s="188"/>
      <c r="I552" s="189">
        <f>ROUND(E552*H552,2)</f>
        <v>0</v>
      </c>
      <c r="J552" s="188"/>
      <c r="K552" s="189">
        <f>ROUND(E552*J552,2)</f>
        <v>0</v>
      </c>
      <c r="L552" s="189">
        <v>21</v>
      </c>
      <c r="M552" s="189">
        <f>G552*(1+L552/100)</f>
        <v>0</v>
      </c>
      <c r="N552" s="189">
        <v>0</v>
      </c>
      <c r="O552" s="189">
        <f>ROUND(E552*N552,2)</f>
        <v>0</v>
      </c>
      <c r="P552" s="189">
        <v>0</v>
      </c>
      <c r="Q552" s="189">
        <f>ROUND(E552*P552,2)</f>
        <v>0</v>
      </c>
      <c r="R552" s="189" t="s">
        <v>626</v>
      </c>
      <c r="S552" s="189" t="s">
        <v>216</v>
      </c>
      <c r="T552" s="190" t="s">
        <v>245</v>
      </c>
      <c r="U552" s="159">
        <v>0</v>
      </c>
      <c r="V552" s="159">
        <f>ROUND(E552*U552,2)</f>
        <v>0</v>
      </c>
      <c r="W552" s="159"/>
      <c r="X552" s="159" t="s">
        <v>936</v>
      </c>
      <c r="Y552" s="149"/>
      <c r="Z552" s="149"/>
      <c r="AA552" s="149"/>
      <c r="AB552" s="149"/>
      <c r="AC552" s="149"/>
      <c r="AD552" s="149"/>
      <c r="AE552" s="149"/>
      <c r="AF552" s="149"/>
      <c r="AG552" s="149" t="s">
        <v>937</v>
      </c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5">
      <c r="A553" s="184">
        <v>199</v>
      </c>
      <c r="B553" s="185" t="s">
        <v>941</v>
      </c>
      <c r="C553" s="192" t="s">
        <v>942</v>
      </c>
      <c r="D553" s="186" t="s">
        <v>272</v>
      </c>
      <c r="E553" s="187">
        <v>31.53312</v>
      </c>
      <c r="F553" s="188"/>
      <c r="G553" s="189">
        <f>ROUND(E553*F553,2)</f>
        <v>0</v>
      </c>
      <c r="H553" s="188"/>
      <c r="I553" s="189">
        <f>ROUND(E553*H553,2)</f>
        <v>0</v>
      </c>
      <c r="J553" s="188"/>
      <c r="K553" s="189">
        <f>ROUND(E553*J553,2)</f>
        <v>0</v>
      </c>
      <c r="L553" s="189">
        <v>21</v>
      </c>
      <c r="M553" s="189">
        <f>G553*(1+L553/100)</f>
        <v>0</v>
      </c>
      <c r="N553" s="189">
        <v>0</v>
      </c>
      <c r="O553" s="189">
        <f>ROUND(E553*N553,2)</f>
        <v>0</v>
      </c>
      <c r="P553" s="189">
        <v>0</v>
      </c>
      <c r="Q553" s="189">
        <f>ROUND(E553*P553,2)</f>
        <v>0</v>
      </c>
      <c r="R553" s="189" t="s">
        <v>626</v>
      </c>
      <c r="S553" s="189" t="s">
        <v>216</v>
      </c>
      <c r="T553" s="190" t="s">
        <v>245</v>
      </c>
      <c r="U553" s="159">
        <v>0.94199999999999995</v>
      </c>
      <c r="V553" s="159">
        <f>ROUND(E553*U553,2)</f>
        <v>29.7</v>
      </c>
      <c r="W553" s="159"/>
      <c r="X553" s="159" t="s">
        <v>936</v>
      </c>
      <c r="Y553" s="149"/>
      <c r="Z553" s="149"/>
      <c r="AA553" s="149"/>
      <c r="AB553" s="149"/>
      <c r="AC553" s="149"/>
      <c r="AD553" s="149"/>
      <c r="AE553" s="149"/>
      <c r="AF553" s="149"/>
      <c r="AG553" s="149" t="s">
        <v>937</v>
      </c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5">
      <c r="A554" s="184">
        <v>200</v>
      </c>
      <c r="B554" s="185" t="s">
        <v>943</v>
      </c>
      <c r="C554" s="192" t="s">
        <v>944</v>
      </c>
      <c r="D554" s="186" t="s">
        <v>272</v>
      </c>
      <c r="E554" s="187">
        <v>31.53312</v>
      </c>
      <c r="F554" s="188"/>
      <c r="G554" s="189">
        <f>ROUND(E554*F554,2)</f>
        <v>0</v>
      </c>
      <c r="H554" s="188"/>
      <c r="I554" s="189">
        <f>ROUND(E554*H554,2)</f>
        <v>0</v>
      </c>
      <c r="J554" s="188"/>
      <c r="K554" s="189">
        <f>ROUND(E554*J554,2)</f>
        <v>0</v>
      </c>
      <c r="L554" s="189">
        <v>21</v>
      </c>
      <c r="M554" s="189">
        <f>G554*(1+L554/100)</f>
        <v>0</v>
      </c>
      <c r="N554" s="189">
        <v>0</v>
      </c>
      <c r="O554" s="189">
        <f>ROUND(E554*N554,2)</f>
        <v>0</v>
      </c>
      <c r="P554" s="189">
        <v>0</v>
      </c>
      <c r="Q554" s="189">
        <f>ROUND(E554*P554,2)</f>
        <v>0</v>
      </c>
      <c r="R554" s="189" t="s">
        <v>626</v>
      </c>
      <c r="S554" s="189" t="s">
        <v>216</v>
      </c>
      <c r="T554" s="190" t="s">
        <v>245</v>
      </c>
      <c r="U554" s="159">
        <v>0.105</v>
      </c>
      <c r="V554" s="159">
        <f>ROUND(E554*U554,2)</f>
        <v>3.31</v>
      </c>
      <c r="W554" s="159"/>
      <c r="X554" s="159" t="s">
        <v>936</v>
      </c>
      <c r="Y554" s="149"/>
      <c r="Z554" s="149"/>
      <c r="AA554" s="149"/>
      <c r="AB554" s="149"/>
      <c r="AC554" s="149"/>
      <c r="AD554" s="149"/>
      <c r="AE554" s="149"/>
      <c r="AF554" s="149"/>
      <c r="AG554" s="149" t="s">
        <v>937</v>
      </c>
      <c r="AH554" s="149"/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5">
      <c r="A555" s="168">
        <v>201</v>
      </c>
      <c r="B555" s="169" t="s">
        <v>945</v>
      </c>
      <c r="C555" s="178" t="s">
        <v>946</v>
      </c>
      <c r="D555" s="170" t="s">
        <v>272</v>
      </c>
      <c r="E555" s="171">
        <v>31.53312</v>
      </c>
      <c r="F555" s="172"/>
      <c r="G555" s="173">
        <f>ROUND(E555*F555,2)</f>
        <v>0</v>
      </c>
      <c r="H555" s="172"/>
      <c r="I555" s="173">
        <f>ROUND(E555*H555,2)</f>
        <v>0</v>
      </c>
      <c r="J555" s="172"/>
      <c r="K555" s="173">
        <f>ROUND(E555*J555,2)</f>
        <v>0</v>
      </c>
      <c r="L555" s="173">
        <v>21</v>
      </c>
      <c r="M555" s="173">
        <f>G555*(1+L555/100)</f>
        <v>0</v>
      </c>
      <c r="N555" s="173">
        <v>0</v>
      </c>
      <c r="O555" s="173">
        <f>ROUND(E555*N555,2)</f>
        <v>0</v>
      </c>
      <c r="P555" s="173">
        <v>0</v>
      </c>
      <c r="Q555" s="173">
        <f>ROUND(E555*P555,2)</f>
        <v>0</v>
      </c>
      <c r="R555" s="173" t="s">
        <v>626</v>
      </c>
      <c r="S555" s="173" t="s">
        <v>216</v>
      </c>
      <c r="T555" s="174" t="s">
        <v>245</v>
      </c>
      <c r="U555" s="159">
        <v>0</v>
      </c>
      <c r="V555" s="159">
        <f>ROUND(E555*U555,2)</f>
        <v>0</v>
      </c>
      <c r="W555" s="159"/>
      <c r="X555" s="159" t="s">
        <v>936</v>
      </c>
      <c r="Y555" s="149"/>
      <c r="Z555" s="149"/>
      <c r="AA555" s="149"/>
      <c r="AB555" s="149"/>
      <c r="AC555" s="149"/>
      <c r="AD555" s="149"/>
      <c r="AE555" s="149"/>
      <c r="AF555" s="149"/>
      <c r="AG555" s="149" t="s">
        <v>937</v>
      </c>
      <c r="AH555" s="149"/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x14ac:dyDescent="0.25">
      <c r="A556" s="3"/>
      <c r="B556" s="4"/>
      <c r="C556" s="179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AE556">
        <v>15</v>
      </c>
      <c r="AF556">
        <v>21</v>
      </c>
      <c r="AG556" t="s">
        <v>198</v>
      </c>
    </row>
    <row r="557" spans="1:60" x14ac:dyDescent="0.25">
      <c r="A557" s="152"/>
      <c r="B557" s="153" t="s">
        <v>29</v>
      </c>
      <c r="C557" s="180"/>
      <c r="D557" s="154"/>
      <c r="E557" s="155"/>
      <c r="F557" s="155"/>
      <c r="G557" s="176">
        <f>G8+G26+G54+G106+G168+G174+G199+G212+G271+G282+G294+G307+G371+G375+G378+G391+G397+G403+G425+G484+G486+G517+G549</f>
        <v>0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AE557">
        <f>SUMIF(L7:L555,AE556,G7:G555)</f>
        <v>0</v>
      </c>
      <c r="AF557">
        <f>SUMIF(L7:L555,AF556,G7:G555)</f>
        <v>0</v>
      </c>
      <c r="AG557" t="s">
        <v>238</v>
      </c>
    </row>
    <row r="558" spans="1:60" x14ac:dyDescent="0.25">
      <c r="C558" s="181"/>
      <c r="D558" s="10"/>
      <c r="AG558" t="s">
        <v>239</v>
      </c>
    </row>
    <row r="559" spans="1:60" x14ac:dyDescent="0.25">
      <c r="D559" s="10"/>
    </row>
    <row r="560" spans="1:60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Kr5iBnfOwQ835Rdg882vaSS+BBTon7Hk87Gm0ejIOQ0BfCczYfijhOWXnGkbX4BjSTtLAhjikQj4TSAEWB7zw==" saltValue="nbGqkADFLmnz+jLoTnFoYw==" spinCount="100000" sheet="1"/>
  <mergeCells count="105">
    <mergeCell ref="C16:G16"/>
    <mergeCell ref="C18:G18"/>
    <mergeCell ref="C21:G21"/>
    <mergeCell ref="C31:G31"/>
    <mergeCell ref="C34:G34"/>
    <mergeCell ref="C37:G37"/>
    <mergeCell ref="A1:G1"/>
    <mergeCell ref="C2:G2"/>
    <mergeCell ref="C3:G3"/>
    <mergeCell ref="C4:G4"/>
    <mergeCell ref="C10:G10"/>
    <mergeCell ref="C14:G14"/>
    <mergeCell ref="C71:G71"/>
    <mergeCell ref="C73:G73"/>
    <mergeCell ref="C88:G88"/>
    <mergeCell ref="C91:G91"/>
    <mergeCell ref="C94:G94"/>
    <mergeCell ref="C97:G97"/>
    <mergeCell ref="C40:G40"/>
    <mergeCell ref="C44:G44"/>
    <mergeCell ref="C48:G48"/>
    <mergeCell ref="C49:G49"/>
    <mergeCell ref="C56:G56"/>
    <mergeCell ref="C67:G67"/>
    <mergeCell ref="C121:G121"/>
    <mergeCell ref="C129:G129"/>
    <mergeCell ref="C132:G132"/>
    <mergeCell ref="C135:G135"/>
    <mergeCell ref="C137:G137"/>
    <mergeCell ref="C141:G141"/>
    <mergeCell ref="C98:G98"/>
    <mergeCell ref="C102:G102"/>
    <mergeCell ref="C103:G103"/>
    <mergeCell ref="C112:G112"/>
    <mergeCell ref="C115:G115"/>
    <mergeCell ref="C118:G118"/>
    <mergeCell ref="C173:G173"/>
    <mergeCell ref="C176:G176"/>
    <mergeCell ref="C179:G179"/>
    <mergeCell ref="C181:G181"/>
    <mergeCell ref="C184:G184"/>
    <mergeCell ref="C186:G186"/>
    <mergeCell ref="C144:G144"/>
    <mergeCell ref="C152:G152"/>
    <mergeCell ref="C155:G155"/>
    <mergeCell ref="C158:G158"/>
    <mergeCell ref="C160:G160"/>
    <mergeCell ref="C170:G170"/>
    <mergeCell ref="C214:G214"/>
    <mergeCell ref="C215:G215"/>
    <mergeCell ref="C218:G218"/>
    <mergeCell ref="C219:G219"/>
    <mergeCell ref="C227:G227"/>
    <mergeCell ref="C228:G228"/>
    <mergeCell ref="C191:G191"/>
    <mergeCell ref="C193:G193"/>
    <mergeCell ref="C201:G201"/>
    <mergeCell ref="C203:G203"/>
    <mergeCell ref="C205:G205"/>
    <mergeCell ref="C210:G210"/>
    <mergeCell ref="C259:G259"/>
    <mergeCell ref="C262:G262"/>
    <mergeCell ref="C274:G274"/>
    <mergeCell ref="C277:G277"/>
    <mergeCell ref="C284:G284"/>
    <mergeCell ref="C285:G285"/>
    <mergeCell ref="C232:G232"/>
    <mergeCell ref="C235:G235"/>
    <mergeCell ref="C238:G238"/>
    <mergeCell ref="C242:G242"/>
    <mergeCell ref="C252:G252"/>
    <mergeCell ref="C255:G255"/>
    <mergeCell ref="C329:G329"/>
    <mergeCell ref="C332:G332"/>
    <mergeCell ref="C333:G333"/>
    <mergeCell ref="C336:G336"/>
    <mergeCell ref="C337:G337"/>
    <mergeCell ref="C340:G340"/>
    <mergeCell ref="C288:G288"/>
    <mergeCell ref="C298:G298"/>
    <mergeCell ref="C309:G309"/>
    <mergeCell ref="C318:G318"/>
    <mergeCell ref="C322:G322"/>
    <mergeCell ref="C328:G328"/>
    <mergeCell ref="C384:G384"/>
    <mergeCell ref="C387:G387"/>
    <mergeCell ref="C390:G390"/>
    <mergeCell ref="C396:G396"/>
    <mergeCell ref="C399:G399"/>
    <mergeCell ref="C402:G402"/>
    <mergeCell ref="C341:G341"/>
    <mergeCell ref="C345:G345"/>
    <mergeCell ref="C348:G348"/>
    <mergeCell ref="C367:G367"/>
    <mergeCell ref="C373:G373"/>
    <mergeCell ref="C377:G377"/>
    <mergeCell ref="C488:G488"/>
    <mergeCell ref="C490:G490"/>
    <mergeCell ref="C551:G551"/>
    <mergeCell ref="C405:G405"/>
    <mergeCell ref="C411:G411"/>
    <mergeCell ref="C414:G414"/>
    <mergeCell ref="C424:G424"/>
    <mergeCell ref="C437:G437"/>
    <mergeCell ref="C483:G48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FFF6-5717-4CE4-8E69-5C5648C0E65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60</v>
      </c>
      <c r="C4" s="261" t="s">
        <v>61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102</v>
      </c>
      <c r="C8" s="177" t="s">
        <v>103</v>
      </c>
      <c r="D8" s="164"/>
      <c r="E8" s="165"/>
      <c r="F8" s="166"/>
      <c r="G8" s="166">
        <f>SUMIF(AG9:AG9,"&lt;&gt;NOR",G9:G9)</f>
        <v>0</v>
      </c>
      <c r="H8" s="166"/>
      <c r="I8" s="166">
        <f>SUM(I9:I9)</f>
        <v>0</v>
      </c>
      <c r="J8" s="166"/>
      <c r="K8" s="166">
        <f>SUM(K9:K9)</f>
        <v>0</v>
      </c>
      <c r="L8" s="166"/>
      <c r="M8" s="166">
        <f>SUM(M9:M9)</f>
        <v>0</v>
      </c>
      <c r="N8" s="166"/>
      <c r="O8" s="166">
        <f>SUM(O9:O9)</f>
        <v>0.19</v>
      </c>
      <c r="P8" s="166"/>
      <c r="Q8" s="166">
        <f>SUM(Q9:Q9)</f>
        <v>0</v>
      </c>
      <c r="R8" s="166"/>
      <c r="S8" s="166"/>
      <c r="T8" s="167"/>
      <c r="U8" s="161"/>
      <c r="V8" s="161">
        <f>SUM(V9:V9)</f>
        <v>7.8</v>
      </c>
      <c r="W8" s="161"/>
      <c r="X8" s="161"/>
      <c r="AG8" t="s">
        <v>212</v>
      </c>
    </row>
    <row r="9" spans="1:60" outlineLevel="1" x14ac:dyDescent="0.25">
      <c r="A9" s="184">
        <v>1</v>
      </c>
      <c r="B9" s="185" t="s">
        <v>947</v>
      </c>
      <c r="C9" s="192" t="s">
        <v>948</v>
      </c>
      <c r="D9" s="186" t="s">
        <v>284</v>
      </c>
      <c r="E9" s="187">
        <v>30</v>
      </c>
      <c r="F9" s="188"/>
      <c r="G9" s="189">
        <f>ROUND(E9*F9,2)</f>
        <v>0</v>
      </c>
      <c r="H9" s="188"/>
      <c r="I9" s="189">
        <f>ROUND(E9*H9,2)</f>
        <v>0</v>
      </c>
      <c r="J9" s="188"/>
      <c r="K9" s="189">
        <f>ROUND(E9*J9,2)</f>
        <v>0</v>
      </c>
      <c r="L9" s="189">
        <v>21</v>
      </c>
      <c r="M9" s="189">
        <f>G9*(1+L9/100)</f>
        <v>0</v>
      </c>
      <c r="N9" s="189">
        <v>6.3499999999999997E-3</v>
      </c>
      <c r="O9" s="189">
        <f>ROUND(E9*N9,2)</f>
        <v>0.19</v>
      </c>
      <c r="P9" s="189">
        <v>0</v>
      </c>
      <c r="Q9" s="189">
        <f>ROUND(E9*P9,2)</f>
        <v>0</v>
      </c>
      <c r="R9" s="189" t="s">
        <v>591</v>
      </c>
      <c r="S9" s="189" t="s">
        <v>216</v>
      </c>
      <c r="T9" s="190" t="s">
        <v>245</v>
      </c>
      <c r="U9" s="159">
        <v>0.26</v>
      </c>
      <c r="V9" s="159">
        <f>ROUND(E9*U9,2)</f>
        <v>7.8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5">
      <c r="A10" s="162" t="s">
        <v>211</v>
      </c>
      <c r="B10" s="163" t="s">
        <v>128</v>
      </c>
      <c r="C10" s="177" t="s">
        <v>129</v>
      </c>
      <c r="D10" s="164"/>
      <c r="E10" s="165"/>
      <c r="F10" s="166"/>
      <c r="G10" s="166">
        <f>SUMIF(AG11:AG92,"&lt;&gt;NOR",G11:G92)</f>
        <v>0</v>
      </c>
      <c r="H10" s="166"/>
      <c r="I10" s="166">
        <f>SUM(I11:I92)</f>
        <v>0</v>
      </c>
      <c r="J10" s="166"/>
      <c r="K10" s="166">
        <f>SUM(K11:K92)</f>
        <v>0</v>
      </c>
      <c r="L10" s="166"/>
      <c r="M10" s="166">
        <f>SUM(M11:M92)</f>
        <v>0</v>
      </c>
      <c r="N10" s="166"/>
      <c r="O10" s="166">
        <f>SUM(O11:O92)</f>
        <v>2.5599999999999969</v>
      </c>
      <c r="P10" s="166"/>
      <c r="Q10" s="166">
        <f>SUM(Q11:Q92)</f>
        <v>0</v>
      </c>
      <c r="R10" s="166"/>
      <c r="S10" s="166"/>
      <c r="T10" s="167"/>
      <c r="U10" s="161"/>
      <c r="V10" s="161">
        <f>SUM(V11:V92)</f>
        <v>213.90999999999991</v>
      </c>
      <c r="W10" s="161"/>
      <c r="X10" s="161"/>
      <c r="AG10" t="s">
        <v>212</v>
      </c>
    </row>
    <row r="11" spans="1:60" outlineLevel="1" x14ac:dyDescent="0.25">
      <c r="A11" s="168">
        <v>2</v>
      </c>
      <c r="B11" s="169" t="s">
        <v>949</v>
      </c>
      <c r="C11" s="178" t="s">
        <v>950</v>
      </c>
      <c r="D11" s="170" t="s">
        <v>312</v>
      </c>
      <c r="E11" s="171">
        <v>85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5.0899999999999999E-3</v>
      </c>
      <c r="O11" s="173">
        <f>ROUND(E11*N11,2)</f>
        <v>0.43</v>
      </c>
      <c r="P11" s="173">
        <v>0</v>
      </c>
      <c r="Q11" s="173">
        <f>ROUND(E11*P11,2)</f>
        <v>0</v>
      </c>
      <c r="R11" s="173" t="s">
        <v>951</v>
      </c>
      <c r="S11" s="173" t="s">
        <v>216</v>
      </c>
      <c r="T11" s="174" t="s">
        <v>245</v>
      </c>
      <c r="U11" s="159">
        <v>0.53100000000000003</v>
      </c>
      <c r="V11" s="159">
        <f>ROUND(E11*U11,2)</f>
        <v>45.14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247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264" t="s">
        <v>952</v>
      </c>
      <c r="D12" s="265"/>
      <c r="E12" s="265"/>
      <c r="F12" s="265"/>
      <c r="G12" s="265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56"/>
      <c r="B13" s="157"/>
      <c r="C13" s="266" t="s">
        <v>953</v>
      </c>
      <c r="D13" s="267"/>
      <c r="E13" s="267"/>
      <c r="F13" s="267"/>
      <c r="G13" s="267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220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266" t="s">
        <v>954</v>
      </c>
      <c r="D14" s="267"/>
      <c r="E14" s="267"/>
      <c r="F14" s="267"/>
      <c r="G14" s="267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68">
        <v>3</v>
      </c>
      <c r="B15" s="169" t="s">
        <v>955</v>
      </c>
      <c r="C15" s="178" t="s">
        <v>956</v>
      </c>
      <c r="D15" s="170" t="s">
        <v>312</v>
      </c>
      <c r="E15" s="171">
        <v>10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2.1690000000000001E-2</v>
      </c>
      <c r="O15" s="173">
        <f>ROUND(E15*N15,2)</f>
        <v>0.22</v>
      </c>
      <c r="P15" s="173">
        <v>0</v>
      </c>
      <c r="Q15" s="173">
        <f>ROUND(E15*P15,2)</f>
        <v>0</v>
      </c>
      <c r="R15" s="173" t="s">
        <v>951</v>
      </c>
      <c r="S15" s="173" t="s">
        <v>216</v>
      </c>
      <c r="T15" s="174" t="s">
        <v>245</v>
      </c>
      <c r="U15" s="159">
        <v>0.79300000000000004</v>
      </c>
      <c r="V15" s="159">
        <f>ROUND(E15*U15,2)</f>
        <v>7.93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247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264" t="s">
        <v>952</v>
      </c>
      <c r="D16" s="265"/>
      <c r="E16" s="265"/>
      <c r="F16" s="265"/>
      <c r="G16" s="265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266" t="s">
        <v>953</v>
      </c>
      <c r="D17" s="267"/>
      <c r="E17" s="267"/>
      <c r="F17" s="267"/>
      <c r="G17" s="267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220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266" t="s">
        <v>954</v>
      </c>
      <c r="D18" s="267"/>
      <c r="E18" s="267"/>
      <c r="F18" s="267"/>
      <c r="G18" s="267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220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68">
        <v>4</v>
      </c>
      <c r="B19" s="169" t="s">
        <v>957</v>
      </c>
      <c r="C19" s="178" t="s">
        <v>958</v>
      </c>
      <c r="D19" s="170" t="s">
        <v>312</v>
      </c>
      <c r="E19" s="171">
        <v>8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8.0599999999999995E-3</v>
      </c>
      <c r="O19" s="173">
        <f>ROUND(E19*N19,2)</f>
        <v>0.06</v>
      </c>
      <c r="P19" s="173">
        <v>0</v>
      </c>
      <c r="Q19" s="173">
        <f>ROUND(E19*P19,2)</f>
        <v>0</v>
      </c>
      <c r="R19" s="173" t="s">
        <v>951</v>
      </c>
      <c r="S19" s="173" t="s">
        <v>216</v>
      </c>
      <c r="T19" s="174" t="s">
        <v>245</v>
      </c>
      <c r="U19" s="159">
        <v>0.53700000000000003</v>
      </c>
      <c r="V19" s="159">
        <f>ROUND(E19*U19,2)</f>
        <v>4.3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247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56"/>
      <c r="B20" s="157"/>
      <c r="C20" s="255" t="s">
        <v>953</v>
      </c>
      <c r="D20" s="256"/>
      <c r="E20" s="256"/>
      <c r="F20" s="256"/>
      <c r="G20" s="256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220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/>
      <c r="B21" s="157"/>
      <c r="C21" s="266" t="s">
        <v>954</v>
      </c>
      <c r="D21" s="267"/>
      <c r="E21" s="267"/>
      <c r="F21" s="267"/>
      <c r="G21" s="267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220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68">
        <v>5</v>
      </c>
      <c r="B22" s="169" t="s">
        <v>959</v>
      </c>
      <c r="C22" s="178" t="s">
        <v>960</v>
      </c>
      <c r="D22" s="170" t="s">
        <v>312</v>
      </c>
      <c r="E22" s="171">
        <v>38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1.21E-2</v>
      </c>
      <c r="O22" s="173">
        <f>ROUND(E22*N22,2)</f>
        <v>0.46</v>
      </c>
      <c r="P22" s="173">
        <v>0</v>
      </c>
      <c r="Q22" s="173">
        <f>ROUND(E22*P22,2)</f>
        <v>0</v>
      </c>
      <c r="R22" s="173" t="s">
        <v>951</v>
      </c>
      <c r="S22" s="173" t="s">
        <v>216</v>
      </c>
      <c r="T22" s="174" t="s">
        <v>245</v>
      </c>
      <c r="U22" s="159">
        <v>0.68700000000000006</v>
      </c>
      <c r="V22" s="159">
        <f>ROUND(E22*U22,2)</f>
        <v>26.11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247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56"/>
      <c r="B23" s="157"/>
      <c r="C23" s="255" t="s">
        <v>953</v>
      </c>
      <c r="D23" s="256"/>
      <c r="E23" s="256"/>
      <c r="F23" s="256"/>
      <c r="G23" s="256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220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56"/>
      <c r="B24" s="157"/>
      <c r="C24" s="266" t="s">
        <v>954</v>
      </c>
      <c r="D24" s="267"/>
      <c r="E24" s="267"/>
      <c r="F24" s="267"/>
      <c r="G24" s="267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220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68">
        <v>6</v>
      </c>
      <c r="B25" s="169" t="s">
        <v>961</v>
      </c>
      <c r="C25" s="178" t="s">
        <v>962</v>
      </c>
      <c r="D25" s="170" t="s">
        <v>312</v>
      </c>
      <c r="E25" s="171">
        <v>6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1.687E-2</v>
      </c>
      <c r="O25" s="173">
        <f>ROUND(E25*N25,2)</f>
        <v>0.1</v>
      </c>
      <c r="P25" s="173">
        <v>0</v>
      </c>
      <c r="Q25" s="173">
        <f>ROUND(E25*P25,2)</f>
        <v>0</v>
      </c>
      <c r="R25" s="173" t="s">
        <v>951</v>
      </c>
      <c r="S25" s="173" t="s">
        <v>216</v>
      </c>
      <c r="T25" s="174" t="s">
        <v>245</v>
      </c>
      <c r="U25" s="159">
        <v>0.83199999999999996</v>
      </c>
      <c r="V25" s="159">
        <f>ROUND(E25*U25,2)</f>
        <v>4.99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247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56"/>
      <c r="B26" s="157"/>
      <c r="C26" s="255" t="s">
        <v>953</v>
      </c>
      <c r="D26" s="256"/>
      <c r="E26" s="256"/>
      <c r="F26" s="256"/>
      <c r="G26" s="256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220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56"/>
      <c r="B27" s="157"/>
      <c r="C27" s="266" t="s">
        <v>954</v>
      </c>
      <c r="D27" s="267"/>
      <c r="E27" s="267"/>
      <c r="F27" s="267"/>
      <c r="G27" s="267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220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68">
        <v>7</v>
      </c>
      <c r="B28" s="169" t="s">
        <v>963</v>
      </c>
      <c r="C28" s="178" t="s">
        <v>964</v>
      </c>
      <c r="D28" s="170" t="s">
        <v>312</v>
      </c>
      <c r="E28" s="171">
        <v>34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2.4910000000000002E-2</v>
      </c>
      <c r="O28" s="173">
        <f>ROUND(E28*N28,2)</f>
        <v>0.85</v>
      </c>
      <c r="P28" s="173">
        <v>0</v>
      </c>
      <c r="Q28" s="173">
        <f>ROUND(E28*P28,2)</f>
        <v>0</v>
      </c>
      <c r="R28" s="173" t="s">
        <v>951</v>
      </c>
      <c r="S28" s="173" t="s">
        <v>216</v>
      </c>
      <c r="T28" s="174" t="s">
        <v>245</v>
      </c>
      <c r="U28" s="159">
        <v>1.0629999999999999</v>
      </c>
      <c r="V28" s="159">
        <f>ROUND(E28*U28,2)</f>
        <v>36.14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247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255" t="s">
        <v>953</v>
      </c>
      <c r="D29" s="256"/>
      <c r="E29" s="256"/>
      <c r="F29" s="256"/>
      <c r="G29" s="256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220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56"/>
      <c r="B30" s="157"/>
      <c r="C30" s="266" t="s">
        <v>954</v>
      </c>
      <c r="D30" s="267"/>
      <c r="E30" s="267"/>
      <c r="F30" s="267"/>
      <c r="G30" s="267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220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4">
        <v>8</v>
      </c>
      <c r="B31" s="185" t="s">
        <v>965</v>
      </c>
      <c r="C31" s="192" t="s">
        <v>966</v>
      </c>
      <c r="D31" s="186" t="s">
        <v>336</v>
      </c>
      <c r="E31" s="187">
        <v>2</v>
      </c>
      <c r="F31" s="188"/>
      <c r="G31" s="189">
        <f t="shared" ref="G31:G36" si="0">ROUND(E31*F31,2)</f>
        <v>0</v>
      </c>
      <c r="H31" s="188"/>
      <c r="I31" s="189">
        <f t="shared" ref="I31:I36" si="1">ROUND(E31*H31,2)</f>
        <v>0</v>
      </c>
      <c r="J31" s="188"/>
      <c r="K31" s="189">
        <f t="shared" ref="K31:K36" si="2">ROUND(E31*J31,2)</f>
        <v>0</v>
      </c>
      <c r="L31" s="189">
        <v>21</v>
      </c>
      <c r="M31" s="189">
        <f t="shared" ref="M31:M36" si="3">G31*(1+L31/100)</f>
        <v>0</v>
      </c>
      <c r="N31" s="189">
        <v>4.8399999999999997E-3</v>
      </c>
      <c r="O31" s="189">
        <f t="shared" ref="O31:O36" si="4">ROUND(E31*N31,2)</f>
        <v>0.01</v>
      </c>
      <c r="P31" s="189">
        <v>0</v>
      </c>
      <c r="Q31" s="189">
        <f t="shared" ref="Q31:Q36" si="5">ROUND(E31*P31,2)</f>
        <v>0</v>
      </c>
      <c r="R31" s="189" t="s">
        <v>951</v>
      </c>
      <c r="S31" s="189" t="s">
        <v>216</v>
      </c>
      <c r="T31" s="190" t="s">
        <v>245</v>
      </c>
      <c r="U31" s="159">
        <v>3.226</v>
      </c>
      <c r="V31" s="159">
        <f t="shared" ref="V31:V36" si="6">ROUND(E31*U31,2)</f>
        <v>6.45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247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84">
        <v>9</v>
      </c>
      <c r="B32" s="185" t="s">
        <v>967</v>
      </c>
      <c r="C32" s="192" t="s">
        <v>968</v>
      </c>
      <c r="D32" s="186" t="s">
        <v>336</v>
      </c>
      <c r="E32" s="187">
        <v>2</v>
      </c>
      <c r="F32" s="188"/>
      <c r="G32" s="189">
        <f t="shared" si="0"/>
        <v>0</v>
      </c>
      <c r="H32" s="188"/>
      <c r="I32" s="189">
        <f t="shared" si="1"/>
        <v>0</v>
      </c>
      <c r="J32" s="188"/>
      <c r="K32" s="189">
        <f t="shared" si="2"/>
        <v>0</v>
      </c>
      <c r="L32" s="189">
        <v>21</v>
      </c>
      <c r="M32" s="189">
        <f t="shared" si="3"/>
        <v>0</v>
      </c>
      <c r="N32" s="189">
        <v>2.9499999999999999E-3</v>
      </c>
      <c r="O32" s="189">
        <f t="shared" si="4"/>
        <v>0.01</v>
      </c>
      <c r="P32" s="189">
        <v>0</v>
      </c>
      <c r="Q32" s="189">
        <f t="shared" si="5"/>
        <v>0</v>
      </c>
      <c r="R32" s="189" t="s">
        <v>951</v>
      </c>
      <c r="S32" s="189" t="s">
        <v>216</v>
      </c>
      <c r="T32" s="190" t="s">
        <v>245</v>
      </c>
      <c r="U32" s="159">
        <v>1.6639999999999999</v>
      </c>
      <c r="V32" s="159">
        <f t="shared" si="6"/>
        <v>3.33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247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4">
        <v>10</v>
      </c>
      <c r="B33" s="185" t="s">
        <v>969</v>
      </c>
      <c r="C33" s="192" t="s">
        <v>970</v>
      </c>
      <c r="D33" s="186" t="s">
        <v>336</v>
      </c>
      <c r="E33" s="187">
        <v>2</v>
      </c>
      <c r="F33" s="188"/>
      <c r="G33" s="189">
        <f t="shared" si="0"/>
        <v>0</v>
      </c>
      <c r="H33" s="188"/>
      <c r="I33" s="189">
        <f t="shared" si="1"/>
        <v>0</v>
      </c>
      <c r="J33" s="188"/>
      <c r="K33" s="189">
        <f t="shared" si="2"/>
        <v>0</v>
      </c>
      <c r="L33" s="189">
        <v>21</v>
      </c>
      <c r="M33" s="189">
        <f t="shared" si="3"/>
        <v>0</v>
      </c>
      <c r="N33" s="189">
        <v>5.9699999999999996E-3</v>
      </c>
      <c r="O33" s="189">
        <f t="shared" si="4"/>
        <v>0.01</v>
      </c>
      <c r="P33" s="189">
        <v>0</v>
      </c>
      <c r="Q33" s="189">
        <f t="shared" si="5"/>
        <v>0</v>
      </c>
      <c r="R33" s="189" t="s">
        <v>951</v>
      </c>
      <c r="S33" s="189" t="s">
        <v>216</v>
      </c>
      <c r="T33" s="190" t="s">
        <v>245</v>
      </c>
      <c r="U33" s="159">
        <v>3.9740000000000002</v>
      </c>
      <c r="V33" s="159">
        <f t="shared" si="6"/>
        <v>7.95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247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4">
        <v>11</v>
      </c>
      <c r="B34" s="185" t="s">
        <v>971</v>
      </c>
      <c r="C34" s="192" t="s">
        <v>972</v>
      </c>
      <c r="D34" s="186" t="s">
        <v>312</v>
      </c>
      <c r="E34" s="187">
        <v>0.5</v>
      </c>
      <c r="F34" s="188"/>
      <c r="G34" s="189">
        <f t="shared" si="0"/>
        <v>0</v>
      </c>
      <c r="H34" s="188"/>
      <c r="I34" s="189">
        <f t="shared" si="1"/>
        <v>0</v>
      </c>
      <c r="J34" s="188"/>
      <c r="K34" s="189">
        <f t="shared" si="2"/>
        <v>0</v>
      </c>
      <c r="L34" s="189">
        <v>21</v>
      </c>
      <c r="M34" s="189">
        <f t="shared" si="3"/>
        <v>0</v>
      </c>
      <c r="N34" s="189">
        <v>1.536E-2</v>
      </c>
      <c r="O34" s="189">
        <f t="shared" si="4"/>
        <v>0.01</v>
      </c>
      <c r="P34" s="189">
        <v>0</v>
      </c>
      <c r="Q34" s="189">
        <f t="shared" si="5"/>
        <v>0</v>
      </c>
      <c r="R34" s="189" t="s">
        <v>951</v>
      </c>
      <c r="S34" s="189" t="s">
        <v>216</v>
      </c>
      <c r="T34" s="190" t="s">
        <v>245</v>
      </c>
      <c r="U34" s="159">
        <v>0.67200000000000004</v>
      </c>
      <c r="V34" s="159">
        <f t="shared" si="6"/>
        <v>0.34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247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4">
        <v>12</v>
      </c>
      <c r="B35" s="185" t="s">
        <v>973</v>
      </c>
      <c r="C35" s="192" t="s">
        <v>974</v>
      </c>
      <c r="D35" s="186" t="s">
        <v>312</v>
      </c>
      <c r="E35" s="187">
        <v>0.5</v>
      </c>
      <c r="F35" s="188"/>
      <c r="G35" s="189">
        <f t="shared" si="0"/>
        <v>0</v>
      </c>
      <c r="H35" s="188"/>
      <c r="I35" s="189">
        <f t="shared" si="1"/>
        <v>0</v>
      </c>
      <c r="J35" s="188"/>
      <c r="K35" s="189">
        <f t="shared" si="2"/>
        <v>0</v>
      </c>
      <c r="L35" s="189">
        <v>21</v>
      </c>
      <c r="M35" s="189">
        <f t="shared" si="3"/>
        <v>0</v>
      </c>
      <c r="N35" s="189">
        <v>3.5950000000000003E-2</v>
      </c>
      <c r="O35" s="189">
        <f t="shared" si="4"/>
        <v>0.02</v>
      </c>
      <c r="P35" s="189">
        <v>0</v>
      </c>
      <c r="Q35" s="189">
        <f t="shared" si="5"/>
        <v>0</v>
      </c>
      <c r="R35" s="189" t="s">
        <v>951</v>
      </c>
      <c r="S35" s="189" t="s">
        <v>216</v>
      </c>
      <c r="T35" s="190" t="s">
        <v>245</v>
      </c>
      <c r="U35" s="159">
        <v>1.1479999999999999</v>
      </c>
      <c r="V35" s="159">
        <f t="shared" si="6"/>
        <v>0.56999999999999995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247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68">
        <v>13</v>
      </c>
      <c r="B36" s="169" t="s">
        <v>975</v>
      </c>
      <c r="C36" s="178" t="s">
        <v>976</v>
      </c>
      <c r="D36" s="170" t="s">
        <v>977</v>
      </c>
      <c r="E36" s="171">
        <v>2</v>
      </c>
      <c r="F36" s="172"/>
      <c r="G36" s="173">
        <f t="shared" si="0"/>
        <v>0</v>
      </c>
      <c r="H36" s="172"/>
      <c r="I36" s="173">
        <f t="shared" si="1"/>
        <v>0</v>
      </c>
      <c r="J36" s="172"/>
      <c r="K36" s="173">
        <f t="shared" si="2"/>
        <v>0</v>
      </c>
      <c r="L36" s="173">
        <v>21</v>
      </c>
      <c r="M36" s="173">
        <f t="shared" si="3"/>
        <v>0</v>
      </c>
      <c r="N36" s="173">
        <v>1.031E-2</v>
      </c>
      <c r="O36" s="173">
        <f t="shared" si="4"/>
        <v>0.02</v>
      </c>
      <c r="P36" s="173">
        <v>0</v>
      </c>
      <c r="Q36" s="173">
        <f t="shared" si="5"/>
        <v>0</v>
      </c>
      <c r="R36" s="173" t="s">
        <v>951</v>
      </c>
      <c r="S36" s="173" t="s">
        <v>216</v>
      </c>
      <c r="T36" s="174" t="s">
        <v>245</v>
      </c>
      <c r="U36" s="159">
        <v>2.2829999999999999</v>
      </c>
      <c r="V36" s="159">
        <f t="shared" si="6"/>
        <v>4.57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264" t="s">
        <v>978</v>
      </c>
      <c r="D37" s="265"/>
      <c r="E37" s="265"/>
      <c r="F37" s="265"/>
      <c r="G37" s="265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249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56"/>
      <c r="B38" s="157"/>
      <c r="C38" s="266" t="s">
        <v>979</v>
      </c>
      <c r="D38" s="267"/>
      <c r="E38" s="267"/>
      <c r="F38" s="267"/>
      <c r="G38" s="267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220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56"/>
      <c r="B39" s="157"/>
      <c r="C39" s="191" t="s">
        <v>980</v>
      </c>
      <c r="D39" s="182"/>
      <c r="E39" s="183">
        <v>2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251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68">
        <v>14</v>
      </c>
      <c r="B40" s="169" t="s">
        <v>981</v>
      </c>
      <c r="C40" s="178" t="s">
        <v>982</v>
      </c>
      <c r="D40" s="170" t="s">
        <v>977</v>
      </c>
      <c r="E40" s="171">
        <v>1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1.555E-2</v>
      </c>
      <c r="O40" s="173">
        <f>ROUND(E40*N40,2)</f>
        <v>0.02</v>
      </c>
      <c r="P40" s="173">
        <v>0</v>
      </c>
      <c r="Q40" s="173">
        <f>ROUND(E40*P40,2)</f>
        <v>0</v>
      </c>
      <c r="R40" s="173" t="s">
        <v>951</v>
      </c>
      <c r="S40" s="173" t="s">
        <v>216</v>
      </c>
      <c r="T40" s="174" t="s">
        <v>245</v>
      </c>
      <c r="U40" s="159">
        <v>2.8730000000000002</v>
      </c>
      <c r="V40" s="159">
        <f>ROUND(E40*U40,2)</f>
        <v>2.87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247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264" t="s">
        <v>978</v>
      </c>
      <c r="D41" s="265"/>
      <c r="E41" s="265"/>
      <c r="F41" s="265"/>
      <c r="G41" s="265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266" t="s">
        <v>979</v>
      </c>
      <c r="D42" s="267"/>
      <c r="E42" s="267"/>
      <c r="F42" s="267"/>
      <c r="G42" s="267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220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56"/>
      <c r="B43" s="157"/>
      <c r="C43" s="191" t="s">
        <v>983</v>
      </c>
      <c r="D43" s="182"/>
      <c r="E43" s="183">
        <v>1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251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0.399999999999999" outlineLevel="1" x14ac:dyDescent="0.25">
      <c r="A44" s="184">
        <v>15</v>
      </c>
      <c r="B44" s="185" t="s">
        <v>984</v>
      </c>
      <c r="C44" s="192" t="s">
        <v>985</v>
      </c>
      <c r="D44" s="186" t="s">
        <v>336</v>
      </c>
      <c r="E44" s="187">
        <v>10</v>
      </c>
      <c r="F44" s="188"/>
      <c r="G44" s="189">
        <f t="shared" ref="G44:G60" si="7">ROUND(E44*F44,2)</f>
        <v>0</v>
      </c>
      <c r="H44" s="188"/>
      <c r="I44" s="189">
        <f t="shared" ref="I44:I60" si="8">ROUND(E44*H44,2)</f>
        <v>0</v>
      </c>
      <c r="J44" s="188"/>
      <c r="K44" s="189">
        <f t="shared" ref="K44:K60" si="9">ROUND(E44*J44,2)</f>
        <v>0</v>
      </c>
      <c r="L44" s="189">
        <v>21</v>
      </c>
      <c r="M44" s="189">
        <f t="shared" ref="M44:M60" si="10">G44*(1+L44/100)</f>
        <v>0</v>
      </c>
      <c r="N44" s="189">
        <v>0</v>
      </c>
      <c r="O44" s="189">
        <f t="shared" ref="O44:O60" si="11">ROUND(E44*N44,2)</f>
        <v>0</v>
      </c>
      <c r="P44" s="189">
        <v>0</v>
      </c>
      <c r="Q44" s="189">
        <f t="shared" ref="Q44:Q60" si="12">ROUND(E44*P44,2)</f>
        <v>0</v>
      </c>
      <c r="R44" s="189" t="s">
        <v>951</v>
      </c>
      <c r="S44" s="189" t="s">
        <v>216</v>
      </c>
      <c r="T44" s="190" t="s">
        <v>245</v>
      </c>
      <c r="U44" s="159">
        <v>6.4000000000000001E-2</v>
      </c>
      <c r="V44" s="159">
        <f t="shared" ref="V44:V60" si="13">ROUND(E44*U44,2)</f>
        <v>0.64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247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0.399999999999999" outlineLevel="1" x14ac:dyDescent="0.25">
      <c r="A45" s="184">
        <v>16</v>
      </c>
      <c r="B45" s="185" t="s">
        <v>986</v>
      </c>
      <c r="C45" s="192" t="s">
        <v>987</v>
      </c>
      <c r="D45" s="186" t="s">
        <v>312</v>
      </c>
      <c r="E45" s="187">
        <v>160</v>
      </c>
      <c r="F45" s="188"/>
      <c r="G45" s="189">
        <f t="shared" si="7"/>
        <v>0</v>
      </c>
      <c r="H45" s="188"/>
      <c r="I45" s="189">
        <f t="shared" si="8"/>
        <v>0</v>
      </c>
      <c r="J45" s="188"/>
      <c r="K45" s="189">
        <f t="shared" si="9"/>
        <v>0</v>
      </c>
      <c r="L45" s="189">
        <v>21</v>
      </c>
      <c r="M45" s="189">
        <f t="shared" si="10"/>
        <v>0</v>
      </c>
      <c r="N45" s="189">
        <v>0</v>
      </c>
      <c r="O45" s="189">
        <f t="shared" si="11"/>
        <v>0</v>
      </c>
      <c r="P45" s="189">
        <v>0</v>
      </c>
      <c r="Q45" s="189">
        <f t="shared" si="12"/>
        <v>0</v>
      </c>
      <c r="R45" s="189" t="s">
        <v>951</v>
      </c>
      <c r="S45" s="189" t="s">
        <v>216</v>
      </c>
      <c r="T45" s="190" t="s">
        <v>245</v>
      </c>
      <c r="U45" s="159">
        <v>6.2E-2</v>
      </c>
      <c r="V45" s="159">
        <f t="shared" si="13"/>
        <v>9.92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247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0.399999999999999" outlineLevel="1" x14ac:dyDescent="0.25">
      <c r="A46" s="184">
        <v>17</v>
      </c>
      <c r="B46" s="185" t="s">
        <v>988</v>
      </c>
      <c r="C46" s="192" t="s">
        <v>989</v>
      </c>
      <c r="D46" s="186" t="s">
        <v>336</v>
      </c>
      <c r="E46" s="187">
        <v>3</v>
      </c>
      <c r="F46" s="188"/>
      <c r="G46" s="189">
        <f t="shared" si="7"/>
        <v>0</v>
      </c>
      <c r="H46" s="188"/>
      <c r="I46" s="189">
        <f t="shared" si="8"/>
        <v>0</v>
      </c>
      <c r="J46" s="188"/>
      <c r="K46" s="189">
        <f t="shared" si="9"/>
        <v>0</v>
      </c>
      <c r="L46" s="189">
        <v>21</v>
      </c>
      <c r="M46" s="189">
        <f t="shared" si="10"/>
        <v>0</v>
      </c>
      <c r="N46" s="189">
        <v>0</v>
      </c>
      <c r="O46" s="189">
        <f t="shared" si="11"/>
        <v>0</v>
      </c>
      <c r="P46" s="189">
        <v>0</v>
      </c>
      <c r="Q46" s="189">
        <f t="shared" si="12"/>
        <v>0</v>
      </c>
      <c r="R46" s="189" t="s">
        <v>951</v>
      </c>
      <c r="S46" s="189" t="s">
        <v>216</v>
      </c>
      <c r="T46" s="190" t="s">
        <v>245</v>
      </c>
      <c r="U46" s="159">
        <v>0.48199999999999998</v>
      </c>
      <c r="V46" s="159">
        <f t="shared" si="13"/>
        <v>1.45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247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0.399999999999999" outlineLevel="1" x14ac:dyDescent="0.25">
      <c r="A47" s="184">
        <v>18</v>
      </c>
      <c r="B47" s="185" t="s">
        <v>990</v>
      </c>
      <c r="C47" s="192" t="s">
        <v>991</v>
      </c>
      <c r="D47" s="186" t="s">
        <v>336</v>
      </c>
      <c r="E47" s="187">
        <v>2</v>
      </c>
      <c r="F47" s="188"/>
      <c r="G47" s="189">
        <f t="shared" si="7"/>
        <v>0</v>
      </c>
      <c r="H47" s="188"/>
      <c r="I47" s="189">
        <f t="shared" si="8"/>
        <v>0</v>
      </c>
      <c r="J47" s="188"/>
      <c r="K47" s="189">
        <f t="shared" si="9"/>
        <v>0</v>
      </c>
      <c r="L47" s="189">
        <v>21</v>
      </c>
      <c r="M47" s="189">
        <f t="shared" si="10"/>
        <v>0</v>
      </c>
      <c r="N47" s="189">
        <v>2.5000000000000001E-4</v>
      </c>
      <c r="O47" s="189">
        <f t="shared" si="11"/>
        <v>0</v>
      </c>
      <c r="P47" s="189">
        <v>0</v>
      </c>
      <c r="Q47" s="189">
        <f t="shared" si="12"/>
        <v>0</v>
      </c>
      <c r="R47" s="189" t="s">
        <v>951</v>
      </c>
      <c r="S47" s="189" t="s">
        <v>216</v>
      </c>
      <c r="T47" s="190" t="s">
        <v>245</v>
      </c>
      <c r="U47" s="159">
        <v>0.47199999999999998</v>
      </c>
      <c r="V47" s="159">
        <f t="shared" si="13"/>
        <v>0.94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0.399999999999999" outlineLevel="1" x14ac:dyDescent="0.25">
      <c r="A48" s="184">
        <v>19</v>
      </c>
      <c r="B48" s="185" t="s">
        <v>992</v>
      </c>
      <c r="C48" s="192" t="s">
        <v>993</v>
      </c>
      <c r="D48" s="186" t="s">
        <v>336</v>
      </c>
      <c r="E48" s="187">
        <v>1</v>
      </c>
      <c r="F48" s="188"/>
      <c r="G48" s="189">
        <f t="shared" si="7"/>
        <v>0</v>
      </c>
      <c r="H48" s="188"/>
      <c r="I48" s="189">
        <f t="shared" si="8"/>
        <v>0</v>
      </c>
      <c r="J48" s="188"/>
      <c r="K48" s="189">
        <f t="shared" si="9"/>
        <v>0</v>
      </c>
      <c r="L48" s="189">
        <v>21</v>
      </c>
      <c r="M48" s="189">
        <f t="shared" si="10"/>
        <v>0</v>
      </c>
      <c r="N48" s="189">
        <v>2.5000000000000001E-4</v>
      </c>
      <c r="O48" s="189">
        <f t="shared" si="11"/>
        <v>0</v>
      </c>
      <c r="P48" s="189">
        <v>0</v>
      </c>
      <c r="Q48" s="189">
        <f t="shared" si="12"/>
        <v>0</v>
      </c>
      <c r="R48" s="189" t="s">
        <v>951</v>
      </c>
      <c r="S48" s="189" t="s">
        <v>216</v>
      </c>
      <c r="T48" s="190" t="s">
        <v>245</v>
      </c>
      <c r="U48" s="159">
        <v>0.57599999999999996</v>
      </c>
      <c r="V48" s="159">
        <f t="shared" si="13"/>
        <v>0.57999999999999996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247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4">
        <v>20</v>
      </c>
      <c r="B49" s="185" t="s">
        <v>994</v>
      </c>
      <c r="C49" s="192" t="s">
        <v>995</v>
      </c>
      <c r="D49" s="186" t="s">
        <v>977</v>
      </c>
      <c r="E49" s="187">
        <v>2</v>
      </c>
      <c r="F49" s="188"/>
      <c r="G49" s="189">
        <f t="shared" si="7"/>
        <v>0</v>
      </c>
      <c r="H49" s="188"/>
      <c r="I49" s="189">
        <f t="shared" si="8"/>
        <v>0</v>
      </c>
      <c r="J49" s="188"/>
      <c r="K49" s="189">
        <f t="shared" si="9"/>
        <v>0</v>
      </c>
      <c r="L49" s="189">
        <v>21</v>
      </c>
      <c r="M49" s="189">
        <f t="shared" si="10"/>
        <v>0</v>
      </c>
      <c r="N49" s="189">
        <v>3.7060000000000003E-2</v>
      </c>
      <c r="O49" s="189">
        <f t="shared" si="11"/>
        <v>7.0000000000000007E-2</v>
      </c>
      <c r="P49" s="189">
        <v>0</v>
      </c>
      <c r="Q49" s="189">
        <f t="shared" si="12"/>
        <v>0</v>
      </c>
      <c r="R49" s="189" t="s">
        <v>951</v>
      </c>
      <c r="S49" s="189" t="s">
        <v>216</v>
      </c>
      <c r="T49" s="190" t="s">
        <v>245</v>
      </c>
      <c r="U49" s="159">
        <v>1.407</v>
      </c>
      <c r="V49" s="159">
        <f t="shared" si="13"/>
        <v>2.81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247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4">
        <v>21</v>
      </c>
      <c r="B50" s="185" t="s">
        <v>996</v>
      </c>
      <c r="C50" s="192" t="s">
        <v>997</v>
      </c>
      <c r="D50" s="186" t="s">
        <v>977</v>
      </c>
      <c r="E50" s="187">
        <v>1</v>
      </c>
      <c r="F50" s="188"/>
      <c r="G50" s="189">
        <f t="shared" si="7"/>
        <v>0</v>
      </c>
      <c r="H50" s="188"/>
      <c r="I50" s="189">
        <f t="shared" si="8"/>
        <v>0</v>
      </c>
      <c r="J50" s="188"/>
      <c r="K50" s="189">
        <f t="shared" si="9"/>
        <v>0</v>
      </c>
      <c r="L50" s="189">
        <v>21</v>
      </c>
      <c r="M50" s="189">
        <f t="shared" si="10"/>
        <v>0</v>
      </c>
      <c r="N50" s="189">
        <v>7.3719999999999994E-2</v>
      </c>
      <c r="O50" s="189">
        <f t="shared" si="11"/>
        <v>7.0000000000000007E-2</v>
      </c>
      <c r="P50" s="189">
        <v>0</v>
      </c>
      <c r="Q50" s="189">
        <f t="shared" si="12"/>
        <v>0</v>
      </c>
      <c r="R50" s="189" t="s">
        <v>951</v>
      </c>
      <c r="S50" s="189" t="s">
        <v>216</v>
      </c>
      <c r="T50" s="190" t="s">
        <v>245</v>
      </c>
      <c r="U50" s="159">
        <v>2.141</v>
      </c>
      <c r="V50" s="159">
        <f t="shared" si="13"/>
        <v>2.14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0.399999999999999" outlineLevel="1" x14ac:dyDescent="0.25">
      <c r="A51" s="184">
        <v>22</v>
      </c>
      <c r="B51" s="185" t="s">
        <v>998</v>
      </c>
      <c r="C51" s="192" t="s">
        <v>999</v>
      </c>
      <c r="D51" s="186" t="s">
        <v>336</v>
      </c>
      <c r="E51" s="187">
        <v>1</v>
      </c>
      <c r="F51" s="188"/>
      <c r="G51" s="189">
        <f t="shared" si="7"/>
        <v>0</v>
      </c>
      <c r="H51" s="188"/>
      <c r="I51" s="189">
        <f t="shared" si="8"/>
        <v>0</v>
      </c>
      <c r="J51" s="188"/>
      <c r="K51" s="189">
        <f t="shared" si="9"/>
        <v>0</v>
      </c>
      <c r="L51" s="189">
        <v>21</v>
      </c>
      <c r="M51" s="189">
        <f t="shared" si="10"/>
        <v>0</v>
      </c>
      <c r="N51" s="189">
        <v>7.0800000000000004E-3</v>
      </c>
      <c r="O51" s="189">
        <f t="shared" si="11"/>
        <v>0.01</v>
      </c>
      <c r="P51" s="189">
        <v>0</v>
      </c>
      <c r="Q51" s="189">
        <f t="shared" si="12"/>
        <v>0</v>
      </c>
      <c r="R51" s="189" t="s">
        <v>951</v>
      </c>
      <c r="S51" s="189" t="s">
        <v>216</v>
      </c>
      <c r="T51" s="190" t="s">
        <v>245</v>
      </c>
      <c r="U51" s="159">
        <v>0.26100000000000001</v>
      </c>
      <c r="V51" s="159">
        <f t="shared" si="13"/>
        <v>0.26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247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4">
        <v>23</v>
      </c>
      <c r="B52" s="185" t="s">
        <v>1000</v>
      </c>
      <c r="C52" s="192" t="s">
        <v>1001</v>
      </c>
      <c r="D52" s="186" t="s">
        <v>336</v>
      </c>
      <c r="E52" s="187">
        <v>1</v>
      </c>
      <c r="F52" s="188"/>
      <c r="G52" s="189">
        <f t="shared" si="7"/>
        <v>0</v>
      </c>
      <c r="H52" s="188"/>
      <c r="I52" s="189">
        <f t="shared" si="8"/>
        <v>0</v>
      </c>
      <c r="J52" s="188"/>
      <c r="K52" s="189">
        <f t="shared" si="9"/>
        <v>0</v>
      </c>
      <c r="L52" s="189">
        <v>21</v>
      </c>
      <c r="M52" s="189">
        <f t="shared" si="10"/>
        <v>0</v>
      </c>
      <c r="N52" s="189">
        <v>4.2399999999999998E-3</v>
      </c>
      <c r="O52" s="189">
        <f t="shared" si="11"/>
        <v>0</v>
      </c>
      <c r="P52" s="189">
        <v>0</v>
      </c>
      <c r="Q52" s="189">
        <f t="shared" si="12"/>
        <v>0</v>
      </c>
      <c r="R52" s="189" t="s">
        <v>951</v>
      </c>
      <c r="S52" s="189" t="s">
        <v>216</v>
      </c>
      <c r="T52" s="190" t="s">
        <v>245</v>
      </c>
      <c r="U52" s="159">
        <v>1.4279999999999999</v>
      </c>
      <c r="V52" s="159">
        <f t="shared" si="13"/>
        <v>1.43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247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84">
        <v>24</v>
      </c>
      <c r="B53" s="185" t="s">
        <v>1002</v>
      </c>
      <c r="C53" s="192" t="s">
        <v>1003</v>
      </c>
      <c r="D53" s="186" t="s">
        <v>336</v>
      </c>
      <c r="E53" s="187">
        <v>1</v>
      </c>
      <c r="F53" s="188"/>
      <c r="G53" s="189">
        <f t="shared" si="7"/>
        <v>0</v>
      </c>
      <c r="H53" s="188"/>
      <c r="I53" s="189">
        <f t="shared" si="8"/>
        <v>0</v>
      </c>
      <c r="J53" s="188"/>
      <c r="K53" s="189">
        <f t="shared" si="9"/>
        <v>0</v>
      </c>
      <c r="L53" s="189">
        <v>21</v>
      </c>
      <c r="M53" s="189">
        <f t="shared" si="10"/>
        <v>0</v>
      </c>
      <c r="N53" s="189">
        <v>6.0000000000000001E-3</v>
      </c>
      <c r="O53" s="189">
        <f t="shared" si="11"/>
        <v>0.01</v>
      </c>
      <c r="P53" s="189">
        <v>0</v>
      </c>
      <c r="Q53" s="189">
        <f t="shared" si="12"/>
        <v>0</v>
      </c>
      <c r="R53" s="189"/>
      <c r="S53" s="189" t="s">
        <v>820</v>
      </c>
      <c r="T53" s="190" t="s">
        <v>217</v>
      </c>
      <c r="U53" s="159">
        <v>0</v>
      </c>
      <c r="V53" s="159">
        <f t="shared" si="13"/>
        <v>0</v>
      </c>
      <c r="W53" s="159"/>
      <c r="X53" s="159" t="s">
        <v>274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275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4">
        <v>25</v>
      </c>
      <c r="B54" s="185" t="s">
        <v>1004</v>
      </c>
      <c r="C54" s="192" t="s">
        <v>1005</v>
      </c>
      <c r="D54" s="186" t="s">
        <v>336</v>
      </c>
      <c r="E54" s="187">
        <v>2</v>
      </c>
      <c r="F54" s="188"/>
      <c r="G54" s="189">
        <f t="shared" si="7"/>
        <v>0</v>
      </c>
      <c r="H54" s="188"/>
      <c r="I54" s="189">
        <f t="shared" si="8"/>
        <v>0</v>
      </c>
      <c r="J54" s="188"/>
      <c r="K54" s="189">
        <f t="shared" si="9"/>
        <v>0</v>
      </c>
      <c r="L54" s="189">
        <v>21</v>
      </c>
      <c r="M54" s="189">
        <f t="shared" si="10"/>
        <v>0</v>
      </c>
      <c r="N54" s="189">
        <v>5.0000000000000001E-3</v>
      </c>
      <c r="O54" s="189">
        <f t="shared" si="11"/>
        <v>0.01</v>
      </c>
      <c r="P54" s="189">
        <v>0</v>
      </c>
      <c r="Q54" s="189">
        <f t="shared" si="12"/>
        <v>0</v>
      </c>
      <c r="R54" s="189" t="s">
        <v>951</v>
      </c>
      <c r="S54" s="189" t="s">
        <v>216</v>
      </c>
      <c r="T54" s="190" t="s">
        <v>245</v>
      </c>
      <c r="U54" s="159">
        <v>0.97199999999999998</v>
      </c>
      <c r="V54" s="159">
        <f t="shared" si="13"/>
        <v>1.94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247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0.399999999999999" outlineLevel="1" x14ac:dyDescent="0.25">
      <c r="A55" s="184">
        <v>26</v>
      </c>
      <c r="B55" s="185" t="s">
        <v>1006</v>
      </c>
      <c r="C55" s="192" t="s">
        <v>1007</v>
      </c>
      <c r="D55" s="186" t="s">
        <v>336</v>
      </c>
      <c r="E55" s="187">
        <v>2</v>
      </c>
      <c r="F55" s="188"/>
      <c r="G55" s="189">
        <f t="shared" si="7"/>
        <v>0</v>
      </c>
      <c r="H55" s="188"/>
      <c r="I55" s="189">
        <f t="shared" si="8"/>
        <v>0</v>
      </c>
      <c r="J55" s="188"/>
      <c r="K55" s="189">
        <f t="shared" si="9"/>
        <v>0</v>
      </c>
      <c r="L55" s="189">
        <v>21</v>
      </c>
      <c r="M55" s="189">
        <f t="shared" si="10"/>
        <v>0</v>
      </c>
      <c r="N55" s="189">
        <v>3.1E-2</v>
      </c>
      <c r="O55" s="189">
        <f t="shared" si="11"/>
        <v>0.06</v>
      </c>
      <c r="P55" s="189">
        <v>0</v>
      </c>
      <c r="Q55" s="189">
        <f t="shared" si="12"/>
        <v>0</v>
      </c>
      <c r="R55" s="189"/>
      <c r="S55" s="189" t="s">
        <v>820</v>
      </c>
      <c r="T55" s="190" t="s">
        <v>245</v>
      </c>
      <c r="U55" s="159">
        <v>0</v>
      </c>
      <c r="V55" s="159">
        <f t="shared" si="13"/>
        <v>0</v>
      </c>
      <c r="W55" s="159"/>
      <c r="X55" s="159" t="s">
        <v>274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275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84">
        <v>27</v>
      </c>
      <c r="B56" s="185" t="s">
        <v>1008</v>
      </c>
      <c r="C56" s="192" t="s">
        <v>1009</v>
      </c>
      <c r="D56" s="186" t="s">
        <v>336</v>
      </c>
      <c r="E56" s="187">
        <v>1</v>
      </c>
      <c r="F56" s="188"/>
      <c r="G56" s="189">
        <f t="shared" si="7"/>
        <v>0</v>
      </c>
      <c r="H56" s="188"/>
      <c r="I56" s="189">
        <f t="shared" si="8"/>
        <v>0</v>
      </c>
      <c r="J56" s="188"/>
      <c r="K56" s="189">
        <f t="shared" si="9"/>
        <v>0</v>
      </c>
      <c r="L56" s="189">
        <v>21</v>
      </c>
      <c r="M56" s="189">
        <f t="shared" si="10"/>
        <v>0</v>
      </c>
      <c r="N56" s="189">
        <v>8.0599999999999995E-3</v>
      </c>
      <c r="O56" s="189">
        <f t="shared" si="11"/>
        <v>0.01</v>
      </c>
      <c r="P56" s="189">
        <v>0</v>
      </c>
      <c r="Q56" s="189">
        <f t="shared" si="12"/>
        <v>0</v>
      </c>
      <c r="R56" s="189" t="s">
        <v>951</v>
      </c>
      <c r="S56" s="189" t="s">
        <v>216</v>
      </c>
      <c r="T56" s="190" t="s">
        <v>245</v>
      </c>
      <c r="U56" s="159">
        <v>1.675</v>
      </c>
      <c r="V56" s="159">
        <f t="shared" si="13"/>
        <v>1.68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247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84">
        <v>28</v>
      </c>
      <c r="B57" s="185" t="s">
        <v>1010</v>
      </c>
      <c r="C57" s="192" t="s">
        <v>1011</v>
      </c>
      <c r="D57" s="186" t="s">
        <v>977</v>
      </c>
      <c r="E57" s="187">
        <v>2</v>
      </c>
      <c r="F57" s="188"/>
      <c r="G57" s="189">
        <f t="shared" si="7"/>
        <v>0</v>
      </c>
      <c r="H57" s="188"/>
      <c r="I57" s="189">
        <f t="shared" si="8"/>
        <v>0</v>
      </c>
      <c r="J57" s="188"/>
      <c r="K57" s="189">
        <f t="shared" si="9"/>
        <v>0</v>
      </c>
      <c r="L57" s="189">
        <v>21</v>
      </c>
      <c r="M57" s="189">
        <f t="shared" si="10"/>
        <v>0</v>
      </c>
      <c r="N57" s="189">
        <v>4.0000000000000003E-5</v>
      </c>
      <c r="O57" s="189">
        <f t="shared" si="11"/>
        <v>0</v>
      </c>
      <c r="P57" s="189">
        <v>0</v>
      </c>
      <c r="Q57" s="189">
        <f t="shared" si="12"/>
        <v>0</v>
      </c>
      <c r="R57" s="189" t="s">
        <v>951</v>
      </c>
      <c r="S57" s="189" t="s">
        <v>216</v>
      </c>
      <c r="T57" s="190" t="s">
        <v>245</v>
      </c>
      <c r="U57" s="159">
        <v>0.14499999999999999</v>
      </c>
      <c r="V57" s="159">
        <f t="shared" si="13"/>
        <v>0.28999999999999998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247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84">
        <v>29</v>
      </c>
      <c r="B58" s="185" t="s">
        <v>1012</v>
      </c>
      <c r="C58" s="192" t="s">
        <v>1013</v>
      </c>
      <c r="D58" s="186" t="s">
        <v>336</v>
      </c>
      <c r="E58" s="187">
        <v>2</v>
      </c>
      <c r="F58" s="188"/>
      <c r="G58" s="189">
        <f t="shared" si="7"/>
        <v>0</v>
      </c>
      <c r="H58" s="188"/>
      <c r="I58" s="189">
        <f t="shared" si="8"/>
        <v>0</v>
      </c>
      <c r="J58" s="188"/>
      <c r="K58" s="189">
        <f t="shared" si="9"/>
        <v>0</v>
      </c>
      <c r="L58" s="189">
        <v>21</v>
      </c>
      <c r="M58" s="189">
        <f t="shared" si="10"/>
        <v>0</v>
      </c>
      <c r="N58" s="189">
        <v>2.0000000000000001E-4</v>
      </c>
      <c r="O58" s="189">
        <f t="shared" si="11"/>
        <v>0</v>
      </c>
      <c r="P58" s="189">
        <v>0</v>
      </c>
      <c r="Q58" s="189">
        <f t="shared" si="12"/>
        <v>0</v>
      </c>
      <c r="R58" s="189" t="s">
        <v>273</v>
      </c>
      <c r="S58" s="189" t="s">
        <v>216</v>
      </c>
      <c r="T58" s="190" t="s">
        <v>245</v>
      </c>
      <c r="U58" s="159">
        <v>0</v>
      </c>
      <c r="V58" s="159">
        <f t="shared" si="13"/>
        <v>0</v>
      </c>
      <c r="W58" s="159"/>
      <c r="X58" s="159" t="s">
        <v>274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275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84">
        <v>30</v>
      </c>
      <c r="B59" s="185" t="s">
        <v>1014</v>
      </c>
      <c r="C59" s="192" t="s">
        <v>1015</v>
      </c>
      <c r="D59" s="186" t="s">
        <v>977</v>
      </c>
      <c r="E59" s="187">
        <v>2</v>
      </c>
      <c r="F59" s="188"/>
      <c r="G59" s="189">
        <f t="shared" si="7"/>
        <v>0</v>
      </c>
      <c r="H59" s="188"/>
      <c r="I59" s="189">
        <f t="shared" si="8"/>
        <v>0</v>
      </c>
      <c r="J59" s="188"/>
      <c r="K59" s="189">
        <f t="shared" si="9"/>
        <v>0</v>
      </c>
      <c r="L59" s="189">
        <v>21</v>
      </c>
      <c r="M59" s="189">
        <f t="shared" si="10"/>
        <v>0</v>
      </c>
      <c r="N59" s="189">
        <v>3.8800000000000002E-3</v>
      </c>
      <c r="O59" s="189">
        <f t="shared" si="11"/>
        <v>0.01</v>
      </c>
      <c r="P59" s="189">
        <v>0</v>
      </c>
      <c r="Q59" s="189">
        <f t="shared" si="12"/>
        <v>0</v>
      </c>
      <c r="R59" s="189" t="s">
        <v>951</v>
      </c>
      <c r="S59" s="189" t="s">
        <v>216</v>
      </c>
      <c r="T59" s="190" t="s">
        <v>245</v>
      </c>
      <c r="U59" s="159">
        <v>1.964</v>
      </c>
      <c r="V59" s="159">
        <f t="shared" si="13"/>
        <v>3.93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247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30.6" outlineLevel="1" x14ac:dyDescent="0.25">
      <c r="A60" s="168">
        <v>31</v>
      </c>
      <c r="B60" s="169" t="s">
        <v>1016</v>
      </c>
      <c r="C60" s="178" t="s">
        <v>1017</v>
      </c>
      <c r="D60" s="170" t="s">
        <v>336</v>
      </c>
      <c r="E60" s="171">
        <v>2</v>
      </c>
      <c r="F60" s="172"/>
      <c r="G60" s="173">
        <f t="shared" si="7"/>
        <v>0</v>
      </c>
      <c r="H60" s="172"/>
      <c r="I60" s="173">
        <f t="shared" si="8"/>
        <v>0</v>
      </c>
      <c r="J60" s="172"/>
      <c r="K60" s="173">
        <f t="shared" si="9"/>
        <v>0</v>
      </c>
      <c r="L60" s="173">
        <v>21</v>
      </c>
      <c r="M60" s="173">
        <f t="shared" si="10"/>
        <v>0</v>
      </c>
      <c r="N60" s="173">
        <v>1.7999999999999999E-2</v>
      </c>
      <c r="O60" s="173">
        <f t="shared" si="11"/>
        <v>0.04</v>
      </c>
      <c r="P60" s="173">
        <v>0</v>
      </c>
      <c r="Q60" s="173">
        <f t="shared" si="12"/>
        <v>0</v>
      </c>
      <c r="R60" s="173" t="s">
        <v>273</v>
      </c>
      <c r="S60" s="173" t="s">
        <v>216</v>
      </c>
      <c r="T60" s="174" t="s">
        <v>245</v>
      </c>
      <c r="U60" s="159">
        <v>0</v>
      </c>
      <c r="V60" s="159">
        <f t="shared" si="13"/>
        <v>0</v>
      </c>
      <c r="W60" s="159"/>
      <c r="X60" s="159" t="s">
        <v>274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275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56"/>
      <c r="B61" s="157"/>
      <c r="C61" s="191" t="s">
        <v>1018</v>
      </c>
      <c r="D61" s="182"/>
      <c r="E61" s="183">
        <v>2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251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4">
        <v>32</v>
      </c>
      <c r="B62" s="185" t="s">
        <v>1019</v>
      </c>
      <c r="C62" s="192" t="s">
        <v>1020</v>
      </c>
      <c r="D62" s="186" t="s">
        <v>336</v>
      </c>
      <c r="E62" s="187">
        <v>1</v>
      </c>
      <c r="F62" s="188"/>
      <c r="G62" s="189">
        <f t="shared" ref="G62:G76" si="14">ROUND(E62*F62,2)</f>
        <v>0</v>
      </c>
      <c r="H62" s="188"/>
      <c r="I62" s="189">
        <f t="shared" ref="I62:I76" si="15">ROUND(E62*H62,2)</f>
        <v>0</v>
      </c>
      <c r="J62" s="188"/>
      <c r="K62" s="189">
        <f t="shared" ref="K62:K76" si="16">ROUND(E62*J62,2)</f>
        <v>0</v>
      </c>
      <c r="L62" s="189">
        <v>21</v>
      </c>
      <c r="M62" s="189">
        <f t="shared" ref="M62:M76" si="17">G62*(1+L62/100)</f>
        <v>0</v>
      </c>
      <c r="N62" s="189">
        <v>3.0000000000000001E-5</v>
      </c>
      <c r="O62" s="189">
        <f t="shared" ref="O62:O76" si="18">ROUND(E62*N62,2)</f>
        <v>0</v>
      </c>
      <c r="P62" s="189">
        <v>0</v>
      </c>
      <c r="Q62" s="189">
        <f t="shared" ref="Q62:Q76" si="19">ROUND(E62*P62,2)</f>
        <v>0</v>
      </c>
      <c r="R62" s="189" t="s">
        <v>951</v>
      </c>
      <c r="S62" s="189" t="s">
        <v>216</v>
      </c>
      <c r="T62" s="190" t="s">
        <v>245</v>
      </c>
      <c r="U62" s="159">
        <v>0.16600000000000001</v>
      </c>
      <c r="V62" s="159">
        <f t="shared" ref="V62:V76" si="20">ROUND(E62*U62,2)</f>
        <v>0.17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247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4">
        <v>33</v>
      </c>
      <c r="B63" s="185" t="s">
        <v>1021</v>
      </c>
      <c r="C63" s="192" t="s">
        <v>1022</v>
      </c>
      <c r="D63" s="186" t="s">
        <v>336</v>
      </c>
      <c r="E63" s="187">
        <v>1</v>
      </c>
      <c r="F63" s="188"/>
      <c r="G63" s="189">
        <f t="shared" si="14"/>
        <v>0</v>
      </c>
      <c r="H63" s="188"/>
      <c r="I63" s="189">
        <f t="shared" si="15"/>
        <v>0</v>
      </c>
      <c r="J63" s="188"/>
      <c r="K63" s="189">
        <f t="shared" si="16"/>
        <v>0</v>
      </c>
      <c r="L63" s="189">
        <v>21</v>
      </c>
      <c r="M63" s="189">
        <f t="shared" si="17"/>
        <v>0</v>
      </c>
      <c r="N63" s="189">
        <v>1.6000000000000001E-4</v>
      </c>
      <c r="O63" s="189">
        <f t="shared" si="18"/>
        <v>0</v>
      </c>
      <c r="P63" s="189">
        <v>0</v>
      </c>
      <c r="Q63" s="189">
        <f t="shared" si="19"/>
        <v>0</v>
      </c>
      <c r="R63" s="189" t="s">
        <v>273</v>
      </c>
      <c r="S63" s="189" t="s">
        <v>216</v>
      </c>
      <c r="T63" s="190" t="s">
        <v>245</v>
      </c>
      <c r="U63" s="159">
        <v>0</v>
      </c>
      <c r="V63" s="159">
        <f t="shared" si="20"/>
        <v>0</v>
      </c>
      <c r="W63" s="159"/>
      <c r="X63" s="159" t="s">
        <v>274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275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84">
        <v>34</v>
      </c>
      <c r="B64" s="185" t="s">
        <v>1023</v>
      </c>
      <c r="C64" s="192" t="s">
        <v>1024</v>
      </c>
      <c r="D64" s="186" t="s">
        <v>336</v>
      </c>
      <c r="E64" s="187">
        <v>2</v>
      </c>
      <c r="F64" s="188"/>
      <c r="G64" s="189">
        <f t="shared" si="14"/>
        <v>0</v>
      </c>
      <c r="H64" s="188"/>
      <c r="I64" s="189">
        <f t="shared" si="15"/>
        <v>0</v>
      </c>
      <c r="J64" s="188"/>
      <c r="K64" s="189">
        <f t="shared" si="16"/>
        <v>0</v>
      </c>
      <c r="L64" s="189">
        <v>21</v>
      </c>
      <c r="M64" s="189">
        <f t="shared" si="17"/>
        <v>0</v>
      </c>
      <c r="N64" s="189">
        <v>3.0000000000000001E-5</v>
      </c>
      <c r="O64" s="189">
        <f t="shared" si="18"/>
        <v>0</v>
      </c>
      <c r="P64" s="189">
        <v>0</v>
      </c>
      <c r="Q64" s="189">
        <f t="shared" si="19"/>
        <v>0</v>
      </c>
      <c r="R64" s="189" t="s">
        <v>951</v>
      </c>
      <c r="S64" s="189" t="s">
        <v>216</v>
      </c>
      <c r="T64" s="190" t="s">
        <v>245</v>
      </c>
      <c r="U64" s="159">
        <v>0.26900000000000002</v>
      </c>
      <c r="V64" s="159">
        <f t="shared" si="20"/>
        <v>0.54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247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84">
        <v>35</v>
      </c>
      <c r="B65" s="185" t="s">
        <v>1025</v>
      </c>
      <c r="C65" s="192" t="s">
        <v>1026</v>
      </c>
      <c r="D65" s="186" t="s">
        <v>336</v>
      </c>
      <c r="E65" s="187">
        <v>2</v>
      </c>
      <c r="F65" s="188"/>
      <c r="G65" s="189">
        <f t="shared" si="14"/>
        <v>0</v>
      </c>
      <c r="H65" s="188"/>
      <c r="I65" s="189">
        <f t="shared" si="15"/>
        <v>0</v>
      </c>
      <c r="J65" s="188"/>
      <c r="K65" s="189">
        <f t="shared" si="16"/>
        <v>0</v>
      </c>
      <c r="L65" s="189">
        <v>21</v>
      </c>
      <c r="M65" s="189">
        <f t="shared" si="17"/>
        <v>0</v>
      </c>
      <c r="N65" s="189">
        <v>6.4999999999999997E-3</v>
      </c>
      <c r="O65" s="189">
        <f t="shared" si="18"/>
        <v>0.01</v>
      </c>
      <c r="P65" s="189">
        <v>0</v>
      </c>
      <c r="Q65" s="189">
        <f t="shared" si="19"/>
        <v>0</v>
      </c>
      <c r="R65" s="189"/>
      <c r="S65" s="189" t="s">
        <v>820</v>
      </c>
      <c r="T65" s="190" t="s">
        <v>217</v>
      </c>
      <c r="U65" s="159">
        <v>0</v>
      </c>
      <c r="V65" s="159">
        <f t="shared" si="20"/>
        <v>0</v>
      </c>
      <c r="W65" s="159"/>
      <c r="X65" s="159" t="s">
        <v>274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275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84">
        <v>36</v>
      </c>
      <c r="B66" s="185" t="s">
        <v>1027</v>
      </c>
      <c r="C66" s="192" t="s">
        <v>1028</v>
      </c>
      <c r="D66" s="186" t="s">
        <v>336</v>
      </c>
      <c r="E66" s="187">
        <v>2</v>
      </c>
      <c r="F66" s="188"/>
      <c r="G66" s="189">
        <f t="shared" si="14"/>
        <v>0</v>
      </c>
      <c r="H66" s="188"/>
      <c r="I66" s="189">
        <f t="shared" si="15"/>
        <v>0</v>
      </c>
      <c r="J66" s="188"/>
      <c r="K66" s="189">
        <f t="shared" si="16"/>
        <v>0</v>
      </c>
      <c r="L66" s="189">
        <v>21</v>
      </c>
      <c r="M66" s="189">
        <f t="shared" si="17"/>
        <v>0</v>
      </c>
      <c r="N66" s="189">
        <v>3.0000000000000001E-5</v>
      </c>
      <c r="O66" s="189">
        <f t="shared" si="18"/>
        <v>0</v>
      </c>
      <c r="P66" s="189">
        <v>0</v>
      </c>
      <c r="Q66" s="189">
        <f t="shared" si="19"/>
        <v>0</v>
      </c>
      <c r="R66" s="189" t="s">
        <v>951</v>
      </c>
      <c r="S66" s="189" t="s">
        <v>216</v>
      </c>
      <c r="T66" s="190" t="s">
        <v>245</v>
      </c>
      <c r="U66" s="159">
        <v>0.35099999999999998</v>
      </c>
      <c r="V66" s="159">
        <f t="shared" si="20"/>
        <v>0.7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247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84">
        <v>37</v>
      </c>
      <c r="B67" s="185" t="s">
        <v>1029</v>
      </c>
      <c r="C67" s="192" t="s">
        <v>1030</v>
      </c>
      <c r="D67" s="186" t="s">
        <v>336</v>
      </c>
      <c r="E67" s="187">
        <v>2</v>
      </c>
      <c r="F67" s="188"/>
      <c r="G67" s="189">
        <f t="shared" si="14"/>
        <v>0</v>
      </c>
      <c r="H67" s="188"/>
      <c r="I67" s="189">
        <f t="shared" si="15"/>
        <v>0</v>
      </c>
      <c r="J67" s="188"/>
      <c r="K67" s="189">
        <f t="shared" si="16"/>
        <v>0</v>
      </c>
      <c r="L67" s="189">
        <v>21</v>
      </c>
      <c r="M67" s="189">
        <f t="shared" si="17"/>
        <v>0</v>
      </c>
      <c r="N67" s="189">
        <v>1.15E-3</v>
      </c>
      <c r="O67" s="189">
        <f t="shared" si="18"/>
        <v>0</v>
      </c>
      <c r="P67" s="189">
        <v>0</v>
      </c>
      <c r="Q67" s="189">
        <f t="shared" si="19"/>
        <v>0</v>
      </c>
      <c r="R67" s="189" t="s">
        <v>273</v>
      </c>
      <c r="S67" s="189" t="s">
        <v>216</v>
      </c>
      <c r="T67" s="190" t="s">
        <v>245</v>
      </c>
      <c r="U67" s="159">
        <v>0</v>
      </c>
      <c r="V67" s="159">
        <f t="shared" si="20"/>
        <v>0</v>
      </c>
      <c r="W67" s="159"/>
      <c r="X67" s="159" t="s">
        <v>274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275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84">
        <v>38</v>
      </c>
      <c r="B68" s="185" t="s">
        <v>1031</v>
      </c>
      <c r="C68" s="192" t="s">
        <v>1032</v>
      </c>
      <c r="D68" s="186" t="s">
        <v>336</v>
      </c>
      <c r="E68" s="187">
        <v>2</v>
      </c>
      <c r="F68" s="188"/>
      <c r="G68" s="189">
        <f t="shared" si="14"/>
        <v>0</v>
      </c>
      <c r="H68" s="188"/>
      <c r="I68" s="189">
        <f t="shared" si="15"/>
        <v>0</v>
      </c>
      <c r="J68" s="188"/>
      <c r="K68" s="189">
        <f t="shared" si="16"/>
        <v>0</v>
      </c>
      <c r="L68" s="189">
        <v>21</v>
      </c>
      <c r="M68" s="189">
        <f t="shared" si="17"/>
        <v>0</v>
      </c>
      <c r="N68" s="189">
        <v>3.0000000000000001E-5</v>
      </c>
      <c r="O68" s="189">
        <f t="shared" si="18"/>
        <v>0</v>
      </c>
      <c r="P68" s="189">
        <v>0</v>
      </c>
      <c r="Q68" s="189">
        <f t="shared" si="19"/>
        <v>0</v>
      </c>
      <c r="R68" s="189" t="s">
        <v>951</v>
      </c>
      <c r="S68" s="189" t="s">
        <v>216</v>
      </c>
      <c r="T68" s="190" t="s">
        <v>245</v>
      </c>
      <c r="U68" s="159">
        <v>0.42399999999999999</v>
      </c>
      <c r="V68" s="159">
        <f t="shared" si="20"/>
        <v>0.85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247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84">
        <v>39</v>
      </c>
      <c r="B69" s="185" t="s">
        <v>1033</v>
      </c>
      <c r="C69" s="192" t="s">
        <v>1034</v>
      </c>
      <c r="D69" s="186" t="s">
        <v>336</v>
      </c>
      <c r="E69" s="187">
        <v>1</v>
      </c>
      <c r="F69" s="188"/>
      <c r="G69" s="189">
        <f t="shared" si="14"/>
        <v>0</v>
      </c>
      <c r="H69" s="188"/>
      <c r="I69" s="189">
        <f t="shared" si="15"/>
        <v>0</v>
      </c>
      <c r="J69" s="188"/>
      <c r="K69" s="189">
        <f t="shared" si="16"/>
        <v>0</v>
      </c>
      <c r="L69" s="189">
        <v>21</v>
      </c>
      <c r="M69" s="189">
        <f t="shared" si="17"/>
        <v>0</v>
      </c>
      <c r="N69" s="189">
        <v>1.6999999999999999E-3</v>
      </c>
      <c r="O69" s="189">
        <f t="shared" si="18"/>
        <v>0</v>
      </c>
      <c r="P69" s="189">
        <v>0</v>
      </c>
      <c r="Q69" s="189">
        <f t="shared" si="19"/>
        <v>0</v>
      </c>
      <c r="R69" s="189" t="s">
        <v>273</v>
      </c>
      <c r="S69" s="189" t="s">
        <v>216</v>
      </c>
      <c r="T69" s="190" t="s">
        <v>245</v>
      </c>
      <c r="U69" s="159">
        <v>0</v>
      </c>
      <c r="V69" s="159">
        <f t="shared" si="20"/>
        <v>0</v>
      </c>
      <c r="W69" s="159"/>
      <c r="X69" s="159" t="s">
        <v>274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275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84">
        <v>40</v>
      </c>
      <c r="B70" s="185" t="s">
        <v>1035</v>
      </c>
      <c r="C70" s="192" t="s">
        <v>1036</v>
      </c>
      <c r="D70" s="186" t="s">
        <v>336</v>
      </c>
      <c r="E70" s="187">
        <v>1</v>
      </c>
      <c r="F70" s="188"/>
      <c r="G70" s="189">
        <f t="shared" si="14"/>
        <v>0</v>
      </c>
      <c r="H70" s="188"/>
      <c r="I70" s="189">
        <f t="shared" si="15"/>
        <v>0</v>
      </c>
      <c r="J70" s="188"/>
      <c r="K70" s="189">
        <f t="shared" si="16"/>
        <v>0</v>
      </c>
      <c r="L70" s="189">
        <v>21</v>
      </c>
      <c r="M70" s="189">
        <f t="shared" si="17"/>
        <v>0</v>
      </c>
      <c r="N70" s="189">
        <v>7.7000000000000002E-3</v>
      </c>
      <c r="O70" s="189">
        <f t="shared" si="18"/>
        <v>0.01</v>
      </c>
      <c r="P70" s="189">
        <v>0</v>
      </c>
      <c r="Q70" s="189">
        <f t="shared" si="19"/>
        <v>0</v>
      </c>
      <c r="R70" s="189"/>
      <c r="S70" s="189" t="s">
        <v>820</v>
      </c>
      <c r="T70" s="190" t="s">
        <v>217</v>
      </c>
      <c r="U70" s="159">
        <v>0</v>
      </c>
      <c r="V70" s="159">
        <f t="shared" si="20"/>
        <v>0</v>
      </c>
      <c r="W70" s="159"/>
      <c r="X70" s="159" t="s">
        <v>274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275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84">
        <v>41</v>
      </c>
      <c r="B71" s="185" t="s">
        <v>1037</v>
      </c>
      <c r="C71" s="192" t="s">
        <v>1038</v>
      </c>
      <c r="D71" s="186" t="s">
        <v>977</v>
      </c>
      <c r="E71" s="187">
        <v>5</v>
      </c>
      <c r="F71" s="188"/>
      <c r="G71" s="189">
        <f t="shared" si="14"/>
        <v>0</v>
      </c>
      <c r="H71" s="188"/>
      <c r="I71" s="189">
        <f t="shared" si="15"/>
        <v>0</v>
      </c>
      <c r="J71" s="188"/>
      <c r="K71" s="189">
        <f t="shared" si="16"/>
        <v>0</v>
      </c>
      <c r="L71" s="189">
        <v>21</v>
      </c>
      <c r="M71" s="189">
        <f t="shared" si="17"/>
        <v>0</v>
      </c>
      <c r="N71" s="189">
        <v>1.1299999999999999E-3</v>
      </c>
      <c r="O71" s="189">
        <f t="shared" si="18"/>
        <v>0.01</v>
      </c>
      <c r="P71" s="189">
        <v>0</v>
      </c>
      <c r="Q71" s="189">
        <f t="shared" si="19"/>
        <v>0</v>
      </c>
      <c r="R71" s="189" t="s">
        <v>1039</v>
      </c>
      <c r="S71" s="189" t="s">
        <v>216</v>
      </c>
      <c r="T71" s="190" t="s">
        <v>245</v>
      </c>
      <c r="U71" s="159">
        <v>0.114</v>
      </c>
      <c r="V71" s="159">
        <f t="shared" si="20"/>
        <v>0.56999999999999995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247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84">
        <v>42</v>
      </c>
      <c r="B72" s="185" t="s">
        <v>1040</v>
      </c>
      <c r="C72" s="192" t="s">
        <v>1041</v>
      </c>
      <c r="D72" s="186" t="s">
        <v>336</v>
      </c>
      <c r="E72" s="187">
        <v>1</v>
      </c>
      <c r="F72" s="188"/>
      <c r="G72" s="189">
        <f t="shared" si="14"/>
        <v>0</v>
      </c>
      <c r="H72" s="188"/>
      <c r="I72" s="189">
        <f t="shared" si="15"/>
        <v>0</v>
      </c>
      <c r="J72" s="188"/>
      <c r="K72" s="189">
        <f t="shared" si="16"/>
        <v>0</v>
      </c>
      <c r="L72" s="189">
        <v>21</v>
      </c>
      <c r="M72" s="189">
        <f t="shared" si="17"/>
        <v>0</v>
      </c>
      <c r="N72" s="189">
        <v>1.6999999999999999E-3</v>
      </c>
      <c r="O72" s="189">
        <f t="shared" si="18"/>
        <v>0</v>
      </c>
      <c r="P72" s="189">
        <v>0</v>
      </c>
      <c r="Q72" s="189">
        <f t="shared" si="19"/>
        <v>0</v>
      </c>
      <c r="R72" s="189" t="s">
        <v>1039</v>
      </c>
      <c r="S72" s="189" t="s">
        <v>216</v>
      </c>
      <c r="T72" s="190" t="s">
        <v>245</v>
      </c>
      <c r="U72" s="159">
        <v>0.87370000000000003</v>
      </c>
      <c r="V72" s="159">
        <f t="shared" si="20"/>
        <v>0.87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247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84">
        <v>43</v>
      </c>
      <c r="B73" s="185" t="s">
        <v>1042</v>
      </c>
      <c r="C73" s="192" t="s">
        <v>1043</v>
      </c>
      <c r="D73" s="186" t="s">
        <v>977</v>
      </c>
      <c r="E73" s="187">
        <v>1</v>
      </c>
      <c r="F73" s="188"/>
      <c r="G73" s="189">
        <f t="shared" si="14"/>
        <v>0</v>
      </c>
      <c r="H73" s="188"/>
      <c r="I73" s="189">
        <f t="shared" si="15"/>
        <v>0</v>
      </c>
      <c r="J73" s="188"/>
      <c r="K73" s="189">
        <f t="shared" si="16"/>
        <v>0</v>
      </c>
      <c r="L73" s="189">
        <v>21</v>
      </c>
      <c r="M73" s="189">
        <f t="shared" si="17"/>
        <v>0</v>
      </c>
      <c r="N73" s="189">
        <v>1.013E-2</v>
      </c>
      <c r="O73" s="189">
        <f t="shared" si="18"/>
        <v>0.01</v>
      </c>
      <c r="P73" s="189">
        <v>0</v>
      </c>
      <c r="Q73" s="189">
        <f t="shared" si="19"/>
        <v>0</v>
      </c>
      <c r="R73" s="189" t="s">
        <v>1039</v>
      </c>
      <c r="S73" s="189" t="s">
        <v>216</v>
      </c>
      <c r="T73" s="190" t="s">
        <v>245</v>
      </c>
      <c r="U73" s="159">
        <v>1.726</v>
      </c>
      <c r="V73" s="159">
        <f t="shared" si="20"/>
        <v>1.73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247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84">
        <v>44</v>
      </c>
      <c r="B74" s="185" t="s">
        <v>1044</v>
      </c>
      <c r="C74" s="192" t="s">
        <v>1045</v>
      </c>
      <c r="D74" s="186" t="s">
        <v>336</v>
      </c>
      <c r="E74" s="187">
        <v>2</v>
      </c>
      <c r="F74" s="188"/>
      <c r="G74" s="189">
        <f t="shared" si="14"/>
        <v>0</v>
      </c>
      <c r="H74" s="188"/>
      <c r="I74" s="189">
        <f t="shared" si="15"/>
        <v>0</v>
      </c>
      <c r="J74" s="188"/>
      <c r="K74" s="189">
        <f t="shared" si="16"/>
        <v>0</v>
      </c>
      <c r="L74" s="189">
        <v>21</v>
      </c>
      <c r="M74" s="189">
        <f t="shared" si="17"/>
        <v>0</v>
      </c>
      <c r="N74" s="189">
        <v>5.1000000000000004E-4</v>
      </c>
      <c r="O74" s="189">
        <f t="shared" si="18"/>
        <v>0</v>
      </c>
      <c r="P74" s="189">
        <v>0</v>
      </c>
      <c r="Q74" s="189">
        <f t="shared" si="19"/>
        <v>0</v>
      </c>
      <c r="R74" s="189" t="s">
        <v>1039</v>
      </c>
      <c r="S74" s="189" t="s">
        <v>216</v>
      </c>
      <c r="T74" s="190" t="s">
        <v>245</v>
      </c>
      <c r="U74" s="159">
        <v>0.251</v>
      </c>
      <c r="V74" s="159">
        <f t="shared" si="20"/>
        <v>0.5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247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84">
        <v>45</v>
      </c>
      <c r="B75" s="185" t="s">
        <v>1046</v>
      </c>
      <c r="C75" s="192" t="s">
        <v>1047</v>
      </c>
      <c r="D75" s="186" t="s">
        <v>336</v>
      </c>
      <c r="E75" s="187">
        <v>1</v>
      </c>
      <c r="F75" s="188"/>
      <c r="G75" s="189">
        <f t="shared" si="14"/>
        <v>0</v>
      </c>
      <c r="H75" s="188"/>
      <c r="I75" s="189">
        <f t="shared" si="15"/>
        <v>0</v>
      </c>
      <c r="J75" s="188"/>
      <c r="K75" s="189">
        <f t="shared" si="16"/>
        <v>0</v>
      </c>
      <c r="L75" s="189">
        <v>21</v>
      </c>
      <c r="M75" s="189">
        <f t="shared" si="17"/>
        <v>0</v>
      </c>
      <c r="N75" s="189">
        <v>1.8000000000000001E-4</v>
      </c>
      <c r="O75" s="189">
        <f t="shared" si="18"/>
        <v>0</v>
      </c>
      <c r="P75" s="189">
        <v>0</v>
      </c>
      <c r="Q75" s="189">
        <f t="shared" si="19"/>
        <v>0</v>
      </c>
      <c r="R75" s="189" t="s">
        <v>1039</v>
      </c>
      <c r="S75" s="189" t="s">
        <v>216</v>
      </c>
      <c r="T75" s="190" t="s">
        <v>245</v>
      </c>
      <c r="U75" s="159">
        <v>0.23699999999999999</v>
      </c>
      <c r="V75" s="159">
        <f t="shared" si="20"/>
        <v>0.24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247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68">
        <v>46</v>
      </c>
      <c r="B76" s="169" t="s">
        <v>1048</v>
      </c>
      <c r="C76" s="178" t="s">
        <v>1049</v>
      </c>
      <c r="D76" s="170" t="s">
        <v>1050</v>
      </c>
      <c r="E76" s="171">
        <v>1</v>
      </c>
      <c r="F76" s="172"/>
      <c r="G76" s="173">
        <f t="shared" si="14"/>
        <v>0</v>
      </c>
      <c r="H76" s="172"/>
      <c r="I76" s="173">
        <f t="shared" si="15"/>
        <v>0</v>
      </c>
      <c r="J76" s="172"/>
      <c r="K76" s="173">
        <f t="shared" si="16"/>
        <v>0</v>
      </c>
      <c r="L76" s="173">
        <v>21</v>
      </c>
      <c r="M76" s="173">
        <f t="shared" si="17"/>
        <v>0</v>
      </c>
      <c r="N76" s="173">
        <v>0</v>
      </c>
      <c r="O76" s="173">
        <f t="shared" si="18"/>
        <v>0</v>
      </c>
      <c r="P76" s="173">
        <v>0</v>
      </c>
      <c r="Q76" s="173">
        <f t="shared" si="19"/>
        <v>0</v>
      </c>
      <c r="R76" s="173"/>
      <c r="S76" s="173" t="s">
        <v>820</v>
      </c>
      <c r="T76" s="174" t="s">
        <v>1051</v>
      </c>
      <c r="U76" s="159">
        <v>0</v>
      </c>
      <c r="V76" s="159">
        <f t="shared" si="20"/>
        <v>0</v>
      </c>
      <c r="W76" s="159"/>
      <c r="X76" s="159" t="s">
        <v>274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275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56"/>
      <c r="B77" s="157"/>
      <c r="C77" s="255" t="s">
        <v>1052</v>
      </c>
      <c r="D77" s="256"/>
      <c r="E77" s="256"/>
      <c r="F77" s="256"/>
      <c r="G77" s="256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220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56"/>
      <c r="B78" s="157"/>
      <c r="C78" s="266" t="s">
        <v>1053</v>
      </c>
      <c r="D78" s="267"/>
      <c r="E78" s="267"/>
      <c r="F78" s="267"/>
      <c r="G78" s="267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220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84">
        <v>47</v>
      </c>
      <c r="B79" s="185" t="s">
        <v>1054</v>
      </c>
      <c r="C79" s="192" t="s">
        <v>1055</v>
      </c>
      <c r="D79" s="186" t="s">
        <v>336</v>
      </c>
      <c r="E79" s="187">
        <v>1</v>
      </c>
      <c r="F79" s="188"/>
      <c r="G79" s="189">
        <f>ROUND(E79*F79,2)</f>
        <v>0</v>
      </c>
      <c r="H79" s="188"/>
      <c r="I79" s="189">
        <f>ROUND(E79*H79,2)</f>
        <v>0</v>
      </c>
      <c r="J79" s="188"/>
      <c r="K79" s="189">
        <f>ROUND(E79*J79,2)</f>
        <v>0</v>
      </c>
      <c r="L79" s="189">
        <v>21</v>
      </c>
      <c r="M79" s="189">
        <f>G79*(1+L79/100)</f>
        <v>0</v>
      </c>
      <c r="N79" s="189">
        <v>1E-4</v>
      </c>
      <c r="O79" s="189">
        <f>ROUND(E79*N79,2)</f>
        <v>0</v>
      </c>
      <c r="P79" s="189">
        <v>0</v>
      </c>
      <c r="Q79" s="189">
        <f>ROUND(E79*P79,2)</f>
        <v>0</v>
      </c>
      <c r="R79" s="189"/>
      <c r="S79" s="189" t="s">
        <v>820</v>
      </c>
      <c r="T79" s="190" t="s">
        <v>245</v>
      </c>
      <c r="U79" s="159">
        <v>2.9000000000000001E-2</v>
      </c>
      <c r="V79" s="159">
        <f>ROUND(E79*U79,2)</f>
        <v>0.03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247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68">
        <v>48</v>
      </c>
      <c r="B80" s="169" t="s">
        <v>1056</v>
      </c>
      <c r="C80" s="178" t="s">
        <v>1057</v>
      </c>
      <c r="D80" s="170" t="s">
        <v>312</v>
      </c>
      <c r="E80" s="171">
        <v>1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2.7999999999999998E-4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820</v>
      </c>
      <c r="T80" s="174" t="s">
        <v>1058</v>
      </c>
      <c r="U80" s="159">
        <v>0.312</v>
      </c>
      <c r="V80" s="159">
        <f>ROUND(E80*U80,2)</f>
        <v>0.31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247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6"/>
      <c r="B81" s="157"/>
      <c r="C81" s="191" t="s">
        <v>1059</v>
      </c>
      <c r="D81" s="182"/>
      <c r="E81" s="183">
        <v>1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251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84">
        <v>49</v>
      </c>
      <c r="B82" s="185" t="s">
        <v>1060</v>
      </c>
      <c r="C82" s="192" t="s">
        <v>1061</v>
      </c>
      <c r="D82" s="186" t="s">
        <v>336</v>
      </c>
      <c r="E82" s="187">
        <v>3</v>
      </c>
      <c r="F82" s="188"/>
      <c r="G82" s="189">
        <f>ROUND(E82*F82,2)</f>
        <v>0</v>
      </c>
      <c r="H82" s="188"/>
      <c r="I82" s="189">
        <f>ROUND(E82*H82,2)</f>
        <v>0</v>
      </c>
      <c r="J82" s="188"/>
      <c r="K82" s="189">
        <f>ROUND(E82*J82,2)</f>
        <v>0</v>
      </c>
      <c r="L82" s="189">
        <v>21</v>
      </c>
      <c r="M82" s="189">
        <f>G82*(1+L82/100)</f>
        <v>0</v>
      </c>
      <c r="N82" s="189">
        <v>2.6700000000000001E-3</v>
      </c>
      <c r="O82" s="189">
        <f>ROUND(E82*N82,2)</f>
        <v>0.01</v>
      </c>
      <c r="P82" s="189">
        <v>0</v>
      </c>
      <c r="Q82" s="189">
        <f>ROUND(E82*P82,2)</f>
        <v>0</v>
      </c>
      <c r="R82" s="189"/>
      <c r="S82" s="189" t="s">
        <v>820</v>
      </c>
      <c r="T82" s="190" t="s">
        <v>217</v>
      </c>
      <c r="U82" s="159">
        <v>0.433</v>
      </c>
      <c r="V82" s="159">
        <f>ROUND(E82*U82,2)</f>
        <v>1.3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1062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68">
        <v>50</v>
      </c>
      <c r="B83" s="169" t="s">
        <v>1063</v>
      </c>
      <c r="C83" s="178" t="s">
        <v>1064</v>
      </c>
      <c r="D83" s="170" t="s">
        <v>1065</v>
      </c>
      <c r="E83" s="171">
        <v>8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 t="s">
        <v>1066</v>
      </c>
      <c r="S83" s="173" t="s">
        <v>216</v>
      </c>
      <c r="T83" s="174" t="s">
        <v>245</v>
      </c>
      <c r="U83" s="159">
        <v>1</v>
      </c>
      <c r="V83" s="159">
        <f>ROUND(E83*U83,2)</f>
        <v>8</v>
      </c>
      <c r="W83" s="159"/>
      <c r="X83" s="159" t="s">
        <v>1067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1068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6"/>
      <c r="B84" s="157"/>
      <c r="C84" s="191" t="s">
        <v>1069</v>
      </c>
      <c r="D84" s="182"/>
      <c r="E84" s="183">
        <v>8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251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68">
        <v>51</v>
      </c>
      <c r="B85" s="169" t="s">
        <v>1070</v>
      </c>
      <c r="C85" s="178" t="s">
        <v>1071</v>
      </c>
      <c r="D85" s="170" t="s">
        <v>1065</v>
      </c>
      <c r="E85" s="171">
        <v>16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3" t="s">
        <v>1066</v>
      </c>
      <c r="S85" s="173" t="s">
        <v>216</v>
      </c>
      <c r="T85" s="174" t="s">
        <v>245</v>
      </c>
      <c r="U85" s="159">
        <v>1</v>
      </c>
      <c r="V85" s="159">
        <f>ROUND(E85*U85,2)</f>
        <v>16</v>
      </c>
      <c r="W85" s="159"/>
      <c r="X85" s="159" t="s">
        <v>1067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1068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191" t="s">
        <v>1072</v>
      </c>
      <c r="D86" s="182"/>
      <c r="E86" s="183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251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/>
      <c r="B87" s="157"/>
      <c r="C87" s="191" t="s">
        <v>1073</v>
      </c>
      <c r="D87" s="182"/>
      <c r="E87" s="183">
        <v>16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251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68">
        <v>52</v>
      </c>
      <c r="B88" s="169" t="s">
        <v>1074</v>
      </c>
      <c r="C88" s="178" t="s">
        <v>1075</v>
      </c>
      <c r="D88" s="170" t="s">
        <v>272</v>
      </c>
      <c r="E88" s="171">
        <v>2.55369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 t="s">
        <v>951</v>
      </c>
      <c r="S88" s="173" t="s">
        <v>216</v>
      </c>
      <c r="T88" s="174" t="s">
        <v>245</v>
      </c>
      <c r="U88" s="159">
        <v>1.333</v>
      </c>
      <c r="V88" s="159">
        <f>ROUND(E88*U88,2)</f>
        <v>3.4</v>
      </c>
      <c r="W88" s="159"/>
      <c r="X88" s="159" t="s">
        <v>708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709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264" t="s">
        <v>740</v>
      </c>
      <c r="D89" s="265"/>
      <c r="E89" s="265"/>
      <c r="F89" s="265"/>
      <c r="G89" s="265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249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68">
        <v>53</v>
      </c>
      <c r="B90" s="169" t="s">
        <v>1076</v>
      </c>
      <c r="C90" s="178" t="s">
        <v>1077</v>
      </c>
      <c r="D90" s="170" t="s">
        <v>215</v>
      </c>
      <c r="E90" s="171">
        <v>1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/>
      <c r="S90" s="173" t="s">
        <v>216</v>
      </c>
      <c r="T90" s="174" t="s">
        <v>217</v>
      </c>
      <c r="U90" s="159">
        <v>0</v>
      </c>
      <c r="V90" s="159">
        <f>ROUND(E90*U90,2)</f>
        <v>0</v>
      </c>
      <c r="W90" s="159"/>
      <c r="X90" s="159" t="s">
        <v>54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233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255" t="s">
        <v>1078</v>
      </c>
      <c r="D91" s="256"/>
      <c r="E91" s="256"/>
      <c r="F91" s="256"/>
      <c r="G91" s="256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220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75" t="str">
        <f>C91</f>
        <v>náklady spojené s provedením všech technickými normami předepsaných zkoušek a revizí stavebních konstrukcí nebo stavebních prací.</v>
      </c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56"/>
      <c r="B92" s="157"/>
      <c r="C92" s="191" t="s">
        <v>1079</v>
      </c>
      <c r="D92" s="182"/>
      <c r="E92" s="183">
        <v>1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251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x14ac:dyDescent="0.25">
      <c r="A93" s="162" t="s">
        <v>211</v>
      </c>
      <c r="B93" s="163" t="s">
        <v>151</v>
      </c>
      <c r="C93" s="177" t="s">
        <v>152</v>
      </c>
      <c r="D93" s="164"/>
      <c r="E93" s="165"/>
      <c r="F93" s="166"/>
      <c r="G93" s="166">
        <f>SUMIF(AG94:AG104,"&lt;&gt;NOR",G94:G104)</f>
        <v>0</v>
      </c>
      <c r="H93" s="166"/>
      <c r="I93" s="166">
        <f>SUM(I94:I104)</f>
        <v>0</v>
      </c>
      <c r="J93" s="166"/>
      <c r="K93" s="166">
        <f>SUM(K94:K104)</f>
        <v>0</v>
      </c>
      <c r="L93" s="166"/>
      <c r="M93" s="166">
        <f>SUM(M94:M104)</f>
        <v>0</v>
      </c>
      <c r="N93" s="166"/>
      <c r="O93" s="166">
        <f>SUM(O94:O104)</f>
        <v>0.09</v>
      </c>
      <c r="P93" s="166"/>
      <c r="Q93" s="166">
        <f>SUM(Q94:Q104)</f>
        <v>0</v>
      </c>
      <c r="R93" s="166"/>
      <c r="S93" s="166"/>
      <c r="T93" s="167"/>
      <c r="U93" s="161"/>
      <c r="V93" s="161">
        <f>SUM(V94:V104)</f>
        <v>23.82</v>
      </c>
      <c r="W93" s="161"/>
      <c r="X93" s="161"/>
      <c r="AG93" t="s">
        <v>212</v>
      </c>
    </row>
    <row r="94" spans="1:60" outlineLevel="1" x14ac:dyDescent="0.25">
      <c r="A94" s="184">
        <v>54</v>
      </c>
      <c r="B94" s="185" t="s">
        <v>1080</v>
      </c>
      <c r="C94" s="192" t="s">
        <v>1081</v>
      </c>
      <c r="D94" s="186" t="s">
        <v>790</v>
      </c>
      <c r="E94" s="187">
        <v>15</v>
      </c>
      <c r="F94" s="188"/>
      <c r="G94" s="189">
        <f>ROUND(E94*F94,2)</f>
        <v>0</v>
      </c>
      <c r="H94" s="188"/>
      <c r="I94" s="189">
        <f>ROUND(E94*H94,2)</f>
        <v>0</v>
      </c>
      <c r="J94" s="188"/>
      <c r="K94" s="189">
        <f>ROUND(E94*J94,2)</f>
        <v>0</v>
      </c>
      <c r="L94" s="189">
        <v>21</v>
      </c>
      <c r="M94" s="189">
        <f>G94*(1+L94/100)</f>
        <v>0</v>
      </c>
      <c r="N94" s="189">
        <v>6.0000000000000002E-5</v>
      </c>
      <c r="O94" s="189">
        <f>ROUND(E94*N94,2)</f>
        <v>0</v>
      </c>
      <c r="P94" s="189">
        <v>0</v>
      </c>
      <c r="Q94" s="189">
        <f>ROUND(E94*P94,2)</f>
        <v>0</v>
      </c>
      <c r="R94" s="189" t="s">
        <v>781</v>
      </c>
      <c r="S94" s="189" t="s">
        <v>216</v>
      </c>
      <c r="T94" s="190" t="s">
        <v>245</v>
      </c>
      <c r="U94" s="159">
        <v>0.42599999999999999</v>
      </c>
      <c r="V94" s="159">
        <f>ROUND(E94*U94,2)</f>
        <v>6.39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1062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68">
        <v>55</v>
      </c>
      <c r="B95" s="169" t="s">
        <v>1082</v>
      </c>
      <c r="C95" s="178" t="s">
        <v>1083</v>
      </c>
      <c r="D95" s="170" t="s">
        <v>790</v>
      </c>
      <c r="E95" s="171">
        <v>15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3">
        <v>1E-3</v>
      </c>
      <c r="O95" s="173">
        <f>ROUND(E95*N95,2)</f>
        <v>0.02</v>
      </c>
      <c r="P95" s="173">
        <v>0</v>
      </c>
      <c r="Q95" s="173">
        <f>ROUND(E95*P95,2)</f>
        <v>0</v>
      </c>
      <c r="R95" s="173" t="s">
        <v>273</v>
      </c>
      <c r="S95" s="173" t="s">
        <v>216</v>
      </c>
      <c r="T95" s="174" t="s">
        <v>245</v>
      </c>
      <c r="U95" s="159">
        <v>0</v>
      </c>
      <c r="V95" s="159">
        <f>ROUND(E95*U95,2)</f>
        <v>0</v>
      </c>
      <c r="W95" s="159"/>
      <c r="X95" s="159" t="s">
        <v>274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275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56"/>
      <c r="B96" s="157"/>
      <c r="C96" s="191" t="s">
        <v>1084</v>
      </c>
      <c r="D96" s="182"/>
      <c r="E96" s="183">
        <v>15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251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84">
        <v>56</v>
      </c>
      <c r="B97" s="185" t="s">
        <v>1085</v>
      </c>
      <c r="C97" s="192" t="s">
        <v>1086</v>
      </c>
      <c r="D97" s="186" t="s">
        <v>790</v>
      </c>
      <c r="E97" s="187">
        <v>20</v>
      </c>
      <c r="F97" s="188"/>
      <c r="G97" s="189">
        <f>ROUND(E97*F97,2)</f>
        <v>0</v>
      </c>
      <c r="H97" s="188"/>
      <c r="I97" s="189">
        <f>ROUND(E97*H97,2)</f>
        <v>0</v>
      </c>
      <c r="J97" s="188"/>
      <c r="K97" s="189">
        <f>ROUND(E97*J97,2)</f>
        <v>0</v>
      </c>
      <c r="L97" s="189">
        <v>21</v>
      </c>
      <c r="M97" s="189">
        <f>G97*(1+L97/100)</f>
        <v>0</v>
      </c>
      <c r="N97" s="189">
        <v>6.0000000000000002E-5</v>
      </c>
      <c r="O97" s="189">
        <f>ROUND(E97*N97,2)</f>
        <v>0</v>
      </c>
      <c r="P97" s="189">
        <v>0</v>
      </c>
      <c r="Q97" s="189">
        <f>ROUND(E97*P97,2)</f>
        <v>0</v>
      </c>
      <c r="R97" s="189" t="s">
        <v>781</v>
      </c>
      <c r="S97" s="189" t="s">
        <v>216</v>
      </c>
      <c r="T97" s="190" t="s">
        <v>245</v>
      </c>
      <c r="U97" s="159">
        <v>0.30399999999999999</v>
      </c>
      <c r="V97" s="159">
        <f>ROUND(E97*U97,2)</f>
        <v>6.08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1062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68">
        <v>57</v>
      </c>
      <c r="B98" s="169" t="s">
        <v>1087</v>
      </c>
      <c r="C98" s="178" t="s">
        <v>1083</v>
      </c>
      <c r="D98" s="170" t="s">
        <v>790</v>
      </c>
      <c r="E98" s="171">
        <v>20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21</v>
      </c>
      <c r="M98" s="173">
        <f>G98*(1+L98/100)</f>
        <v>0</v>
      </c>
      <c r="N98" s="173">
        <v>1E-3</v>
      </c>
      <c r="O98" s="173">
        <f>ROUND(E98*N98,2)</f>
        <v>0.02</v>
      </c>
      <c r="P98" s="173">
        <v>0</v>
      </c>
      <c r="Q98" s="173">
        <f>ROUND(E98*P98,2)</f>
        <v>0</v>
      </c>
      <c r="R98" s="173" t="s">
        <v>273</v>
      </c>
      <c r="S98" s="173" t="s">
        <v>216</v>
      </c>
      <c r="T98" s="174" t="s">
        <v>245</v>
      </c>
      <c r="U98" s="159">
        <v>0</v>
      </c>
      <c r="V98" s="159">
        <f>ROUND(E98*U98,2)</f>
        <v>0</v>
      </c>
      <c r="W98" s="159"/>
      <c r="X98" s="159" t="s">
        <v>274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1088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191" t="s">
        <v>1089</v>
      </c>
      <c r="D99" s="182"/>
      <c r="E99" s="183">
        <v>20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251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84">
        <v>58</v>
      </c>
      <c r="B100" s="185" t="s">
        <v>1090</v>
      </c>
      <c r="C100" s="192" t="s">
        <v>1091</v>
      </c>
      <c r="D100" s="186" t="s">
        <v>790</v>
      </c>
      <c r="E100" s="187">
        <v>50</v>
      </c>
      <c r="F100" s="188"/>
      <c r="G100" s="189">
        <f>ROUND(E100*F100,2)</f>
        <v>0</v>
      </c>
      <c r="H100" s="188"/>
      <c r="I100" s="189">
        <f>ROUND(E100*H100,2)</f>
        <v>0</v>
      </c>
      <c r="J100" s="188"/>
      <c r="K100" s="189">
        <f>ROUND(E100*J100,2)</f>
        <v>0</v>
      </c>
      <c r="L100" s="189">
        <v>21</v>
      </c>
      <c r="M100" s="189">
        <f>G100*(1+L100/100)</f>
        <v>0</v>
      </c>
      <c r="N100" s="189">
        <v>6.0000000000000002E-5</v>
      </c>
      <c r="O100" s="189">
        <f>ROUND(E100*N100,2)</f>
        <v>0</v>
      </c>
      <c r="P100" s="189">
        <v>0</v>
      </c>
      <c r="Q100" s="189">
        <f>ROUND(E100*P100,2)</f>
        <v>0</v>
      </c>
      <c r="R100" s="189" t="s">
        <v>781</v>
      </c>
      <c r="S100" s="189" t="s">
        <v>216</v>
      </c>
      <c r="T100" s="190" t="s">
        <v>245</v>
      </c>
      <c r="U100" s="159">
        <v>0.221</v>
      </c>
      <c r="V100" s="159">
        <f>ROUND(E100*U100,2)</f>
        <v>11.05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1062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0.399999999999999" outlineLevel="1" x14ac:dyDescent="0.25">
      <c r="A101" s="184">
        <v>59</v>
      </c>
      <c r="B101" s="185" t="s">
        <v>1092</v>
      </c>
      <c r="C101" s="192" t="s">
        <v>1093</v>
      </c>
      <c r="D101" s="186" t="s">
        <v>790</v>
      </c>
      <c r="E101" s="187">
        <v>50</v>
      </c>
      <c r="F101" s="188"/>
      <c r="G101" s="189">
        <f>ROUND(E101*F101,2)</f>
        <v>0</v>
      </c>
      <c r="H101" s="188"/>
      <c r="I101" s="189">
        <f>ROUND(E101*H101,2)</f>
        <v>0</v>
      </c>
      <c r="J101" s="188"/>
      <c r="K101" s="189">
        <f>ROUND(E101*J101,2)</f>
        <v>0</v>
      </c>
      <c r="L101" s="189">
        <v>21</v>
      </c>
      <c r="M101" s="189">
        <f>G101*(1+L101/100)</f>
        <v>0</v>
      </c>
      <c r="N101" s="189">
        <v>1E-3</v>
      </c>
      <c r="O101" s="189">
        <f>ROUND(E101*N101,2)</f>
        <v>0.05</v>
      </c>
      <c r="P101" s="189">
        <v>0</v>
      </c>
      <c r="Q101" s="189">
        <f>ROUND(E101*P101,2)</f>
        <v>0</v>
      </c>
      <c r="R101" s="189" t="s">
        <v>273</v>
      </c>
      <c r="S101" s="189" t="s">
        <v>216</v>
      </c>
      <c r="T101" s="190" t="s">
        <v>245</v>
      </c>
      <c r="U101" s="159">
        <v>0</v>
      </c>
      <c r="V101" s="159">
        <f>ROUND(E101*U101,2)</f>
        <v>0</v>
      </c>
      <c r="W101" s="159"/>
      <c r="X101" s="159" t="s">
        <v>274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275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84">
        <v>60</v>
      </c>
      <c r="B102" s="185" t="s">
        <v>1094</v>
      </c>
      <c r="C102" s="192" t="s">
        <v>1095</v>
      </c>
      <c r="D102" s="186" t="s">
        <v>1050</v>
      </c>
      <c r="E102" s="187">
        <v>2</v>
      </c>
      <c r="F102" s="188"/>
      <c r="G102" s="189">
        <f>ROUND(E102*F102,2)</f>
        <v>0</v>
      </c>
      <c r="H102" s="188"/>
      <c r="I102" s="189">
        <f>ROUND(E102*H102,2)</f>
        <v>0</v>
      </c>
      <c r="J102" s="188"/>
      <c r="K102" s="189">
        <f>ROUND(E102*J102,2)</f>
        <v>0</v>
      </c>
      <c r="L102" s="189">
        <v>21</v>
      </c>
      <c r="M102" s="189">
        <f>G102*(1+L102/100)</f>
        <v>0</v>
      </c>
      <c r="N102" s="189">
        <v>0</v>
      </c>
      <c r="O102" s="189">
        <f>ROUND(E102*N102,2)</f>
        <v>0</v>
      </c>
      <c r="P102" s="189">
        <v>0</v>
      </c>
      <c r="Q102" s="189">
        <f>ROUND(E102*P102,2)</f>
        <v>0</v>
      </c>
      <c r="R102" s="189"/>
      <c r="S102" s="189" t="s">
        <v>820</v>
      </c>
      <c r="T102" s="190" t="s">
        <v>217</v>
      </c>
      <c r="U102" s="159">
        <v>0</v>
      </c>
      <c r="V102" s="159">
        <f>ROUND(E102*U102,2)</f>
        <v>0</v>
      </c>
      <c r="W102" s="159"/>
      <c r="X102" s="159" t="s">
        <v>274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275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68">
        <v>61</v>
      </c>
      <c r="B103" s="169" t="s">
        <v>1096</v>
      </c>
      <c r="C103" s="178" t="s">
        <v>1097</v>
      </c>
      <c r="D103" s="170" t="s">
        <v>272</v>
      </c>
      <c r="E103" s="171">
        <v>9.01E-2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3" t="s">
        <v>781</v>
      </c>
      <c r="S103" s="173" t="s">
        <v>216</v>
      </c>
      <c r="T103" s="174" t="s">
        <v>245</v>
      </c>
      <c r="U103" s="159">
        <v>3.327</v>
      </c>
      <c r="V103" s="159">
        <f>ROUND(E103*U103,2)</f>
        <v>0.3</v>
      </c>
      <c r="W103" s="159"/>
      <c r="X103" s="159" t="s">
        <v>708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709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264" t="s">
        <v>747</v>
      </c>
      <c r="D104" s="265"/>
      <c r="E104" s="265"/>
      <c r="F104" s="265"/>
      <c r="G104" s="265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249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5">
      <c r="A105" s="162" t="s">
        <v>211</v>
      </c>
      <c r="B105" s="163" t="s">
        <v>155</v>
      </c>
      <c r="C105" s="177" t="s">
        <v>156</v>
      </c>
      <c r="D105" s="164"/>
      <c r="E105" s="165"/>
      <c r="F105" s="166"/>
      <c r="G105" s="166">
        <f>SUMIF(AG106:AG116,"&lt;&gt;NOR",G106:G116)</f>
        <v>0</v>
      </c>
      <c r="H105" s="166"/>
      <c r="I105" s="166">
        <f>SUM(I106:I116)</f>
        <v>0</v>
      </c>
      <c r="J105" s="166"/>
      <c r="K105" s="166">
        <f>SUM(K106:K116)</f>
        <v>0</v>
      </c>
      <c r="L105" s="166"/>
      <c r="M105" s="166">
        <f>SUM(M106:M116)</f>
        <v>0</v>
      </c>
      <c r="N105" s="166"/>
      <c r="O105" s="166">
        <f>SUM(O106:O116)</f>
        <v>0.03</v>
      </c>
      <c r="P105" s="166"/>
      <c r="Q105" s="166">
        <f>SUM(Q106:Q116)</f>
        <v>0</v>
      </c>
      <c r="R105" s="166"/>
      <c r="S105" s="166"/>
      <c r="T105" s="167"/>
      <c r="U105" s="161"/>
      <c r="V105" s="161">
        <f>SUM(V106:V116)</f>
        <v>26.75</v>
      </c>
      <c r="W105" s="161"/>
      <c r="X105" s="161"/>
      <c r="AG105" t="s">
        <v>212</v>
      </c>
    </row>
    <row r="106" spans="1:60" ht="20.399999999999999" outlineLevel="1" x14ac:dyDescent="0.25">
      <c r="A106" s="168">
        <v>62</v>
      </c>
      <c r="B106" s="169" t="s">
        <v>1098</v>
      </c>
      <c r="C106" s="178" t="s">
        <v>1099</v>
      </c>
      <c r="D106" s="170" t="s">
        <v>312</v>
      </c>
      <c r="E106" s="171">
        <v>103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9.0000000000000006E-5</v>
      </c>
      <c r="O106" s="173">
        <f>ROUND(E106*N106,2)</f>
        <v>0.01</v>
      </c>
      <c r="P106" s="173">
        <v>0</v>
      </c>
      <c r="Q106" s="173">
        <f>ROUND(E106*P106,2)</f>
        <v>0</v>
      </c>
      <c r="R106" s="173" t="s">
        <v>866</v>
      </c>
      <c r="S106" s="173" t="s">
        <v>216</v>
      </c>
      <c r="T106" s="174" t="s">
        <v>245</v>
      </c>
      <c r="U106" s="159">
        <v>0.11600000000000001</v>
      </c>
      <c r="V106" s="159">
        <f>ROUND(E106*U106,2)</f>
        <v>11.95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247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56"/>
      <c r="B107" s="157"/>
      <c r="C107" s="264" t="s">
        <v>1100</v>
      </c>
      <c r="D107" s="265"/>
      <c r="E107" s="265"/>
      <c r="F107" s="265"/>
      <c r="G107" s="265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249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56"/>
      <c r="B108" s="157"/>
      <c r="C108" s="191" t="s">
        <v>1101</v>
      </c>
      <c r="D108" s="182"/>
      <c r="E108" s="183">
        <v>103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251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0.399999999999999" outlineLevel="1" x14ac:dyDescent="0.25">
      <c r="A109" s="168">
        <v>63</v>
      </c>
      <c r="B109" s="169" t="s">
        <v>1102</v>
      </c>
      <c r="C109" s="178" t="s">
        <v>1103</v>
      </c>
      <c r="D109" s="170" t="s">
        <v>312</v>
      </c>
      <c r="E109" s="171">
        <v>44.5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3">
        <v>1.2E-4</v>
      </c>
      <c r="O109" s="173">
        <f>ROUND(E109*N109,2)</f>
        <v>0.01</v>
      </c>
      <c r="P109" s="173">
        <v>0</v>
      </c>
      <c r="Q109" s="173">
        <f>ROUND(E109*P109,2)</f>
        <v>0</v>
      </c>
      <c r="R109" s="173" t="s">
        <v>866</v>
      </c>
      <c r="S109" s="173" t="s">
        <v>216</v>
      </c>
      <c r="T109" s="174" t="s">
        <v>245</v>
      </c>
      <c r="U109" s="159">
        <v>0.14000000000000001</v>
      </c>
      <c r="V109" s="159">
        <f>ROUND(E109*U109,2)</f>
        <v>6.23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1062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56"/>
      <c r="B110" s="157"/>
      <c r="C110" s="264" t="s">
        <v>1100</v>
      </c>
      <c r="D110" s="265"/>
      <c r="E110" s="265"/>
      <c r="F110" s="265"/>
      <c r="G110" s="265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249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56"/>
      <c r="B111" s="157"/>
      <c r="C111" s="191" t="s">
        <v>1104</v>
      </c>
      <c r="D111" s="182"/>
      <c r="E111" s="183">
        <v>44.5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251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0.399999999999999" outlineLevel="1" x14ac:dyDescent="0.25">
      <c r="A112" s="168">
        <v>64</v>
      </c>
      <c r="B112" s="169" t="s">
        <v>1105</v>
      </c>
      <c r="C112" s="178" t="s">
        <v>1106</v>
      </c>
      <c r="D112" s="170" t="s">
        <v>312</v>
      </c>
      <c r="E112" s="171">
        <v>34.5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3">
        <v>1.8000000000000001E-4</v>
      </c>
      <c r="O112" s="173">
        <f>ROUND(E112*N112,2)</f>
        <v>0.01</v>
      </c>
      <c r="P112" s="173">
        <v>0</v>
      </c>
      <c r="Q112" s="173">
        <f>ROUND(E112*P112,2)</f>
        <v>0</v>
      </c>
      <c r="R112" s="173" t="s">
        <v>866</v>
      </c>
      <c r="S112" s="173" t="s">
        <v>216</v>
      </c>
      <c r="T112" s="174" t="s">
        <v>245</v>
      </c>
      <c r="U112" s="159">
        <v>0.16800000000000001</v>
      </c>
      <c r="V112" s="159">
        <f>ROUND(E112*U112,2)</f>
        <v>5.8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247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56"/>
      <c r="B113" s="157"/>
      <c r="C113" s="264" t="s">
        <v>1100</v>
      </c>
      <c r="D113" s="265"/>
      <c r="E113" s="265"/>
      <c r="F113" s="265"/>
      <c r="G113" s="265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249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6"/>
      <c r="B114" s="157"/>
      <c r="C114" s="191" t="s">
        <v>1107</v>
      </c>
      <c r="D114" s="182"/>
      <c r="E114" s="183">
        <v>34.5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251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84">
        <v>65</v>
      </c>
      <c r="B115" s="185" t="s">
        <v>1108</v>
      </c>
      <c r="C115" s="192" t="s">
        <v>1109</v>
      </c>
      <c r="D115" s="186" t="s">
        <v>284</v>
      </c>
      <c r="E115" s="187">
        <v>5</v>
      </c>
      <c r="F115" s="188"/>
      <c r="G115" s="189">
        <f>ROUND(E115*F115,2)</f>
        <v>0</v>
      </c>
      <c r="H115" s="188"/>
      <c r="I115" s="189">
        <f>ROUND(E115*H115,2)</f>
        <v>0</v>
      </c>
      <c r="J115" s="188"/>
      <c r="K115" s="189">
        <f>ROUND(E115*J115,2)</f>
        <v>0</v>
      </c>
      <c r="L115" s="189">
        <v>21</v>
      </c>
      <c r="M115" s="189">
        <f>G115*(1+L115/100)</f>
        <v>0</v>
      </c>
      <c r="N115" s="189">
        <v>2.5999999999999998E-4</v>
      </c>
      <c r="O115" s="189">
        <f>ROUND(E115*N115,2)</f>
        <v>0</v>
      </c>
      <c r="P115" s="189">
        <v>0</v>
      </c>
      <c r="Q115" s="189">
        <f>ROUND(E115*P115,2)</f>
        <v>0</v>
      </c>
      <c r="R115" s="189" t="s">
        <v>725</v>
      </c>
      <c r="S115" s="189" t="s">
        <v>216</v>
      </c>
      <c r="T115" s="190" t="s">
        <v>245</v>
      </c>
      <c r="U115" s="159">
        <v>0.37974999999999998</v>
      </c>
      <c r="V115" s="159">
        <f>ROUND(E115*U115,2)</f>
        <v>1.9</v>
      </c>
      <c r="W115" s="159"/>
      <c r="X115" s="159" t="s">
        <v>445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446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68">
        <v>66</v>
      </c>
      <c r="B116" s="169" t="s">
        <v>1110</v>
      </c>
      <c r="C116" s="178" t="s">
        <v>1111</v>
      </c>
      <c r="D116" s="170" t="s">
        <v>284</v>
      </c>
      <c r="E116" s="171">
        <v>2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3">
        <v>3.2000000000000003E-4</v>
      </c>
      <c r="O116" s="173">
        <f>ROUND(E116*N116,2)</f>
        <v>0</v>
      </c>
      <c r="P116" s="173">
        <v>0</v>
      </c>
      <c r="Q116" s="173">
        <f>ROUND(E116*P116,2)</f>
        <v>0</v>
      </c>
      <c r="R116" s="173" t="s">
        <v>725</v>
      </c>
      <c r="S116" s="173" t="s">
        <v>216</v>
      </c>
      <c r="T116" s="174" t="s">
        <v>245</v>
      </c>
      <c r="U116" s="159">
        <v>0.43675000000000003</v>
      </c>
      <c r="V116" s="159">
        <f>ROUND(E116*U116,2)</f>
        <v>0.87</v>
      </c>
      <c r="W116" s="159"/>
      <c r="X116" s="159" t="s">
        <v>445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446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5">
      <c r="A117" s="3"/>
      <c r="B117" s="4"/>
      <c r="C117" s="179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v>15</v>
      </c>
      <c r="AF117">
        <v>21</v>
      </c>
      <c r="AG117" t="s">
        <v>198</v>
      </c>
    </row>
    <row r="118" spans="1:60" x14ac:dyDescent="0.25">
      <c r="A118" s="152"/>
      <c r="B118" s="153" t="s">
        <v>29</v>
      </c>
      <c r="C118" s="180"/>
      <c r="D118" s="154"/>
      <c r="E118" s="155"/>
      <c r="F118" s="155"/>
      <c r="G118" s="176">
        <f>G8+G10+G93+G105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f>SUMIF(L7:L116,AE117,G7:G116)</f>
        <v>0</v>
      </c>
      <c r="AF118">
        <f>SUMIF(L7:L116,AF117,G7:G116)</f>
        <v>0</v>
      </c>
      <c r="AG118" t="s">
        <v>238</v>
      </c>
    </row>
    <row r="119" spans="1:60" x14ac:dyDescent="0.25">
      <c r="C119" s="181"/>
      <c r="D119" s="10"/>
      <c r="AG119" t="s">
        <v>239</v>
      </c>
    </row>
    <row r="120" spans="1:60" x14ac:dyDescent="0.25">
      <c r="D120" s="10"/>
    </row>
    <row r="121" spans="1:60" x14ac:dyDescent="0.25">
      <c r="D121" s="10"/>
    </row>
    <row r="122" spans="1:60" x14ac:dyDescent="0.25">
      <c r="D122" s="10"/>
    </row>
    <row r="123" spans="1:60" x14ac:dyDescent="0.25">
      <c r="D123" s="10"/>
    </row>
    <row r="124" spans="1:60" x14ac:dyDescent="0.25">
      <c r="D124" s="10"/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44Kf26N4OAfylqRJH+A9tBpDJzhA73FwKdIlYFqwdIB0/AabeRr8R6d15mPK+LhkYi0l66rAG7ZV30bGff/IA==" saltValue="tk55ZLJ+SmWH2FhinN4oWg==" spinCount="100000" sheet="1"/>
  <mergeCells count="30">
    <mergeCell ref="C13:G13"/>
    <mergeCell ref="A1:G1"/>
    <mergeCell ref="C2:G2"/>
    <mergeCell ref="C3:G3"/>
    <mergeCell ref="C4:G4"/>
    <mergeCell ref="C12:G12"/>
    <mergeCell ref="C30:G30"/>
    <mergeCell ref="C14:G14"/>
    <mergeCell ref="C16:G16"/>
    <mergeCell ref="C17:G17"/>
    <mergeCell ref="C18:G18"/>
    <mergeCell ref="C20:G20"/>
    <mergeCell ref="C21:G21"/>
    <mergeCell ref="C23:G23"/>
    <mergeCell ref="C24:G24"/>
    <mergeCell ref="C26:G26"/>
    <mergeCell ref="C27:G27"/>
    <mergeCell ref="C29:G29"/>
    <mergeCell ref="C113:G113"/>
    <mergeCell ref="C37:G37"/>
    <mergeCell ref="C38:G38"/>
    <mergeCell ref="C41:G41"/>
    <mergeCell ref="C42:G42"/>
    <mergeCell ref="C77:G77"/>
    <mergeCell ref="C78:G78"/>
    <mergeCell ref="C89:G89"/>
    <mergeCell ref="C91:G91"/>
    <mergeCell ref="C104:G104"/>
    <mergeCell ref="C107:G107"/>
    <mergeCell ref="C110:G1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DBFF2-832F-4905-B07D-0F17B8BB91C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62</v>
      </c>
      <c r="C4" s="261" t="s">
        <v>63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100</v>
      </c>
      <c r="C8" s="177" t="s">
        <v>101</v>
      </c>
      <c r="D8" s="164"/>
      <c r="E8" s="165"/>
      <c r="F8" s="166"/>
      <c r="G8" s="166">
        <f>SUMIF(AG9:AG17,"&lt;&gt;NOR",G9:G17)</f>
        <v>0</v>
      </c>
      <c r="H8" s="166"/>
      <c r="I8" s="166">
        <f>SUM(I9:I17)</f>
        <v>0</v>
      </c>
      <c r="J8" s="166"/>
      <c r="K8" s="166">
        <f>SUM(K9:K17)</f>
        <v>0</v>
      </c>
      <c r="L8" s="166"/>
      <c r="M8" s="166">
        <f>SUM(M9:M17)</f>
        <v>0</v>
      </c>
      <c r="N8" s="166"/>
      <c r="O8" s="166">
        <f>SUM(O9:O17)</f>
        <v>0</v>
      </c>
      <c r="P8" s="166"/>
      <c r="Q8" s="166">
        <f>SUM(Q9:Q17)</f>
        <v>0</v>
      </c>
      <c r="R8" s="166"/>
      <c r="S8" s="166"/>
      <c r="T8" s="167"/>
      <c r="U8" s="161"/>
      <c r="V8" s="161">
        <f>SUM(V9:V17)</f>
        <v>208.1</v>
      </c>
      <c r="W8" s="161"/>
      <c r="X8" s="161"/>
      <c r="AG8" t="s">
        <v>212</v>
      </c>
    </row>
    <row r="9" spans="1:60" outlineLevel="1" x14ac:dyDescent="0.25">
      <c r="A9" s="184">
        <v>1</v>
      </c>
      <c r="B9" s="185" t="s">
        <v>1112</v>
      </c>
      <c r="C9" s="192" t="s">
        <v>1113</v>
      </c>
      <c r="D9" s="186" t="s">
        <v>336</v>
      </c>
      <c r="E9" s="187">
        <v>8</v>
      </c>
      <c r="F9" s="188"/>
      <c r="G9" s="189">
        <f t="shared" ref="G9:G16" si="0">ROUND(E9*F9,2)</f>
        <v>0</v>
      </c>
      <c r="H9" s="188"/>
      <c r="I9" s="189">
        <f t="shared" ref="I9:I16" si="1">ROUND(E9*H9,2)</f>
        <v>0</v>
      </c>
      <c r="J9" s="188"/>
      <c r="K9" s="189">
        <f t="shared" ref="K9:K16" si="2">ROUND(E9*J9,2)</f>
        <v>0</v>
      </c>
      <c r="L9" s="189">
        <v>21</v>
      </c>
      <c r="M9" s="189">
        <f t="shared" ref="M9:M16" si="3">G9*(1+L9/100)</f>
        <v>0</v>
      </c>
      <c r="N9" s="189">
        <v>0</v>
      </c>
      <c r="O9" s="189">
        <f t="shared" ref="O9:O16" si="4">ROUND(E9*N9,2)</f>
        <v>0</v>
      </c>
      <c r="P9" s="189">
        <v>0</v>
      </c>
      <c r="Q9" s="189">
        <f t="shared" ref="Q9:Q16" si="5">ROUND(E9*P9,2)</f>
        <v>0</v>
      </c>
      <c r="R9" s="189" t="s">
        <v>1039</v>
      </c>
      <c r="S9" s="189" t="s">
        <v>216</v>
      </c>
      <c r="T9" s="190" t="s">
        <v>245</v>
      </c>
      <c r="U9" s="159">
        <v>2.0129999999999999</v>
      </c>
      <c r="V9" s="159">
        <f t="shared" ref="V9:V16" si="6">ROUND(E9*U9,2)</f>
        <v>16.100000000000001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84">
        <v>2</v>
      </c>
      <c r="B10" s="185" t="s">
        <v>1114</v>
      </c>
      <c r="C10" s="192" t="s">
        <v>1115</v>
      </c>
      <c r="D10" s="186" t="s">
        <v>1116</v>
      </c>
      <c r="E10" s="187">
        <v>2</v>
      </c>
      <c r="F10" s="188"/>
      <c r="G10" s="189">
        <f t="shared" si="0"/>
        <v>0</v>
      </c>
      <c r="H10" s="188"/>
      <c r="I10" s="189">
        <f t="shared" si="1"/>
        <v>0</v>
      </c>
      <c r="J10" s="188"/>
      <c r="K10" s="189">
        <f t="shared" si="2"/>
        <v>0</v>
      </c>
      <c r="L10" s="189">
        <v>21</v>
      </c>
      <c r="M10" s="189">
        <f t="shared" si="3"/>
        <v>0</v>
      </c>
      <c r="N10" s="189">
        <v>0</v>
      </c>
      <c r="O10" s="189">
        <f t="shared" si="4"/>
        <v>0</v>
      </c>
      <c r="P10" s="189">
        <v>0</v>
      </c>
      <c r="Q10" s="189">
        <f t="shared" si="5"/>
        <v>0</v>
      </c>
      <c r="R10" s="189"/>
      <c r="S10" s="189" t="s">
        <v>820</v>
      </c>
      <c r="T10" s="190" t="s">
        <v>217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247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4">
        <v>3</v>
      </c>
      <c r="B11" s="185" t="s">
        <v>1117</v>
      </c>
      <c r="C11" s="192" t="s">
        <v>1118</v>
      </c>
      <c r="D11" s="186" t="s">
        <v>1116</v>
      </c>
      <c r="E11" s="187">
        <v>2</v>
      </c>
      <c r="F11" s="188"/>
      <c r="G11" s="189">
        <f t="shared" si="0"/>
        <v>0</v>
      </c>
      <c r="H11" s="188"/>
      <c r="I11" s="189">
        <f t="shared" si="1"/>
        <v>0</v>
      </c>
      <c r="J11" s="188"/>
      <c r="K11" s="189">
        <f t="shared" si="2"/>
        <v>0</v>
      </c>
      <c r="L11" s="189">
        <v>21</v>
      </c>
      <c r="M11" s="189">
        <f t="shared" si="3"/>
        <v>0</v>
      </c>
      <c r="N11" s="189">
        <v>0</v>
      </c>
      <c r="O11" s="189">
        <f t="shared" si="4"/>
        <v>0</v>
      </c>
      <c r="P11" s="189">
        <v>0</v>
      </c>
      <c r="Q11" s="189">
        <f t="shared" si="5"/>
        <v>0</v>
      </c>
      <c r="R11" s="189"/>
      <c r="S11" s="189" t="s">
        <v>820</v>
      </c>
      <c r="T11" s="190" t="s">
        <v>217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247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84">
        <v>4</v>
      </c>
      <c r="B12" s="185" t="s">
        <v>1119</v>
      </c>
      <c r="C12" s="192" t="s">
        <v>1120</v>
      </c>
      <c r="D12" s="186" t="s">
        <v>1116</v>
      </c>
      <c r="E12" s="187">
        <v>1</v>
      </c>
      <c r="F12" s="188"/>
      <c r="G12" s="189">
        <f t="shared" si="0"/>
        <v>0</v>
      </c>
      <c r="H12" s="188"/>
      <c r="I12" s="189">
        <f t="shared" si="1"/>
        <v>0</v>
      </c>
      <c r="J12" s="188"/>
      <c r="K12" s="189">
        <f t="shared" si="2"/>
        <v>0</v>
      </c>
      <c r="L12" s="189">
        <v>21</v>
      </c>
      <c r="M12" s="189">
        <f t="shared" si="3"/>
        <v>0</v>
      </c>
      <c r="N12" s="189">
        <v>0</v>
      </c>
      <c r="O12" s="189">
        <f t="shared" si="4"/>
        <v>0</v>
      </c>
      <c r="P12" s="189">
        <v>0</v>
      </c>
      <c r="Q12" s="189">
        <f t="shared" si="5"/>
        <v>0</v>
      </c>
      <c r="R12" s="189"/>
      <c r="S12" s="189" t="s">
        <v>820</v>
      </c>
      <c r="T12" s="190" t="s">
        <v>217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4">
        <v>5</v>
      </c>
      <c r="B13" s="185" t="s">
        <v>1121</v>
      </c>
      <c r="C13" s="192" t="s">
        <v>1122</v>
      </c>
      <c r="D13" s="186" t="s">
        <v>1065</v>
      </c>
      <c r="E13" s="187">
        <v>24</v>
      </c>
      <c r="F13" s="188"/>
      <c r="G13" s="189">
        <f t="shared" si="0"/>
        <v>0</v>
      </c>
      <c r="H13" s="188"/>
      <c r="I13" s="189">
        <f t="shared" si="1"/>
        <v>0</v>
      </c>
      <c r="J13" s="188"/>
      <c r="K13" s="189">
        <f t="shared" si="2"/>
        <v>0</v>
      </c>
      <c r="L13" s="189">
        <v>21</v>
      </c>
      <c r="M13" s="189">
        <f t="shared" si="3"/>
        <v>0</v>
      </c>
      <c r="N13" s="189">
        <v>0</v>
      </c>
      <c r="O13" s="189">
        <f t="shared" si="4"/>
        <v>0</v>
      </c>
      <c r="P13" s="189">
        <v>0</v>
      </c>
      <c r="Q13" s="189">
        <f t="shared" si="5"/>
        <v>0</v>
      </c>
      <c r="R13" s="189" t="s">
        <v>1066</v>
      </c>
      <c r="S13" s="189" t="s">
        <v>216</v>
      </c>
      <c r="T13" s="190" t="s">
        <v>245</v>
      </c>
      <c r="U13" s="159">
        <v>1</v>
      </c>
      <c r="V13" s="159">
        <f t="shared" si="6"/>
        <v>24</v>
      </c>
      <c r="W13" s="159"/>
      <c r="X13" s="159" t="s">
        <v>1067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1068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4">
        <v>6</v>
      </c>
      <c r="B14" s="185" t="s">
        <v>1123</v>
      </c>
      <c r="C14" s="192" t="s">
        <v>1124</v>
      </c>
      <c r="D14" s="186" t="s">
        <v>1065</v>
      </c>
      <c r="E14" s="187">
        <v>144</v>
      </c>
      <c r="F14" s="188"/>
      <c r="G14" s="189">
        <f t="shared" si="0"/>
        <v>0</v>
      </c>
      <c r="H14" s="188"/>
      <c r="I14" s="189">
        <f t="shared" si="1"/>
        <v>0</v>
      </c>
      <c r="J14" s="188"/>
      <c r="K14" s="189">
        <f t="shared" si="2"/>
        <v>0</v>
      </c>
      <c r="L14" s="189">
        <v>21</v>
      </c>
      <c r="M14" s="189">
        <f t="shared" si="3"/>
        <v>0</v>
      </c>
      <c r="N14" s="189">
        <v>0</v>
      </c>
      <c r="O14" s="189">
        <f t="shared" si="4"/>
        <v>0</v>
      </c>
      <c r="P14" s="189">
        <v>0</v>
      </c>
      <c r="Q14" s="189">
        <f t="shared" si="5"/>
        <v>0</v>
      </c>
      <c r="R14" s="189" t="s">
        <v>1066</v>
      </c>
      <c r="S14" s="189" t="s">
        <v>216</v>
      </c>
      <c r="T14" s="190" t="s">
        <v>245</v>
      </c>
      <c r="U14" s="159">
        <v>1</v>
      </c>
      <c r="V14" s="159">
        <f t="shared" si="6"/>
        <v>144</v>
      </c>
      <c r="W14" s="159"/>
      <c r="X14" s="159" t="s">
        <v>1067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1068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4">
        <v>7</v>
      </c>
      <c r="B15" s="185" t="s">
        <v>1125</v>
      </c>
      <c r="C15" s="192" t="s">
        <v>1126</v>
      </c>
      <c r="D15" s="186" t="s">
        <v>1065</v>
      </c>
      <c r="E15" s="187">
        <v>8</v>
      </c>
      <c r="F15" s="188"/>
      <c r="G15" s="189">
        <f t="shared" si="0"/>
        <v>0</v>
      </c>
      <c r="H15" s="188"/>
      <c r="I15" s="189">
        <f t="shared" si="1"/>
        <v>0</v>
      </c>
      <c r="J15" s="188"/>
      <c r="K15" s="189">
        <f t="shared" si="2"/>
        <v>0</v>
      </c>
      <c r="L15" s="189">
        <v>21</v>
      </c>
      <c r="M15" s="189">
        <f t="shared" si="3"/>
        <v>0</v>
      </c>
      <c r="N15" s="189">
        <v>0</v>
      </c>
      <c r="O15" s="189">
        <f t="shared" si="4"/>
        <v>0</v>
      </c>
      <c r="P15" s="189">
        <v>0</v>
      </c>
      <c r="Q15" s="189">
        <f t="shared" si="5"/>
        <v>0</v>
      </c>
      <c r="R15" s="189" t="s">
        <v>1066</v>
      </c>
      <c r="S15" s="189" t="s">
        <v>216</v>
      </c>
      <c r="T15" s="190" t="s">
        <v>217</v>
      </c>
      <c r="U15" s="159">
        <v>1</v>
      </c>
      <c r="V15" s="159">
        <f t="shared" si="6"/>
        <v>8</v>
      </c>
      <c r="W15" s="159"/>
      <c r="X15" s="159" t="s">
        <v>1067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1068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68">
        <v>8</v>
      </c>
      <c r="B16" s="169" t="s">
        <v>1127</v>
      </c>
      <c r="C16" s="178" t="s">
        <v>1128</v>
      </c>
      <c r="D16" s="170" t="s">
        <v>1065</v>
      </c>
      <c r="E16" s="171">
        <v>16</v>
      </c>
      <c r="F16" s="172"/>
      <c r="G16" s="173">
        <f t="shared" si="0"/>
        <v>0</v>
      </c>
      <c r="H16" s="172"/>
      <c r="I16" s="173">
        <f t="shared" si="1"/>
        <v>0</v>
      </c>
      <c r="J16" s="172"/>
      <c r="K16" s="173">
        <f t="shared" si="2"/>
        <v>0</v>
      </c>
      <c r="L16" s="173">
        <v>21</v>
      </c>
      <c r="M16" s="173">
        <f t="shared" si="3"/>
        <v>0</v>
      </c>
      <c r="N16" s="173">
        <v>0</v>
      </c>
      <c r="O16" s="173">
        <f t="shared" si="4"/>
        <v>0</v>
      </c>
      <c r="P16" s="173">
        <v>0</v>
      </c>
      <c r="Q16" s="173">
        <f t="shared" si="5"/>
        <v>0</v>
      </c>
      <c r="R16" s="173" t="s">
        <v>1066</v>
      </c>
      <c r="S16" s="173" t="s">
        <v>216</v>
      </c>
      <c r="T16" s="174" t="s">
        <v>245</v>
      </c>
      <c r="U16" s="159">
        <v>1</v>
      </c>
      <c r="V16" s="159">
        <f t="shared" si="6"/>
        <v>16</v>
      </c>
      <c r="W16" s="159"/>
      <c r="X16" s="159" t="s">
        <v>1067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1068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191" t="s">
        <v>1129</v>
      </c>
      <c r="D17" s="182"/>
      <c r="E17" s="183">
        <v>16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251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5">
      <c r="A18" s="162" t="s">
        <v>211</v>
      </c>
      <c r="B18" s="163" t="s">
        <v>102</v>
      </c>
      <c r="C18" s="177" t="s">
        <v>103</v>
      </c>
      <c r="D18" s="164"/>
      <c r="E18" s="165"/>
      <c r="F18" s="166"/>
      <c r="G18" s="166">
        <f>SUMIF(AG19:AG19,"&lt;&gt;NOR",G19:G19)</f>
        <v>0</v>
      </c>
      <c r="H18" s="166"/>
      <c r="I18" s="166">
        <f>SUM(I19:I19)</f>
        <v>0</v>
      </c>
      <c r="J18" s="166"/>
      <c r="K18" s="166">
        <f>SUM(K19:K19)</f>
        <v>0</v>
      </c>
      <c r="L18" s="166"/>
      <c r="M18" s="166">
        <f>SUM(M19:M19)</f>
        <v>0</v>
      </c>
      <c r="N18" s="166"/>
      <c r="O18" s="166">
        <f>SUM(O19:O19)</f>
        <v>0.3</v>
      </c>
      <c r="P18" s="166"/>
      <c r="Q18" s="166">
        <f>SUM(Q19:Q19)</f>
        <v>0</v>
      </c>
      <c r="R18" s="166"/>
      <c r="S18" s="166"/>
      <c r="T18" s="167"/>
      <c r="U18" s="161"/>
      <c r="V18" s="161">
        <f>SUM(V19:V19)</f>
        <v>13</v>
      </c>
      <c r="W18" s="161"/>
      <c r="X18" s="161"/>
      <c r="AG18" t="s">
        <v>212</v>
      </c>
    </row>
    <row r="19" spans="1:60" outlineLevel="1" x14ac:dyDescent="0.25">
      <c r="A19" s="184">
        <v>9</v>
      </c>
      <c r="B19" s="185" t="s">
        <v>1130</v>
      </c>
      <c r="C19" s="192" t="s">
        <v>1131</v>
      </c>
      <c r="D19" s="186" t="s">
        <v>284</v>
      </c>
      <c r="E19" s="187">
        <v>50</v>
      </c>
      <c r="F19" s="188"/>
      <c r="G19" s="189">
        <f>ROUND(E19*F19,2)</f>
        <v>0</v>
      </c>
      <c r="H19" s="188"/>
      <c r="I19" s="189">
        <f>ROUND(E19*H19,2)</f>
        <v>0</v>
      </c>
      <c r="J19" s="188"/>
      <c r="K19" s="189">
        <f>ROUND(E19*J19,2)</f>
        <v>0</v>
      </c>
      <c r="L19" s="189">
        <v>21</v>
      </c>
      <c r="M19" s="189">
        <f>G19*(1+L19/100)</f>
        <v>0</v>
      </c>
      <c r="N19" s="189">
        <v>5.9199999999999999E-3</v>
      </c>
      <c r="O19" s="189">
        <f>ROUND(E19*N19,2)</f>
        <v>0.3</v>
      </c>
      <c r="P19" s="189">
        <v>0</v>
      </c>
      <c r="Q19" s="189">
        <f>ROUND(E19*P19,2)</f>
        <v>0</v>
      </c>
      <c r="R19" s="189" t="s">
        <v>591</v>
      </c>
      <c r="S19" s="189" t="s">
        <v>216</v>
      </c>
      <c r="T19" s="190" t="s">
        <v>245</v>
      </c>
      <c r="U19" s="159">
        <v>0.26</v>
      </c>
      <c r="V19" s="159">
        <f>ROUND(E19*U19,2)</f>
        <v>13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247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5">
      <c r="A20" s="162" t="s">
        <v>211</v>
      </c>
      <c r="B20" s="163" t="s">
        <v>118</v>
      </c>
      <c r="C20" s="177" t="s">
        <v>119</v>
      </c>
      <c r="D20" s="164"/>
      <c r="E20" s="165"/>
      <c r="F20" s="166"/>
      <c r="G20" s="166">
        <f>SUMIF(AG21:AG35,"&lt;&gt;NOR",G21:G35)</f>
        <v>0</v>
      </c>
      <c r="H20" s="166"/>
      <c r="I20" s="166">
        <f>SUM(I21:I35)</f>
        <v>0</v>
      </c>
      <c r="J20" s="166"/>
      <c r="K20" s="166">
        <f>SUM(K21:K35)</f>
        <v>0</v>
      </c>
      <c r="L20" s="166"/>
      <c r="M20" s="166">
        <f>SUM(M21:M35)</f>
        <v>0</v>
      </c>
      <c r="N20" s="166"/>
      <c r="O20" s="166">
        <f>SUM(O21:O35)</f>
        <v>0</v>
      </c>
      <c r="P20" s="166"/>
      <c r="Q20" s="166">
        <f>SUM(Q21:Q35)</f>
        <v>0.08</v>
      </c>
      <c r="R20" s="166"/>
      <c r="S20" s="166"/>
      <c r="T20" s="167"/>
      <c r="U20" s="161"/>
      <c r="V20" s="161">
        <f>SUM(V21:V35)</f>
        <v>18.66</v>
      </c>
      <c r="W20" s="161"/>
      <c r="X20" s="161"/>
      <c r="AG20" t="s">
        <v>212</v>
      </c>
    </row>
    <row r="21" spans="1:60" ht="20.399999999999999" outlineLevel="1" x14ac:dyDescent="0.25">
      <c r="A21" s="184">
        <v>10</v>
      </c>
      <c r="B21" s="185" t="s">
        <v>1132</v>
      </c>
      <c r="C21" s="192" t="s">
        <v>1133</v>
      </c>
      <c r="D21" s="186" t="s">
        <v>1134</v>
      </c>
      <c r="E21" s="187">
        <v>1</v>
      </c>
      <c r="F21" s="188"/>
      <c r="G21" s="189">
        <f>ROUND(E21*F21,2)</f>
        <v>0</v>
      </c>
      <c r="H21" s="188"/>
      <c r="I21" s="189">
        <f>ROUND(E21*H21,2)</f>
        <v>0</v>
      </c>
      <c r="J21" s="188"/>
      <c r="K21" s="189">
        <f>ROUND(E21*J21,2)</f>
        <v>0</v>
      </c>
      <c r="L21" s="189">
        <v>21</v>
      </c>
      <c r="M21" s="189">
        <f>G21*(1+L21/100)</f>
        <v>0</v>
      </c>
      <c r="N21" s="189">
        <v>0</v>
      </c>
      <c r="O21" s="189">
        <f>ROUND(E21*N21,2)</f>
        <v>0</v>
      </c>
      <c r="P21" s="189">
        <v>0</v>
      </c>
      <c r="Q21" s="189">
        <f>ROUND(E21*P21,2)</f>
        <v>0</v>
      </c>
      <c r="R21" s="189"/>
      <c r="S21" s="189" t="s">
        <v>820</v>
      </c>
      <c r="T21" s="190" t="s">
        <v>217</v>
      </c>
      <c r="U21" s="159">
        <v>0</v>
      </c>
      <c r="V21" s="159">
        <f>ROUND(E21*U21,2)</f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1135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0.399999999999999" outlineLevel="1" x14ac:dyDescent="0.25">
      <c r="A22" s="168">
        <v>11</v>
      </c>
      <c r="B22" s="169" t="s">
        <v>1136</v>
      </c>
      <c r="C22" s="178" t="s">
        <v>1137</v>
      </c>
      <c r="D22" s="170" t="s">
        <v>336</v>
      </c>
      <c r="E22" s="171">
        <v>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 t="s">
        <v>1039</v>
      </c>
      <c r="S22" s="173" t="s">
        <v>216</v>
      </c>
      <c r="T22" s="174" t="s">
        <v>245</v>
      </c>
      <c r="U22" s="159">
        <v>0.98</v>
      </c>
      <c r="V22" s="159">
        <f>ROUND(E22*U22,2)</f>
        <v>0.98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247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56"/>
      <c r="B23" s="157"/>
      <c r="C23" s="191" t="s">
        <v>1138</v>
      </c>
      <c r="D23" s="182"/>
      <c r="E23" s="183">
        <v>1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251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0.399999999999999" outlineLevel="1" x14ac:dyDescent="0.25">
      <c r="A24" s="184">
        <v>12</v>
      </c>
      <c r="B24" s="185" t="s">
        <v>1139</v>
      </c>
      <c r="C24" s="192" t="s">
        <v>1140</v>
      </c>
      <c r="D24" s="186" t="s">
        <v>336</v>
      </c>
      <c r="E24" s="187">
        <v>1</v>
      </c>
      <c r="F24" s="188"/>
      <c r="G24" s="189">
        <f>ROUND(E24*F24,2)</f>
        <v>0</v>
      </c>
      <c r="H24" s="188"/>
      <c r="I24" s="189">
        <f>ROUND(E24*H24,2)</f>
        <v>0</v>
      </c>
      <c r="J24" s="188"/>
      <c r="K24" s="189">
        <f>ROUND(E24*J24,2)</f>
        <v>0</v>
      </c>
      <c r="L24" s="189">
        <v>21</v>
      </c>
      <c r="M24" s="189">
        <f>G24*(1+L24/100)</f>
        <v>0</v>
      </c>
      <c r="N24" s="189">
        <v>0</v>
      </c>
      <c r="O24" s="189">
        <f>ROUND(E24*N24,2)</f>
        <v>0</v>
      </c>
      <c r="P24" s="189">
        <v>0</v>
      </c>
      <c r="Q24" s="189">
        <f>ROUND(E24*P24,2)</f>
        <v>0</v>
      </c>
      <c r="R24" s="189" t="s">
        <v>1039</v>
      </c>
      <c r="S24" s="189" t="s">
        <v>216</v>
      </c>
      <c r="T24" s="190" t="s">
        <v>245</v>
      </c>
      <c r="U24" s="159">
        <v>0.23</v>
      </c>
      <c r="V24" s="159">
        <f>ROUND(E24*U24,2)</f>
        <v>0.23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247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0.399999999999999" outlineLevel="1" x14ac:dyDescent="0.25">
      <c r="A25" s="168">
        <v>13</v>
      </c>
      <c r="B25" s="169" t="s">
        <v>1141</v>
      </c>
      <c r="C25" s="178" t="s">
        <v>1142</v>
      </c>
      <c r="D25" s="170" t="s">
        <v>336</v>
      </c>
      <c r="E25" s="171">
        <v>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 t="s">
        <v>1039</v>
      </c>
      <c r="S25" s="173" t="s">
        <v>216</v>
      </c>
      <c r="T25" s="174" t="s">
        <v>245</v>
      </c>
      <c r="U25" s="159">
        <v>1.35</v>
      </c>
      <c r="V25" s="159">
        <f>ROUND(E25*U25,2)</f>
        <v>2.7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247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56"/>
      <c r="B26" s="157"/>
      <c r="C26" s="191" t="s">
        <v>1143</v>
      </c>
      <c r="D26" s="182"/>
      <c r="E26" s="183">
        <v>2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251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0.399999999999999" outlineLevel="1" x14ac:dyDescent="0.25">
      <c r="A27" s="184">
        <v>14</v>
      </c>
      <c r="B27" s="185" t="s">
        <v>1144</v>
      </c>
      <c r="C27" s="192" t="s">
        <v>1145</v>
      </c>
      <c r="D27" s="186" t="s">
        <v>336</v>
      </c>
      <c r="E27" s="187">
        <v>2</v>
      </c>
      <c r="F27" s="188"/>
      <c r="G27" s="189">
        <f>ROUND(E27*F27,2)</f>
        <v>0</v>
      </c>
      <c r="H27" s="188"/>
      <c r="I27" s="189">
        <f>ROUND(E27*H27,2)</f>
        <v>0</v>
      </c>
      <c r="J27" s="188"/>
      <c r="K27" s="189">
        <f>ROUND(E27*J27,2)</f>
        <v>0</v>
      </c>
      <c r="L27" s="189">
        <v>21</v>
      </c>
      <c r="M27" s="189">
        <f>G27*(1+L27/100)</f>
        <v>0</v>
      </c>
      <c r="N27" s="189">
        <v>0</v>
      </c>
      <c r="O27" s="189">
        <f>ROUND(E27*N27,2)</f>
        <v>0</v>
      </c>
      <c r="P27" s="189">
        <v>0</v>
      </c>
      <c r="Q27" s="189">
        <f>ROUND(E27*P27,2)</f>
        <v>0</v>
      </c>
      <c r="R27" s="189" t="s">
        <v>1039</v>
      </c>
      <c r="S27" s="189" t="s">
        <v>216</v>
      </c>
      <c r="T27" s="190" t="s">
        <v>245</v>
      </c>
      <c r="U27" s="159">
        <v>0.45</v>
      </c>
      <c r="V27" s="159">
        <f>ROUND(E27*U27,2)</f>
        <v>0.9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247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0.399999999999999" outlineLevel="1" x14ac:dyDescent="0.25">
      <c r="A28" s="168">
        <v>15</v>
      </c>
      <c r="B28" s="169" t="s">
        <v>1146</v>
      </c>
      <c r="C28" s="178" t="s">
        <v>1147</v>
      </c>
      <c r="D28" s="170" t="s">
        <v>336</v>
      </c>
      <c r="E28" s="171">
        <v>1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 t="s">
        <v>1039</v>
      </c>
      <c r="S28" s="173" t="s">
        <v>216</v>
      </c>
      <c r="T28" s="174" t="s">
        <v>245</v>
      </c>
      <c r="U28" s="159">
        <v>3.73</v>
      </c>
      <c r="V28" s="159">
        <f>ROUND(E28*U28,2)</f>
        <v>3.73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247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191" t="s">
        <v>1148</v>
      </c>
      <c r="D29" s="182"/>
      <c r="E29" s="183">
        <v>1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251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0.399999999999999" outlineLevel="1" x14ac:dyDescent="0.25">
      <c r="A30" s="184">
        <v>16</v>
      </c>
      <c r="B30" s="185" t="s">
        <v>1149</v>
      </c>
      <c r="C30" s="192" t="s">
        <v>1150</v>
      </c>
      <c r="D30" s="186" t="s">
        <v>336</v>
      </c>
      <c r="E30" s="187">
        <v>1</v>
      </c>
      <c r="F30" s="188"/>
      <c r="G30" s="189">
        <f>ROUND(E30*F30,2)</f>
        <v>0</v>
      </c>
      <c r="H30" s="188"/>
      <c r="I30" s="189">
        <f>ROUND(E30*H30,2)</f>
        <v>0</v>
      </c>
      <c r="J30" s="188"/>
      <c r="K30" s="189">
        <f>ROUND(E30*J30,2)</f>
        <v>0</v>
      </c>
      <c r="L30" s="189">
        <v>21</v>
      </c>
      <c r="M30" s="189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89" t="s">
        <v>1039</v>
      </c>
      <c r="S30" s="189" t="s">
        <v>216</v>
      </c>
      <c r="T30" s="190" t="s">
        <v>245</v>
      </c>
      <c r="U30" s="159">
        <v>0.93</v>
      </c>
      <c r="V30" s="159">
        <f>ROUND(E30*U30,2)</f>
        <v>0.93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247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0.399999999999999" outlineLevel="1" x14ac:dyDescent="0.25">
      <c r="A31" s="184">
        <v>17</v>
      </c>
      <c r="B31" s="185" t="s">
        <v>1151</v>
      </c>
      <c r="C31" s="192" t="s">
        <v>1152</v>
      </c>
      <c r="D31" s="186" t="s">
        <v>336</v>
      </c>
      <c r="E31" s="187">
        <v>1</v>
      </c>
      <c r="F31" s="188"/>
      <c r="G31" s="189">
        <f>ROUND(E31*F31,2)</f>
        <v>0</v>
      </c>
      <c r="H31" s="188"/>
      <c r="I31" s="189">
        <f>ROUND(E31*H31,2)</f>
        <v>0</v>
      </c>
      <c r="J31" s="188"/>
      <c r="K31" s="189">
        <f>ROUND(E31*J31,2)</f>
        <v>0</v>
      </c>
      <c r="L31" s="189">
        <v>21</v>
      </c>
      <c r="M31" s="189">
        <f>G31*(1+L31/100)</f>
        <v>0</v>
      </c>
      <c r="N31" s="189">
        <v>0</v>
      </c>
      <c r="O31" s="189">
        <f>ROUND(E31*N31,2)</f>
        <v>0</v>
      </c>
      <c r="P31" s="189">
        <v>0</v>
      </c>
      <c r="Q31" s="189">
        <f>ROUND(E31*P31,2)</f>
        <v>0</v>
      </c>
      <c r="R31" s="189" t="s">
        <v>1039</v>
      </c>
      <c r="S31" s="189" t="s">
        <v>216</v>
      </c>
      <c r="T31" s="190" t="s">
        <v>245</v>
      </c>
      <c r="U31" s="159">
        <v>5.01</v>
      </c>
      <c r="V31" s="159">
        <f>ROUND(E31*U31,2)</f>
        <v>5.01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247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0.399999999999999" outlineLevel="1" x14ac:dyDescent="0.25">
      <c r="A32" s="184">
        <v>18</v>
      </c>
      <c r="B32" s="185" t="s">
        <v>1153</v>
      </c>
      <c r="C32" s="192" t="s">
        <v>1154</v>
      </c>
      <c r="D32" s="186" t="s">
        <v>336</v>
      </c>
      <c r="E32" s="187">
        <v>1</v>
      </c>
      <c r="F32" s="188"/>
      <c r="G32" s="189">
        <f>ROUND(E32*F32,2)</f>
        <v>0</v>
      </c>
      <c r="H32" s="188"/>
      <c r="I32" s="189">
        <f>ROUND(E32*H32,2)</f>
        <v>0</v>
      </c>
      <c r="J32" s="188"/>
      <c r="K32" s="189">
        <f>ROUND(E32*J32,2)</f>
        <v>0</v>
      </c>
      <c r="L32" s="189">
        <v>21</v>
      </c>
      <c r="M32" s="189">
        <f>G32*(1+L32/100)</f>
        <v>0</v>
      </c>
      <c r="N32" s="189">
        <v>0</v>
      </c>
      <c r="O32" s="189">
        <f>ROUND(E32*N32,2)</f>
        <v>0</v>
      </c>
      <c r="P32" s="189">
        <v>0</v>
      </c>
      <c r="Q32" s="189">
        <f>ROUND(E32*P32,2)</f>
        <v>0</v>
      </c>
      <c r="R32" s="189" t="s">
        <v>1039</v>
      </c>
      <c r="S32" s="189" t="s">
        <v>216</v>
      </c>
      <c r="T32" s="190" t="s">
        <v>245</v>
      </c>
      <c r="U32" s="159">
        <v>2.77</v>
      </c>
      <c r="V32" s="159">
        <f>ROUND(E32*U32,2)</f>
        <v>2.77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247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68">
        <v>19</v>
      </c>
      <c r="B33" s="169" t="s">
        <v>1155</v>
      </c>
      <c r="C33" s="178" t="s">
        <v>1156</v>
      </c>
      <c r="D33" s="170" t="s">
        <v>336</v>
      </c>
      <c r="E33" s="171">
        <v>2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2.0000000000000002E-5</v>
      </c>
      <c r="O33" s="173">
        <f>ROUND(E33*N33,2)</f>
        <v>0</v>
      </c>
      <c r="P33" s="173">
        <v>3.9E-2</v>
      </c>
      <c r="Q33" s="173">
        <f>ROUND(E33*P33,2)</f>
        <v>0.08</v>
      </c>
      <c r="R33" s="173" t="s">
        <v>1039</v>
      </c>
      <c r="S33" s="173" t="s">
        <v>216</v>
      </c>
      <c r="T33" s="174" t="s">
        <v>245</v>
      </c>
      <c r="U33" s="159">
        <v>0.70699999999999996</v>
      </c>
      <c r="V33" s="159">
        <f>ROUND(E33*U33,2)</f>
        <v>1.41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247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191" t="s">
        <v>1157</v>
      </c>
      <c r="D34" s="182"/>
      <c r="E34" s="183">
        <v>1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251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56"/>
      <c r="B35" s="157"/>
      <c r="C35" s="191" t="s">
        <v>1158</v>
      </c>
      <c r="D35" s="182"/>
      <c r="E35" s="183">
        <v>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251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5">
      <c r="A36" s="162" t="s">
        <v>211</v>
      </c>
      <c r="B36" s="163" t="s">
        <v>122</v>
      </c>
      <c r="C36" s="177" t="s">
        <v>123</v>
      </c>
      <c r="D36" s="164"/>
      <c r="E36" s="165"/>
      <c r="F36" s="166"/>
      <c r="G36" s="166">
        <f>SUMIF(AG37:AG81,"&lt;&gt;NOR",G37:G81)</f>
        <v>0</v>
      </c>
      <c r="H36" s="166"/>
      <c r="I36" s="166">
        <f>SUM(I37:I81)</f>
        <v>0</v>
      </c>
      <c r="J36" s="166"/>
      <c r="K36" s="166">
        <f>SUM(K37:K81)</f>
        <v>0</v>
      </c>
      <c r="L36" s="166"/>
      <c r="M36" s="166">
        <f>SUM(M37:M81)</f>
        <v>0</v>
      </c>
      <c r="N36" s="166"/>
      <c r="O36" s="166">
        <f>SUM(O37:O81)</f>
        <v>3.59</v>
      </c>
      <c r="P36" s="166"/>
      <c r="Q36" s="166">
        <f>SUM(Q37:Q81)</f>
        <v>0</v>
      </c>
      <c r="R36" s="166"/>
      <c r="S36" s="166"/>
      <c r="T36" s="167"/>
      <c r="U36" s="161"/>
      <c r="V36" s="161">
        <f>SUM(V37:V81)</f>
        <v>224.15999999999997</v>
      </c>
      <c r="W36" s="161"/>
      <c r="X36" s="161"/>
      <c r="AG36" t="s">
        <v>212</v>
      </c>
    </row>
    <row r="37" spans="1:60" ht="20.399999999999999" outlineLevel="1" x14ac:dyDescent="0.25">
      <c r="A37" s="168">
        <v>20</v>
      </c>
      <c r="B37" s="169" t="s">
        <v>1159</v>
      </c>
      <c r="C37" s="178" t="s">
        <v>1160</v>
      </c>
      <c r="D37" s="170" t="s">
        <v>284</v>
      </c>
      <c r="E37" s="171">
        <v>14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1.8799999999999999E-3</v>
      </c>
      <c r="O37" s="173">
        <f>ROUND(E37*N37,2)</f>
        <v>0.03</v>
      </c>
      <c r="P37" s="173">
        <v>0</v>
      </c>
      <c r="Q37" s="173">
        <f>ROUND(E37*P37,2)</f>
        <v>0</v>
      </c>
      <c r="R37" s="173" t="s">
        <v>1161</v>
      </c>
      <c r="S37" s="173" t="s">
        <v>216</v>
      </c>
      <c r="T37" s="174" t="s">
        <v>245</v>
      </c>
      <c r="U37" s="159">
        <v>0.316</v>
      </c>
      <c r="V37" s="159">
        <f>ROUND(E37*U37,2)</f>
        <v>4.42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247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56"/>
      <c r="B38" s="157"/>
      <c r="C38" s="264" t="s">
        <v>1162</v>
      </c>
      <c r="D38" s="265"/>
      <c r="E38" s="265"/>
      <c r="F38" s="265"/>
      <c r="G38" s="265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56"/>
      <c r="B39" s="157"/>
      <c r="C39" s="266" t="s">
        <v>954</v>
      </c>
      <c r="D39" s="267"/>
      <c r="E39" s="267"/>
      <c r="F39" s="267"/>
      <c r="G39" s="267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220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56"/>
      <c r="B40" s="157"/>
      <c r="C40" s="191" t="s">
        <v>1163</v>
      </c>
      <c r="D40" s="182"/>
      <c r="E40" s="183">
        <v>14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251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0.399999999999999" outlineLevel="1" x14ac:dyDescent="0.25">
      <c r="A41" s="168">
        <v>21</v>
      </c>
      <c r="B41" s="169" t="s">
        <v>1164</v>
      </c>
      <c r="C41" s="178" t="s">
        <v>1165</v>
      </c>
      <c r="D41" s="170" t="s">
        <v>284</v>
      </c>
      <c r="E41" s="171">
        <v>16.8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6.3E-3</v>
      </c>
      <c r="O41" s="173">
        <f>ROUND(E41*N41,2)</f>
        <v>0.11</v>
      </c>
      <c r="P41" s="173">
        <v>0</v>
      </c>
      <c r="Q41" s="173">
        <f>ROUND(E41*P41,2)</f>
        <v>0</v>
      </c>
      <c r="R41" s="173" t="s">
        <v>273</v>
      </c>
      <c r="S41" s="173" t="s">
        <v>216</v>
      </c>
      <c r="T41" s="174" t="s">
        <v>245</v>
      </c>
      <c r="U41" s="159">
        <v>0</v>
      </c>
      <c r="V41" s="159">
        <f>ROUND(E41*U41,2)</f>
        <v>0</v>
      </c>
      <c r="W41" s="159"/>
      <c r="X41" s="159" t="s">
        <v>274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275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191" t="s">
        <v>1166</v>
      </c>
      <c r="D42" s="182"/>
      <c r="E42" s="183">
        <v>16.8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251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0.399999999999999" outlineLevel="1" x14ac:dyDescent="0.25">
      <c r="A43" s="168">
        <v>22</v>
      </c>
      <c r="B43" s="169" t="s">
        <v>1167</v>
      </c>
      <c r="C43" s="178" t="s">
        <v>1168</v>
      </c>
      <c r="D43" s="170" t="s">
        <v>284</v>
      </c>
      <c r="E43" s="171">
        <v>92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2.1099999999999999E-3</v>
      </c>
      <c r="O43" s="173">
        <f>ROUND(E43*N43,2)</f>
        <v>0.19</v>
      </c>
      <c r="P43" s="173">
        <v>0</v>
      </c>
      <c r="Q43" s="173">
        <f>ROUND(E43*P43,2)</f>
        <v>0</v>
      </c>
      <c r="R43" s="173" t="s">
        <v>1161</v>
      </c>
      <c r="S43" s="173" t="s">
        <v>216</v>
      </c>
      <c r="T43" s="174" t="s">
        <v>245</v>
      </c>
      <c r="U43" s="159">
        <v>0.59399999999999997</v>
      </c>
      <c r="V43" s="159">
        <f>ROUND(E43*U43,2)</f>
        <v>54.65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247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56"/>
      <c r="B44" s="157"/>
      <c r="C44" s="264" t="s">
        <v>1162</v>
      </c>
      <c r="D44" s="265"/>
      <c r="E44" s="265"/>
      <c r="F44" s="265"/>
      <c r="G44" s="265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266" t="s">
        <v>954</v>
      </c>
      <c r="D45" s="267"/>
      <c r="E45" s="267"/>
      <c r="F45" s="267"/>
      <c r="G45" s="267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220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56"/>
      <c r="B46" s="157"/>
      <c r="C46" s="191" t="s">
        <v>1169</v>
      </c>
      <c r="D46" s="182"/>
      <c r="E46" s="183">
        <v>92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251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0.399999999999999" outlineLevel="1" x14ac:dyDescent="0.25">
      <c r="A47" s="168">
        <v>23</v>
      </c>
      <c r="B47" s="169" t="s">
        <v>1170</v>
      </c>
      <c r="C47" s="178" t="s">
        <v>1171</v>
      </c>
      <c r="D47" s="170" t="s">
        <v>284</v>
      </c>
      <c r="E47" s="171">
        <v>110.4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8.3000000000000001E-3</v>
      </c>
      <c r="O47" s="173">
        <f>ROUND(E47*N47,2)</f>
        <v>0.92</v>
      </c>
      <c r="P47" s="173">
        <v>0</v>
      </c>
      <c r="Q47" s="173">
        <f>ROUND(E47*P47,2)</f>
        <v>0</v>
      </c>
      <c r="R47" s="173" t="s">
        <v>273</v>
      </c>
      <c r="S47" s="173" t="s">
        <v>216</v>
      </c>
      <c r="T47" s="174" t="s">
        <v>245</v>
      </c>
      <c r="U47" s="159">
        <v>0</v>
      </c>
      <c r="V47" s="159">
        <f>ROUND(E47*U47,2)</f>
        <v>0</v>
      </c>
      <c r="W47" s="159"/>
      <c r="X47" s="159" t="s">
        <v>274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275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191" t="s">
        <v>1172</v>
      </c>
      <c r="D48" s="182"/>
      <c r="E48" s="183">
        <v>110.4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251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0.399999999999999" outlineLevel="1" x14ac:dyDescent="0.25">
      <c r="A49" s="168">
        <v>24</v>
      </c>
      <c r="B49" s="169" t="s">
        <v>1173</v>
      </c>
      <c r="C49" s="178" t="s">
        <v>1174</v>
      </c>
      <c r="D49" s="170" t="s">
        <v>284</v>
      </c>
      <c r="E49" s="171">
        <v>132.47999999999999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1.03E-2</v>
      </c>
      <c r="O49" s="173">
        <f>ROUND(E49*N49,2)</f>
        <v>1.36</v>
      </c>
      <c r="P49" s="173">
        <v>0</v>
      </c>
      <c r="Q49" s="173">
        <f>ROUND(E49*P49,2)</f>
        <v>0</v>
      </c>
      <c r="R49" s="173" t="s">
        <v>273</v>
      </c>
      <c r="S49" s="173" t="s">
        <v>216</v>
      </c>
      <c r="T49" s="174" t="s">
        <v>245</v>
      </c>
      <c r="U49" s="159">
        <v>0</v>
      </c>
      <c r="V49" s="159">
        <f>ROUND(E49*U49,2)</f>
        <v>0</v>
      </c>
      <c r="W49" s="159"/>
      <c r="X49" s="159" t="s">
        <v>274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275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56"/>
      <c r="B50" s="157"/>
      <c r="C50" s="191" t="s">
        <v>1175</v>
      </c>
      <c r="D50" s="182"/>
      <c r="E50" s="183">
        <v>132.47999999999999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251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68">
        <v>25</v>
      </c>
      <c r="B51" s="169" t="s">
        <v>1176</v>
      </c>
      <c r="C51" s="178" t="s">
        <v>1177</v>
      </c>
      <c r="D51" s="170" t="s">
        <v>312</v>
      </c>
      <c r="E51" s="171">
        <v>50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3" t="s">
        <v>951</v>
      </c>
      <c r="S51" s="173" t="s">
        <v>216</v>
      </c>
      <c r="T51" s="174" t="s">
        <v>245</v>
      </c>
      <c r="U51" s="159">
        <v>0.13900000000000001</v>
      </c>
      <c r="V51" s="159">
        <f>ROUND(E51*U51,2)</f>
        <v>6.95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247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56"/>
      <c r="B52" s="157"/>
      <c r="C52" s="191" t="s">
        <v>1178</v>
      </c>
      <c r="D52" s="182"/>
      <c r="E52" s="183">
        <v>50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251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30.6" outlineLevel="1" x14ac:dyDescent="0.25">
      <c r="A53" s="184">
        <v>26</v>
      </c>
      <c r="B53" s="185" t="s">
        <v>1179</v>
      </c>
      <c r="C53" s="192" t="s">
        <v>1180</v>
      </c>
      <c r="D53" s="186" t="s">
        <v>312</v>
      </c>
      <c r="E53" s="187">
        <v>26</v>
      </c>
      <c r="F53" s="188"/>
      <c r="G53" s="189">
        <f>ROUND(E53*F53,2)</f>
        <v>0</v>
      </c>
      <c r="H53" s="188"/>
      <c r="I53" s="189">
        <f>ROUND(E53*H53,2)</f>
        <v>0</v>
      </c>
      <c r="J53" s="188"/>
      <c r="K53" s="189">
        <f>ROUND(E53*J53,2)</f>
        <v>0</v>
      </c>
      <c r="L53" s="189">
        <v>21</v>
      </c>
      <c r="M53" s="189">
        <f>G53*(1+L53/100)</f>
        <v>0</v>
      </c>
      <c r="N53" s="189">
        <v>1.1E-4</v>
      </c>
      <c r="O53" s="189">
        <f>ROUND(E53*N53,2)</f>
        <v>0</v>
      </c>
      <c r="P53" s="189">
        <v>0</v>
      </c>
      <c r="Q53" s="189">
        <f>ROUND(E53*P53,2)</f>
        <v>0</v>
      </c>
      <c r="R53" s="189" t="s">
        <v>273</v>
      </c>
      <c r="S53" s="189" t="s">
        <v>216</v>
      </c>
      <c r="T53" s="190" t="s">
        <v>217</v>
      </c>
      <c r="U53" s="159">
        <v>0</v>
      </c>
      <c r="V53" s="159">
        <f>ROUND(E53*U53,2)</f>
        <v>0</v>
      </c>
      <c r="W53" s="159"/>
      <c r="X53" s="159" t="s">
        <v>274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275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30.6" outlineLevel="1" x14ac:dyDescent="0.25">
      <c r="A54" s="184">
        <v>27</v>
      </c>
      <c r="B54" s="185" t="s">
        <v>1181</v>
      </c>
      <c r="C54" s="192" t="s">
        <v>1182</v>
      </c>
      <c r="D54" s="186" t="s">
        <v>312</v>
      </c>
      <c r="E54" s="187">
        <v>6</v>
      </c>
      <c r="F54" s="188"/>
      <c r="G54" s="189">
        <f>ROUND(E54*F54,2)</f>
        <v>0</v>
      </c>
      <c r="H54" s="188"/>
      <c r="I54" s="189">
        <f>ROUND(E54*H54,2)</f>
        <v>0</v>
      </c>
      <c r="J54" s="188"/>
      <c r="K54" s="189">
        <f>ROUND(E54*J54,2)</f>
        <v>0</v>
      </c>
      <c r="L54" s="189">
        <v>21</v>
      </c>
      <c r="M54" s="189">
        <f>G54*(1+L54/100)</f>
        <v>0</v>
      </c>
      <c r="N54" s="189">
        <v>1.2999999999999999E-4</v>
      </c>
      <c r="O54" s="189">
        <f>ROUND(E54*N54,2)</f>
        <v>0</v>
      </c>
      <c r="P54" s="189">
        <v>0</v>
      </c>
      <c r="Q54" s="189">
        <f>ROUND(E54*P54,2)</f>
        <v>0</v>
      </c>
      <c r="R54" s="189" t="s">
        <v>273</v>
      </c>
      <c r="S54" s="189" t="s">
        <v>216</v>
      </c>
      <c r="T54" s="190" t="s">
        <v>217</v>
      </c>
      <c r="U54" s="159">
        <v>0</v>
      </c>
      <c r="V54" s="159">
        <f>ROUND(E54*U54,2)</f>
        <v>0</v>
      </c>
      <c r="W54" s="159"/>
      <c r="X54" s="159" t="s">
        <v>274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275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30.6" outlineLevel="1" x14ac:dyDescent="0.25">
      <c r="A55" s="184">
        <v>28</v>
      </c>
      <c r="B55" s="185" t="s">
        <v>1183</v>
      </c>
      <c r="C55" s="192" t="s">
        <v>1184</v>
      </c>
      <c r="D55" s="186" t="s">
        <v>312</v>
      </c>
      <c r="E55" s="187">
        <v>18</v>
      </c>
      <c r="F55" s="188"/>
      <c r="G55" s="189">
        <f>ROUND(E55*F55,2)</f>
        <v>0</v>
      </c>
      <c r="H55" s="188"/>
      <c r="I55" s="189">
        <f>ROUND(E55*H55,2)</f>
        <v>0</v>
      </c>
      <c r="J55" s="188"/>
      <c r="K55" s="189">
        <f>ROUND(E55*J55,2)</f>
        <v>0</v>
      </c>
      <c r="L55" s="189">
        <v>21</v>
      </c>
      <c r="M55" s="189">
        <f>G55*(1+L55/100)</f>
        <v>0</v>
      </c>
      <c r="N55" s="189">
        <v>1.6000000000000001E-4</v>
      </c>
      <c r="O55" s="189">
        <f>ROUND(E55*N55,2)</f>
        <v>0</v>
      </c>
      <c r="P55" s="189">
        <v>0</v>
      </c>
      <c r="Q55" s="189">
        <f>ROUND(E55*P55,2)</f>
        <v>0</v>
      </c>
      <c r="R55" s="189" t="s">
        <v>273</v>
      </c>
      <c r="S55" s="189" t="s">
        <v>216</v>
      </c>
      <c r="T55" s="190" t="s">
        <v>217</v>
      </c>
      <c r="U55" s="159">
        <v>0</v>
      </c>
      <c r="V55" s="159">
        <f>ROUND(E55*U55,2)</f>
        <v>0</v>
      </c>
      <c r="W55" s="159"/>
      <c r="X55" s="159" t="s">
        <v>274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275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68">
        <v>29</v>
      </c>
      <c r="B56" s="169" t="s">
        <v>1185</v>
      </c>
      <c r="C56" s="178" t="s">
        <v>1186</v>
      </c>
      <c r="D56" s="170" t="s">
        <v>312</v>
      </c>
      <c r="E56" s="171">
        <v>62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3" t="s">
        <v>951</v>
      </c>
      <c r="S56" s="173" t="s">
        <v>216</v>
      </c>
      <c r="T56" s="174" t="s">
        <v>245</v>
      </c>
      <c r="U56" s="159">
        <v>0.188</v>
      </c>
      <c r="V56" s="159">
        <f>ROUND(E56*U56,2)</f>
        <v>11.66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247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56"/>
      <c r="B57" s="157"/>
      <c r="C57" s="191" t="s">
        <v>1187</v>
      </c>
      <c r="D57" s="182"/>
      <c r="E57" s="183">
        <v>62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251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30.6" outlineLevel="1" x14ac:dyDescent="0.25">
      <c r="A58" s="184">
        <v>30</v>
      </c>
      <c r="B58" s="185" t="s">
        <v>1188</v>
      </c>
      <c r="C58" s="192" t="s">
        <v>1189</v>
      </c>
      <c r="D58" s="186" t="s">
        <v>312</v>
      </c>
      <c r="E58" s="187">
        <v>38</v>
      </c>
      <c r="F58" s="188"/>
      <c r="G58" s="189">
        <f t="shared" ref="G58:G64" si="7">ROUND(E58*F58,2)</f>
        <v>0</v>
      </c>
      <c r="H58" s="188"/>
      <c r="I58" s="189">
        <f t="shared" ref="I58:I64" si="8">ROUND(E58*H58,2)</f>
        <v>0</v>
      </c>
      <c r="J58" s="188"/>
      <c r="K58" s="189">
        <f t="shared" ref="K58:K64" si="9">ROUND(E58*J58,2)</f>
        <v>0</v>
      </c>
      <c r="L58" s="189">
        <v>21</v>
      </c>
      <c r="M58" s="189">
        <f t="shared" ref="M58:M64" si="10">G58*(1+L58/100)</f>
        <v>0</v>
      </c>
      <c r="N58" s="189">
        <v>4.8999999999999998E-4</v>
      </c>
      <c r="O58" s="189">
        <f t="shared" ref="O58:O64" si="11">ROUND(E58*N58,2)</f>
        <v>0.02</v>
      </c>
      <c r="P58" s="189">
        <v>0</v>
      </c>
      <c r="Q58" s="189">
        <f t="shared" ref="Q58:Q64" si="12">ROUND(E58*P58,2)</f>
        <v>0</v>
      </c>
      <c r="R58" s="189" t="s">
        <v>273</v>
      </c>
      <c r="S58" s="189" t="s">
        <v>216</v>
      </c>
      <c r="T58" s="190" t="s">
        <v>217</v>
      </c>
      <c r="U58" s="159">
        <v>0</v>
      </c>
      <c r="V58" s="159">
        <f t="shared" ref="V58:V64" si="13">ROUND(E58*U58,2)</f>
        <v>0</v>
      </c>
      <c r="W58" s="159"/>
      <c r="X58" s="159" t="s">
        <v>274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275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30.6" outlineLevel="1" x14ac:dyDescent="0.25">
      <c r="A59" s="184">
        <v>31</v>
      </c>
      <c r="B59" s="185" t="s">
        <v>1190</v>
      </c>
      <c r="C59" s="192" t="s">
        <v>1191</v>
      </c>
      <c r="D59" s="186" t="s">
        <v>312</v>
      </c>
      <c r="E59" s="187">
        <v>6</v>
      </c>
      <c r="F59" s="188"/>
      <c r="G59" s="189">
        <f t="shared" si="7"/>
        <v>0</v>
      </c>
      <c r="H59" s="188"/>
      <c r="I59" s="189">
        <f t="shared" si="8"/>
        <v>0</v>
      </c>
      <c r="J59" s="188"/>
      <c r="K59" s="189">
        <f t="shared" si="9"/>
        <v>0</v>
      </c>
      <c r="L59" s="189">
        <v>21</v>
      </c>
      <c r="M59" s="189">
        <f t="shared" si="10"/>
        <v>0</v>
      </c>
      <c r="N59" s="189">
        <v>8.9999999999999998E-4</v>
      </c>
      <c r="O59" s="189">
        <f t="shared" si="11"/>
        <v>0.01</v>
      </c>
      <c r="P59" s="189">
        <v>0</v>
      </c>
      <c r="Q59" s="189">
        <f t="shared" si="12"/>
        <v>0</v>
      </c>
      <c r="R59" s="189" t="s">
        <v>273</v>
      </c>
      <c r="S59" s="189" t="s">
        <v>216</v>
      </c>
      <c r="T59" s="190" t="s">
        <v>217</v>
      </c>
      <c r="U59" s="159">
        <v>0</v>
      </c>
      <c r="V59" s="159">
        <f t="shared" si="13"/>
        <v>0</v>
      </c>
      <c r="W59" s="159"/>
      <c r="X59" s="159" t="s">
        <v>274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275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30.6" outlineLevel="1" x14ac:dyDescent="0.25">
      <c r="A60" s="184">
        <v>32</v>
      </c>
      <c r="B60" s="185" t="s">
        <v>1192</v>
      </c>
      <c r="C60" s="192" t="s">
        <v>1193</v>
      </c>
      <c r="D60" s="186" t="s">
        <v>312</v>
      </c>
      <c r="E60" s="187">
        <v>12</v>
      </c>
      <c r="F60" s="188"/>
      <c r="G60" s="189">
        <f t="shared" si="7"/>
        <v>0</v>
      </c>
      <c r="H60" s="188"/>
      <c r="I60" s="189">
        <f t="shared" si="8"/>
        <v>0</v>
      </c>
      <c r="J60" s="188"/>
      <c r="K60" s="189">
        <f t="shared" si="9"/>
        <v>0</v>
      </c>
      <c r="L60" s="189">
        <v>21</v>
      </c>
      <c r="M60" s="189">
        <f t="shared" si="10"/>
        <v>0</v>
      </c>
      <c r="N60" s="189">
        <v>1.41E-3</v>
      </c>
      <c r="O60" s="189">
        <f t="shared" si="11"/>
        <v>0.02</v>
      </c>
      <c r="P60" s="189">
        <v>0</v>
      </c>
      <c r="Q60" s="189">
        <f t="shared" si="12"/>
        <v>0</v>
      </c>
      <c r="R60" s="189" t="s">
        <v>273</v>
      </c>
      <c r="S60" s="189" t="s">
        <v>216</v>
      </c>
      <c r="T60" s="190" t="s">
        <v>217</v>
      </c>
      <c r="U60" s="159">
        <v>0</v>
      </c>
      <c r="V60" s="159">
        <f t="shared" si="13"/>
        <v>0</v>
      </c>
      <c r="W60" s="159"/>
      <c r="X60" s="159" t="s">
        <v>274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275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30.6" outlineLevel="1" x14ac:dyDescent="0.25">
      <c r="A61" s="184">
        <v>33</v>
      </c>
      <c r="B61" s="185" t="s">
        <v>1194</v>
      </c>
      <c r="C61" s="192" t="s">
        <v>1195</v>
      </c>
      <c r="D61" s="186" t="s">
        <v>312</v>
      </c>
      <c r="E61" s="187">
        <v>6</v>
      </c>
      <c r="F61" s="188"/>
      <c r="G61" s="189">
        <f t="shared" si="7"/>
        <v>0</v>
      </c>
      <c r="H61" s="188"/>
      <c r="I61" s="189">
        <f t="shared" si="8"/>
        <v>0</v>
      </c>
      <c r="J61" s="188"/>
      <c r="K61" s="189">
        <f t="shared" si="9"/>
        <v>0</v>
      </c>
      <c r="L61" s="189">
        <v>21</v>
      </c>
      <c r="M61" s="189">
        <f t="shared" si="10"/>
        <v>0</v>
      </c>
      <c r="N61" s="189">
        <v>1.99E-3</v>
      </c>
      <c r="O61" s="189">
        <f t="shared" si="11"/>
        <v>0.01</v>
      </c>
      <c r="P61" s="189">
        <v>0</v>
      </c>
      <c r="Q61" s="189">
        <f t="shared" si="12"/>
        <v>0</v>
      </c>
      <c r="R61" s="189" t="s">
        <v>273</v>
      </c>
      <c r="S61" s="189" t="s">
        <v>216</v>
      </c>
      <c r="T61" s="190" t="s">
        <v>217</v>
      </c>
      <c r="U61" s="159">
        <v>0</v>
      </c>
      <c r="V61" s="159">
        <f t="shared" si="13"/>
        <v>0</v>
      </c>
      <c r="W61" s="159"/>
      <c r="X61" s="159" t="s">
        <v>274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275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0.399999999999999" outlineLevel="1" x14ac:dyDescent="0.25">
      <c r="A62" s="184">
        <v>34</v>
      </c>
      <c r="B62" s="185" t="s">
        <v>1196</v>
      </c>
      <c r="C62" s="192" t="s">
        <v>1197</v>
      </c>
      <c r="D62" s="186" t="s">
        <v>312</v>
      </c>
      <c r="E62" s="187">
        <v>16</v>
      </c>
      <c r="F62" s="188"/>
      <c r="G62" s="189">
        <f t="shared" si="7"/>
        <v>0</v>
      </c>
      <c r="H62" s="188"/>
      <c r="I62" s="189">
        <f t="shared" si="8"/>
        <v>0</v>
      </c>
      <c r="J62" s="188"/>
      <c r="K62" s="189">
        <f t="shared" si="9"/>
        <v>0</v>
      </c>
      <c r="L62" s="189">
        <v>21</v>
      </c>
      <c r="M62" s="189">
        <f t="shared" si="10"/>
        <v>0</v>
      </c>
      <c r="N62" s="189">
        <v>0</v>
      </c>
      <c r="O62" s="189">
        <f t="shared" si="11"/>
        <v>0</v>
      </c>
      <c r="P62" s="189">
        <v>0</v>
      </c>
      <c r="Q62" s="189">
        <f t="shared" si="12"/>
        <v>0</v>
      </c>
      <c r="R62" s="189" t="s">
        <v>951</v>
      </c>
      <c r="S62" s="189" t="s">
        <v>216</v>
      </c>
      <c r="T62" s="190" t="s">
        <v>245</v>
      </c>
      <c r="U62" s="159">
        <v>0.217</v>
      </c>
      <c r="V62" s="159">
        <f t="shared" si="13"/>
        <v>3.47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247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30.6" outlineLevel="1" x14ac:dyDescent="0.25">
      <c r="A63" s="184">
        <v>35</v>
      </c>
      <c r="B63" s="185" t="s">
        <v>1198</v>
      </c>
      <c r="C63" s="192" t="s">
        <v>1199</v>
      </c>
      <c r="D63" s="186" t="s">
        <v>312</v>
      </c>
      <c r="E63" s="187">
        <v>16</v>
      </c>
      <c r="F63" s="188"/>
      <c r="G63" s="189">
        <f t="shared" si="7"/>
        <v>0</v>
      </c>
      <c r="H63" s="188"/>
      <c r="I63" s="189">
        <f t="shared" si="8"/>
        <v>0</v>
      </c>
      <c r="J63" s="188"/>
      <c r="K63" s="189">
        <f t="shared" si="9"/>
        <v>0</v>
      </c>
      <c r="L63" s="189">
        <v>21</v>
      </c>
      <c r="M63" s="189">
        <f t="shared" si="10"/>
        <v>0</v>
      </c>
      <c r="N63" s="189">
        <v>3.3899999999999998E-3</v>
      </c>
      <c r="O63" s="189">
        <f t="shared" si="11"/>
        <v>0.05</v>
      </c>
      <c r="P63" s="189">
        <v>0</v>
      </c>
      <c r="Q63" s="189">
        <f t="shared" si="12"/>
        <v>0</v>
      </c>
      <c r="R63" s="189" t="s">
        <v>273</v>
      </c>
      <c r="S63" s="189" t="s">
        <v>216</v>
      </c>
      <c r="T63" s="190" t="s">
        <v>217</v>
      </c>
      <c r="U63" s="159">
        <v>0</v>
      </c>
      <c r="V63" s="159">
        <f t="shared" si="13"/>
        <v>0</v>
      </c>
      <c r="W63" s="159"/>
      <c r="X63" s="159" t="s">
        <v>274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275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68">
        <v>36</v>
      </c>
      <c r="B64" s="169" t="s">
        <v>1200</v>
      </c>
      <c r="C64" s="178" t="s">
        <v>1201</v>
      </c>
      <c r="D64" s="170" t="s">
        <v>312</v>
      </c>
      <c r="E64" s="171">
        <v>168</v>
      </c>
      <c r="F64" s="172"/>
      <c r="G64" s="173">
        <f t="shared" si="7"/>
        <v>0</v>
      </c>
      <c r="H64" s="172"/>
      <c r="I64" s="173">
        <f t="shared" si="8"/>
        <v>0</v>
      </c>
      <c r="J64" s="172"/>
      <c r="K64" s="173">
        <f t="shared" si="9"/>
        <v>0</v>
      </c>
      <c r="L64" s="173">
        <v>21</v>
      </c>
      <c r="M64" s="173">
        <f t="shared" si="10"/>
        <v>0</v>
      </c>
      <c r="N64" s="173">
        <v>0</v>
      </c>
      <c r="O64" s="173">
        <f t="shared" si="11"/>
        <v>0</v>
      </c>
      <c r="P64" s="173">
        <v>0</v>
      </c>
      <c r="Q64" s="173">
        <f t="shared" si="12"/>
        <v>0</v>
      </c>
      <c r="R64" s="173"/>
      <c r="S64" s="173" t="s">
        <v>820</v>
      </c>
      <c r="T64" s="174" t="s">
        <v>1058</v>
      </c>
      <c r="U64" s="159">
        <v>0.55169999999999997</v>
      </c>
      <c r="V64" s="159">
        <f t="shared" si="13"/>
        <v>92.69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247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56"/>
      <c r="B65" s="157"/>
      <c r="C65" s="191" t="s">
        <v>1202</v>
      </c>
      <c r="D65" s="182"/>
      <c r="E65" s="183">
        <v>168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251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30.6" outlineLevel="1" x14ac:dyDescent="0.25">
      <c r="A66" s="184">
        <v>37</v>
      </c>
      <c r="B66" s="185" t="s">
        <v>1203</v>
      </c>
      <c r="C66" s="192" t="s">
        <v>1204</v>
      </c>
      <c r="D66" s="186" t="s">
        <v>312</v>
      </c>
      <c r="E66" s="187">
        <v>54</v>
      </c>
      <c r="F66" s="188"/>
      <c r="G66" s="189">
        <f t="shared" ref="G66:G80" si="14">ROUND(E66*F66,2)</f>
        <v>0</v>
      </c>
      <c r="H66" s="188"/>
      <c r="I66" s="189">
        <f t="shared" ref="I66:I80" si="15">ROUND(E66*H66,2)</f>
        <v>0</v>
      </c>
      <c r="J66" s="188"/>
      <c r="K66" s="189">
        <f t="shared" ref="K66:K80" si="16">ROUND(E66*J66,2)</f>
        <v>0</v>
      </c>
      <c r="L66" s="189">
        <v>21</v>
      </c>
      <c r="M66" s="189">
        <f t="shared" ref="M66:M80" si="17">G66*(1+L66/100)</f>
        <v>0</v>
      </c>
      <c r="N66" s="189">
        <v>3.7000000000000002E-3</v>
      </c>
      <c r="O66" s="189">
        <f t="shared" ref="O66:O80" si="18">ROUND(E66*N66,2)</f>
        <v>0.2</v>
      </c>
      <c r="P66" s="189">
        <v>0</v>
      </c>
      <c r="Q66" s="189">
        <f t="shared" ref="Q66:Q80" si="19">ROUND(E66*P66,2)</f>
        <v>0</v>
      </c>
      <c r="R66" s="189" t="s">
        <v>273</v>
      </c>
      <c r="S66" s="189" t="s">
        <v>216</v>
      </c>
      <c r="T66" s="190" t="s">
        <v>217</v>
      </c>
      <c r="U66" s="159">
        <v>0</v>
      </c>
      <c r="V66" s="159">
        <f t="shared" ref="V66:V80" si="20">ROUND(E66*U66,2)</f>
        <v>0</v>
      </c>
      <c r="W66" s="159"/>
      <c r="X66" s="159" t="s">
        <v>274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275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30.6" outlineLevel="1" x14ac:dyDescent="0.25">
      <c r="A67" s="184">
        <v>38</v>
      </c>
      <c r="B67" s="185" t="s">
        <v>1205</v>
      </c>
      <c r="C67" s="192" t="s">
        <v>1206</v>
      </c>
      <c r="D67" s="186" t="s">
        <v>312</v>
      </c>
      <c r="E67" s="187">
        <v>114</v>
      </c>
      <c r="F67" s="188"/>
      <c r="G67" s="189">
        <f t="shared" si="14"/>
        <v>0</v>
      </c>
      <c r="H67" s="188"/>
      <c r="I67" s="189">
        <f t="shared" si="15"/>
        <v>0</v>
      </c>
      <c r="J67" s="188"/>
      <c r="K67" s="189">
        <f t="shared" si="16"/>
        <v>0</v>
      </c>
      <c r="L67" s="189">
        <v>21</v>
      </c>
      <c r="M67" s="189">
        <f t="shared" si="17"/>
        <v>0</v>
      </c>
      <c r="N67" s="189">
        <v>5.7999999999999996E-3</v>
      </c>
      <c r="O67" s="189">
        <f t="shared" si="18"/>
        <v>0.66</v>
      </c>
      <c r="P67" s="189">
        <v>0</v>
      </c>
      <c r="Q67" s="189">
        <f t="shared" si="19"/>
        <v>0</v>
      </c>
      <c r="R67" s="189" t="s">
        <v>273</v>
      </c>
      <c r="S67" s="189" t="s">
        <v>216</v>
      </c>
      <c r="T67" s="190" t="s">
        <v>217</v>
      </c>
      <c r="U67" s="159">
        <v>0</v>
      </c>
      <c r="V67" s="159">
        <f t="shared" si="20"/>
        <v>0</v>
      </c>
      <c r="W67" s="159"/>
      <c r="X67" s="159" t="s">
        <v>274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275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84">
        <v>39</v>
      </c>
      <c r="B68" s="185" t="s">
        <v>1207</v>
      </c>
      <c r="C68" s="192" t="s">
        <v>1208</v>
      </c>
      <c r="D68" s="186" t="s">
        <v>312</v>
      </c>
      <c r="E68" s="187">
        <v>10</v>
      </c>
      <c r="F68" s="188"/>
      <c r="G68" s="189">
        <f t="shared" si="14"/>
        <v>0</v>
      </c>
      <c r="H68" s="188"/>
      <c r="I68" s="189">
        <f t="shared" si="15"/>
        <v>0</v>
      </c>
      <c r="J68" s="188"/>
      <c r="K68" s="189">
        <f t="shared" si="16"/>
        <v>0</v>
      </c>
      <c r="L68" s="189">
        <v>21</v>
      </c>
      <c r="M68" s="189">
        <f t="shared" si="17"/>
        <v>0</v>
      </c>
      <c r="N68" s="189">
        <v>0</v>
      </c>
      <c r="O68" s="189">
        <f t="shared" si="18"/>
        <v>0</v>
      </c>
      <c r="P68" s="189">
        <v>0</v>
      </c>
      <c r="Q68" s="189">
        <f t="shared" si="19"/>
        <v>0</v>
      </c>
      <c r="R68" s="189" t="s">
        <v>951</v>
      </c>
      <c r="S68" s="189" t="s">
        <v>216</v>
      </c>
      <c r="T68" s="190" t="s">
        <v>245</v>
      </c>
      <c r="U68" s="159">
        <v>0.13500000000000001</v>
      </c>
      <c r="V68" s="159">
        <f t="shared" si="20"/>
        <v>1.35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247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0.399999999999999" outlineLevel="1" x14ac:dyDescent="0.25">
      <c r="A69" s="184">
        <v>40</v>
      </c>
      <c r="B69" s="185" t="s">
        <v>1209</v>
      </c>
      <c r="C69" s="192" t="s">
        <v>1210</v>
      </c>
      <c r="D69" s="186" t="s">
        <v>312</v>
      </c>
      <c r="E69" s="187">
        <v>10</v>
      </c>
      <c r="F69" s="188"/>
      <c r="G69" s="189">
        <f t="shared" si="14"/>
        <v>0</v>
      </c>
      <c r="H69" s="188"/>
      <c r="I69" s="189">
        <f t="shared" si="15"/>
        <v>0</v>
      </c>
      <c r="J69" s="188"/>
      <c r="K69" s="189">
        <f t="shared" si="16"/>
        <v>0</v>
      </c>
      <c r="L69" s="189">
        <v>21</v>
      </c>
      <c r="M69" s="189">
        <f t="shared" si="17"/>
        <v>0</v>
      </c>
      <c r="N69" s="189">
        <v>1.2999999999999999E-4</v>
      </c>
      <c r="O69" s="189">
        <f t="shared" si="18"/>
        <v>0</v>
      </c>
      <c r="P69" s="189">
        <v>0</v>
      </c>
      <c r="Q69" s="189">
        <f t="shared" si="19"/>
        <v>0</v>
      </c>
      <c r="R69" s="189" t="s">
        <v>273</v>
      </c>
      <c r="S69" s="189" t="s">
        <v>216</v>
      </c>
      <c r="T69" s="190" t="s">
        <v>245</v>
      </c>
      <c r="U69" s="159">
        <v>0</v>
      </c>
      <c r="V69" s="159">
        <f t="shared" si="20"/>
        <v>0</v>
      </c>
      <c r="W69" s="159"/>
      <c r="X69" s="159" t="s">
        <v>274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275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84">
        <v>41</v>
      </c>
      <c r="B70" s="185" t="s">
        <v>1211</v>
      </c>
      <c r="C70" s="192" t="s">
        <v>1212</v>
      </c>
      <c r="D70" s="186" t="s">
        <v>312</v>
      </c>
      <c r="E70" s="187">
        <v>58</v>
      </c>
      <c r="F70" s="188"/>
      <c r="G70" s="189">
        <f t="shared" si="14"/>
        <v>0</v>
      </c>
      <c r="H70" s="188"/>
      <c r="I70" s="189">
        <f t="shared" si="15"/>
        <v>0</v>
      </c>
      <c r="J70" s="188"/>
      <c r="K70" s="189">
        <f t="shared" si="16"/>
        <v>0</v>
      </c>
      <c r="L70" s="189">
        <v>21</v>
      </c>
      <c r="M70" s="189">
        <f t="shared" si="17"/>
        <v>0</v>
      </c>
      <c r="N70" s="189">
        <v>0</v>
      </c>
      <c r="O70" s="189">
        <f t="shared" si="18"/>
        <v>0</v>
      </c>
      <c r="P70" s="189">
        <v>0</v>
      </c>
      <c r="Q70" s="189">
        <f t="shared" si="19"/>
        <v>0</v>
      </c>
      <c r="R70" s="189" t="s">
        <v>951</v>
      </c>
      <c r="S70" s="189" t="s">
        <v>216</v>
      </c>
      <c r="T70" s="190" t="s">
        <v>245</v>
      </c>
      <c r="U70" s="159">
        <v>0.19500000000000001</v>
      </c>
      <c r="V70" s="159">
        <f t="shared" si="20"/>
        <v>11.31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247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0.399999999999999" outlineLevel="1" x14ac:dyDescent="0.25">
      <c r="A71" s="184">
        <v>42</v>
      </c>
      <c r="B71" s="185" t="s">
        <v>1213</v>
      </c>
      <c r="C71" s="192" t="s">
        <v>1214</v>
      </c>
      <c r="D71" s="186" t="s">
        <v>312</v>
      </c>
      <c r="E71" s="187">
        <v>58</v>
      </c>
      <c r="F71" s="188"/>
      <c r="G71" s="189">
        <f t="shared" si="14"/>
        <v>0</v>
      </c>
      <c r="H71" s="188"/>
      <c r="I71" s="189">
        <f t="shared" si="15"/>
        <v>0</v>
      </c>
      <c r="J71" s="188"/>
      <c r="K71" s="189">
        <f t="shared" si="16"/>
        <v>0</v>
      </c>
      <c r="L71" s="189">
        <v>21</v>
      </c>
      <c r="M71" s="189">
        <f t="shared" si="17"/>
        <v>0</v>
      </c>
      <c r="N71" s="189">
        <v>1.9000000000000001E-4</v>
      </c>
      <c r="O71" s="189">
        <f t="shared" si="18"/>
        <v>0.01</v>
      </c>
      <c r="P71" s="189">
        <v>0</v>
      </c>
      <c r="Q71" s="189">
        <f t="shared" si="19"/>
        <v>0</v>
      </c>
      <c r="R71" s="189" t="s">
        <v>273</v>
      </c>
      <c r="S71" s="189" t="s">
        <v>216</v>
      </c>
      <c r="T71" s="190" t="s">
        <v>245</v>
      </c>
      <c r="U71" s="159">
        <v>0</v>
      </c>
      <c r="V71" s="159">
        <f t="shared" si="20"/>
        <v>0</v>
      </c>
      <c r="W71" s="159"/>
      <c r="X71" s="159" t="s">
        <v>274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275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84">
        <v>43</v>
      </c>
      <c r="B72" s="185" t="s">
        <v>1215</v>
      </c>
      <c r="C72" s="192" t="s">
        <v>1216</v>
      </c>
      <c r="D72" s="186" t="s">
        <v>336</v>
      </c>
      <c r="E72" s="187">
        <v>10</v>
      </c>
      <c r="F72" s="188"/>
      <c r="G72" s="189">
        <f t="shared" si="14"/>
        <v>0</v>
      </c>
      <c r="H72" s="188"/>
      <c r="I72" s="189">
        <f t="shared" si="15"/>
        <v>0</v>
      </c>
      <c r="J72" s="188"/>
      <c r="K72" s="189">
        <f t="shared" si="16"/>
        <v>0</v>
      </c>
      <c r="L72" s="189">
        <v>21</v>
      </c>
      <c r="M72" s="189">
        <f t="shared" si="17"/>
        <v>0</v>
      </c>
      <c r="N72" s="189">
        <v>0</v>
      </c>
      <c r="O72" s="189">
        <f t="shared" si="18"/>
        <v>0</v>
      </c>
      <c r="P72" s="189">
        <v>0</v>
      </c>
      <c r="Q72" s="189">
        <f t="shared" si="19"/>
        <v>0</v>
      </c>
      <c r="R72" s="189" t="s">
        <v>951</v>
      </c>
      <c r="S72" s="189" t="s">
        <v>216</v>
      </c>
      <c r="T72" s="190" t="s">
        <v>245</v>
      </c>
      <c r="U72" s="159">
        <v>0.11600000000000001</v>
      </c>
      <c r="V72" s="159">
        <f t="shared" si="20"/>
        <v>1.1599999999999999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247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84">
        <v>44</v>
      </c>
      <c r="B73" s="185" t="s">
        <v>1217</v>
      </c>
      <c r="C73" s="192" t="s">
        <v>1218</v>
      </c>
      <c r="D73" s="186" t="s">
        <v>336</v>
      </c>
      <c r="E73" s="187">
        <v>18</v>
      </c>
      <c r="F73" s="188"/>
      <c r="G73" s="189">
        <f t="shared" si="14"/>
        <v>0</v>
      </c>
      <c r="H73" s="188"/>
      <c r="I73" s="189">
        <f t="shared" si="15"/>
        <v>0</v>
      </c>
      <c r="J73" s="188"/>
      <c r="K73" s="189">
        <f t="shared" si="16"/>
        <v>0</v>
      </c>
      <c r="L73" s="189">
        <v>21</v>
      </c>
      <c r="M73" s="189">
        <f t="shared" si="17"/>
        <v>0</v>
      </c>
      <c r="N73" s="189">
        <v>0</v>
      </c>
      <c r="O73" s="189">
        <f t="shared" si="18"/>
        <v>0</v>
      </c>
      <c r="P73" s="189">
        <v>0</v>
      </c>
      <c r="Q73" s="189">
        <f t="shared" si="19"/>
        <v>0</v>
      </c>
      <c r="R73" s="189" t="s">
        <v>951</v>
      </c>
      <c r="S73" s="189" t="s">
        <v>216</v>
      </c>
      <c r="T73" s="190" t="s">
        <v>245</v>
      </c>
      <c r="U73" s="159">
        <v>0.14000000000000001</v>
      </c>
      <c r="V73" s="159">
        <f t="shared" si="20"/>
        <v>2.52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247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84">
        <v>45</v>
      </c>
      <c r="B74" s="185" t="s">
        <v>1219</v>
      </c>
      <c r="C74" s="192" t="s">
        <v>1220</v>
      </c>
      <c r="D74" s="186" t="s">
        <v>336</v>
      </c>
      <c r="E74" s="187">
        <v>64</v>
      </c>
      <c r="F74" s="188"/>
      <c r="G74" s="189">
        <f t="shared" si="14"/>
        <v>0</v>
      </c>
      <c r="H74" s="188"/>
      <c r="I74" s="189">
        <f t="shared" si="15"/>
        <v>0</v>
      </c>
      <c r="J74" s="188"/>
      <c r="K74" s="189">
        <f t="shared" si="16"/>
        <v>0</v>
      </c>
      <c r="L74" s="189">
        <v>21</v>
      </c>
      <c r="M74" s="189">
        <f t="shared" si="17"/>
        <v>0</v>
      </c>
      <c r="N74" s="189">
        <v>0</v>
      </c>
      <c r="O74" s="189">
        <f t="shared" si="18"/>
        <v>0</v>
      </c>
      <c r="P74" s="189">
        <v>0</v>
      </c>
      <c r="Q74" s="189">
        <f t="shared" si="19"/>
        <v>0</v>
      </c>
      <c r="R74" s="189" t="s">
        <v>951</v>
      </c>
      <c r="S74" s="189" t="s">
        <v>216</v>
      </c>
      <c r="T74" s="190" t="s">
        <v>245</v>
      </c>
      <c r="U74" s="159">
        <v>0.20399999999999999</v>
      </c>
      <c r="V74" s="159">
        <f t="shared" si="20"/>
        <v>13.06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247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84">
        <v>46</v>
      </c>
      <c r="B75" s="185" t="s">
        <v>1221</v>
      </c>
      <c r="C75" s="192" t="s">
        <v>1222</v>
      </c>
      <c r="D75" s="186" t="s">
        <v>336</v>
      </c>
      <c r="E75" s="187">
        <v>4</v>
      </c>
      <c r="F75" s="188"/>
      <c r="G75" s="189">
        <f t="shared" si="14"/>
        <v>0</v>
      </c>
      <c r="H75" s="188"/>
      <c r="I75" s="189">
        <f t="shared" si="15"/>
        <v>0</v>
      </c>
      <c r="J75" s="188"/>
      <c r="K75" s="189">
        <f t="shared" si="16"/>
        <v>0</v>
      </c>
      <c r="L75" s="189">
        <v>21</v>
      </c>
      <c r="M75" s="189">
        <f t="shared" si="17"/>
        <v>0</v>
      </c>
      <c r="N75" s="189">
        <v>0</v>
      </c>
      <c r="O75" s="189">
        <f t="shared" si="18"/>
        <v>0</v>
      </c>
      <c r="P75" s="189">
        <v>0</v>
      </c>
      <c r="Q75" s="189">
        <f t="shared" si="19"/>
        <v>0</v>
      </c>
      <c r="R75" s="189" t="s">
        <v>951</v>
      </c>
      <c r="S75" s="189" t="s">
        <v>216</v>
      </c>
      <c r="T75" s="190" t="s">
        <v>245</v>
      </c>
      <c r="U75" s="159">
        <v>0.24199999999999999</v>
      </c>
      <c r="V75" s="159">
        <f t="shared" si="20"/>
        <v>0.97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247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84">
        <v>47</v>
      </c>
      <c r="B76" s="185" t="s">
        <v>1223</v>
      </c>
      <c r="C76" s="192" t="s">
        <v>1224</v>
      </c>
      <c r="D76" s="186" t="s">
        <v>336</v>
      </c>
      <c r="E76" s="187">
        <v>40</v>
      </c>
      <c r="F76" s="188"/>
      <c r="G76" s="189">
        <f t="shared" si="14"/>
        <v>0</v>
      </c>
      <c r="H76" s="188"/>
      <c r="I76" s="189">
        <f t="shared" si="15"/>
        <v>0</v>
      </c>
      <c r="J76" s="188"/>
      <c r="K76" s="189">
        <f t="shared" si="16"/>
        <v>0</v>
      </c>
      <c r="L76" s="189">
        <v>21</v>
      </c>
      <c r="M76" s="189">
        <f t="shared" si="17"/>
        <v>0</v>
      </c>
      <c r="N76" s="189">
        <v>0</v>
      </c>
      <c r="O76" s="189">
        <f t="shared" si="18"/>
        <v>0</v>
      </c>
      <c r="P76" s="189">
        <v>0</v>
      </c>
      <c r="Q76" s="189">
        <f t="shared" si="19"/>
        <v>0</v>
      </c>
      <c r="R76" s="189"/>
      <c r="S76" s="189" t="s">
        <v>820</v>
      </c>
      <c r="T76" s="190" t="s">
        <v>1058</v>
      </c>
      <c r="U76" s="159">
        <v>0.34239999999999998</v>
      </c>
      <c r="V76" s="159">
        <f t="shared" si="20"/>
        <v>13.7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247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84">
        <v>48</v>
      </c>
      <c r="B77" s="185" t="s">
        <v>1225</v>
      </c>
      <c r="C77" s="192" t="s">
        <v>1226</v>
      </c>
      <c r="D77" s="186" t="s">
        <v>336</v>
      </c>
      <c r="E77" s="187">
        <v>20</v>
      </c>
      <c r="F77" s="188"/>
      <c r="G77" s="189">
        <f t="shared" si="14"/>
        <v>0</v>
      </c>
      <c r="H77" s="188"/>
      <c r="I77" s="189">
        <f t="shared" si="15"/>
        <v>0</v>
      </c>
      <c r="J77" s="188"/>
      <c r="K77" s="189">
        <f t="shared" si="16"/>
        <v>0</v>
      </c>
      <c r="L77" s="189">
        <v>21</v>
      </c>
      <c r="M77" s="189">
        <f t="shared" si="17"/>
        <v>0</v>
      </c>
      <c r="N77" s="189">
        <v>0</v>
      </c>
      <c r="O77" s="189">
        <f t="shared" si="18"/>
        <v>0</v>
      </c>
      <c r="P77" s="189">
        <v>0</v>
      </c>
      <c r="Q77" s="189">
        <f t="shared" si="19"/>
        <v>0</v>
      </c>
      <c r="R77" s="189" t="s">
        <v>273</v>
      </c>
      <c r="S77" s="189" t="s">
        <v>216</v>
      </c>
      <c r="T77" s="190" t="s">
        <v>245</v>
      </c>
      <c r="U77" s="159">
        <v>0</v>
      </c>
      <c r="V77" s="159">
        <f t="shared" si="20"/>
        <v>0</v>
      </c>
      <c r="W77" s="159"/>
      <c r="X77" s="159" t="s">
        <v>274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275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84">
        <v>49</v>
      </c>
      <c r="B78" s="185" t="s">
        <v>1227</v>
      </c>
      <c r="C78" s="192" t="s">
        <v>1228</v>
      </c>
      <c r="D78" s="186" t="s">
        <v>336</v>
      </c>
      <c r="E78" s="187">
        <v>250</v>
      </c>
      <c r="F78" s="188"/>
      <c r="G78" s="189">
        <f t="shared" si="14"/>
        <v>0</v>
      </c>
      <c r="H78" s="188"/>
      <c r="I78" s="189">
        <f t="shared" si="15"/>
        <v>0</v>
      </c>
      <c r="J78" s="188"/>
      <c r="K78" s="189">
        <f t="shared" si="16"/>
        <v>0</v>
      </c>
      <c r="L78" s="189">
        <v>21</v>
      </c>
      <c r="M78" s="189">
        <f t="shared" si="17"/>
        <v>0</v>
      </c>
      <c r="N78" s="189">
        <v>0</v>
      </c>
      <c r="O78" s="189">
        <f t="shared" si="18"/>
        <v>0</v>
      </c>
      <c r="P78" s="189">
        <v>0</v>
      </c>
      <c r="Q78" s="189">
        <f t="shared" si="19"/>
        <v>0</v>
      </c>
      <c r="R78" s="189" t="s">
        <v>273</v>
      </c>
      <c r="S78" s="189" t="s">
        <v>216</v>
      </c>
      <c r="T78" s="190" t="s">
        <v>245</v>
      </c>
      <c r="U78" s="159">
        <v>0</v>
      </c>
      <c r="V78" s="159">
        <f t="shared" si="20"/>
        <v>0</v>
      </c>
      <c r="W78" s="159"/>
      <c r="X78" s="159" t="s">
        <v>274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275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84">
        <v>50</v>
      </c>
      <c r="B79" s="185" t="s">
        <v>1229</v>
      </c>
      <c r="C79" s="192" t="s">
        <v>1230</v>
      </c>
      <c r="D79" s="186" t="s">
        <v>336</v>
      </c>
      <c r="E79" s="187">
        <v>2</v>
      </c>
      <c r="F79" s="188"/>
      <c r="G79" s="189">
        <f t="shared" si="14"/>
        <v>0</v>
      </c>
      <c r="H79" s="188"/>
      <c r="I79" s="189">
        <f t="shared" si="15"/>
        <v>0</v>
      </c>
      <c r="J79" s="188"/>
      <c r="K79" s="189">
        <f t="shared" si="16"/>
        <v>0</v>
      </c>
      <c r="L79" s="189">
        <v>21</v>
      </c>
      <c r="M79" s="189">
        <f t="shared" si="17"/>
        <v>0</v>
      </c>
      <c r="N79" s="189">
        <v>0</v>
      </c>
      <c r="O79" s="189">
        <f t="shared" si="18"/>
        <v>0</v>
      </c>
      <c r="P79" s="189">
        <v>0</v>
      </c>
      <c r="Q79" s="189">
        <f t="shared" si="19"/>
        <v>0</v>
      </c>
      <c r="R79" s="189" t="s">
        <v>273</v>
      </c>
      <c r="S79" s="189" t="s">
        <v>216</v>
      </c>
      <c r="T79" s="190" t="s">
        <v>245</v>
      </c>
      <c r="U79" s="159">
        <v>0</v>
      </c>
      <c r="V79" s="159">
        <f t="shared" si="20"/>
        <v>0</v>
      </c>
      <c r="W79" s="159"/>
      <c r="X79" s="159" t="s">
        <v>274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275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68">
        <v>51</v>
      </c>
      <c r="B80" s="169" t="s">
        <v>1231</v>
      </c>
      <c r="C80" s="178" t="s">
        <v>1232</v>
      </c>
      <c r="D80" s="170" t="s">
        <v>272</v>
      </c>
      <c r="E80" s="171">
        <v>3.5941000000000001</v>
      </c>
      <c r="F80" s="172"/>
      <c r="G80" s="173">
        <f t="shared" si="14"/>
        <v>0</v>
      </c>
      <c r="H80" s="172"/>
      <c r="I80" s="173">
        <f t="shared" si="15"/>
        <v>0</v>
      </c>
      <c r="J80" s="172"/>
      <c r="K80" s="173">
        <f t="shared" si="16"/>
        <v>0</v>
      </c>
      <c r="L80" s="173">
        <v>21</v>
      </c>
      <c r="M80" s="173">
        <f t="shared" si="17"/>
        <v>0</v>
      </c>
      <c r="N80" s="173">
        <v>0</v>
      </c>
      <c r="O80" s="173">
        <f t="shared" si="18"/>
        <v>0</v>
      </c>
      <c r="P80" s="173">
        <v>0</v>
      </c>
      <c r="Q80" s="173">
        <f t="shared" si="19"/>
        <v>0</v>
      </c>
      <c r="R80" s="173" t="s">
        <v>1161</v>
      </c>
      <c r="S80" s="173" t="s">
        <v>216</v>
      </c>
      <c r="T80" s="174" t="s">
        <v>245</v>
      </c>
      <c r="U80" s="159">
        <v>1.74</v>
      </c>
      <c r="V80" s="159">
        <f t="shared" si="20"/>
        <v>6.25</v>
      </c>
      <c r="W80" s="159"/>
      <c r="X80" s="159" t="s">
        <v>708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709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6"/>
      <c r="B81" s="157"/>
      <c r="C81" s="264" t="s">
        <v>747</v>
      </c>
      <c r="D81" s="265"/>
      <c r="E81" s="265"/>
      <c r="F81" s="265"/>
      <c r="G81" s="265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249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5">
      <c r="A82" s="162" t="s">
        <v>211</v>
      </c>
      <c r="B82" s="163" t="s">
        <v>130</v>
      </c>
      <c r="C82" s="177" t="s">
        <v>131</v>
      </c>
      <c r="D82" s="164"/>
      <c r="E82" s="165"/>
      <c r="F82" s="166"/>
      <c r="G82" s="166">
        <f>SUMIF(AG83:AG107,"&lt;&gt;NOR",G83:G107)</f>
        <v>0</v>
      </c>
      <c r="H82" s="166"/>
      <c r="I82" s="166">
        <f>SUM(I83:I107)</f>
        <v>0</v>
      </c>
      <c r="J82" s="166"/>
      <c r="K82" s="166">
        <f>SUM(K83:K107)</f>
        <v>0</v>
      </c>
      <c r="L82" s="166"/>
      <c r="M82" s="166">
        <f>SUM(M83:M107)</f>
        <v>0</v>
      </c>
      <c r="N82" s="166"/>
      <c r="O82" s="166">
        <f>SUM(O83:O107)</f>
        <v>0.01</v>
      </c>
      <c r="P82" s="166"/>
      <c r="Q82" s="166">
        <f>SUM(Q83:Q107)</f>
        <v>0</v>
      </c>
      <c r="R82" s="166"/>
      <c r="S82" s="166"/>
      <c r="T82" s="167"/>
      <c r="U82" s="161"/>
      <c r="V82" s="161">
        <f>SUM(V83:V107)</f>
        <v>5</v>
      </c>
      <c r="W82" s="161"/>
      <c r="X82" s="161"/>
      <c r="AG82" t="s">
        <v>212</v>
      </c>
    </row>
    <row r="83" spans="1:60" ht="20.399999999999999" outlineLevel="1" x14ac:dyDescent="0.25">
      <c r="A83" s="168">
        <v>52</v>
      </c>
      <c r="B83" s="169" t="s">
        <v>1233</v>
      </c>
      <c r="C83" s="178" t="s">
        <v>1234</v>
      </c>
      <c r="D83" s="170" t="s">
        <v>977</v>
      </c>
      <c r="E83" s="171">
        <v>1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9.92E-3</v>
      </c>
      <c r="O83" s="173">
        <f>ROUND(E83*N83,2)</f>
        <v>0.01</v>
      </c>
      <c r="P83" s="173">
        <v>0</v>
      </c>
      <c r="Q83" s="173">
        <f>ROUND(E83*P83,2)</f>
        <v>0</v>
      </c>
      <c r="R83" s="173" t="s">
        <v>951</v>
      </c>
      <c r="S83" s="173" t="s">
        <v>216</v>
      </c>
      <c r="T83" s="174" t="s">
        <v>245</v>
      </c>
      <c r="U83" s="159">
        <v>1.887</v>
      </c>
      <c r="V83" s="159">
        <f>ROUND(E83*U83,2)</f>
        <v>1.89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247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6"/>
      <c r="B84" s="157"/>
      <c r="C84" s="255" t="s">
        <v>979</v>
      </c>
      <c r="D84" s="256"/>
      <c r="E84" s="256"/>
      <c r="F84" s="256"/>
      <c r="G84" s="256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220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191" t="s">
        <v>1235</v>
      </c>
      <c r="D85" s="182"/>
      <c r="E85" s="183">
        <v>1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251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196" t="s">
        <v>1236</v>
      </c>
      <c r="D86" s="193"/>
      <c r="E86" s="194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251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/>
      <c r="B87" s="157"/>
      <c r="C87" s="197" t="s">
        <v>1237</v>
      </c>
      <c r="D87" s="193"/>
      <c r="E87" s="194">
        <v>1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251</v>
      </c>
      <c r="AH87" s="149">
        <v>2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6"/>
      <c r="B88" s="157"/>
      <c r="C88" s="197" t="s">
        <v>1238</v>
      </c>
      <c r="D88" s="193"/>
      <c r="E88" s="194">
        <v>1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251</v>
      </c>
      <c r="AH88" s="149">
        <v>2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197" t="s">
        <v>1239</v>
      </c>
      <c r="D89" s="193"/>
      <c r="E89" s="194">
        <v>1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251</v>
      </c>
      <c r="AH89" s="149">
        <v>2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56"/>
      <c r="B90" s="157"/>
      <c r="C90" s="197" t="s">
        <v>1240</v>
      </c>
      <c r="D90" s="193"/>
      <c r="E90" s="194">
        <v>1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251</v>
      </c>
      <c r="AH90" s="149">
        <v>2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197" t="s">
        <v>1241</v>
      </c>
      <c r="D91" s="193"/>
      <c r="E91" s="194">
        <v>1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251</v>
      </c>
      <c r="AH91" s="149">
        <v>2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56"/>
      <c r="B92" s="157"/>
      <c r="C92" s="196" t="s">
        <v>1242</v>
      </c>
      <c r="D92" s="193"/>
      <c r="E92" s="194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251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68">
        <v>53</v>
      </c>
      <c r="B93" s="169" t="s">
        <v>1243</v>
      </c>
      <c r="C93" s="178" t="s">
        <v>1244</v>
      </c>
      <c r="D93" s="170" t="s">
        <v>977</v>
      </c>
      <c r="E93" s="171">
        <v>2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5.9000000000000003E-4</v>
      </c>
      <c r="O93" s="173">
        <f>ROUND(E93*N93,2)</f>
        <v>0</v>
      </c>
      <c r="P93" s="173">
        <v>0</v>
      </c>
      <c r="Q93" s="173">
        <f>ROUND(E93*P93,2)</f>
        <v>0</v>
      </c>
      <c r="R93" s="173" t="s">
        <v>1039</v>
      </c>
      <c r="S93" s="173" t="s">
        <v>216</v>
      </c>
      <c r="T93" s="174" t="s">
        <v>245</v>
      </c>
      <c r="U93" s="159">
        <v>0.53</v>
      </c>
      <c r="V93" s="159">
        <f>ROUND(E93*U93,2)</f>
        <v>1.06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247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56"/>
      <c r="B94" s="157"/>
      <c r="C94" s="191" t="s">
        <v>1245</v>
      </c>
      <c r="D94" s="182"/>
      <c r="E94" s="183">
        <v>2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251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0.399999999999999" outlineLevel="1" x14ac:dyDescent="0.25">
      <c r="A95" s="184">
        <v>54</v>
      </c>
      <c r="B95" s="185" t="s">
        <v>1246</v>
      </c>
      <c r="C95" s="192" t="s">
        <v>1247</v>
      </c>
      <c r="D95" s="186" t="s">
        <v>977</v>
      </c>
      <c r="E95" s="187">
        <v>1</v>
      </c>
      <c r="F95" s="188"/>
      <c r="G95" s="189">
        <f>ROUND(E95*F95,2)</f>
        <v>0</v>
      </c>
      <c r="H95" s="188"/>
      <c r="I95" s="189">
        <f>ROUND(E95*H95,2)</f>
        <v>0</v>
      </c>
      <c r="J95" s="188"/>
      <c r="K95" s="189">
        <f>ROUND(E95*J95,2)</f>
        <v>0</v>
      </c>
      <c r="L95" s="189">
        <v>21</v>
      </c>
      <c r="M95" s="189">
        <f>G95*(1+L95/100)</f>
        <v>0</v>
      </c>
      <c r="N95" s="189">
        <v>4.1399999999999996E-3</v>
      </c>
      <c r="O95" s="189">
        <f>ROUND(E95*N95,2)</f>
        <v>0</v>
      </c>
      <c r="P95" s="189">
        <v>0</v>
      </c>
      <c r="Q95" s="189">
        <f>ROUND(E95*P95,2)</f>
        <v>0</v>
      </c>
      <c r="R95" s="189" t="s">
        <v>951</v>
      </c>
      <c r="S95" s="189" t="s">
        <v>216</v>
      </c>
      <c r="T95" s="190" t="s">
        <v>245</v>
      </c>
      <c r="U95" s="159">
        <v>0.95799999999999996</v>
      </c>
      <c r="V95" s="159">
        <f>ROUND(E95*U95,2)</f>
        <v>0.96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247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40.799999999999997" outlineLevel="1" x14ac:dyDescent="0.25">
      <c r="A96" s="168">
        <v>55</v>
      </c>
      <c r="B96" s="169" t="s">
        <v>1248</v>
      </c>
      <c r="C96" s="178" t="s">
        <v>1249</v>
      </c>
      <c r="D96" s="170" t="s">
        <v>336</v>
      </c>
      <c r="E96" s="171">
        <v>1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3.0000000000000001E-3</v>
      </c>
      <c r="O96" s="173">
        <f>ROUND(E96*N96,2)</f>
        <v>0</v>
      </c>
      <c r="P96" s="173">
        <v>0</v>
      </c>
      <c r="Q96" s="173">
        <f>ROUND(E96*P96,2)</f>
        <v>0</v>
      </c>
      <c r="R96" s="173" t="s">
        <v>273</v>
      </c>
      <c r="S96" s="173" t="s">
        <v>216</v>
      </c>
      <c r="T96" s="174" t="s">
        <v>245</v>
      </c>
      <c r="U96" s="159">
        <v>0</v>
      </c>
      <c r="V96" s="159">
        <f>ROUND(E96*U96,2)</f>
        <v>0</v>
      </c>
      <c r="W96" s="159"/>
      <c r="X96" s="159" t="s">
        <v>274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275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191" t="s">
        <v>1250</v>
      </c>
      <c r="D97" s="182"/>
      <c r="E97" s="183">
        <v>1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251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0.399999999999999" outlineLevel="1" x14ac:dyDescent="0.25">
      <c r="A98" s="184">
        <v>56</v>
      </c>
      <c r="B98" s="185" t="s">
        <v>1251</v>
      </c>
      <c r="C98" s="192" t="s">
        <v>1252</v>
      </c>
      <c r="D98" s="186" t="s">
        <v>1116</v>
      </c>
      <c r="E98" s="187">
        <v>1</v>
      </c>
      <c r="F98" s="188"/>
      <c r="G98" s="189">
        <f t="shared" ref="G98:G107" si="21">ROUND(E98*F98,2)</f>
        <v>0</v>
      </c>
      <c r="H98" s="188"/>
      <c r="I98" s="189">
        <f t="shared" ref="I98:I107" si="22">ROUND(E98*H98,2)</f>
        <v>0</v>
      </c>
      <c r="J98" s="188"/>
      <c r="K98" s="189">
        <f t="shared" ref="K98:K107" si="23">ROUND(E98*J98,2)</f>
        <v>0</v>
      </c>
      <c r="L98" s="189">
        <v>21</v>
      </c>
      <c r="M98" s="189">
        <f t="shared" ref="M98:M107" si="24">G98*(1+L98/100)</f>
        <v>0</v>
      </c>
      <c r="N98" s="189">
        <v>0</v>
      </c>
      <c r="O98" s="189">
        <f t="shared" ref="O98:O107" si="25">ROUND(E98*N98,2)</f>
        <v>0</v>
      </c>
      <c r="P98" s="189">
        <v>0</v>
      </c>
      <c r="Q98" s="189">
        <f t="shared" ref="Q98:Q107" si="26">ROUND(E98*P98,2)</f>
        <v>0</v>
      </c>
      <c r="R98" s="189"/>
      <c r="S98" s="189" t="s">
        <v>820</v>
      </c>
      <c r="T98" s="190" t="s">
        <v>217</v>
      </c>
      <c r="U98" s="159">
        <v>0</v>
      </c>
      <c r="V98" s="159">
        <f t="shared" ref="V98:V107" si="27">ROUND(E98*U98,2)</f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247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84">
        <v>57</v>
      </c>
      <c r="B99" s="185" t="s">
        <v>1253</v>
      </c>
      <c r="C99" s="192" t="s">
        <v>1254</v>
      </c>
      <c r="D99" s="186" t="s">
        <v>1116</v>
      </c>
      <c r="E99" s="187">
        <v>1</v>
      </c>
      <c r="F99" s="188"/>
      <c r="G99" s="189">
        <f t="shared" si="21"/>
        <v>0</v>
      </c>
      <c r="H99" s="188"/>
      <c r="I99" s="189">
        <f t="shared" si="22"/>
        <v>0</v>
      </c>
      <c r="J99" s="188"/>
      <c r="K99" s="189">
        <f t="shared" si="23"/>
        <v>0</v>
      </c>
      <c r="L99" s="189">
        <v>21</v>
      </c>
      <c r="M99" s="189">
        <f t="shared" si="24"/>
        <v>0</v>
      </c>
      <c r="N99" s="189">
        <v>0</v>
      </c>
      <c r="O99" s="189">
        <f t="shared" si="25"/>
        <v>0</v>
      </c>
      <c r="P99" s="189">
        <v>0</v>
      </c>
      <c r="Q99" s="189">
        <f t="shared" si="26"/>
        <v>0</v>
      </c>
      <c r="R99" s="189"/>
      <c r="S99" s="189" t="s">
        <v>820</v>
      </c>
      <c r="T99" s="190" t="s">
        <v>217</v>
      </c>
      <c r="U99" s="159">
        <v>0</v>
      </c>
      <c r="V99" s="159">
        <f t="shared" si="27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247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84">
        <v>58</v>
      </c>
      <c r="B100" s="185" t="s">
        <v>1255</v>
      </c>
      <c r="C100" s="192" t="s">
        <v>1256</v>
      </c>
      <c r="D100" s="186" t="s">
        <v>1116</v>
      </c>
      <c r="E100" s="187">
        <v>1</v>
      </c>
      <c r="F100" s="188"/>
      <c r="G100" s="189">
        <f t="shared" si="21"/>
        <v>0</v>
      </c>
      <c r="H100" s="188"/>
      <c r="I100" s="189">
        <f t="shared" si="22"/>
        <v>0</v>
      </c>
      <c r="J100" s="188"/>
      <c r="K100" s="189">
        <f t="shared" si="23"/>
        <v>0</v>
      </c>
      <c r="L100" s="189">
        <v>21</v>
      </c>
      <c r="M100" s="189">
        <f t="shared" si="24"/>
        <v>0</v>
      </c>
      <c r="N100" s="189">
        <v>0</v>
      </c>
      <c r="O100" s="189">
        <f t="shared" si="25"/>
        <v>0</v>
      </c>
      <c r="P100" s="189">
        <v>0</v>
      </c>
      <c r="Q100" s="189">
        <f t="shared" si="26"/>
        <v>0</v>
      </c>
      <c r="R100" s="189"/>
      <c r="S100" s="189" t="s">
        <v>820</v>
      </c>
      <c r="T100" s="190" t="s">
        <v>217</v>
      </c>
      <c r="U100" s="159">
        <v>0</v>
      </c>
      <c r="V100" s="159">
        <f t="shared" si="27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247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84">
        <v>59</v>
      </c>
      <c r="B101" s="185" t="s">
        <v>1257</v>
      </c>
      <c r="C101" s="192" t="s">
        <v>1258</v>
      </c>
      <c r="D101" s="186" t="s">
        <v>1116</v>
      </c>
      <c r="E101" s="187">
        <v>1</v>
      </c>
      <c r="F101" s="188"/>
      <c r="G101" s="189">
        <f t="shared" si="21"/>
        <v>0</v>
      </c>
      <c r="H101" s="188"/>
      <c r="I101" s="189">
        <f t="shared" si="22"/>
        <v>0</v>
      </c>
      <c r="J101" s="188"/>
      <c r="K101" s="189">
        <f t="shared" si="23"/>
        <v>0</v>
      </c>
      <c r="L101" s="189">
        <v>21</v>
      </c>
      <c r="M101" s="189">
        <f t="shared" si="24"/>
        <v>0</v>
      </c>
      <c r="N101" s="189">
        <v>0</v>
      </c>
      <c r="O101" s="189">
        <f t="shared" si="25"/>
        <v>0</v>
      </c>
      <c r="P101" s="189">
        <v>0</v>
      </c>
      <c r="Q101" s="189">
        <f t="shared" si="26"/>
        <v>0</v>
      </c>
      <c r="R101" s="189"/>
      <c r="S101" s="189" t="s">
        <v>820</v>
      </c>
      <c r="T101" s="190" t="s">
        <v>217</v>
      </c>
      <c r="U101" s="159">
        <v>0</v>
      </c>
      <c r="V101" s="159">
        <f t="shared" si="27"/>
        <v>0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247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84">
        <v>60</v>
      </c>
      <c r="B102" s="185" t="s">
        <v>1259</v>
      </c>
      <c r="C102" s="192" t="s">
        <v>1260</v>
      </c>
      <c r="D102" s="186" t="s">
        <v>1116</v>
      </c>
      <c r="E102" s="187">
        <v>1</v>
      </c>
      <c r="F102" s="188"/>
      <c r="G102" s="189">
        <f t="shared" si="21"/>
        <v>0</v>
      </c>
      <c r="H102" s="188"/>
      <c r="I102" s="189">
        <f t="shared" si="22"/>
        <v>0</v>
      </c>
      <c r="J102" s="188"/>
      <c r="K102" s="189">
        <f t="shared" si="23"/>
        <v>0</v>
      </c>
      <c r="L102" s="189">
        <v>21</v>
      </c>
      <c r="M102" s="189">
        <f t="shared" si="24"/>
        <v>0</v>
      </c>
      <c r="N102" s="189">
        <v>0</v>
      </c>
      <c r="O102" s="189">
        <f t="shared" si="25"/>
        <v>0</v>
      </c>
      <c r="P102" s="189">
        <v>0</v>
      </c>
      <c r="Q102" s="189">
        <f t="shared" si="26"/>
        <v>0</v>
      </c>
      <c r="R102" s="189"/>
      <c r="S102" s="189" t="s">
        <v>820</v>
      </c>
      <c r="T102" s="190" t="s">
        <v>217</v>
      </c>
      <c r="U102" s="159">
        <v>0</v>
      </c>
      <c r="V102" s="159">
        <f t="shared" si="27"/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247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0.399999999999999" outlineLevel="1" x14ac:dyDescent="0.25">
      <c r="A103" s="184">
        <v>61</v>
      </c>
      <c r="B103" s="185" t="s">
        <v>1261</v>
      </c>
      <c r="C103" s="192" t="s">
        <v>1262</v>
      </c>
      <c r="D103" s="186" t="s">
        <v>1116</v>
      </c>
      <c r="E103" s="187">
        <v>1</v>
      </c>
      <c r="F103" s="188"/>
      <c r="G103" s="189">
        <f t="shared" si="21"/>
        <v>0</v>
      </c>
      <c r="H103" s="188"/>
      <c r="I103" s="189">
        <f t="shared" si="22"/>
        <v>0</v>
      </c>
      <c r="J103" s="188"/>
      <c r="K103" s="189">
        <f t="shared" si="23"/>
        <v>0</v>
      </c>
      <c r="L103" s="189">
        <v>21</v>
      </c>
      <c r="M103" s="189">
        <f t="shared" si="24"/>
        <v>0</v>
      </c>
      <c r="N103" s="189">
        <v>0</v>
      </c>
      <c r="O103" s="189">
        <f t="shared" si="25"/>
        <v>0</v>
      </c>
      <c r="P103" s="189">
        <v>0</v>
      </c>
      <c r="Q103" s="189">
        <f t="shared" si="26"/>
        <v>0</v>
      </c>
      <c r="R103" s="189"/>
      <c r="S103" s="189" t="s">
        <v>820</v>
      </c>
      <c r="T103" s="190" t="s">
        <v>217</v>
      </c>
      <c r="U103" s="159">
        <v>0</v>
      </c>
      <c r="V103" s="159">
        <f t="shared" si="27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247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84">
        <v>62</v>
      </c>
      <c r="B104" s="185" t="s">
        <v>1263</v>
      </c>
      <c r="C104" s="192" t="s">
        <v>1264</v>
      </c>
      <c r="D104" s="186" t="s">
        <v>336</v>
      </c>
      <c r="E104" s="187">
        <v>2</v>
      </c>
      <c r="F104" s="188"/>
      <c r="G104" s="189">
        <f t="shared" si="21"/>
        <v>0</v>
      </c>
      <c r="H104" s="188"/>
      <c r="I104" s="189">
        <f t="shared" si="22"/>
        <v>0</v>
      </c>
      <c r="J104" s="188"/>
      <c r="K104" s="189">
        <f t="shared" si="23"/>
        <v>0</v>
      </c>
      <c r="L104" s="189">
        <v>21</v>
      </c>
      <c r="M104" s="189">
        <f t="shared" si="24"/>
        <v>0</v>
      </c>
      <c r="N104" s="189">
        <v>0</v>
      </c>
      <c r="O104" s="189">
        <f t="shared" si="25"/>
        <v>0</v>
      </c>
      <c r="P104" s="189">
        <v>0</v>
      </c>
      <c r="Q104" s="189">
        <f t="shared" si="26"/>
        <v>0</v>
      </c>
      <c r="R104" s="189" t="s">
        <v>951</v>
      </c>
      <c r="S104" s="189" t="s">
        <v>216</v>
      </c>
      <c r="T104" s="190" t="s">
        <v>245</v>
      </c>
      <c r="U104" s="159">
        <v>0.20699999999999999</v>
      </c>
      <c r="V104" s="159">
        <f t="shared" si="27"/>
        <v>0.41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247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0.399999999999999" outlineLevel="1" x14ac:dyDescent="0.25">
      <c r="A105" s="184">
        <v>63</v>
      </c>
      <c r="B105" s="185" t="s">
        <v>1265</v>
      </c>
      <c r="C105" s="192" t="s">
        <v>1266</v>
      </c>
      <c r="D105" s="186" t="s">
        <v>336</v>
      </c>
      <c r="E105" s="187">
        <v>3</v>
      </c>
      <c r="F105" s="188"/>
      <c r="G105" s="189">
        <f t="shared" si="21"/>
        <v>0</v>
      </c>
      <c r="H105" s="188"/>
      <c r="I105" s="189">
        <f t="shared" si="22"/>
        <v>0</v>
      </c>
      <c r="J105" s="188"/>
      <c r="K105" s="189">
        <f t="shared" si="23"/>
        <v>0</v>
      </c>
      <c r="L105" s="189">
        <v>21</v>
      </c>
      <c r="M105" s="189">
        <f t="shared" si="24"/>
        <v>0</v>
      </c>
      <c r="N105" s="189">
        <v>8.0000000000000004E-4</v>
      </c>
      <c r="O105" s="189">
        <f t="shared" si="25"/>
        <v>0</v>
      </c>
      <c r="P105" s="189">
        <v>0</v>
      </c>
      <c r="Q105" s="189">
        <f t="shared" si="26"/>
        <v>0</v>
      </c>
      <c r="R105" s="189" t="s">
        <v>273</v>
      </c>
      <c r="S105" s="189" t="s">
        <v>216</v>
      </c>
      <c r="T105" s="190" t="s">
        <v>245</v>
      </c>
      <c r="U105" s="159">
        <v>0</v>
      </c>
      <c r="V105" s="159">
        <f t="shared" si="27"/>
        <v>0</v>
      </c>
      <c r="W105" s="159"/>
      <c r="X105" s="159" t="s">
        <v>274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275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84">
        <v>64</v>
      </c>
      <c r="B106" s="185" t="s">
        <v>1267</v>
      </c>
      <c r="C106" s="192" t="s">
        <v>1268</v>
      </c>
      <c r="D106" s="186" t="s">
        <v>336</v>
      </c>
      <c r="E106" s="187">
        <v>3</v>
      </c>
      <c r="F106" s="188"/>
      <c r="G106" s="189">
        <f t="shared" si="21"/>
        <v>0</v>
      </c>
      <c r="H106" s="188"/>
      <c r="I106" s="189">
        <f t="shared" si="22"/>
        <v>0</v>
      </c>
      <c r="J106" s="188"/>
      <c r="K106" s="189">
        <f t="shared" si="23"/>
        <v>0</v>
      </c>
      <c r="L106" s="189">
        <v>21</v>
      </c>
      <c r="M106" s="189">
        <f t="shared" si="24"/>
        <v>0</v>
      </c>
      <c r="N106" s="189">
        <v>0</v>
      </c>
      <c r="O106" s="189">
        <f t="shared" si="25"/>
        <v>0</v>
      </c>
      <c r="P106" s="189">
        <v>0</v>
      </c>
      <c r="Q106" s="189">
        <f t="shared" si="26"/>
        <v>0</v>
      </c>
      <c r="R106" s="189" t="s">
        <v>951</v>
      </c>
      <c r="S106" s="189" t="s">
        <v>216</v>
      </c>
      <c r="T106" s="190" t="s">
        <v>245</v>
      </c>
      <c r="U106" s="159">
        <v>0.22700000000000001</v>
      </c>
      <c r="V106" s="159">
        <f t="shared" si="27"/>
        <v>0.68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247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0.399999999999999" outlineLevel="1" x14ac:dyDescent="0.25">
      <c r="A107" s="184">
        <v>65</v>
      </c>
      <c r="B107" s="185" t="s">
        <v>1269</v>
      </c>
      <c r="C107" s="192" t="s">
        <v>1270</v>
      </c>
      <c r="D107" s="186" t="s">
        <v>336</v>
      </c>
      <c r="E107" s="187">
        <v>3</v>
      </c>
      <c r="F107" s="188"/>
      <c r="G107" s="189">
        <f t="shared" si="21"/>
        <v>0</v>
      </c>
      <c r="H107" s="188"/>
      <c r="I107" s="189">
        <f t="shared" si="22"/>
        <v>0</v>
      </c>
      <c r="J107" s="188"/>
      <c r="K107" s="189">
        <f t="shared" si="23"/>
        <v>0</v>
      </c>
      <c r="L107" s="189">
        <v>21</v>
      </c>
      <c r="M107" s="189">
        <f t="shared" si="24"/>
        <v>0</v>
      </c>
      <c r="N107" s="189">
        <v>1.1000000000000001E-3</v>
      </c>
      <c r="O107" s="189">
        <f t="shared" si="25"/>
        <v>0</v>
      </c>
      <c r="P107" s="189">
        <v>0</v>
      </c>
      <c r="Q107" s="189">
        <f t="shared" si="26"/>
        <v>0</v>
      </c>
      <c r="R107" s="189" t="s">
        <v>273</v>
      </c>
      <c r="S107" s="189" t="s">
        <v>216</v>
      </c>
      <c r="T107" s="190" t="s">
        <v>245</v>
      </c>
      <c r="U107" s="159">
        <v>0</v>
      </c>
      <c r="V107" s="159">
        <f t="shared" si="27"/>
        <v>0</v>
      </c>
      <c r="W107" s="159"/>
      <c r="X107" s="159" t="s">
        <v>274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275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x14ac:dyDescent="0.25">
      <c r="A108" s="162" t="s">
        <v>211</v>
      </c>
      <c r="B108" s="163" t="s">
        <v>135</v>
      </c>
      <c r="C108" s="177" t="s">
        <v>136</v>
      </c>
      <c r="D108" s="164"/>
      <c r="E108" s="165"/>
      <c r="F108" s="166"/>
      <c r="G108" s="166">
        <f>SUMIF(AG109:AG118,"&lt;&gt;NOR",G109:G118)</f>
        <v>0</v>
      </c>
      <c r="H108" s="166"/>
      <c r="I108" s="166">
        <f>SUM(I109:I118)</f>
        <v>0</v>
      </c>
      <c r="J108" s="166"/>
      <c r="K108" s="166">
        <f>SUM(K109:K118)</f>
        <v>0</v>
      </c>
      <c r="L108" s="166"/>
      <c r="M108" s="166">
        <f>SUM(M109:M118)</f>
        <v>0</v>
      </c>
      <c r="N108" s="166"/>
      <c r="O108" s="166">
        <f>SUM(O109:O118)</f>
        <v>1.4300000000000002</v>
      </c>
      <c r="P108" s="166"/>
      <c r="Q108" s="166">
        <f>SUM(Q109:Q118)</f>
        <v>0</v>
      </c>
      <c r="R108" s="166"/>
      <c r="S108" s="166"/>
      <c r="T108" s="167"/>
      <c r="U108" s="161"/>
      <c r="V108" s="161">
        <f>SUM(V109:V118)</f>
        <v>40.56</v>
      </c>
      <c r="W108" s="161"/>
      <c r="X108" s="161"/>
      <c r="AG108" t="s">
        <v>212</v>
      </c>
    </row>
    <row r="109" spans="1:60" outlineLevel="1" x14ac:dyDescent="0.25">
      <c r="A109" s="184">
        <v>66</v>
      </c>
      <c r="B109" s="185" t="s">
        <v>1271</v>
      </c>
      <c r="C109" s="192" t="s">
        <v>1272</v>
      </c>
      <c r="D109" s="186" t="s">
        <v>977</v>
      </c>
      <c r="E109" s="187">
        <v>2</v>
      </c>
      <c r="F109" s="188"/>
      <c r="G109" s="189">
        <f>ROUND(E109*F109,2)</f>
        <v>0</v>
      </c>
      <c r="H109" s="188"/>
      <c r="I109" s="189">
        <f>ROUND(E109*H109,2)</f>
        <v>0</v>
      </c>
      <c r="J109" s="188"/>
      <c r="K109" s="189">
        <f>ROUND(E109*J109,2)</f>
        <v>0</v>
      </c>
      <c r="L109" s="189">
        <v>21</v>
      </c>
      <c r="M109" s="189">
        <f>G109*(1+L109/100)</f>
        <v>0</v>
      </c>
      <c r="N109" s="189">
        <v>2.69E-2</v>
      </c>
      <c r="O109" s="189">
        <f>ROUND(E109*N109,2)</f>
        <v>0.05</v>
      </c>
      <c r="P109" s="189">
        <v>0</v>
      </c>
      <c r="Q109" s="189">
        <f>ROUND(E109*P109,2)</f>
        <v>0</v>
      </c>
      <c r="R109" s="189"/>
      <c r="S109" s="189" t="s">
        <v>820</v>
      </c>
      <c r="T109" s="190" t="s">
        <v>245</v>
      </c>
      <c r="U109" s="159">
        <v>10.547000000000001</v>
      </c>
      <c r="V109" s="159">
        <f>ROUND(E109*U109,2)</f>
        <v>21.09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247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84">
        <v>67</v>
      </c>
      <c r="B110" s="185" t="s">
        <v>1273</v>
      </c>
      <c r="C110" s="192" t="s">
        <v>1274</v>
      </c>
      <c r="D110" s="186" t="s">
        <v>336</v>
      </c>
      <c r="E110" s="187">
        <v>2</v>
      </c>
      <c r="F110" s="188"/>
      <c r="G110" s="189">
        <f>ROUND(E110*F110,2)</f>
        <v>0</v>
      </c>
      <c r="H110" s="188"/>
      <c r="I110" s="189">
        <f>ROUND(E110*H110,2)</f>
        <v>0</v>
      </c>
      <c r="J110" s="188"/>
      <c r="K110" s="189">
        <f>ROUND(E110*J110,2)</f>
        <v>0</v>
      </c>
      <c r="L110" s="189">
        <v>21</v>
      </c>
      <c r="M110" s="189">
        <f>G110*(1+L110/100)</f>
        <v>0</v>
      </c>
      <c r="N110" s="189">
        <v>0.68</v>
      </c>
      <c r="O110" s="189">
        <f>ROUND(E110*N110,2)</f>
        <v>1.36</v>
      </c>
      <c r="P110" s="189">
        <v>0</v>
      </c>
      <c r="Q110" s="189">
        <f>ROUND(E110*P110,2)</f>
        <v>0</v>
      </c>
      <c r="R110" s="189"/>
      <c r="S110" s="189" t="s">
        <v>820</v>
      </c>
      <c r="T110" s="190" t="s">
        <v>217</v>
      </c>
      <c r="U110" s="159">
        <v>0</v>
      </c>
      <c r="V110" s="159">
        <f>ROUND(E110*U110,2)</f>
        <v>0</v>
      </c>
      <c r="W110" s="159"/>
      <c r="X110" s="159" t="s">
        <v>274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275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68">
        <v>68</v>
      </c>
      <c r="B111" s="169" t="s">
        <v>1275</v>
      </c>
      <c r="C111" s="178" t="s">
        <v>1276</v>
      </c>
      <c r="D111" s="170" t="s">
        <v>977</v>
      </c>
      <c r="E111" s="171">
        <v>2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3">
        <v>8.9099999999999995E-3</v>
      </c>
      <c r="O111" s="173">
        <f>ROUND(E111*N111,2)</f>
        <v>0.02</v>
      </c>
      <c r="P111" s="173">
        <v>0</v>
      </c>
      <c r="Q111" s="173">
        <f>ROUND(E111*P111,2)</f>
        <v>0</v>
      </c>
      <c r="R111" s="173" t="s">
        <v>951</v>
      </c>
      <c r="S111" s="173" t="s">
        <v>216</v>
      </c>
      <c r="T111" s="174" t="s">
        <v>245</v>
      </c>
      <c r="U111" s="159">
        <v>2.1619999999999999</v>
      </c>
      <c r="V111" s="159">
        <f>ROUND(E111*U111,2)</f>
        <v>4.32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247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56"/>
      <c r="B112" s="157"/>
      <c r="C112" s="191" t="s">
        <v>1277</v>
      </c>
      <c r="D112" s="182"/>
      <c r="E112" s="183">
        <v>2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251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0.399999999999999" outlineLevel="1" x14ac:dyDescent="0.25">
      <c r="A113" s="184">
        <v>69</v>
      </c>
      <c r="B113" s="185" t="s">
        <v>1278</v>
      </c>
      <c r="C113" s="192" t="s">
        <v>1279</v>
      </c>
      <c r="D113" s="186" t="s">
        <v>336</v>
      </c>
      <c r="E113" s="187">
        <v>2</v>
      </c>
      <c r="F113" s="188"/>
      <c r="G113" s="189">
        <f>ROUND(E113*F113,2)</f>
        <v>0</v>
      </c>
      <c r="H113" s="188"/>
      <c r="I113" s="189">
        <f>ROUND(E113*H113,2)</f>
        <v>0</v>
      </c>
      <c r="J113" s="188"/>
      <c r="K113" s="189">
        <f>ROUND(E113*J113,2)</f>
        <v>0</v>
      </c>
      <c r="L113" s="189">
        <v>21</v>
      </c>
      <c r="M113" s="189">
        <f>G113*(1+L113/100)</f>
        <v>0</v>
      </c>
      <c r="N113" s="189">
        <v>0</v>
      </c>
      <c r="O113" s="189">
        <f>ROUND(E113*N113,2)</f>
        <v>0</v>
      </c>
      <c r="P113" s="189">
        <v>0</v>
      </c>
      <c r="Q113" s="189">
        <f>ROUND(E113*P113,2)</f>
        <v>0</v>
      </c>
      <c r="R113" s="189"/>
      <c r="S113" s="189" t="s">
        <v>820</v>
      </c>
      <c r="T113" s="190" t="s">
        <v>217</v>
      </c>
      <c r="U113" s="159">
        <v>0</v>
      </c>
      <c r="V113" s="159">
        <f>ROUND(E113*U113,2)</f>
        <v>0</v>
      </c>
      <c r="W113" s="159"/>
      <c r="X113" s="159" t="s">
        <v>274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275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84">
        <v>70</v>
      </c>
      <c r="B114" s="185" t="s">
        <v>1280</v>
      </c>
      <c r="C114" s="192" t="s">
        <v>1281</v>
      </c>
      <c r="D114" s="186" t="s">
        <v>336</v>
      </c>
      <c r="E114" s="187">
        <v>1</v>
      </c>
      <c r="F114" s="188"/>
      <c r="G114" s="189">
        <f>ROUND(E114*F114,2)</f>
        <v>0</v>
      </c>
      <c r="H114" s="188"/>
      <c r="I114" s="189">
        <f>ROUND(E114*H114,2)</f>
        <v>0</v>
      </c>
      <c r="J114" s="188"/>
      <c r="K114" s="189">
        <f>ROUND(E114*J114,2)</f>
        <v>0</v>
      </c>
      <c r="L114" s="189">
        <v>21</v>
      </c>
      <c r="M114" s="189">
        <f>G114*(1+L114/100)</f>
        <v>0</v>
      </c>
      <c r="N114" s="189">
        <v>0</v>
      </c>
      <c r="O114" s="189">
        <f>ROUND(E114*N114,2)</f>
        <v>0</v>
      </c>
      <c r="P114" s="189">
        <v>0</v>
      </c>
      <c r="Q114" s="189">
        <f>ROUND(E114*P114,2)</f>
        <v>0</v>
      </c>
      <c r="R114" s="189"/>
      <c r="S114" s="189" t="s">
        <v>820</v>
      </c>
      <c r="T114" s="190" t="s">
        <v>217</v>
      </c>
      <c r="U114" s="159">
        <v>0</v>
      </c>
      <c r="V114" s="159">
        <f>ROUND(E114*U114,2)</f>
        <v>0</v>
      </c>
      <c r="W114" s="159"/>
      <c r="X114" s="159" t="s">
        <v>274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275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84">
        <v>71</v>
      </c>
      <c r="B115" s="185" t="s">
        <v>1282</v>
      </c>
      <c r="C115" s="192" t="s">
        <v>1283</v>
      </c>
      <c r="D115" s="186" t="s">
        <v>336</v>
      </c>
      <c r="E115" s="187">
        <v>1</v>
      </c>
      <c r="F115" s="188"/>
      <c r="G115" s="189">
        <f>ROUND(E115*F115,2)</f>
        <v>0</v>
      </c>
      <c r="H115" s="188"/>
      <c r="I115" s="189">
        <f>ROUND(E115*H115,2)</f>
        <v>0</v>
      </c>
      <c r="J115" s="188"/>
      <c r="K115" s="189">
        <f>ROUND(E115*J115,2)</f>
        <v>0</v>
      </c>
      <c r="L115" s="189">
        <v>21</v>
      </c>
      <c r="M115" s="189">
        <f>G115*(1+L115/100)</f>
        <v>0</v>
      </c>
      <c r="N115" s="189">
        <v>0</v>
      </c>
      <c r="O115" s="189">
        <f>ROUND(E115*N115,2)</f>
        <v>0</v>
      </c>
      <c r="P115" s="189">
        <v>0</v>
      </c>
      <c r="Q115" s="189">
        <f>ROUND(E115*P115,2)</f>
        <v>0</v>
      </c>
      <c r="R115" s="189"/>
      <c r="S115" s="189" t="s">
        <v>820</v>
      </c>
      <c r="T115" s="190" t="s">
        <v>217</v>
      </c>
      <c r="U115" s="159">
        <v>0</v>
      </c>
      <c r="V115" s="159">
        <f>ROUND(E115*U115,2)</f>
        <v>0</v>
      </c>
      <c r="W115" s="159"/>
      <c r="X115" s="159" t="s">
        <v>274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275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84">
        <v>72</v>
      </c>
      <c r="B116" s="185" t="s">
        <v>1284</v>
      </c>
      <c r="C116" s="192" t="s">
        <v>1285</v>
      </c>
      <c r="D116" s="186" t="s">
        <v>336</v>
      </c>
      <c r="E116" s="187">
        <v>1</v>
      </c>
      <c r="F116" s="188"/>
      <c r="G116" s="189">
        <f>ROUND(E116*F116,2)</f>
        <v>0</v>
      </c>
      <c r="H116" s="188"/>
      <c r="I116" s="189">
        <f>ROUND(E116*H116,2)</f>
        <v>0</v>
      </c>
      <c r="J116" s="188"/>
      <c r="K116" s="189">
        <f>ROUND(E116*J116,2)</f>
        <v>0</v>
      </c>
      <c r="L116" s="189">
        <v>21</v>
      </c>
      <c r="M116" s="189">
        <f>G116*(1+L116/100)</f>
        <v>0</v>
      </c>
      <c r="N116" s="189">
        <v>0</v>
      </c>
      <c r="O116" s="189">
        <f>ROUND(E116*N116,2)</f>
        <v>0</v>
      </c>
      <c r="P116" s="189">
        <v>0</v>
      </c>
      <c r="Q116" s="189">
        <f>ROUND(E116*P116,2)</f>
        <v>0</v>
      </c>
      <c r="R116" s="189"/>
      <c r="S116" s="189" t="s">
        <v>820</v>
      </c>
      <c r="T116" s="190" t="s">
        <v>217</v>
      </c>
      <c r="U116" s="159">
        <v>0</v>
      </c>
      <c r="V116" s="159">
        <f>ROUND(E116*U116,2)</f>
        <v>0</v>
      </c>
      <c r="W116" s="159"/>
      <c r="X116" s="159" t="s">
        <v>274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275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68">
        <v>73</v>
      </c>
      <c r="B117" s="169" t="s">
        <v>1286</v>
      </c>
      <c r="C117" s="178" t="s">
        <v>1287</v>
      </c>
      <c r="D117" s="170" t="s">
        <v>272</v>
      </c>
      <c r="E117" s="171">
        <v>1.4316199999999999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3" t="s">
        <v>1039</v>
      </c>
      <c r="S117" s="173" t="s">
        <v>216</v>
      </c>
      <c r="T117" s="174" t="s">
        <v>245</v>
      </c>
      <c r="U117" s="159">
        <v>10.582000000000001</v>
      </c>
      <c r="V117" s="159">
        <f>ROUND(E117*U117,2)</f>
        <v>15.15</v>
      </c>
      <c r="W117" s="159"/>
      <c r="X117" s="159" t="s">
        <v>708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709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56"/>
      <c r="B118" s="157"/>
      <c r="C118" s="264" t="s">
        <v>740</v>
      </c>
      <c r="D118" s="265"/>
      <c r="E118" s="265"/>
      <c r="F118" s="265"/>
      <c r="G118" s="265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249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x14ac:dyDescent="0.25">
      <c r="A119" s="162" t="s">
        <v>211</v>
      </c>
      <c r="B119" s="163" t="s">
        <v>137</v>
      </c>
      <c r="C119" s="177" t="s">
        <v>138</v>
      </c>
      <c r="D119" s="164"/>
      <c r="E119" s="165"/>
      <c r="F119" s="166"/>
      <c r="G119" s="166">
        <f>SUMIF(AG120:AG128,"&lt;&gt;NOR",G120:G128)</f>
        <v>0</v>
      </c>
      <c r="H119" s="166"/>
      <c r="I119" s="166">
        <f>SUM(I120:I128)</f>
        <v>0</v>
      </c>
      <c r="J119" s="166"/>
      <c r="K119" s="166">
        <f>SUM(K120:K128)</f>
        <v>0</v>
      </c>
      <c r="L119" s="166"/>
      <c r="M119" s="166">
        <f>SUM(M120:M128)</f>
        <v>0</v>
      </c>
      <c r="N119" s="166"/>
      <c r="O119" s="166">
        <f>SUM(O120:O128)</f>
        <v>0</v>
      </c>
      <c r="P119" s="166"/>
      <c r="Q119" s="166">
        <f>SUM(Q120:Q128)</f>
        <v>0</v>
      </c>
      <c r="R119" s="166"/>
      <c r="S119" s="166"/>
      <c r="T119" s="167"/>
      <c r="U119" s="161"/>
      <c r="V119" s="161">
        <f>SUM(V120:V128)</f>
        <v>2.4900000000000002</v>
      </c>
      <c r="W119" s="161"/>
      <c r="X119" s="161"/>
      <c r="AG119" t="s">
        <v>212</v>
      </c>
    </row>
    <row r="120" spans="1:60" outlineLevel="1" x14ac:dyDescent="0.25">
      <c r="A120" s="184">
        <v>74</v>
      </c>
      <c r="B120" s="185" t="s">
        <v>1288</v>
      </c>
      <c r="C120" s="192" t="s">
        <v>1289</v>
      </c>
      <c r="D120" s="186" t="s">
        <v>1116</v>
      </c>
      <c r="E120" s="187">
        <v>2</v>
      </c>
      <c r="F120" s="188"/>
      <c r="G120" s="189">
        <f t="shared" ref="G120:G128" si="28">ROUND(E120*F120,2)</f>
        <v>0</v>
      </c>
      <c r="H120" s="188"/>
      <c r="I120" s="189">
        <f t="shared" ref="I120:I128" si="29">ROUND(E120*H120,2)</f>
        <v>0</v>
      </c>
      <c r="J120" s="188"/>
      <c r="K120" s="189">
        <f t="shared" ref="K120:K128" si="30">ROUND(E120*J120,2)</f>
        <v>0</v>
      </c>
      <c r="L120" s="189">
        <v>21</v>
      </c>
      <c r="M120" s="189">
        <f t="shared" ref="M120:M128" si="31">G120*(1+L120/100)</f>
        <v>0</v>
      </c>
      <c r="N120" s="189">
        <v>0</v>
      </c>
      <c r="O120" s="189">
        <f t="shared" ref="O120:O128" si="32">ROUND(E120*N120,2)</f>
        <v>0</v>
      </c>
      <c r="P120" s="189">
        <v>0</v>
      </c>
      <c r="Q120" s="189">
        <f t="shared" ref="Q120:Q128" si="33">ROUND(E120*P120,2)</f>
        <v>0</v>
      </c>
      <c r="R120" s="189"/>
      <c r="S120" s="189" t="s">
        <v>820</v>
      </c>
      <c r="T120" s="190" t="s">
        <v>217</v>
      </c>
      <c r="U120" s="159">
        <v>0</v>
      </c>
      <c r="V120" s="159">
        <f t="shared" ref="V120:V128" si="34">ROUND(E120*U120,2)</f>
        <v>0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247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84">
        <v>75</v>
      </c>
      <c r="B121" s="185" t="s">
        <v>1290</v>
      </c>
      <c r="C121" s="192" t="s">
        <v>1291</v>
      </c>
      <c r="D121" s="186" t="s">
        <v>1116</v>
      </c>
      <c r="E121" s="187">
        <v>1</v>
      </c>
      <c r="F121" s="188"/>
      <c r="G121" s="189">
        <f t="shared" si="28"/>
        <v>0</v>
      </c>
      <c r="H121" s="188"/>
      <c r="I121" s="189">
        <f t="shared" si="29"/>
        <v>0</v>
      </c>
      <c r="J121" s="188"/>
      <c r="K121" s="189">
        <f t="shared" si="30"/>
        <v>0</v>
      </c>
      <c r="L121" s="189">
        <v>21</v>
      </c>
      <c r="M121" s="189">
        <f t="shared" si="31"/>
        <v>0</v>
      </c>
      <c r="N121" s="189">
        <v>0</v>
      </c>
      <c r="O121" s="189">
        <f t="shared" si="32"/>
        <v>0</v>
      </c>
      <c r="P121" s="189">
        <v>0</v>
      </c>
      <c r="Q121" s="189">
        <f t="shared" si="33"/>
        <v>0</v>
      </c>
      <c r="R121" s="189"/>
      <c r="S121" s="189" t="s">
        <v>820</v>
      </c>
      <c r="T121" s="190" t="s">
        <v>217</v>
      </c>
      <c r="U121" s="159">
        <v>0</v>
      </c>
      <c r="V121" s="159">
        <f t="shared" si="34"/>
        <v>0</v>
      </c>
      <c r="W121" s="159"/>
      <c r="X121" s="159" t="s">
        <v>246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247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84">
        <v>76</v>
      </c>
      <c r="B122" s="185" t="s">
        <v>1292</v>
      </c>
      <c r="C122" s="192" t="s">
        <v>1293</v>
      </c>
      <c r="D122" s="186" t="s">
        <v>1116</v>
      </c>
      <c r="E122" s="187">
        <v>1</v>
      </c>
      <c r="F122" s="188"/>
      <c r="G122" s="189">
        <f t="shared" si="28"/>
        <v>0</v>
      </c>
      <c r="H122" s="188"/>
      <c r="I122" s="189">
        <f t="shared" si="29"/>
        <v>0</v>
      </c>
      <c r="J122" s="188"/>
      <c r="K122" s="189">
        <f t="shared" si="30"/>
        <v>0</v>
      </c>
      <c r="L122" s="189">
        <v>21</v>
      </c>
      <c r="M122" s="189">
        <f t="shared" si="31"/>
        <v>0</v>
      </c>
      <c r="N122" s="189">
        <v>0</v>
      </c>
      <c r="O122" s="189">
        <f t="shared" si="32"/>
        <v>0</v>
      </c>
      <c r="P122" s="189">
        <v>0</v>
      </c>
      <c r="Q122" s="189">
        <f t="shared" si="33"/>
        <v>0</v>
      </c>
      <c r="R122" s="189"/>
      <c r="S122" s="189" t="s">
        <v>820</v>
      </c>
      <c r="T122" s="190" t="s">
        <v>217</v>
      </c>
      <c r="U122" s="159">
        <v>0</v>
      </c>
      <c r="V122" s="159">
        <f t="shared" si="34"/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247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84">
        <v>77</v>
      </c>
      <c r="B123" s="185" t="s">
        <v>1294</v>
      </c>
      <c r="C123" s="192" t="s">
        <v>1295</v>
      </c>
      <c r="D123" s="186" t="s">
        <v>1116</v>
      </c>
      <c r="E123" s="187">
        <v>2</v>
      </c>
      <c r="F123" s="188"/>
      <c r="G123" s="189">
        <f t="shared" si="28"/>
        <v>0</v>
      </c>
      <c r="H123" s="188"/>
      <c r="I123" s="189">
        <f t="shared" si="29"/>
        <v>0</v>
      </c>
      <c r="J123" s="188"/>
      <c r="K123" s="189">
        <f t="shared" si="30"/>
        <v>0</v>
      </c>
      <c r="L123" s="189">
        <v>21</v>
      </c>
      <c r="M123" s="189">
        <f t="shared" si="31"/>
        <v>0</v>
      </c>
      <c r="N123" s="189">
        <v>0</v>
      </c>
      <c r="O123" s="189">
        <f t="shared" si="32"/>
        <v>0</v>
      </c>
      <c r="P123" s="189">
        <v>0</v>
      </c>
      <c r="Q123" s="189">
        <f t="shared" si="33"/>
        <v>0</v>
      </c>
      <c r="R123" s="189"/>
      <c r="S123" s="189" t="s">
        <v>820</v>
      </c>
      <c r="T123" s="190" t="s">
        <v>217</v>
      </c>
      <c r="U123" s="159">
        <v>0</v>
      </c>
      <c r="V123" s="159">
        <f t="shared" si="34"/>
        <v>0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247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5">
      <c r="A124" s="184">
        <v>78</v>
      </c>
      <c r="B124" s="185" t="s">
        <v>1296</v>
      </c>
      <c r="C124" s="192" t="s">
        <v>1297</v>
      </c>
      <c r="D124" s="186" t="s">
        <v>1116</v>
      </c>
      <c r="E124" s="187">
        <v>2</v>
      </c>
      <c r="F124" s="188"/>
      <c r="G124" s="189">
        <f t="shared" si="28"/>
        <v>0</v>
      </c>
      <c r="H124" s="188"/>
      <c r="I124" s="189">
        <f t="shared" si="29"/>
        <v>0</v>
      </c>
      <c r="J124" s="188"/>
      <c r="K124" s="189">
        <f t="shared" si="30"/>
        <v>0</v>
      </c>
      <c r="L124" s="189">
        <v>21</v>
      </c>
      <c r="M124" s="189">
        <f t="shared" si="31"/>
        <v>0</v>
      </c>
      <c r="N124" s="189">
        <v>0</v>
      </c>
      <c r="O124" s="189">
        <f t="shared" si="32"/>
        <v>0</v>
      </c>
      <c r="P124" s="189">
        <v>0</v>
      </c>
      <c r="Q124" s="189">
        <f t="shared" si="33"/>
        <v>0</v>
      </c>
      <c r="R124" s="189"/>
      <c r="S124" s="189" t="s">
        <v>820</v>
      </c>
      <c r="T124" s="190" t="s">
        <v>217</v>
      </c>
      <c r="U124" s="159">
        <v>0</v>
      </c>
      <c r="V124" s="159">
        <f t="shared" si="34"/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247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84">
        <v>79</v>
      </c>
      <c r="B125" s="185" t="s">
        <v>1298</v>
      </c>
      <c r="C125" s="192" t="s">
        <v>1299</v>
      </c>
      <c r="D125" s="186" t="s">
        <v>1116</v>
      </c>
      <c r="E125" s="187">
        <v>1</v>
      </c>
      <c r="F125" s="188"/>
      <c r="G125" s="189">
        <f t="shared" si="28"/>
        <v>0</v>
      </c>
      <c r="H125" s="188"/>
      <c r="I125" s="189">
        <f t="shared" si="29"/>
        <v>0</v>
      </c>
      <c r="J125" s="188"/>
      <c r="K125" s="189">
        <f t="shared" si="30"/>
        <v>0</v>
      </c>
      <c r="L125" s="189">
        <v>21</v>
      </c>
      <c r="M125" s="189">
        <f t="shared" si="31"/>
        <v>0</v>
      </c>
      <c r="N125" s="189">
        <v>0</v>
      </c>
      <c r="O125" s="189">
        <f t="shared" si="32"/>
        <v>0</v>
      </c>
      <c r="P125" s="189">
        <v>0</v>
      </c>
      <c r="Q125" s="189">
        <f t="shared" si="33"/>
        <v>0</v>
      </c>
      <c r="R125" s="189"/>
      <c r="S125" s="189" t="s">
        <v>820</v>
      </c>
      <c r="T125" s="190" t="s">
        <v>217</v>
      </c>
      <c r="U125" s="159">
        <v>0</v>
      </c>
      <c r="V125" s="159">
        <f t="shared" si="34"/>
        <v>0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247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84">
        <v>80</v>
      </c>
      <c r="B126" s="185" t="s">
        <v>1300</v>
      </c>
      <c r="C126" s="192" t="s">
        <v>1301</v>
      </c>
      <c r="D126" s="186" t="s">
        <v>1116</v>
      </c>
      <c r="E126" s="187">
        <v>1</v>
      </c>
      <c r="F126" s="188"/>
      <c r="G126" s="189">
        <f t="shared" si="28"/>
        <v>0</v>
      </c>
      <c r="H126" s="188"/>
      <c r="I126" s="189">
        <f t="shared" si="29"/>
        <v>0</v>
      </c>
      <c r="J126" s="188"/>
      <c r="K126" s="189">
        <f t="shared" si="30"/>
        <v>0</v>
      </c>
      <c r="L126" s="189">
        <v>21</v>
      </c>
      <c r="M126" s="189">
        <f t="shared" si="31"/>
        <v>0</v>
      </c>
      <c r="N126" s="189">
        <v>0</v>
      </c>
      <c r="O126" s="189">
        <f t="shared" si="32"/>
        <v>0</v>
      </c>
      <c r="P126" s="189">
        <v>0</v>
      </c>
      <c r="Q126" s="189">
        <f t="shared" si="33"/>
        <v>0</v>
      </c>
      <c r="R126" s="189"/>
      <c r="S126" s="189" t="s">
        <v>820</v>
      </c>
      <c r="T126" s="190" t="s">
        <v>217</v>
      </c>
      <c r="U126" s="159">
        <v>0</v>
      </c>
      <c r="V126" s="159">
        <f t="shared" si="34"/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247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84">
        <v>81</v>
      </c>
      <c r="B127" s="185" t="s">
        <v>1302</v>
      </c>
      <c r="C127" s="192" t="s">
        <v>1303</v>
      </c>
      <c r="D127" s="186" t="s">
        <v>1116</v>
      </c>
      <c r="E127" s="187">
        <v>2</v>
      </c>
      <c r="F127" s="188"/>
      <c r="G127" s="189">
        <f t="shared" si="28"/>
        <v>0</v>
      </c>
      <c r="H127" s="188"/>
      <c r="I127" s="189">
        <f t="shared" si="29"/>
        <v>0</v>
      </c>
      <c r="J127" s="188"/>
      <c r="K127" s="189">
        <f t="shared" si="30"/>
        <v>0</v>
      </c>
      <c r="L127" s="189">
        <v>21</v>
      </c>
      <c r="M127" s="189">
        <f t="shared" si="31"/>
        <v>0</v>
      </c>
      <c r="N127" s="189">
        <v>0</v>
      </c>
      <c r="O127" s="189">
        <f t="shared" si="32"/>
        <v>0</v>
      </c>
      <c r="P127" s="189">
        <v>0</v>
      </c>
      <c r="Q127" s="189">
        <f t="shared" si="33"/>
        <v>0</v>
      </c>
      <c r="R127" s="189"/>
      <c r="S127" s="189" t="s">
        <v>820</v>
      </c>
      <c r="T127" s="190" t="s">
        <v>217</v>
      </c>
      <c r="U127" s="159">
        <v>0</v>
      </c>
      <c r="V127" s="159">
        <f t="shared" si="34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247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84">
        <v>82</v>
      </c>
      <c r="B128" s="185" t="s">
        <v>1304</v>
      </c>
      <c r="C128" s="192" t="s">
        <v>1305</v>
      </c>
      <c r="D128" s="186" t="s">
        <v>336</v>
      </c>
      <c r="E128" s="187">
        <v>1</v>
      </c>
      <c r="F128" s="188"/>
      <c r="G128" s="189">
        <f t="shared" si="28"/>
        <v>0</v>
      </c>
      <c r="H128" s="188"/>
      <c r="I128" s="189">
        <f t="shared" si="29"/>
        <v>0</v>
      </c>
      <c r="J128" s="188"/>
      <c r="K128" s="189">
        <f t="shared" si="30"/>
        <v>0</v>
      </c>
      <c r="L128" s="189">
        <v>21</v>
      </c>
      <c r="M128" s="189">
        <f t="shared" si="31"/>
        <v>0</v>
      </c>
      <c r="N128" s="189">
        <v>0</v>
      </c>
      <c r="O128" s="189">
        <f t="shared" si="32"/>
        <v>0</v>
      </c>
      <c r="P128" s="189">
        <v>0</v>
      </c>
      <c r="Q128" s="189">
        <f t="shared" si="33"/>
        <v>0</v>
      </c>
      <c r="R128" s="189" t="s">
        <v>733</v>
      </c>
      <c r="S128" s="189" t="s">
        <v>216</v>
      </c>
      <c r="T128" s="190" t="s">
        <v>217</v>
      </c>
      <c r="U128" s="159">
        <v>2.4900000000000002</v>
      </c>
      <c r="V128" s="159">
        <f t="shared" si="34"/>
        <v>2.4900000000000002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247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x14ac:dyDescent="0.25">
      <c r="A129" s="162" t="s">
        <v>211</v>
      </c>
      <c r="B129" s="163" t="s">
        <v>139</v>
      </c>
      <c r="C129" s="177" t="s">
        <v>140</v>
      </c>
      <c r="D129" s="164"/>
      <c r="E129" s="165"/>
      <c r="F129" s="166"/>
      <c r="G129" s="166">
        <f>SUMIF(AG130:AG167,"&lt;&gt;NOR",G130:G167)</f>
        <v>0</v>
      </c>
      <c r="H129" s="166"/>
      <c r="I129" s="166">
        <f>SUM(I130:I167)</f>
        <v>0</v>
      </c>
      <c r="J129" s="166"/>
      <c r="K129" s="166">
        <f>SUM(K130:K167)</f>
        <v>0</v>
      </c>
      <c r="L129" s="166"/>
      <c r="M129" s="166">
        <f>SUM(M130:M167)</f>
        <v>0</v>
      </c>
      <c r="N129" s="166"/>
      <c r="O129" s="166">
        <f>SUM(O130:O167)</f>
        <v>9.7099999999999973</v>
      </c>
      <c r="P129" s="166"/>
      <c r="Q129" s="166">
        <f>SUM(Q130:Q167)</f>
        <v>0</v>
      </c>
      <c r="R129" s="166"/>
      <c r="S129" s="166"/>
      <c r="T129" s="167"/>
      <c r="U129" s="161"/>
      <c r="V129" s="161">
        <f>SUM(V130:V167)</f>
        <v>190.49</v>
      </c>
      <c r="W129" s="161"/>
      <c r="X129" s="161"/>
      <c r="AG129" t="s">
        <v>212</v>
      </c>
    </row>
    <row r="130" spans="1:60" outlineLevel="1" x14ac:dyDescent="0.25">
      <c r="A130" s="184">
        <v>83</v>
      </c>
      <c r="B130" s="185" t="s">
        <v>1306</v>
      </c>
      <c r="C130" s="192" t="s">
        <v>1307</v>
      </c>
      <c r="D130" s="186" t="s">
        <v>977</v>
      </c>
      <c r="E130" s="187">
        <v>1</v>
      </c>
      <c r="F130" s="188"/>
      <c r="G130" s="189">
        <f>ROUND(E130*F130,2)</f>
        <v>0</v>
      </c>
      <c r="H130" s="188"/>
      <c r="I130" s="189">
        <f>ROUND(E130*H130,2)</f>
        <v>0</v>
      </c>
      <c r="J130" s="188"/>
      <c r="K130" s="189">
        <f>ROUND(E130*J130,2)</f>
        <v>0</v>
      </c>
      <c r="L130" s="189">
        <v>21</v>
      </c>
      <c r="M130" s="189">
        <f>G130*(1+L130/100)</f>
        <v>0</v>
      </c>
      <c r="N130" s="189">
        <v>4.91</v>
      </c>
      <c r="O130" s="189">
        <f>ROUND(E130*N130,2)</f>
        <v>4.91</v>
      </c>
      <c r="P130" s="189">
        <v>0</v>
      </c>
      <c r="Q130" s="189">
        <f>ROUND(E130*P130,2)</f>
        <v>0</v>
      </c>
      <c r="R130" s="189"/>
      <c r="S130" s="189" t="s">
        <v>820</v>
      </c>
      <c r="T130" s="190" t="s">
        <v>217</v>
      </c>
      <c r="U130" s="159">
        <v>63.648000000000003</v>
      </c>
      <c r="V130" s="159">
        <f>ROUND(E130*U130,2)</f>
        <v>63.65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247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84">
        <v>84</v>
      </c>
      <c r="B131" s="185" t="s">
        <v>1037</v>
      </c>
      <c r="C131" s="192" t="s">
        <v>1038</v>
      </c>
      <c r="D131" s="186" t="s">
        <v>977</v>
      </c>
      <c r="E131" s="187">
        <v>50</v>
      </c>
      <c r="F131" s="188"/>
      <c r="G131" s="189">
        <f>ROUND(E131*F131,2)</f>
        <v>0</v>
      </c>
      <c r="H131" s="188"/>
      <c r="I131" s="189">
        <f>ROUND(E131*H131,2)</f>
        <v>0</v>
      </c>
      <c r="J131" s="188"/>
      <c r="K131" s="189">
        <f>ROUND(E131*J131,2)</f>
        <v>0</v>
      </c>
      <c r="L131" s="189">
        <v>21</v>
      </c>
      <c r="M131" s="189">
        <f>G131*(1+L131/100)</f>
        <v>0</v>
      </c>
      <c r="N131" s="189">
        <v>1.1299999999999999E-3</v>
      </c>
      <c r="O131" s="189">
        <f>ROUND(E131*N131,2)</f>
        <v>0.06</v>
      </c>
      <c r="P131" s="189">
        <v>0</v>
      </c>
      <c r="Q131" s="189">
        <f>ROUND(E131*P131,2)</f>
        <v>0</v>
      </c>
      <c r="R131" s="189" t="s">
        <v>1039</v>
      </c>
      <c r="S131" s="189" t="s">
        <v>216</v>
      </c>
      <c r="T131" s="190" t="s">
        <v>245</v>
      </c>
      <c r="U131" s="159">
        <v>0.114</v>
      </c>
      <c r="V131" s="159">
        <f>ROUND(E131*U131,2)</f>
        <v>5.7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247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5">
      <c r="A132" s="168">
        <v>85</v>
      </c>
      <c r="B132" s="169" t="s">
        <v>1308</v>
      </c>
      <c r="C132" s="178" t="s">
        <v>1309</v>
      </c>
      <c r="D132" s="170" t="s">
        <v>977</v>
      </c>
      <c r="E132" s="171">
        <v>1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21</v>
      </c>
      <c r="M132" s="173">
        <f>G132*(1+L132/100)</f>
        <v>0</v>
      </c>
      <c r="N132" s="173">
        <v>1.0789999999999999E-2</v>
      </c>
      <c r="O132" s="173">
        <f>ROUND(E132*N132,2)</f>
        <v>0.01</v>
      </c>
      <c r="P132" s="173">
        <v>0</v>
      </c>
      <c r="Q132" s="173">
        <f>ROUND(E132*P132,2)</f>
        <v>0</v>
      </c>
      <c r="R132" s="173"/>
      <c r="S132" s="173" t="s">
        <v>820</v>
      </c>
      <c r="T132" s="174" t="s">
        <v>245</v>
      </c>
      <c r="U132" s="159">
        <v>9.4860000000000007</v>
      </c>
      <c r="V132" s="159">
        <f>ROUND(E132*U132,2)</f>
        <v>9.49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247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56"/>
      <c r="B133" s="157"/>
      <c r="C133" s="191" t="s">
        <v>1310</v>
      </c>
      <c r="D133" s="182"/>
      <c r="E133" s="183">
        <v>1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251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84">
        <v>86</v>
      </c>
      <c r="B134" s="185" t="s">
        <v>1311</v>
      </c>
      <c r="C134" s="192" t="s">
        <v>1312</v>
      </c>
      <c r="D134" s="186" t="s">
        <v>977</v>
      </c>
      <c r="E134" s="187">
        <v>2</v>
      </c>
      <c r="F134" s="188"/>
      <c r="G134" s="189">
        <f>ROUND(E134*F134,2)</f>
        <v>0</v>
      </c>
      <c r="H134" s="188"/>
      <c r="I134" s="189">
        <f>ROUND(E134*H134,2)</f>
        <v>0</v>
      </c>
      <c r="J134" s="188"/>
      <c r="K134" s="189">
        <f>ROUND(E134*J134,2)</f>
        <v>0</v>
      </c>
      <c r="L134" s="189">
        <v>21</v>
      </c>
      <c r="M134" s="189">
        <f>G134*(1+L134/100)</f>
        <v>0</v>
      </c>
      <c r="N134" s="189">
        <v>1.4330000000000001E-2</v>
      </c>
      <c r="O134" s="189">
        <f>ROUND(E134*N134,2)</f>
        <v>0.03</v>
      </c>
      <c r="P134" s="189">
        <v>0</v>
      </c>
      <c r="Q134" s="189">
        <f>ROUND(E134*P134,2)</f>
        <v>0</v>
      </c>
      <c r="R134" s="189"/>
      <c r="S134" s="189" t="s">
        <v>820</v>
      </c>
      <c r="T134" s="190" t="s">
        <v>1058</v>
      </c>
      <c r="U134" s="159">
        <v>22.622</v>
      </c>
      <c r="V134" s="159">
        <f>ROUND(E134*U134,2)</f>
        <v>45.24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247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68">
        <v>87</v>
      </c>
      <c r="B135" s="169" t="s">
        <v>1313</v>
      </c>
      <c r="C135" s="178" t="s">
        <v>1314</v>
      </c>
      <c r="D135" s="170" t="s">
        <v>336</v>
      </c>
      <c r="E135" s="171">
        <v>2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3">
        <v>2</v>
      </c>
      <c r="O135" s="173">
        <f>ROUND(E135*N135,2)</f>
        <v>4</v>
      </c>
      <c r="P135" s="173">
        <v>0</v>
      </c>
      <c r="Q135" s="173">
        <f>ROUND(E135*P135,2)</f>
        <v>0</v>
      </c>
      <c r="R135" s="173"/>
      <c r="S135" s="173" t="s">
        <v>820</v>
      </c>
      <c r="T135" s="174" t="s">
        <v>217</v>
      </c>
      <c r="U135" s="159">
        <v>0</v>
      </c>
      <c r="V135" s="159">
        <f>ROUND(E135*U135,2)</f>
        <v>0</v>
      </c>
      <c r="W135" s="159"/>
      <c r="X135" s="159" t="s">
        <v>274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275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56"/>
      <c r="B136" s="157"/>
      <c r="C136" s="191" t="s">
        <v>1315</v>
      </c>
      <c r="D136" s="182"/>
      <c r="E136" s="183">
        <v>1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251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56"/>
      <c r="B137" s="157"/>
      <c r="C137" s="191" t="s">
        <v>1316</v>
      </c>
      <c r="D137" s="182"/>
      <c r="E137" s="183">
        <v>1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251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68">
        <v>88</v>
      </c>
      <c r="B138" s="169" t="s">
        <v>1317</v>
      </c>
      <c r="C138" s="178" t="s">
        <v>1318</v>
      </c>
      <c r="D138" s="170" t="s">
        <v>977</v>
      </c>
      <c r="E138" s="171">
        <v>1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3">
        <v>0.20591999999999999</v>
      </c>
      <c r="O138" s="173">
        <f>ROUND(E138*N138,2)</f>
        <v>0.21</v>
      </c>
      <c r="P138" s="173">
        <v>0</v>
      </c>
      <c r="Q138" s="173">
        <f>ROUND(E138*P138,2)</f>
        <v>0</v>
      </c>
      <c r="R138" s="173"/>
      <c r="S138" s="173" t="s">
        <v>820</v>
      </c>
      <c r="T138" s="174" t="s">
        <v>1058</v>
      </c>
      <c r="U138" s="159">
        <v>5.726</v>
      </c>
      <c r="V138" s="159">
        <f>ROUND(E138*U138,2)</f>
        <v>5.73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247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56"/>
      <c r="B139" s="157"/>
      <c r="C139" s="191" t="s">
        <v>1148</v>
      </c>
      <c r="D139" s="182"/>
      <c r="E139" s="183">
        <v>1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251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5">
      <c r="A140" s="184">
        <v>89</v>
      </c>
      <c r="B140" s="185" t="s">
        <v>1319</v>
      </c>
      <c r="C140" s="192" t="s">
        <v>1320</v>
      </c>
      <c r="D140" s="186" t="s">
        <v>977</v>
      </c>
      <c r="E140" s="187">
        <v>1</v>
      </c>
      <c r="F140" s="188"/>
      <c r="G140" s="189">
        <f>ROUND(E140*F140,2)</f>
        <v>0</v>
      </c>
      <c r="H140" s="188"/>
      <c r="I140" s="189">
        <f>ROUND(E140*H140,2)</f>
        <v>0</v>
      </c>
      <c r="J140" s="188"/>
      <c r="K140" s="189">
        <f>ROUND(E140*J140,2)</f>
        <v>0</v>
      </c>
      <c r="L140" s="189">
        <v>21</v>
      </c>
      <c r="M140" s="189">
        <f>G140*(1+L140/100)</f>
        <v>0</v>
      </c>
      <c r="N140" s="189">
        <v>5.2999999999999998E-4</v>
      </c>
      <c r="O140" s="189">
        <f>ROUND(E140*N140,2)</f>
        <v>0</v>
      </c>
      <c r="P140" s="189">
        <v>0</v>
      </c>
      <c r="Q140" s="189">
        <f>ROUND(E140*P140,2)</f>
        <v>0</v>
      </c>
      <c r="R140" s="189" t="s">
        <v>1039</v>
      </c>
      <c r="S140" s="189" t="s">
        <v>216</v>
      </c>
      <c r="T140" s="190" t="s">
        <v>245</v>
      </c>
      <c r="U140" s="159">
        <v>0.23899999999999999</v>
      </c>
      <c r="V140" s="159">
        <f>ROUND(E140*U140,2)</f>
        <v>0.24</v>
      </c>
      <c r="W140" s="159"/>
      <c r="X140" s="159" t="s">
        <v>246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247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30.6" outlineLevel="1" x14ac:dyDescent="0.25">
      <c r="A141" s="184">
        <v>90</v>
      </c>
      <c r="B141" s="185" t="s">
        <v>1321</v>
      </c>
      <c r="C141" s="192" t="s">
        <v>1322</v>
      </c>
      <c r="D141" s="186" t="s">
        <v>336</v>
      </c>
      <c r="E141" s="187">
        <v>1</v>
      </c>
      <c r="F141" s="188"/>
      <c r="G141" s="189">
        <f>ROUND(E141*F141,2)</f>
        <v>0</v>
      </c>
      <c r="H141" s="188"/>
      <c r="I141" s="189">
        <f>ROUND(E141*H141,2)</f>
        <v>0</v>
      </c>
      <c r="J141" s="188"/>
      <c r="K141" s="189">
        <f>ROUND(E141*J141,2)</f>
        <v>0</v>
      </c>
      <c r="L141" s="189">
        <v>21</v>
      </c>
      <c r="M141" s="189">
        <f>G141*(1+L141/100)</f>
        <v>0</v>
      </c>
      <c r="N141" s="189">
        <v>2.5000000000000001E-3</v>
      </c>
      <c r="O141" s="189">
        <f>ROUND(E141*N141,2)</f>
        <v>0</v>
      </c>
      <c r="P141" s="189">
        <v>0</v>
      </c>
      <c r="Q141" s="189">
        <f>ROUND(E141*P141,2)</f>
        <v>0</v>
      </c>
      <c r="R141" s="189" t="s">
        <v>273</v>
      </c>
      <c r="S141" s="189" t="s">
        <v>216</v>
      </c>
      <c r="T141" s="190" t="s">
        <v>245</v>
      </c>
      <c r="U141" s="159">
        <v>0</v>
      </c>
      <c r="V141" s="159">
        <f>ROUND(E141*U141,2)</f>
        <v>0</v>
      </c>
      <c r="W141" s="159"/>
      <c r="X141" s="159" t="s">
        <v>274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275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84">
        <v>91</v>
      </c>
      <c r="B142" s="185" t="s">
        <v>1323</v>
      </c>
      <c r="C142" s="192" t="s">
        <v>1324</v>
      </c>
      <c r="D142" s="186" t="s">
        <v>977</v>
      </c>
      <c r="E142" s="187">
        <v>2</v>
      </c>
      <c r="F142" s="188"/>
      <c r="G142" s="189">
        <f>ROUND(E142*F142,2)</f>
        <v>0</v>
      </c>
      <c r="H142" s="188"/>
      <c r="I142" s="189">
        <f>ROUND(E142*H142,2)</f>
        <v>0</v>
      </c>
      <c r="J142" s="188"/>
      <c r="K142" s="189">
        <f>ROUND(E142*J142,2)</f>
        <v>0</v>
      </c>
      <c r="L142" s="189">
        <v>21</v>
      </c>
      <c r="M142" s="189">
        <f>G142*(1+L142/100)</f>
        <v>0</v>
      </c>
      <c r="N142" s="189">
        <v>5.2999999999999998E-4</v>
      </c>
      <c r="O142" s="189">
        <f>ROUND(E142*N142,2)</f>
        <v>0</v>
      </c>
      <c r="P142" s="189">
        <v>0</v>
      </c>
      <c r="Q142" s="189">
        <f>ROUND(E142*P142,2)</f>
        <v>0</v>
      </c>
      <c r="R142" s="189" t="s">
        <v>1039</v>
      </c>
      <c r="S142" s="189" t="s">
        <v>216</v>
      </c>
      <c r="T142" s="190" t="s">
        <v>245</v>
      </c>
      <c r="U142" s="159">
        <v>0.25</v>
      </c>
      <c r="V142" s="159">
        <f>ROUND(E142*U142,2)</f>
        <v>0.5</v>
      </c>
      <c r="W142" s="159"/>
      <c r="X142" s="159" t="s">
        <v>246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247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30.6" outlineLevel="1" x14ac:dyDescent="0.25">
      <c r="A143" s="184">
        <v>92</v>
      </c>
      <c r="B143" s="185" t="s">
        <v>1325</v>
      </c>
      <c r="C143" s="192" t="s">
        <v>1326</v>
      </c>
      <c r="D143" s="186" t="s">
        <v>336</v>
      </c>
      <c r="E143" s="187">
        <v>2</v>
      </c>
      <c r="F143" s="188"/>
      <c r="G143" s="189">
        <f>ROUND(E143*F143,2)</f>
        <v>0</v>
      </c>
      <c r="H143" s="188"/>
      <c r="I143" s="189">
        <f>ROUND(E143*H143,2)</f>
        <v>0</v>
      </c>
      <c r="J143" s="188"/>
      <c r="K143" s="189">
        <f>ROUND(E143*J143,2)</f>
        <v>0</v>
      </c>
      <c r="L143" s="189">
        <v>21</v>
      </c>
      <c r="M143" s="189">
        <f>G143*(1+L143/100)</f>
        <v>0</v>
      </c>
      <c r="N143" s="189">
        <v>5.1000000000000004E-3</v>
      </c>
      <c r="O143" s="189">
        <f>ROUND(E143*N143,2)</f>
        <v>0.01</v>
      </c>
      <c r="P143" s="189">
        <v>0</v>
      </c>
      <c r="Q143" s="189">
        <f>ROUND(E143*P143,2)</f>
        <v>0</v>
      </c>
      <c r="R143" s="189" t="s">
        <v>273</v>
      </c>
      <c r="S143" s="189" t="s">
        <v>216</v>
      </c>
      <c r="T143" s="190" t="s">
        <v>245</v>
      </c>
      <c r="U143" s="159">
        <v>0</v>
      </c>
      <c r="V143" s="159">
        <f>ROUND(E143*U143,2)</f>
        <v>0</v>
      </c>
      <c r="W143" s="159"/>
      <c r="X143" s="159" t="s">
        <v>274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275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68">
        <v>93</v>
      </c>
      <c r="B144" s="169" t="s">
        <v>1327</v>
      </c>
      <c r="C144" s="178" t="s">
        <v>1328</v>
      </c>
      <c r="D144" s="170" t="s">
        <v>977</v>
      </c>
      <c r="E144" s="171">
        <v>1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3">
        <v>4.7600000000000003E-3</v>
      </c>
      <c r="O144" s="173">
        <f>ROUND(E144*N144,2)</f>
        <v>0</v>
      </c>
      <c r="P144" s="173">
        <v>0</v>
      </c>
      <c r="Q144" s="173">
        <f>ROUND(E144*P144,2)</f>
        <v>0</v>
      </c>
      <c r="R144" s="173" t="s">
        <v>1039</v>
      </c>
      <c r="S144" s="173" t="s">
        <v>216</v>
      </c>
      <c r="T144" s="174" t="s">
        <v>245</v>
      </c>
      <c r="U144" s="159">
        <v>1.7050000000000001</v>
      </c>
      <c r="V144" s="159">
        <f>ROUND(E144*U144,2)</f>
        <v>1.71</v>
      </c>
      <c r="W144" s="159"/>
      <c r="X144" s="159" t="s">
        <v>246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247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56"/>
      <c r="B145" s="157"/>
      <c r="C145" s="191" t="s">
        <v>1329</v>
      </c>
      <c r="D145" s="182"/>
      <c r="E145" s="183">
        <v>1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251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68">
        <v>94</v>
      </c>
      <c r="B146" s="169" t="s">
        <v>1330</v>
      </c>
      <c r="C146" s="178" t="s">
        <v>1331</v>
      </c>
      <c r="D146" s="170" t="s">
        <v>977</v>
      </c>
      <c r="E146" s="171">
        <v>2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21</v>
      </c>
      <c r="M146" s="173">
        <f>G146*(1+L146/100)</f>
        <v>0</v>
      </c>
      <c r="N146" s="173">
        <v>4.7600000000000003E-3</v>
      </c>
      <c r="O146" s="173">
        <f>ROUND(E146*N146,2)</f>
        <v>0.01</v>
      </c>
      <c r="P146" s="173">
        <v>0</v>
      </c>
      <c r="Q146" s="173">
        <f>ROUND(E146*P146,2)</f>
        <v>0</v>
      </c>
      <c r="R146" s="173"/>
      <c r="S146" s="173" t="s">
        <v>820</v>
      </c>
      <c r="T146" s="174" t="s">
        <v>245</v>
      </c>
      <c r="U146" s="159">
        <v>1.778</v>
      </c>
      <c r="V146" s="159">
        <f>ROUND(E146*U146,2)</f>
        <v>3.56</v>
      </c>
      <c r="W146" s="159"/>
      <c r="X146" s="159" t="s">
        <v>246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247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56"/>
      <c r="B147" s="157"/>
      <c r="C147" s="191" t="s">
        <v>1332</v>
      </c>
      <c r="D147" s="182"/>
      <c r="E147" s="183">
        <v>2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251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84">
        <v>95</v>
      </c>
      <c r="B148" s="185" t="s">
        <v>1333</v>
      </c>
      <c r="C148" s="192" t="s">
        <v>1334</v>
      </c>
      <c r="D148" s="186" t="s">
        <v>977</v>
      </c>
      <c r="E148" s="187">
        <v>2</v>
      </c>
      <c r="F148" s="188"/>
      <c r="G148" s="189">
        <f t="shared" ref="G148:G157" si="35">ROUND(E148*F148,2)</f>
        <v>0</v>
      </c>
      <c r="H148" s="188"/>
      <c r="I148" s="189">
        <f t="shared" ref="I148:I157" si="36">ROUND(E148*H148,2)</f>
        <v>0</v>
      </c>
      <c r="J148" s="188"/>
      <c r="K148" s="189">
        <f t="shared" ref="K148:K157" si="37">ROUND(E148*J148,2)</f>
        <v>0</v>
      </c>
      <c r="L148" s="189">
        <v>21</v>
      </c>
      <c r="M148" s="189">
        <f t="shared" ref="M148:M157" si="38">G148*(1+L148/100)</f>
        <v>0</v>
      </c>
      <c r="N148" s="189">
        <v>4.7600000000000003E-3</v>
      </c>
      <c r="O148" s="189">
        <f t="shared" ref="O148:O157" si="39">ROUND(E148*N148,2)</f>
        <v>0.01</v>
      </c>
      <c r="P148" s="189">
        <v>0</v>
      </c>
      <c r="Q148" s="189">
        <f t="shared" ref="Q148:Q157" si="40">ROUND(E148*P148,2)</f>
        <v>0</v>
      </c>
      <c r="R148" s="189" t="s">
        <v>1039</v>
      </c>
      <c r="S148" s="189" t="s">
        <v>216</v>
      </c>
      <c r="T148" s="190" t="s">
        <v>245</v>
      </c>
      <c r="U148" s="159">
        <v>2.1059999999999999</v>
      </c>
      <c r="V148" s="159">
        <f t="shared" ref="V148:V157" si="41">ROUND(E148*U148,2)</f>
        <v>4.21</v>
      </c>
      <c r="W148" s="159"/>
      <c r="X148" s="159" t="s">
        <v>246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247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30.6" outlineLevel="1" x14ac:dyDescent="0.25">
      <c r="A149" s="184">
        <v>96</v>
      </c>
      <c r="B149" s="185" t="s">
        <v>1335</v>
      </c>
      <c r="C149" s="192" t="s">
        <v>1336</v>
      </c>
      <c r="D149" s="186" t="s">
        <v>336</v>
      </c>
      <c r="E149" s="187">
        <v>2</v>
      </c>
      <c r="F149" s="188"/>
      <c r="G149" s="189">
        <f t="shared" si="35"/>
        <v>0</v>
      </c>
      <c r="H149" s="188"/>
      <c r="I149" s="189">
        <f t="shared" si="36"/>
        <v>0</v>
      </c>
      <c r="J149" s="188"/>
      <c r="K149" s="189">
        <f t="shared" si="37"/>
        <v>0</v>
      </c>
      <c r="L149" s="189">
        <v>21</v>
      </c>
      <c r="M149" s="189">
        <f t="shared" si="38"/>
        <v>0</v>
      </c>
      <c r="N149" s="189">
        <v>0.06</v>
      </c>
      <c r="O149" s="189">
        <f t="shared" si="39"/>
        <v>0.12</v>
      </c>
      <c r="P149" s="189">
        <v>0</v>
      </c>
      <c r="Q149" s="189">
        <f t="shared" si="40"/>
        <v>0</v>
      </c>
      <c r="R149" s="189" t="s">
        <v>273</v>
      </c>
      <c r="S149" s="189" t="s">
        <v>216</v>
      </c>
      <c r="T149" s="190" t="s">
        <v>245</v>
      </c>
      <c r="U149" s="159">
        <v>0</v>
      </c>
      <c r="V149" s="159">
        <f t="shared" si="41"/>
        <v>0</v>
      </c>
      <c r="W149" s="159"/>
      <c r="X149" s="159" t="s">
        <v>274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275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84">
        <v>97</v>
      </c>
      <c r="B150" s="185" t="s">
        <v>1337</v>
      </c>
      <c r="C150" s="192" t="s">
        <v>1338</v>
      </c>
      <c r="D150" s="186" t="s">
        <v>977</v>
      </c>
      <c r="E150" s="187">
        <v>1</v>
      </c>
      <c r="F150" s="188"/>
      <c r="G150" s="189">
        <f t="shared" si="35"/>
        <v>0</v>
      </c>
      <c r="H150" s="188"/>
      <c r="I150" s="189">
        <f t="shared" si="36"/>
        <v>0</v>
      </c>
      <c r="J150" s="188"/>
      <c r="K150" s="189">
        <f t="shared" si="37"/>
        <v>0</v>
      </c>
      <c r="L150" s="189">
        <v>21</v>
      </c>
      <c r="M150" s="189">
        <f t="shared" si="38"/>
        <v>0</v>
      </c>
      <c r="N150" s="189">
        <v>0</v>
      </c>
      <c r="O150" s="189">
        <f t="shared" si="39"/>
        <v>0</v>
      </c>
      <c r="P150" s="189">
        <v>0</v>
      </c>
      <c r="Q150" s="189">
        <f t="shared" si="40"/>
        <v>0</v>
      </c>
      <c r="R150" s="189" t="s">
        <v>1039</v>
      </c>
      <c r="S150" s="189" t="s">
        <v>216</v>
      </c>
      <c r="T150" s="190" t="s">
        <v>245</v>
      </c>
      <c r="U150" s="159">
        <v>0.28100000000000003</v>
      </c>
      <c r="V150" s="159">
        <f t="shared" si="41"/>
        <v>0.28000000000000003</v>
      </c>
      <c r="W150" s="159"/>
      <c r="X150" s="159" t="s">
        <v>246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247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84">
        <v>98</v>
      </c>
      <c r="B151" s="185" t="s">
        <v>1339</v>
      </c>
      <c r="C151" s="192" t="s">
        <v>1340</v>
      </c>
      <c r="D151" s="186" t="s">
        <v>336</v>
      </c>
      <c r="E151" s="187">
        <v>1</v>
      </c>
      <c r="F151" s="188"/>
      <c r="G151" s="189">
        <f t="shared" si="35"/>
        <v>0</v>
      </c>
      <c r="H151" s="188"/>
      <c r="I151" s="189">
        <f t="shared" si="36"/>
        <v>0</v>
      </c>
      <c r="J151" s="188"/>
      <c r="K151" s="189">
        <f t="shared" si="37"/>
        <v>0</v>
      </c>
      <c r="L151" s="189">
        <v>21</v>
      </c>
      <c r="M151" s="189">
        <f t="shared" si="38"/>
        <v>0</v>
      </c>
      <c r="N151" s="189">
        <v>2.2000000000000001E-3</v>
      </c>
      <c r="O151" s="189">
        <f t="shared" si="39"/>
        <v>0</v>
      </c>
      <c r="P151" s="189">
        <v>0</v>
      </c>
      <c r="Q151" s="189">
        <f t="shared" si="40"/>
        <v>0</v>
      </c>
      <c r="R151" s="189"/>
      <c r="S151" s="189" t="s">
        <v>820</v>
      </c>
      <c r="T151" s="190" t="s">
        <v>217</v>
      </c>
      <c r="U151" s="159">
        <v>0</v>
      </c>
      <c r="V151" s="159">
        <f t="shared" si="41"/>
        <v>0</v>
      </c>
      <c r="W151" s="159"/>
      <c r="X151" s="159" t="s">
        <v>274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275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84">
        <v>99</v>
      </c>
      <c r="B152" s="185" t="s">
        <v>1243</v>
      </c>
      <c r="C152" s="192" t="s">
        <v>1244</v>
      </c>
      <c r="D152" s="186" t="s">
        <v>977</v>
      </c>
      <c r="E152" s="187">
        <v>2</v>
      </c>
      <c r="F152" s="188"/>
      <c r="G152" s="189">
        <f t="shared" si="35"/>
        <v>0</v>
      </c>
      <c r="H152" s="188"/>
      <c r="I152" s="189">
        <f t="shared" si="36"/>
        <v>0</v>
      </c>
      <c r="J152" s="188"/>
      <c r="K152" s="189">
        <f t="shared" si="37"/>
        <v>0</v>
      </c>
      <c r="L152" s="189">
        <v>21</v>
      </c>
      <c r="M152" s="189">
        <f t="shared" si="38"/>
        <v>0</v>
      </c>
      <c r="N152" s="189">
        <v>5.9000000000000003E-4</v>
      </c>
      <c r="O152" s="189">
        <f t="shared" si="39"/>
        <v>0</v>
      </c>
      <c r="P152" s="189">
        <v>0</v>
      </c>
      <c r="Q152" s="189">
        <f t="shared" si="40"/>
        <v>0</v>
      </c>
      <c r="R152" s="189" t="s">
        <v>1039</v>
      </c>
      <c r="S152" s="189" t="s">
        <v>216</v>
      </c>
      <c r="T152" s="190" t="s">
        <v>245</v>
      </c>
      <c r="U152" s="159">
        <v>0.53</v>
      </c>
      <c r="V152" s="159">
        <f t="shared" si="41"/>
        <v>1.06</v>
      </c>
      <c r="W152" s="159"/>
      <c r="X152" s="159" t="s">
        <v>246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247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84">
        <v>100</v>
      </c>
      <c r="B153" s="185" t="s">
        <v>1341</v>
      </c>
      <c r="C153" s="192" t="s">
        <v>1342</v>
      </c>
      <c r="D153" s="186" t="s">
        <v>336</v>
      </c>
      <c r="E153" s="187">
        <v>1</v>
      </c>
      <c r="F153" s="188"/>
      <c r="G153" s="189">
        <f t="shared" si="35"/>
        <v>0</v>
      </c>
      <c r="H153" s="188"/>
      <c r="I153" s="189">
        <f t="shared" si="36"/>
        <v>0</v>
      </c>
      <c r="J153" s="188"/>
      <c r="K153" s="189">
        <f t="shared" si="37"/>
        <v>0</v>
      </c>
      <c r="L153" s="189">
        <v>21</v>
      </c>
      <c r="M153" s="189">
        <f t="shared" si="38"/>
        <v>0</v>
      </c>
      <c r="N153" s="189">
        <v>1.2699999999999999E-2</v>
      </c>
      <c r="O153" s="189">
        <f t="shared" si="39"/>
        <v>0.01</v>
      </c>
      <c r="P153" s="189">
        <v>0</v>
      </c>
      <c r="Q153" s="189">
        <f t="shared" si="40"/>
        <v>0</v>
      </c>
      <c r="R153" s="189"/>
      <c r="S153" s="189" t="s">
        <v>820</v>
      </c>
      <c r="T153" s="190" t="s">
        <v>245</v>
      </c>
      <c r="U153" s="159">
        <v>0</v>
      </c>
      <c r="V153" s="159">
        <f t="shared" si="41"/>
        <v>0</v>
      </c>
      <c r="W153" s="159"/>
      <c r="X153" s="159" t="s">
        <v>274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275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5">
      <c r="A154" s="184">
        <v>101</v>
      </c>
      <c r="B154" s="185" t="s">
        <v>1343</v>
      </c>
      <c r="C154" s="192" t="s">
        <v>1344</v>
      </c>
      <c r="D154" s="186" t="s">
        <v>336</v>
      </c>
      <c r="E154" s="187">
        <v>1</v>
      </c>
      <c r="F154" s="188"/>
      <c r="G154" s="189">
        <f t="shared" si="35"/>
        <v>0</v>
      </c>
      <c r="H154" s="188"/>
      <c r="I154" s="189">
        <f t="shared" si="36"/>
        <v>0</v>
      </c>
      <c r="J154" s="188"/>
      <c r="K154" s="189">
        <f t="shared" si="37"/>
        <v>0</v>
      </c>
      <c r="L154" s="189">
        <v>21</v>
      </c>
      <c r="M154" s="189">
        <f t="shared" si="38"/>
        <v>0</v>
      </c>
      <c r="N154" s="189">
        <v>1.6E-2</v>
      </c>
      <c r="O154" s="189">
        <f t="shared" si="39"/>
        <v>0.02</v>
      </c>
      <c r="P154" s="189">
        <v>0</v>
      </c>
      <c r="Q154" s="189">
        <f t="shared" si="40"/>
        <v>0</v>
      </c>
      <c r="R154" s="189"/>
      <c r="S154" s="189" t="s">
        <v>820</v>
      </c>
      <c r="T154" s="190" t="s">
        <v>217</v>
      </c>
      <c r="U154" s="159">
        <v>0</v>
      </c>
      <c r="V154" s="159">
        <f t="shared" si="41"/>
        <v>0</v>
      </c>
      <c r="W154" s="159"/>
      <c r="X154" s="159" t="s">
        <v>274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275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84">
        <v>102</v>
      </c>
      <c r="B155" s="185" t="s">
        <v>1345</v>
      </c>
      <c r="C155" s="192" t="s">
        <v>1346</v>
      </c>
      <c r="D155" s="186" t="s">
        <v>977</v>
      </c>
      <c r="E155" s="187">
        <v>2</v>
      </c>
      <c r="F155" s="188"/>
      <c r="G155" s="189">
        <f t="shared" si="35"/>
        <v>0</v>
      </c>
      <c r="H155" s="188"/>
      <c r="I155" s="189">
        <f t="shared" si="36"/>
        <v>0</v>
      </c>
      <c r="J155" s="188"/>
      <c r="K155" s="189">
        <f t="shared" si="37"/>
        <v>0</v>
      </c>
      <c r="L155" s="189">
        <v>21</v>
      </c>
      <c r="M155" s="189">
        <f t="shared" si="38"/>
        <v>0</v>
      </c>
      <c r="N155" s="189">
        <v>3.5E-4</v>
      </c>
      <c r="O155" s="189">
        <f t="shared" si="39"/>
        <v>0</v>
      </c>
      <c r="P155" s="189">
        <v>0</v>
      </c>
      <c r="Q155" s="189">
        <f t="shared" si="40"/>
        <v>0</v>
      </c>
      <c r="R155" s="189" t="s">
        <v>1039</v>
      </c>
      <c r="S155" s="189" t="s">
        <v>216</v>
      </c>
      <c r="T155" s="190" t="s">
        <v>245</v>
      </c>
      <c r="U155" s="159">
        <v>0.85299999999999998</v>
      </c>
      <c r="V155" s="159">
        <f t="shared" si="41"/>
        <v>1.71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247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84">
        <v>103</v>
      </c>
      <c r="B156" s="185" t="s">
        <v>1347</v>
      </c>
      <c r="C156" s="192" t="s">
        <v>1348</v>
      </c>
      <c r="D156" s="186" t="s">
        <v>336</v>
      </c>
      <c r="E156" s="187">
        <v>2</v>
      </c>
      <c r="F156" s="188"/>
      <c r="G156" s="189">
        <f t="shared" si="35"/>
        <v>0</v>
      </c>
      <c r="H156" s="188"/>
      <c r="I156" s="189">
        <f t="shared" si="36"/>
        <v>0</v>
      </c>
      <c r="J156" s="188"/>
      <c r="K156" s="189">
        <f t="shared" si="37"/>
        <v>0</v>
      </c>
      <c r="L156" s="189">
        <v>21</v>
      </c>
      <c r="M156" s="189">
        <f t="shared" si="38"/>
        <v>0</v>
      </c>
      <c r="N156" s="189">
        <v>3.5999999999999997E-2</v>
      </c>
      <c r="O156" s="189">
        <f t="shared" si="39"/>
        <v>7.0000000000000007E-2</v>
      </c>
      <c r="P156" s="189">
        <v>0</v>
      </c>
      <c r="Q156" s="189">
        <f t="shared" si="40"/>
        <v>0</v>
      </c>
      <c r="R156" s="189"/>
      <c r="S156" s="189" t="s">
        <v>820</v>
      </c>
      <c r="T156" s="190" t="s">
        <v>217</v>
      </c>
      <c r="U156" s="159">
        <v>0</v>
      </c>
      <c r="V156" s="159">
        <f t="shared" si="41"/>
        <v>0</v>
      </c>
      <c r="W156" s="159"/>
      <c r="X156" s="159" t="s">
        <v>274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275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68">
        <v>104</v>
      </c>
      <c r="B157" s="169" t="s">
        <v>1349</v>
      </c>
      <c r="C157" s="178" t="s">
        <v>1350</v>
      </c>
      <c r="D157" s="170" t="s">
        <v>977</v>
      </c>
      <c r="E157" s="171">
        <v>1</v>
      </c>
      <c r="F157" s="172"/>
      <c r="G157" s="173">
        <f t="shared" si="35"/>
        <v>0</v>
      </c>
      <c r="H157" s="172"/>
      <c r="I157" s="173">
        <f t="shared" si="36"/>
        <v>0</v>
      </c>
      <c r="J157" s="172"/>
      <c r="K157" s="173">
        <f t="shared" si="37"/>
        <v>0</v>
      </c>
      <c r="L157" s="173">
        <v>21</v>
      </c>
      <c r="M157" s="173">
        <f t="shared" si="38"/>
        <v>0</v>
      </c>
      <c r="N157" s="173">
        <v>2.5000000000000001E-2</v>
      </c>
      <c r="O157" s="173">
        <f t="shared" si="39"/>
        <v>0.03</v>
      </c>
      <c r="P157" s="173">
        <v>0</v>
      </c>
      <c r="Q157" s="173">
        <f t="shared" si="40"/>
        <v>0</v>
      </c>
      <c r="R157" s="173"/>
      <c r="S157" s="173" t="s">
        <v>820</v>
      </c>
      <c r="T157" s="174" t="s">
        <v>245</v>
      </c>
      <c r="U157" s="159">
        <v>2.9119999999999999</v>
      </c>
      <c r="V157" s="159">
        <f t="shared" si="41"/>
        <v>2.91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247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5">
      <c r="A158" s="156"/>
      <c r="B158" s="157"/>
      <c r="C158" s="255" t="s">
        <v>979</v>
      </c>
      <c r="D158" s="256"/>
      <c r="E158" s="256"/>
      <c r="F158" s="256"/>
      <c r="G158" s="256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220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5">
      <c r="A159" s="156"/>
      <c r="B159" s="157"/>
      <c r="C159" s="191" t="s">
        <v>1351</v>
      </c>
      <c r="D159" s="182"/>
      <c r="E159" s="183">
        <v>1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251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68">
        <v>105</v>
      </c>
      <c r="B160" s="169" t="s">
        <v>1352</v>
      </c>
      <c r="C160" s="178" t="s">
        <v>1353</v>
      </c>
      <c r="D160" s="170" t="s">
        <v>1050</v>
      </c>
      <c r="E160" s="171">
        <v>1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3">
        <v>0</v>
      </c>
      <c r="O160" s="173">
        <f>ROUND(E160*N160,2)</f>
        <v>0</v>
      </c>
      <c r="P160" s="173">
        <v>0</v>
      </c>
      <c r="Q160" s="173">
        <f>ROUND(E160*P160,2)</f>
        <v>0</v>
      </c>
      <c r="R160" s="173"/>
      <c r="S160" s="173" t="s">
        <v>820</v>
      </c>
      <c r="T160" s="174" t="s">
        <v>1051</v>
      </c>
      <c r="U160" s="159">
        <v>0</v>
      </c>
      <c r="V160" s="159">
        <f>ROUND(E160*U160,2)</f>
        <v>0</v>
      </c>
      <c r="W160" s="159"/>
      <c r="X160" s="159" t="s">
        <v>274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275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56"/>
      <c r="B161" s="157"/>
      <c r="C161" s="255" t="s">
        <v>1354</v>
      </c>
      <c r="D161" s="256"/>
      <c r="E161" s="256"/>
      <c r="F161" s="256"/>
      <c r="G161" s="256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220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5">
      <c r="A162" s="156"/>
      <c r="B162" s="157"/>
      <c r="C162" s="266" t="s">
        <v>1355</v>
      </c>
      <c r="D162" s="267"/>
      <c r="E162" s="267"/>
      <c r="F162" s="267"/>
      <c r="G162" s="267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220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84">
        <v>106</v>
      </c>
      <c r="B163" s="185" t="s">
        <v>1356</v>
      </c>
      <c r="C163" s="192" t="s">
        <v>1357</v>
      </c>
      <c r="D163" s="186" t="s">
        <v>977</v>
      </c>
      <c r="E163" s="187">
        <v>1</v>
      </c>
      <c r="F163" s="188"/>
      <c r="G163" s="189">
        <f>ROUND(E163*F163,2)</f>
        <v>0</v>
      </c>
      <c r="H163" s="188"/>
      <c r="I163" s="189">
        <f>ROUND(E163*H163,2)</f>
        <v>0</v>
      </c>
      <c r="J163" s="188"/>
      <c r="K163" s="189">
        <f>ROUND(E163*J163,2)</f>
        <v>0</v>
      </c>
      <c r="L163" s="189">
        <v>21</v>
      </c>
      <c r="M163" s="189">
        <f>G163*(1+L163/100)</f>
        <v>0</v>
      </c>
      <c r="N163" s="189">
        <v>9.4539999999999999E-2</v>
      </c>
      <c r="O163" s="189">
        <f>ROUND(E163*N163,2)</f>
        <v>0.09</v>
      </c>
      <c r="P163" s="189">
        <v>0</v>
      </c>
      <c r="Q163" s="189">
        <f>ROUND(E163*P163,2)</f>
        <v>0</v>
      </c>
      <c r="R163" s="189"/>
      <c r="S163" s="189" t="s">
        <v>820</v>
      </c>
      <c r="T163" s="190" t="s">
        <v>1058</v>
      </c>
      <c r="U163" s="159">
        <v>5.2320000000000002</v>
      </c>
      <c r="V163" s="159">
        <f>ROUND(E163*U163,2)</f>
        <v>5.23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247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84">
        <v>107</v>
      </c>
      <c r="B164" s="185" t="s">
        <v>1358</v>
      </c>
      <c r="C164" s="192" t="s">
        <v>1359</v>
      </c>
      <c r="D164" s="186" t="s">
        <v>336</v>
      </c>
      <c r="E164" s="187">
        <v>1</v>
      </c>
      <c r="F164" s="188"/>
      <c r="G164" s="189">
        <f>ROUND(E164*F164,2)</f>
        <v>0</v>
      </c>
      <c r="H164" s="188"/>
      <c r="I164" s="189">
        <f>ROUND(E164*H164,2)</f>
        <v>0</v>
      </c>
      <c r="J164" s="188"/>
      <c r="K164" s="189">
        <f>ROUND(E164*J164,2)</f>
        <v>0</v>
      </c>
      <c r="L164" s="189">
        <v>21</v>
      </c>
      <c r="M164" s="189">
        <f>G164*(1+L164/100)</f>
        <v>0</v>
      </c>
      <c r="N164" s="189">
        <v>0.12</v>
      </c>
      <c r="O164" s="189">
        <f>ROUND(E164*N164,2)</f>
        <v>0.12</v>
      </c>
      <c r="P164" s="189">
        <v>0</v>
      </c>
      <c r="Q164" s="189">
        <f>ROUND(E164*P164,2)</f>
        <v>0</v>
      </c>
      <c r="R164" s="189"/>
      <c r="S164" s="189" t="s">
        <v>820</v>
      </c>
      <c r="T164" s="190" t="s">
        <v>245</v>
      </c>
      <c r="U164" s="159">
        <v>0</v>
      </c>
      <c r="V164" s="159">
        <f>ROUND(E164*U164,2)</f>
        <v>0</v>
      </c>
      <c r="W164" s="159"/>
      <c r="X164" s="159" t="s">
        <v>274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275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84">
        <v>108</v>
      </c>
      <c r="B165" s="185" t="s">
        <v>1360</v>
      </c>
      <c r="C165" s="192" t="s">
        <v>1361</v>
      </c>
      <c r="D165" s="186" t="s">
        <v>1050</v>
      </c>
      <c r="E165" s="187">
        <v>3</v>
      </c>
      <c r="F165" s="188"/>
      <c r="G165" s="189">
        <f>ROUND(E165*F165,2)</f>
        <v>0</v>
      </c>
      <c r="H165" s="188"/>
      <c r="I165" s="189">
        <f>ROUND(E165*H165,2)</f>
        <v>0</v>
      </c>
      <c r="J165" s="188"/>
      <c r="K165" s="189">
        <f>ROUND(E165*J165,2)</f>
        <v>0</v>
      </c>
      <c r="L165" s="189">
        <v>21</v>
      </c>
      <c r="M165" s="189">
        <f>G165*(1+L165/100)</f>
        <v>0</v>
      </c>
      <c r="N165" s="189">
        <v>0</v>
      </c>
      <c r="O165" s="189">
        <f>ROUND(E165*N165,2)</f>
        <v>0</v>
      </c>
      <c r="P165" s="189">
        <v>0</v>
      </c>
      <c r="Q165" s="189">
        <f>ROUND(E165*P165,2)</f>
        <v>0</v>
      </c>
      <c r="R165" s="189"/>
      <c r="S165" s="189" t="s">
        <v>820</v>
      </c>
      <c r="T165" s="190" t="s">
        <v>217</v>
      </c>
      <c r="U165" s="159">
        <v>0</v>
      </c>
      <c r="V165" s="159">
        <f>ROUND(E165*U165,2)</f>
        <v>0</v>
      </c>
      <c r="W165" s="159"/>
      <c r="X165" s="159" t="s">
        <v>274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275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84">
        <v>109</v>
      </c>
      <c r="B166" s="185" t="s">
        <v>1362</v>
      </c>
      <c r="C166" s="192" t="s">
        <v>1363</v>
      </c>
      <c r="D166" s="186" t="s">
        <v>1050</v>
      </c>
      <c r="E166" s="187">
        <v>4</v>
      </c>
      <c r="F166" s="188"/>
      <c r="G166" s="189">
        <f>ROUND(E166*F166,2)</f>
        <v>0</v>
      </c>
      <c r="H166" s="188"/>
      <c r="I166" s="189">
        <f>ROUND(E166*H166,2)</f>
        <v>0</v>
      </c>
      <c r="J166" s="188"/>
      <c r="K166" s="189">
        <f>ROUND(E166*J166,2)</f>
        <v>0</v>
      </c>
      <c r="L166" s="189">
        <v>21</v>
      </c>
      <c r="M166" s="189">
        <f>G166*(1+L166/100)</f>
        <v>0</v>
      </c>
      <c r="N166" s="189">
        <v>0</v>
      </c>
      <c r="O166" s="189">
        <f>ROUND(E166*N166,2)</f>
        <v>0</v>
      </c>
      <c r="P166" s="189">
        <v>0</v>
      </c>
      <c r="Q166" s="189">
        <f>ROUND(E166*P166,2)</f>
        <v>0</v>
      </c>
      <c r="R166" s="189"/>
      <c r="S166" s="189" t="s">
        <v>820</v>
      </c>
      <c r="T166" s="190" t="s">
        <v>1364</v>
      </c>
      <c r="U166" s="159">
        <v>0</v>
      </c>
      <c r="V166" s="159">
        <f>ROUND(E166*U166,2)</f>
        <v>0</v>
      </c>
      <c r="W166" s="159"/>
      <c r="X166" s="159" t="s">
        <v>274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275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84">
        <v>110</v>
      </c>
      <c r="B167" s="185" t="s">
        <v>1365</v>
      </c>
      <c r="C167" s="192" t="s">
        <v>1366</v>
      </c>
      <c r="D167" s="186" t="s">
        <v>272</v>
      </c>
      <c r="E167" s="187">
        <v>9.7142800000000005</v>
      </c>
      <c r="F167" s="188"/>
      <c r="G167" s="189">
        <f>ROUND(E167*F167,2)</f>
        <v>0</v>
      </c>
      <c r="H167" s="188"/>
      <c r="I167" s="189">
        <f>ROUND(E167*H167,2)</f>
        <v>0</v>
      </c>
      <c r="J167" s="188"/>
      <c r="K167" s="189">
        <f>ROUND(E167*J167,2)</f>
        <v>0</v>
      </c>
      <c r="L167" s="189">
        <v>21</v>
      </c>
      <c r="M167" s="189">
        <f>G167*(1+L167/100)</f>
        <v>0</v>
      </c>
      <c r="N167" s="189">
        <v>0</v>
      </c>
      <c r="O167" s="189">
        <f>ROUND(E167*N167,2)</f>
        <v>0</v>
      </c>
      <c r="P167" s="189">
        <v>0</v>
      </c>
      <c r="Q167" s="189">
        <f>ROUND(E167*P167,2)</f>
        <v>0</v>
      </c>
      <c r="R167" s="189" t="s">
        <v>1039</v>
      </c>
      <c r="S167" s="189" t="s">
        <v>216</v>
      </c>
      <c r="T167" s="190" t="s">
        <v>245</v>
      </c>
      <c r="U167" s="159">
        <v>4.0430000000000001</v>
      </c>
      <c r="V167" s="159">
        <f>ROUND(E167*U167,2)</f>
        <v>39.270000000000003</v>
      </c>
      <c r="W167" s="159"/>
      <c r="X167" s="159" t="s">
        <v>708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709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x14ac:dyDescent="0.25">
      <c r="A168" s="162" t="s">
        <v>211</v>
      </c>
      <c r="B168" s="163" t="s">
        <v>141</v>
      </c>
      <c r="C168" s="177" t="s">
        <v>142</v>
      </c>
      <c r="D168" s="164"/>
      <c r="E168" s="165"/>
      <c r="F168" s="166"/>
      <c r="G168" s="166">
        <f>SUMIF(AG169:AG228,"&lt;&gt;NOR",G169:G228)</f>
        <v>0</v>
      </c>
      <c r="H168" s="166"/>
      <c r="I168" s="166">
        <f>SUM(I169:I228)</f>
        <v>0</v>
      </c>
      <c r="J168" s="166"/>
      <c r="K168" s="166">
        <f>SUM(K169:K228)</f>
        <v>0</v>
      </c>
      <c r="L168" s="166"/>
      <c r="M168" s="166">
        <f>SUM(M169:M228)</f>
        <v>0</v>
      </c>
      <c r="N168" s="166"/>
      <c r="O168" s="166">
        <f>SUM(O169:O228)</f>
        <v>6.09</v>
      </c>
      <c r="P168" s="166"/>
      <c r="Q168" s="166">
        <f>SUM(Q169:Q228)</f>
        <v>0</v>
      </c>
      <c r="R168" s="166"/>
      <c r="S168" s="166"/>
      <c r="T168" s="167"/>
      <c r="U168" s="161"/>
      <c r="V168" s="161">
        <f>SUM(V169:V228)</f>
        <v>624.38999999999987</v>
      </c>
      <c r="W168" s="161"/>
      <c r="X168" s="161"/>
      <c r="AG168" t="s">
        <v>212</v>
      </c>
    </row>
    <row r="169" spans="1:60" outlineLevel="1" x14ac:dyDescent="0.25">
      <c r="A169" s="168">
        <v>111</v>
      </c>
      <c r="B169" s="169" t="s">
        <v>1367</v>
      </c>
      <c r="C169" s="178" t="s">
        <v>1368</v>
      </c>
      <c r="D169" s="170" t="s">
        <v>312</v>
      </c>
      <c r="E169" s="171">
        <v>36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3">
        <v>5.7600000000000004E-3</v>
      </c>
      <c r="O169" s="173">
        <f>ROUND(E169*N169,2)</f>
        <v>0.21</v>
      </c>
      <c r="P169" s="173">
        <v>0</v>
      </c>
      <c r="Q169" s="173">
        <f>ROUND(E169*P169,2)</f>
        <v>0</v>
      </c>
      <c r="R169" s="173" t="s">
        <v>1039</v>
      </c>
      <c r="S169" s="173" t="s">
        <v>216</v>
      </c>
      <c r="T169" s="174" t="s">
        <v>245</v>
      </c>
      <c r="U169" s="159">
        <v>0.47299999999999998</v>
      </c>
      <c r="V169" s="159">
        <f>ROUND(E169*U169,2)</f>
        <v>17.03</v>
      </c>
      <c r="W169" s="159"/>
      <c r="X169" s="159" t="s">
        <v>246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247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5">
      <c r="A170" s="156"/>
      <c r="B170" s="157"/>
      <c r="C170" s="255" t="s">
        <v>953</v>
      </c>
      <c r="D170" s="256"/>
      <c r="E170" s="256"/>
      <c r="F170" s="256"/>
      <c r="G170" s="256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220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68">
        <v>112</v>
      </c>
      <c r="B171" s="169" t="s">
        <v>1369</v>
      </c>
      <c r="C171" s="178" t="s">
        <v>1370</v>
      </c>
      <c r="D171" s="170" t="s">
        <v>312</v>
      </c>
      <c r="E171" s="171">
        <v>18</v>
      </c>
      <c r="F171" s="172"/>
      <c r="G171" s="173">
        <f>ROUND(E171*F171,2)</f>
        <v>0</v>
      </c>
      <c r="H171" s="172"/>
      <c r="I171" s="173">
        <f>ROUND(E171*H171,2)</f>
        <v>0</v>
      </c>
      <c r="J171" s="172"/>
      <c r="K171" s="173">
        <f>ROUND(E171*J171,2)</f>
        <v>0</v>
      </c>
      <c r="L171" s="173">
        <v>21</v>
      </c>
      <c r="M171" s="173">
        <f>G171*(1+L171/100)</f>
        <v>0</v>
      </c>
      <c r="N171" s="173">
        <v>6.1799999999999997E-3</v>
      </c>
      <c r="O171" s="173">
        <f>ROUND(E171*N171,2)</f>
        <v>0.11</v>
      </c>
      <c r="P171" s="173">
        <v>0</v>
      </c>
      <c r="Q171" s="173">
        <f>ROUND(E171*P171,2)</f>
        <v>0</v>
      </c>
      <c r="R171" s="173" t="s">
        <v>1039</v>
      </c>
      <c r="S171" s="173" t="s">
        <v>216</v>
      </c>
      <c r="T171" s="174" t="s">
        <v>245</v>
      </c>
      <c r="U171" s="159">
        <v>0.505</v>
      </c>
      <c r="V171" s="159">
        <f>ROUND(E171*U171,2)</f>
        <v>9.09</v>
      </c>
      <c r="W171" s="159"/>
      <c r="X171" s="159" t="s">
        <v>246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247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5">
      <c r="A172" s="156"/>
      <c r="B172" s="157"/>
      <c r="C172" s="255" t="s">
        <v>953</v>
      </c>
      <c r="D172" s="256"/>
      <c r="E172" s="256"/>
      <c r="F172" s="256"/>
      <c r="G172" s="256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220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5">
      <c r="A173" s="168">
        <v>113</v>
      </c>
      <c r="B173" s="169" t="s">
        <v>1371</v>
      </c>
      <c r="C173" s="178" t="s">
        <v>1372</v>
      </c>
      <c r="D173" s="170" t="s">
        <v>312</v>
      </c>
      <c r="E173" s="171">
        <v>38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3">
        <v>7.0400000000000003E-3</v>
      </c>
      <c r="O173" s="173">
        <f>ROUND(E173*N173,2)</f>
        <v>0.27</v>
      </c>
      <c r="P173" s="173">
        <v>0</v>
      </c>
      <c r="Q173" s="173">
        <f>ROUND(E173*P173,2)</f>
        <v>0</v>
      </c>
      <c r="R173" s="173" t="s">
        <v>1039</v>
      </c>
      <c r="S173" s="173" t="s">
        <v>216</v>
      </c>
      <c r="T173" s="174" t="s">
        <v>245</v>
      </c>
      <c r="U173" s="159">
        <v>0.56499999999999995</v>
      </c>
      <c r="V173" s="159">
        <f>ROUND(E173*U173,2)</f>
        <v>21.47</v>
      </c>
      <c r="W173" s="159"/>
      <c r="X173" s="159" t="s">
        <v>246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247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5">
      <c r="A174" s="156"/>
      <c r="B174" s="157"/>
      <c r="C174" s="255" t="s">
        <v>953</v>
      </c>
      <c r="D174" s="256"/>
      <c r="E174" s="256"/>
      <c r="F174" s="256"/>
      <c r="G174" s="256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220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5">
      <c r="A175" s="168">
        <v>114</v>
      </c>
      <c r="B175" s="169" t="s">
        <v>1373</v>
      </c>
      <c r="C175" s="178" t="s">
        <v>1374</v>
      </c>
      <c r="D175" s="170" t="s">
        <v>312</v>
      </c>
      <c r="E175" s="171">
        <v>18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8.2699999999999996E-3</v>
      </c>
      <c r="O175" s="173">
        <f>ROUND(E175*N175,2)</f>
        <v>0.15</v>
      </c>
      <c r="P175" s="173">
        <v>0</v>
      </c>
      <c r="Q175" s="173">
        <f>ROUND(E175*P175,2)</f>
        <v>0</v>
      </c>
      <c r="R175" s="173" t="s">
        <v>1039</v>
      </c>
      <c r="S175" s="173" t="s">
        <v>216</v>
      </c>
      <c r="T175" s="174" t="s">
        <v>245</v>
      </c>
      <c r="U175" s="159">
        <v>0.73499999999999999</v>
      </c>
      <c r="V175" s="159">
        <f>ROUND(E175*U175,2)</f>
        <v>13.23</v>
      </c>
      <c r="W175" s="159"/>
      <c r="X175" s="159" t="s">
        <v>246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247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56"/>
      <c r="B176" s="157"/>
      <c r="C176" s="255" t="s">
        <v>953</v>
      </c>
      <c r="D176" s="256"/>
      <c r="E176" s="256"/>
      <c r="F176" s="256"/>
      <c r="G176" s="256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220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0.399999999999999" outlineLevel="1" x14ac:dyDescent="0.25">
      <c r="A177" s="184">
        <v>115</v>
      </c>
      <c r="B177" s="185" t="s">
        <v>1375</v>
      </c>
      <c r="C177" s="192" t="s">
        <v>1376</v>
      </c>
      <c r="D177" s="186" t="s">
        <v>336</v>
      </c>
      <c r="E177" s="187">
        <v>9</v>
      </c>
      <c r="F177" s="188"/>
      <c r="G177" s="189">
        <f>ROUND(E177*F177,2)</f>
        <v>0</v>
      </c>
      <c r="H177" s="188"/>
      <c r="I177" s="189">
        <f>ROUND(E177*H177,2)</f>
        <v>0</v>
      </c>
      <c r="J177" s="188"/>
      <c r="K177" s="189">
        <f>ROUND(E177*J177,2)</f>
        <v>0</v>
      </c>
      <c r="L177" s="189">
        <v>21</v>
      </c>
      <c r="M177" s="189">
        <f>G177*(1+L177/100)</f>
        <v>0</v>
      </c>
      <c r="N177" s="189">
        <v>0</v>
      </c>
      <c r="O177" s="189">
        <f>ROUND(E177*N177,2)</f>
        <v>0</v>
      </c>
      <c r="P177" s="189">
        <v>0</v>
      </c>
      <c r="Q177" s="189">
        <f>ROUND(E177*P177,2)</f>
        <v>0</v>
      </c>
      <c r="R177" s="189" t="s">
        <v>1039</v>
      </c>
      <c r="S177" s="189" t="s">
        <v>216</v>
      </c>
      <c r="T177" s="190" t="s">
        <v>245</v>
      </c>
      <c r="U177" s="159">
        <v>0.35</v>
      </c>
      <c r="V177" s="159">
        <f>ROUND(E177*U177,2)</f>
        <v>3.15</v>
      </c>
      <c r="W177" s="159"/>
      <c r="X177" s="159" t="s">
        <v>246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247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0.399999999999999" outlineLevel="1" x14ac:dyDescent="0.25">
      <c r="A178" s="184">
        <v>116</v>
      </c>
      <c r="B178" s="185" t="s">
        <v>1377</v>
      </c>
      <c r="C178" s="192" t="s">
        <v>1378</v>
      </c>
      <c r="D178" s="186" t="s">
        <v>336</v>
      </c>
      <c r="E178" s="187">
        <v>4</v>
      </c>
      <c r="F178" s="188"/>
      <c r="G178" s="189">
        <f>ROUND(E178*F178,2)</f>
        <v>0</v>
      </c>
      <c r="H178" s="188"/>
      <c r="I178" s="189">
        <f>ROUND(E178*H178,2)</f>
        <v>0</v>
      </c>
      <c r="J178" s="188"/>
      <c r="K178" s="189">
        <f>ROUND(E178*J178,2)</f>
        <v>0</v>
      </c>
      <c r="L178" s="189">
        <v>21</v>
      </c>
      <c r="M178" s="189">
        <f>G178*(1+L178/100)</f>
        <v>0</v>
      </c>
      <c r="N178" s="189">
        <v>0</v>
      </c>
      <c r="O178" s="189">
        <f>ROUND(E178*N178,2)</f>
        <v>0</v>
      </c>
      <c r="P178" s="189">
        <v>0</v>
      </c>
      <c r="Q178" s="189">
        <f>ROUND(E178*P178,2)</f>
        <v>0</v>
      </c>
      <c r="R178" s="189" t="s">
        <v>1039</v>
      </c>
      <c r="S178" s="189" t="s">
        <v>216</v>
      </c>
      <c r="T178" s="190" t="s">
        <v>245</v>
      </c>
      <c r="U178" s="159">
        <v>0.42199999999999999</v>
      </c>
      <c r="V178" s="159">
        <f>ROUND(E178*U178,2)</f>
        <v>1.69</v>
      </c>
      <c r="W178" s="159"/>
      <c r="X178" s="159" t="s">
        <v>246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247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t="20.399999999999999" outlineLevel="1" x14ac:dyDescent="0.25">
      <c r="A179" s="184">
        <v>117</v>
      </c>
      <c r="B179" s="185" t="s">
        <v>1379</v>
      </c>
      <c r="C179" s="192" t="s">
        <v>1380</v>
      </c>
      <c r="D179" s="186" t="s">
        <v>336</v>
      </c>
      <c r="E179" s="187">
        <v>4</v>
      </c>
      <c r="F179" s="188"/>
      <c r="G179" s="189">
        <f>ROUND(E179*F179,2)</f>
        <v>0</v>
      </c>
      <c r="H179" s="188"/>
      <c r="I179" s="189">
        <f>ROUND(E179*H179,2)</f>
        <v>0</v>
      </c>
      <c r="J179" s="188"/>
      <c r="K179" s="189">
        <f>ROUND(E179*J179,2)</f>
        <v>0</v>
      </c>
      <c r="L179" s="189">
        <v>21</v>
      </c>
      <c r="M179" s="189">
        <f>G179*(1+L179/100)</f>
        <v>0</v>
      </c>
      <c r="N179" s="189">
        <v>0</v>
      </c>
      <c r="O179" s="189">
        <f>ROUND(E179*N179,2)</f>
        <v>0</v>
      </c>
      <c r="P179" s="189">
        <v>0</v>
      </c>
      <c r="Q179" s="189">
        <f>ROUND(E179*P179,2)</f>
        <v>0</v>
      </c>
      <c r="R179" s="189" t="s">
        <v>1039</v>
      </c>
      <c r="S179" s="189" t="s">
        <v>216</v>
      </c>
      <c r="T179" s="190" t="s">
        <v>245</v>
      </c>
      <c r="U179" s="159">
        <v>0.96799999999999997</v>
      </c>
      <c r="V179" s="159">
        <f>ROUND(E179*U179,2)</f>
        <v>3.87</v>
      </c>
      <c r="W179" s="159"/>
      <c r="X179" s="159" t="s">
        <v>246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247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20.399999999999999" outlineLevel="1" x14ac:dyDescent="0.25">
      <c r="A180" s="168">
        <v>118</v>
      </c>
      <c r="B180" s="169" t="s">
        <v>1381</v>
      </c>
      <c r="C180" s="178" t="s">
        <v>1382</v>
      </c>
      <c r="D180" s="170" t="s">
        <v>312</v>
      </c>
      <c r="E180" s="171">
        <v>6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21</v>
      </c>
      <c r="M180" s="173">
        <f>G180*(1+L180/100)</f>
        <v>0</v>
      </c>
      <c r="N180" s="173">
        <v>6.3299999999999997E-3</v>
      </c>
      <c r="O180" s="173">
        <f>ROUND(E180*N180,2)</f>
        <v>0.04</v>
      </c>
      <c r="P180" s="173">
        <v>0</v>
      </c>
      <c r="Q180" s="173">
        <f>ROUND(E180*P180,2)</f>
        <v>0</v>
      </c>
      <c r="R180" s="173" t="s">
        <v>1039</v>
      </c>
      <c r="S180" s="173" t="s">
        <v>216</v>
      </c>
      <c r="T180" s="174" t="s">
        <v>245</v>
      </c>
      <c r="U180" s="159">
        <v>0.59599999999999997</v>
      </c>
      <c r="V180" s="159">
        <f>ROUND(E180*U180,2)</f>
        <v>3.58</v>
      </c>
      <c r="W180" s="159"/>
      <c r="X180" s="159" t="s">
        <v>246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1135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5">
      <c r="A181" s="156"/>
      <c r="B181" s="157"/>
      <c r="C181" s="255" t="s">
        <v>953</v>
      </c>
      <c r="D181" s="256"/>
      <c r="E181" s="256"/>
      <c r="F181" s="256"/>
      <c r="G181" s="256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220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0.399999999999999" outlineLevel="1" x14ac:dyDescent="0.25">
      <c r="A182" s="168">
        <v>119</v>
      </c>
      <c r="B182" s="169" t="s">
        <v>1383</v>
      </c>
      <c r="C182" s="178" t="s">
        <v>1384</v>
      </c>
      <c r="D182" s="170" t="s">
        <v>312</v>
      </c>
      <c r="E182" s="171">
        <v>18</v>
      </c>
      <c r="F182" s="172"/>
      <c r="G182" s="173">
        <f>ROUND(E182*F182,2)</f>
        <v>0</v>
      </c>
      <c r="H182" s="172"/>
      <c r="I182" s="173">
        <f>ROUND(E182*H182,2)</f>
        <v>0</v>
      </c>
      <c r="J182" s="172"/>
      <c r="K182" s="173">
        <f>ROUND(E182*J182,2)</f>
        <v>0</v>
      </c>
      <c r="L182" s="173">
        <v>21</v>
      </c>
      <c r="M182" s="173">
        <f>G182*(1+L182/100)</f>
        <v>0</v>
      </c>
      <c r="N182" s="173">
        <v>6.8500000000000002E-3</v>
      </c>
      <c r="O182" s="173">
        <f>ROUND(E182*N182,2)</f>
        <v>0.12</v>
      </c>
      <c r="P182" s="173">
        <v>0</v>
      </c>
      <c r="Q182" s="173">
        <f>ROUND(E182*P182,2)</f>
        <v>0</v>
      </c>
      <c r="R182" s="173" t="s">
        <v>1039</v>
      </c>
      <c r="S182" s="173" t="s">
        <v>216</v>
      </c>
      <c r="T182" s="174" t="s">
        <v>245</v>
      </c>
      <c r="U182" s="159">
        <v>0.64800000000000002</v>
      </c>
      <c r="V182" s="159">
        <f>ROUND(E182*U182,2)</f>
        <v>11.66</v>
      </c>
      <c r="W182" s="159"/>
      <c r="X182" s="159" t="s">
        <v>246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1135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5">
      <c r="A183" s="156"/>
      <c r="B183" s="157"/>
      <c r="C183" s="255" t="s">
        <v>953</v>
      </c>
      <c r="D183" s="256"/>
      <c r="E183" s="256"/>
      <c r="F183" s="256"/>
      <c r="G183" s="256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220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ht="20.399999999999999" outlineLevel="1" x14ac:dyDescent="0.25">
      <c r="A184" s="168">
        <v>120</v>
      </c>
      <c r="B184" s="169" t="s">
        <v>1385</v>
      </c>
      <c r="C184" s="178" t="s">
        <v>1386</v>
      </c>
      <c r="D184" s="170" t="s">
        <v>312</v>
      </c>
      <c r="E184" s="171">
        <v>42</v>
      </c>
      <c r="F184" s="172"/>
      <c r="G184" s="173">
        <f>ROUND(E184*F184,2)</f>
        <v>0</v>
      </c>
      <c r="H184" s="172"/>
      <c r="I184" s="173">
        <f>ROUND(E184*H184,2)</f>
        <v>0</v>
      </c>
      <c r="J184" s="172"/>
      <c r="K184" s="173">
        <f>ROUND(E184*J184,2)</f>
        <v>0</v>
      </c>
      <c r="L184" s="173">
        <v>21</v>
      </c>
      <c r="M184" s="173">
        <f>G184*(1+L184/100)</f>
        <v>0</v>
      </c>
      <c r="N184" s="173">
        <v>7.6E-3</v>
      </c>
      <c r="O184" s="173">
        <f>ROUND(E184*N184,2)</f>
        <v>0.32</v>
      </c>
      <c r="P184" s="173">
        <v>0</v>
      </c>
      <c r="Q184" s="173">
        <f>ROUND(E184*P184,2)</f>
        <v>0</v>
      </c>
      <c r="R184" s="173" t="s">
        <v>1039</v>
      </c>
      <c r="S184" s="173" t="s">
        <v>216</v>
      </c>
      <c r="T184" s="174" t="s">
        <v>245</v>
      </c>
      <c r="U184" s="159">
        <v>0.748</v>
      </c>
      <c r="V184" s="159">
        <f>ROUND(E184*U184,2)</f>
        <v>31.42</v>
      </c>
      <c r="W184" s="159"/>
      <c r="X184" s="159" t="s">
        <v>246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1135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5">
      <c r="A185" s="156"/>
      <c r="B185" s="157"/>
      <c r="C185" s="255" t="s">
        <v>953</v>
      </c>
      <c r="D185" s="256"/>
      <c r="E185" s="256"/>
      <c r="F185" s="256"/>
      <c r="G185" s="256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220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ht="20.399999999999999" outlineLevel="1" x14ac:dyDescent="0.25">
      <c r="A186" s="168">
        <v>121</v>
      </c>
      <c r="B186" s="169" t="s">
        <v>1387</v>
      </c>
      <c r="C186" s="178" t="s">
        <v>1388</v>
      </c>
      <c r="D186" s="170" t="s">
        <v>312</v>
      </c>
      <c r="E186" s="171">
        <v>60</v>
      </c>
      <c r="F186" s="172"/>
      <c r="G186" s="173">
        <f>ROUND(E186*F186,2)</f>
        <v>0</v>
      </c>
      <c r="H186" s="172"/>
      <c r="I186" s="173">
        <f>ROUND(E186*H186,2)</f>
        <v>0</v>
      </c>
      <c r="J186" s="172"/>
      <c r="K186" s="173">
        <f>ROUND(E186*J186,2)</f>
        <v>0</v>
      </c>
      <c r="L186" s="173">
        <v>21</v>
      </c>
      <c r="M186" s="173">
        <f>G186*(1+L186/100)</f>
        <v>0</v>
      </c>
      <c r="N186" s="173">
        <v>9.8499999999999994E-3</v>
      </c>
      <c r="O186" s="173">
        <f>ROUND(E186*N186,2)</f>
        <v>0.59</v>
      </c>
      <c r="P186" s="173">
        <v>0</v>
      </c>
      <c r="Q186" s="173">
        <f>ROUND(E186*P186,2)</f>
        <v>0</v>
      </c>
      <c r="R186" s="173" t="s">
        <v>1039</v>
      </c>
      <c r="S186" s="173" t="s">
        <v>216</v>
      </c>
      <c r="T186" s="174" t="s">
        <v>245</v>
      </c>
      <c r="U186" s="159">
        <v>0.91900000000000004</v>
      </c>
      <c r="V186" s="159">
        <f>ROUND(E186*U186,2)</f>
        <v>55.14</v>
      </c>
      <c r="W186" s="159"/>
      <c r="X186" s="159" t="s">
        <v>246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1135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5">
      <c r="A187" s="156"/>
      <c r="B187" s="157"/>
      <c r="C187" s="255" t="s">
        <v>953</v>
      </c>
      <c r="D187" s="256"/>
      <c r="E187" s="256"/>
      <c r="F187" s="256"/>
      <c r="G187" s="256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220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0.399999999999999" outlineLevel="1" x14ac:dyDescent="0.25">
      <c r="A188" s="168">
        <v>122</v>
      </c>
      <c r="B188" s="169" t="s">
        <v>1389</v>
      </c>
      <c r="C188" s="178" t="s">
        <v>1390</v>
      </c>
      <c r="D188" s="170" t="s">
        <v>312</v>
      </c>
      <c r="E188" s="171">
        <v>6</v>
      </c>
      <c r="F188" s="172"/>
      <c r="G188" s="173">
        <f>ROUND(E188*F188,2)</f>
        <v>0</v>
      </c>
      <c r="H188" s="172"/>
      <c r="I188" s="173">
        <f>ROUND(E188*H188,2)</f>
        <v>0</v>
      </c>
      <c r="J188" s="172"/>
      <c r="K188" s="173">
        <f>ROUND(E188*J188,2)</f>
        <v>0</v>
      </c>
      <c r="L188" s="173">
        <v>21</v>
      </c>
      <c r="M188" s="173">
        <f>G188*(1+L188/100)</f>
        <v>0</v>
      </c>
      <c r="N188" s="173">
        <v>1.362E-2</v>
      </c>
      <c r="O188" s="173">
        <f>ROUND(E188*N188,2)</f>
        <v>0.08</v>
      </c>
      <c r="P188" s="173">
        <v>0</v>
      </c>
      <c r="Q188" s="173">
        <f>ROUND(E188*P188,2)</f>
        <v>0</v>
      </c>
      <c r="R188" s="173" t="s">
        <v>1039</v>
      </c>
      <c r="S188" s="173" t="s">
        <v>216</v>
      </c>
      <c r="T188" s="174" t="s">
        <v>245</v>
      </c>
      <c r="U188" s="159">
        <v>1.04</v>
      </c>
      <c r="V188" s="159">
        <f>ROUND(E188*U188,2)</f>
        <v>6.24</v>
      </c>
      <c r="W188" s="159"/>
      <c r="X188" s="159" t="s">
        <v>246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1135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5">
      <c r="A189" s="156"/>
      <c r="B189" s="157"/>
      <c r="C189" s="255" t="s">
        <v>953</v>
      </c>
      <c r="D189" s="256"/>
      <c r="E189" s="256"/>
      <c r="F189" s="256"/>
      <c r="G189" s="256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220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20.399999999999999" outlineLevel="1" x14ac:dyDescent="0.25">
      <c r="A190" s="168">
        <v>123</v>
      </c>
      <c r="B190" s="169" t="s">
        <v>1391</v>
      </c>
      <c r="C190" s="178" t="s">
        <v>1392</v>
      </c>
      <c r="D190" s="170" t="s">
        <v>312</v>
      </c>
      <c r="E190" s="171">
        <v>16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3">
        <v>1.7129999999999999E-2</v>
      </c>
      <c r="O190" s="173">
        <f>ROUND(E190*N190,2)</f>
        <v>0.27</v>
      </c>
      <c r="P190" s="173">
        <v>0</v>
      </c>
      <c r="Q190" s="173">
        <f>ROUND(E190*P190,2)</f>
        <v>0</v>
      </c>
      <c r="R190" s="173" t="s">
        <v>1039</v>
      </c>
      <c r="S190" s="173" t="s">
        <v>216</v>
      </c>
      <c r="T190" s="174" t="s">
        <v>245</v>
      </c>
      <c r="U190" s="159">
        <v>1.206</v>
      </c>
      <c r="V190" s="159">
        <f>ROUND(E190*U190,2)</f>
        <v>19.3</v>
      </c>
      <c r="W190" s="159"/>
      <c r="X190" s="159" t="s">
        <v>246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247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5">
      <c r="A191" s="156"/>
      <c r="B191" s="157"/>
      <c r="C191" s="255" t="s">
        <v>953</v>
      </c>
      <c r="D191" s="256"/>
      <c r="E191" s="256"/>
      <c r="F191" s="256"/>
      <c r="G191" s="256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220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0.399999999999999" outlineLevel="1" x14ac:dyDescent="0.25">
      <c r="A192" s="168">
        <v>124</v>
      </c>
      <c r="B192" s="169" t="s">
        <v>1393</v>
      </c>
      <c r="C192" s="178" t="s">
        <v>1394</v>
      </c>
      <c r="D192" s="170" t="s">
        <v>312</v>
      </c>
      <c r="E192" s="171">
        <v>54</v>
      </c>
      <c r="F192" s="172"/>
      <c r="G192" s="173">
        <f>ROUND(E192*F192,2)</f>
        <v>0</v>
      </c>
      <c r="H192" s="172"/>
      <c r="I192" s="173">
        <f>ROUND(E192*H192,2)</f>
        <v>0</v>
      </c>
      <c r="J192" s="172"/>
      <c r="K192" s="173">
        <f>ROUND(E192*J192,2)</f>
        <v>0</v>
      </c>
      <c r="L192" s="173">
        <v>21</v>
      </c>
      <c r="M192" s="173">
        <f>G192*(1+L192/100)</f>
        <v>0</v>
      </c>
      <c r="N192" s="173">
        <v>2.1729999999999999E-2</v>
      </c>
      <c r="O192" s="173">
        <f>ROUND(E192*N192,2)</f>
        <v>1.17</v>
      </c>
      <c r="P192" s="173">
        <v>0</v>
      </c>
      <c r="Q192" s="173">
        <f>ROUND(E192*P192,2)</f>
        <v>0</v>
      </c>
      <c r="R192" s="173" t="s">
        <v>1039</v>
      </c>
      <c r="S192" s="173" t="s">
        <v>216</v>
      </c>
      <c r="T192" s="174" t="s">
        <v>245</v>
      </c>
      <c r="U192" s="159">
        <v>1.4</v>
      </c>
      <c r="V192" s="159">
        <f>ROUND(E192*U192,2)</f>
        <v>75.599999999999994</v>
      </c>
      <c r="W192" s="159"/>
      <c r="X192" s="159" t="s">
        <v>246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247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5">
      <c r="A193" s="156"/>
      <c r="B193" s="157"/>
      <c r="C193" s="255" t="s">
        <v>953</v>
      </c>
      <c r="D193" s="256"/>
      <c r="E193" s="256"/>
      <c r="F193" s="256"/>
      <c r="G193" s="256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220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20.399999999999999" outlineLevel="1" x14ac:dyDescent="0.25">
      <c r="A194" s="168">
        <v>125</v>
      </c>
      <c r="B194" s="169" t="s">
        <v>1395</v>
      </c>
      <c r="C194" s="178" t="s">
        <v>1396</v>
      </c>
      <c r="D194" s="170" t="s">
        <v>312</v>
      </c>
      <c r="E194" s="171">
        <v>114</v>
      </c>
      <c r="F194" s="172"/>
      <c r="G194" s="173">
        <f>ROUND(E194*F194,2)</f>
        <v>0</v>
      </c>
      <c r="H194" s="172"/>
      <c r="I194" s="173">
        <f>ROUND(E194*H194,2)</f>
        <v>0</v>
      </c>
      <c r="J194" s="172"/>
      <c r="K194" s="173">
        <f>ROUND(E194*J194,2)</f>
        <v>0</v>
      </c>
      <c r="L194" s="173">
        <v>21</v>
      </c>
      <c r="M194" s="173">
        <f>G194*(1+L194/100)</f>
        <v>0</v>
      </c>
      <c r="N194" s="173">
        <v>2.3859999999999999E-2</v>
      </c>
      <c r="O194" s="173">
        <f>ROUND(E194*N194,2)</f>
        <v>2.72</v>
      </c>
      <c r="P194" s="173">
        <v>0</v>
      </c>
      <c r="Q194" s="173">
        <f>ROUND(E194*P194,2)</f>
        <v>0</v>
      </c>
      <c r="R194" s="173" t="s">
        <v>1039</v>
      </c>
      <c r="S194" s="173" t="s">
        <v>216</v>
      </c>
      <c r="T194" s="174" t="s">
        <v>245</v>
      </c>
      <c r="U194" s="159">
        <v>1.6120000000000001</v>
      </c>
      <c r="V194" s="159">
        <f>ROUND(E194*U194,2)</f>
        <v>183.77</v>
      </c>
      <c r="W194" s="159"/>
      <c r="X194" s="159" t="s">
        <v>246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247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5">
      <c r="A195" s="156"/>
      <c r="B195" s="157"/>
      <c r="C195" s="255" t="s">
        <v>953</v>
      </c>
      <c r="D195" s="256"/>
      <c r="E195" s="256"/>
      <c r="F195" s="256"/>
      <c r="G195" s="256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220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20.399999999999999" outlineLevel="1" x14ac:dyDescent="0.25">
      <c r="A196" s="184">
        <v>126</v>
      </c>
      <c r="B196" s="185" t="s">
        <v>1397</v>
      </c>
      <c r="C196" s="192" t="s">
        <v>1398</v>
      </c>
      <c r="D196" s="186" t="s">
        <v>336</v>
      </c>
      <c r="E196" s="187">
        <v>4</v>
      </c>
      <c r="F196" s="188"/>
      <c r="G196" s="189">
        <f t="shared" ref="G196:G207" si="42">ROUND(E196*F196,2)</f>
        <v>0</v>
      </c>
      <c r="H196" s="188"/>
      <c r="I196" s="189">
        <f t="shared" ref="I196:I207" si="43">ROUND(E196*H196,2)</f>
        <v>0</v>
      </c>
      <c r="J196" s="188"/>
      <c r="K196" s="189">
        <f t="shared" ref="K196:K207" si="44">ROUND(E196*J196,2)</f>
        <v>0</v>
      </c>
      <c r="L196" s="189">
        <v>21</v>
      </c>
      <c r="M196" s="189">
        <f t="shared" ref="M196:M207" si="45">G196*(1+L196/100)</f>
        <v>0</v>
      </c>
      <c r="N196" s="189">
        <v>0</v>
      </c>
      <c r="O196" s="189">
        <f t="shared" ref="O196:O207" si="46">ROUND(E196*N196,2)</f>
        <v>0</v>
      </c>
      <c r="P196" s="189">
        <v>0</v>
      </c>
      <c r="Q196" s="189">
        <f t="shared" ref="Q196:Q207" si="47">ROUND(E196*P196,2)</f>
        <v>0</v>
      </c>
      <c r="R196" s="189" t="s">
        <v>1039</v>
      </c>
      <c r="S196" s="189" t="s">
        <v>216</v>
      </c>
      <c r="T196" s="190" t="s">
        <v>245</v>
      </c>
      <c r="U196" s="159">
        <v>1.373</v>
      </c>
      <c r="V196" s="159">
        <f t="shared" ref="V196:V207" si="48">ROUND(E196*U196,2)</f>
        <v>5.49</v>
      </c>
      <c r="W196" s="159"/>
      <c r="X196" s="159" t="s">
        <v>246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247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20.399999999999999" outlineLevel="1" x14ac:dyDescent="0.25">
      <c r="A197" s="184">
        <v>127</v>
      </c>
      <c r="B197" s="185" t="s">
        <v>1399</v>
      </c>
      <c r="C197" s="192" t="s">
        <v>1400</v>
      </c>
      <c r="D197" s="186" t="s">
        <v>336</v>
      </c>
      <c r="E197" s="187">
        <v>2</v>
      </c>
      <c r="F197" s="188"/>
      <c r="G197" s="189">
        <f t="shared" si="42"/>
        <v>0</v>
      </c>
      <c r="H197" s="188"/>
      <c r="I197" s="189">
        <f t="shared" si="43"/>
        <v>0</v>
      </c>
      <c r="J197" s="188"/>
      <c r="K197" s="189">
        <f t="shared" si="44"/>
        <v>0</v>
      </c>
      <c r="L197" s="189">
        <v>21</v>
      </c>
      <c r="M197" s="189">
        <f t="shared" si="45"/>
        <v>0</v>
      </c>
      <c r="N197" s="189">
        <v>0</v>
      </c>
      <c r="O197" s="189">
        <f t="shared" si="46"/>
        <v>0</v>
      </c>
      <c r="P197" s="189">
        <v>0</v>
      </c>
      <c r="Q197" s="189">
        <f t="shared" si="47"/>
        <v>0</v>
      </c>
      <c r="R197" s="189" t="s">
        <v>1039</v>
      </c>
      <c r="S197" s="189" t="s">
        <v>216</v>
      </c>
      <c r="T197" s="190" t="s">
        <v>245</v>
      </c>
      <c r="U197" s="159">
        <v>1.726</v>
      </c>
      <c r="V197" s="159">
        <f t="shared" si="48"/>
        <v>3.45</v>
      </c>
      <c r="W197" s="159"/>
      <c r="X197" s="159" t="s">
        <v>246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247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0.399999999999999" outlineLevel="1" x14ac:dyDescent="0.25">
      <c r="A198" s="184">
        <v>128</v>
      </c>
      <c r="B198" s="185" t="s">
        <v>1401</v>
      </c>
      <c r="C198" s="192" t="s">
        <v>1402</v>
      </c>
      <c r="D198" s="186" t="s">
        <v>336</v>
      </c>
      <c r="E198" s="187">
        <v>6</v>
      </c>
      <c r="F198" s="188"/>
      <c r="G198" s="189">
        <f t="shared" si="42"/>
        <v>0</v>
      </c>
      <c r="H198" s="188"/>
      <c r="I198" s="189">
        <f t="shared" si="43"/>
        <v>0</v>
      </c>
      <c r="J198" s="188"/>
      <c r="K198" s="189">
        <f t="shared" si="44"/>
        <v>0</v>
      </c>
      <c r="L198" s="189">
        <v>21</v>
      </c>
      <c r="M198" s="189">
        <f t="shared" si="45"/>
        <v>0</v>
      </c>
      <c r="N198" s="189">
        <v>0</v>
      </c>
      <c r="O198" s="189">
        <f t="shared" si="46"/>
        <v>0</v>
      </c>
      <c r="P198" s="189">
        <v>0</v>
      </c>
      <c r="Q198" s="189">
        <f t="shared" si="47"/>
        <v>0</v>
      </c>
      <c r="R198" s="189" t="s">
        <v>1039</v>
      </c>
      <c r="S198" s="189" t="s">
        <v>216</v>
      </c>
      <c r="T198" s="190" t="s">
        <v>245</v>
      </c>
      <c r="U198" s="159">
        <v>2.7559999999999998</v>
      </c>
      <c r="V198" s="159">
        <f t="shared" si="48"/>
        <v>16.54</v>
      </c>
      <c r="W198" s="159"/>
      <c r="X198" s="159" t="s">
        <v>246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247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0.399999999999999" outlineLevel="1" x14ac:dyDescent="0.25">
      <c r="A199" s="184">
        <v>129</v>
      </c>
      <c r="B199" s="185" t="s">
        <v>1403</v>
      </c>
      <c r="C199" s="192" t="s">
        <v>1404</v>
      </c>
      <c r="D199" s="186" t="s">
        <v>336</v>
      </c>
      <c r="E199" s="187">
        <v>16</v>
      </c>
      <c r="F199" s="188"/>
      <c r="G199" s="189">
        <f t="shared" si="42"/>
        <v>0</v>
      </c>
      <c r="H199" s="188"/>
      <c r="I199" s="189">
        <f t="shared" si="43"/>
        <v>0</v>
      </c>
      <c r="J199" s="188"/>
      <c r="K199" s="189">
        <f t="shared" si="44"/>
        <v>0</v>
      </c>
      <c r="L199" s="189">
        <v>21</v>
      </c>
      <c r="M199" s="189">
        <f t="shared" si="45"/>
        <v>0</v>
      </c>
      <c r="N199" s="189">
        <v>0</v>
      </c>
      <c r="O199" s="189">
        <f t="shared" si="46"/>
        <v>0</v>
      </c>
      <c r="P199" s="189">
        <v>0</v>
      </c>
      <c r="Q199" s="189">
        <f t="shared" si="47"/>
        <v>0</v>
      </c>
      <c r="R199" s="189" t="s">
        <v>1039</v>
      </c>
      <c r="S199" s="189" t="s">
        <v>216</v>
      </c>
      <c r="T199" s="190" t="s">
        <v>245</v>
      </c>
      <c r="U199" s="159">
        <v>3.5150000000000001</v>
      </c>
      <c r="V199" s="159">
        <f t="shared" si="48"/>
        <v>56.24</v>
      </c>
      <c r="W199" s="159"/>
      <c r="X199" s="159" t="s">
        <v>246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247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5">
      <c r="A200" s="184">
        <v>130</v>
      </c>
      <c r="B200" s="185" t="s">
        <v>1040</v>
      </c>
      <c r="C200" s="192" t="s">
        <v>1041</v>
      </c>
      <c r="D200" s="186" t="s">
        <v>336</v>
      </c>
      <c r="E200" s="187">
        <v>2</v>
      </c>
      <c r="F200" s="188"/>
      <c r="G200" s="189">
        <f t="shared" si="42"/>
        <v>0</v>
      </c>
      <c r="H200" s="188"/>
      <c r="I200" s="189">
        <f t="shared" si="43"/>
        <v>0</v>
      </c>
      <c r="J200" s="188"/>
      <c r="K200" s="189">
        <f t="shared" si="44"/>
        <v>0</v>
      </c>
      <c r="L200" s="189">
        <v>21</v>
      </c>
      <c r="M200" s="189">
        <f t="shared" si="45"/>
        <v>0</v>
      </c>
      <c r="N200" s="189">
        <v>1.6999999999999999E-3</v>
      </c>
      <c r="O200" s="189">
        <f t="shared" si="46"/>
        <v>0</v>
      </c>
      <c r="P200" s="189">
        <v>0</v>
      </c>
      <c r="Q200" s="189">
        <f t="shared" si="47"/>
        <v>0</v>
      </c>
      <c r="R200" s="189" t="s">
        <v>1039</v>
      </c>
      <c r="S200" s="189" t="s">
        <v>216</v>
      </c>
      <c r="T200" s="190" t="s">
        <v>245</v>
      </c>
      <c r="U200" s="159">
        <v>0.87370000000000003</v>
      </c>
      <c r="V200" s="159">
        <f t="shared" si="48"/>
        <v>1.75</v>
      </c>
      <c r="W200" s="159"/>
      <c r="X200" s="159" t="s">
        <v>246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247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30.6" outlineLevel="1" x14ac:dyDescent="0.25">
      <c r="A201" s="184">
        <v>131</v>
      </c>
      <c r="B201" s="185" t="s">
        <v>1405</v>
      </c>
      <c r="C201" s="192" t="s">
        <v>1406</v>
      </c>
      <c r="D201" s="186" t="s">
        <v>336</v>
      </c>
      <c r="E201" s="187">
        <v>4</v>
      </c>
      <c r="F201" s="188"/>
      <c r="G201" s="189">
        <f t="shared" si="42"/>
        <v>0</v>
      </c>
      <c r="H201" s="188"/>
      <c r="I201" s="189">
        <f t="shared" si="43"/>
        <v>0</v>
      </c>
      <c r="J201" s="188"/>
      <c r="K201" s="189">
        <f t="shared" si="44"/>
        <v>0</v>
      </c>
      <c r="L201" s="189">
        <v>21</v>
      </c>
      <c r="M201" s="189">
        <f t="shared" si="45"/>
        <v>0</v>
      </c>
      <c r="N201" s="189">
        <v>1.15E-3</v>
      </c>
      <c r="O201" s="189">
        <f t="shared" si="46"/>
        <v>0</v>
      </c>
      <c r="P201" s="189">
        <v>0</v>
      </c>
      <c r="Q201" s="189">
        <f t="shared" si="47"/>
        <v>0</v>
      </c>
      <c r="R201" s="189" t="s">
        <v>1039</v>
      </c>
      <c r="S201" s="189" t="s">
        <v>216</v>
      </c>
      <c r="T201" s="190" t="s">
        <v>245</v>
      </c>
      <c r="U201" s="159">
        <v>0.65500000000000003</v>
      </c>
      <c r="V201" s="159">
        <f t="shared" si="48"/>
        <v>2.62</v>
      </c>
      <c r="W201" s="159"/>
      <c r="X201" s="159" t="s">
        <v>246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1135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30.6" outlineLevel="1" x14ac:dyDescent="0.25">
      <c r="A202" s="184">
        <v>132</v>
      </c>
      <c r="B202" s="185" t="s">
        <v>1407</v>
      </c>
      <c r="C202" s="192" t="s">
        <v>1408</v>
      </c>
      <c r="D202" s="186" t="s">
        <v>336</v>
      </c>
      <c r="E202" s="187">
        <v>2</v>
      </c>
      <c r="F202" s="188"/>
      <c r="G202" s="189">
        <f t="shared" si="42"/>
        <v>0</v>
      </c>
      <c r="H202" s="188"/>
      <c r="I202" s="189">
        <f t="shared" si="43"/>
        <v>0</v>
      </c>
      <c r="J202" s="188"/>
      <c r="K202" s="189">
        <f t="shared" si="44"/>
        <v>0</v>
      </c>
      <c r="L202" s="189">
        <v>21</v>
      </c>
      <c r="M202" s="189">
        <f t="shared" si="45"/>
        <v>0</v>
      </c>
      <c r="N202" s="189">
        <v>1.89E-3</v>
      </c>
      <c r="O202" s="189">
        <f t="shared" si="46"/>
        <v>0</v>
      </c>
      <c r="P202" s="189">
        <v>0</v>
      </c>
      <c r="Q202" s="189">
        <f t="shared" si="47"/>
        <v>0</v>
      </c>
      <c r="R202" s="189" t="s">
        <v>1039</v>
      </c>
      <c r="S202" s="189" t="s">
        <v>216</v>
      </c>
      <c r="T202" s="190" t="s">
        <v>245</v>
      </c>
      <c r="U202" s="159">
        <v>1.071</v>
      </c>
      <c r="V202" s="159">
        <f t="shared" si="48"/>
        <v>2.14</v>
      </c>
      <c r="W202" s="159"/>
      <c r="X202" s="159" t="s">
        <v>246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247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ht="30.6" outlineLevel="1" x14ac:dyDescent="0.25">
      <c r="A203" s="184">
        <v>133</v>
      </c>
      <c r="B203" s="185" t="s">
        <v>1409</v>
      </c>
      <c r="C203" s="192" t="s">
        <v>1410</v>
      </c>
      <c r="D203" s="186" t="s">
        <v>336</v>
      </c>
      <c r="E203" s="187">
        <v>2</v>
      </c>
      <c r="F203" s="188"/>
      <c r="G203" s="189">
        <f t="shared" si="42"/>
        <v>0</v>
      </c>
      <c r="H203" s="188"/>
      <c r="I203" s="189">
        <f t="shared" si="43"/>
        <v>0</v>
      </c>
      <c r="J203" s="188"/>
      <c r="K203" s="189">
        <f t="shared" si="44"/>
        <v>0</v>
      </c>
      <c r="L203" s="189">
        <v>21</v>
      </c>
      <c r="M203" s="189">
        <f t="shared" si="45"/>
        <v>0</v>
      </c>
      <c r="N203" s="189">
        <v>1.7799999999999999E-3</v>
      </c>
      <c r="O203" s="189">
        <f t="shared" si="46"/>
        <v>0</v>
      </c>
      <c r="P203" s="189">
        <v>0</v>
      </c>
      <c r="Q203" s="189">
        <f t="shared" si="47"/>
        <v>0</v>
      </c>
      <c r="R203" s="189" t="s">
        <v>1039</v>
      </c>
      <c r="S203" s="189" t="s">
        <v>216</v>
      </c>
      <c r="T203" s="190" t="s">
        <v>245</v>
      </c>
      <c r="U203" s="159">
        <v>1.0089999999999999</v>
      </c>
      <c r="V203" s="159">
        <f t="shared" si="48"/>
        <v>2.02</v>
      </c>
      <c r="W203" s="159"/>
      <c r="X203" s="159" t="s">
        <v>246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1135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30.6" outlineLevel="1" x14ac:dyDescent="0.25">
      <c r="A204" s="184">
        <v>134</v>
      </c>
      <c r="B204" s="185" t="s">
        <v>1411</v>
      </c>
      <c r="C204" s="192" t="s">
        <v>1412</v>
      </c>
      <c r="D204" s="186" t="s">
        <v>336</v>
      </c>
      <c r="E204" s="187">
        <v>2</v>
      </c>
      <c r="F204" s="188"/>
      <c r="G204" s="189">
        <f t="shared" si="42"/>
        <v>0</v>
      </c>
      <c r="H204" s="188"/>
      <c r="I204" s="189">
        <f t="shared" si="43"/>
        <v>0</v>
      </c>
      <c r="J204" s="188"/>
      <c r="K204" s="189">
        <f t="shared" si="44"/>
        <v>0</v>
      </c>
      <c r="L204" s="189">
        <v>21</v>
      </c>
      <c r="M204" s="189">
        <f t="shared" si="45"/>
        <v>0</v>
      </c>
      <c r="N204" s="189">
        <v>4.4999999999999997E-3</v>
      </c>
      <c r="O204" s="189">
        <f t="shared" si="46"/>
        <v>0.01</v>
      </c>
      <c r="P204" s="189">
        <v>0</v>
      </c>
      <c r="Q204" s="189">
        <f t="shared" si="47"/>
        <v>0</v>
      </c>
      <c r="R204" s="189" t="s">
        <v>1039</v>
      </c>
      <c r="S204" s="189" t="s">
        <v>216</v>
      </c>
      <c r="T204" s="190" t="s">
        <v>245</v>
      </c>
      <c r="U204" s="159">
        <v>2.5579999999999998</v>
      </c>
      <c r="V204" s="159">
        <f t="shared" si="48"/>
        <v>5.12</v>
      </c>
      <c r="W204" s="159"/>
      <c r="X204" s="159" t="s">
        <v>246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247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t="30.6" outlineLevel="1" x14ac:dyDescent="0.25">
      <c r="A205" s="184">
        <v>135</v>
      </c>
      <c r="B205" s="185" t="s">
        <v>1413</v>
      </c>
      <c r="C205" s="192" t="s">
        <v>1414</v>
      </c>
      <c r="D205" s="186" t="s">
        <v>336</v>
      </c>
      <c r="E205" s="187">
        <v>2</v>
      </c>
      <c r="F205" s="188"/>
      <c r="G205" s="189">
        <f t="shared" si="42"/>
        <v>0</v>
      </c>
      <c r="H205" s="188"/>
      <c r="I205" s="189">
        <f t="shared" si="43"/>
        <v>0</v>
      </c>
      <c r="J205" s="188"/>
      <c r="K205" s="189">
        <f t="shared" si="44"/>
        <v>0</v>
      </c>
      <c r="L205" s="189">
        <v>21</v>
      </c>
      <c r="M205" s="189">
        <f t="shared" si="45"/>
        <v>0</v>
      </c>
      <c r="N205" s="189">
        <v>4.6800000000000001E-3</v>
      </c>
      <c r="O205" s="189">
        <f t="shared" si="46"/>
        <v>0.01</v>
      </c>
      <c r="P205" s="189">
        <v>0</v>
      </c>
      <c r="Q205" s="189">
        <f t="shared" si="47"/>
        <v>0</v>
      </c>
      <c r="R205" s="189" t="s">
        <v>1039</v>
      </c>
      <c r="S205" s="189" t="s">
        <v>216</v>
      </c>
      <c r="T205" s="190" t="s">
        <v>245</v>
      </c>
      <c r="U205" s="159">
        <v>3.141</v>
      </c>
      <c r="V205" s="159">
        <f t="shared" si="48"/>
        <v>6.28</v>
      </c>
      <c r="W205" s="159"/>
      <c r="X205" s="159" t="s">
        <v>246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1135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30.6" outlineLevel="1" x14ac:dyDescent="0.25">
      <c r="A206" s="184">
        <v>136</v>
      </c>
      <c r="B206" s="185" t="s">
        <v>1415</v>
      </c>
      <c r="C206" s="192" t="s">
        <v>1416</v>
      </c>
      <c r="D206" s="186" t="s">
        <v>336</v>
      </c>
      <c r="E206" s="187">
        <v>2</v>
      </c>
      <c r="F206" s="188"/>
      <c r="G206" s="189">
        <f t="shared" si="42"/>
        <v>0</v>
      </c>
      <c r="H206" s="188"/>
      <c r="I206" s="189">
        <f t="shared" si="43"/>
        <v>0</v>
      </c>
      <c r="J206" s="188"/>
      <c r="K206" s="189">
        <f t="shared" si="44"/>
        <v>0</v>
      </c>
      <c r="L206" s="189">
        <v>21</v>
      </c>
      <c r="M206" s="189">
        <f t="shared" si="45"/>
        <v>0</v>
      </c>
      <c r="N206" s="189">
        <v>5.9699999999999996E-3</v>
      </c>
      <c r="O206" s="189">
        <f t="shared" si="46"/>
        <v>0.01</v>
      </c>
      <c r="P206" s="189">
        <v>0</v>
      </c>
      <c r="Q206" s="189">
        <f t="shared" si="47"/>
        <v>0</v>
      </c>
      <c r="R206" s="189" t="s">
        <v>1039</v>
      </c>
      <c r="S206" s="189" t="s">
        <v>216</v>
      </c>
      <c r="T206" s="190" t="s">
        <v>245</v>
      </c>
      <c r="U206" s="159">
        <v>4.0039999999999996</v>
      </c>
      <c r="V206" s="159">
        <f t="shared" si="48"/>
        <v>8.01</v>
      </c>
      <c r="W206" s="159"/>
      <c r="X206" s="159" t="s">
        <v>246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247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5">
      <c r="A207" s="168">
        <v>137</v>
      </c>
      <c r="B207" s="169" t="s">
        <v>1417</v>
      </c>
      <c r="C207" s="178" t="s">
        <v>1418</v>
      </c>
      <c r="D207" s="170" t="s">
        <v>312</v>
      </c>
      <c r="E207" s="171">
        <v>98</v>
      </c>
      <c r="F207" s="172"/>
      <c r="G207" s="173">
        <f t="shared" si="42"/>
        <v>0</v>
      </c>
      <c r="H207" s="172"/>
      <c r="I207" s="173">
        <f t="shared" si="43"/>
        <v>0</v>
      </c>
      <c r="J207" s="172"/>
      <c r="K207" s="173">
        <f t="shared" si="44"/>
        <v>0</v>
      </c>
      <c r="L207" s="173">
        <v>21</v>
      </c>
      <c r="M207" s="173">
        <f t="shared" si="45"/>
        <v>0</v>
      </c>
      <c r="N207" s="173">
        <v>0</v>
      </c>
      <c r="O207" s="173">
        <f t="shared" si="46"/>
        <v>0</v>
      </c>
      <c r="P207" s="173">
        <v>0</v>
      </c>
      <c r="Q207" s="173">
        <f t="shared" si="47"/>
        <v>0</v>
      </c>
      <c r="R207" s="173" t="s">
        <v>1039</v>
      </c>
      <c r="S207" s="173" t="s">
        <v>216</v>
      </c>
      <c r="T207" s="174" t="s">
        <v>245</v>
      </c>
      <c r="U207" s="159">
        <v>1.7999999999999999E-2</v>
      </c>
      <c r="V207" s="159">
        <f t="shared" si="48"/>
        <v>1.76</v>
      </c>
      <c r="W207" s="159"/>
      <c r="X207" s="159" t="s">
        <v>246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247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5">
      <c r="A208" s="156"/>
      <c r="B208" s="157"/>
      <c r="C208" s="255" t="s">
        <v>1419</v>
      </c>
      <c r="D208" s="256"/>
      <c r="E208" s="256"/>
      <c r="F208" s="256"/>
      <c r="G208" s="256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220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5">
      <c r="A209" s="156"/>
      <c r="B209" s="157"/>
      <c r="C209" s="191" t="s">
        <v>1420</v>
      </c>
      <c r="D209" s="182"/>
      <c r="E209" s="183">
        <v>98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251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5">
      <c r="A210" s="168">
        <v>138</v>
      </c>
      <c r="B210" s="169" t="s">
        <v>1421</v>
      </c>
      <c r="C210" s="178" t="s">
        <v>1422</v>
      </c>
      <c r="D210" s="170" t="s">
        <v>312</v>
      </c>
      <c r="E210" s="171">
        <v>36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21</v>
      </c>
      <c r="M210" s="173">
        <f>G210*(1+L210/100)</f>
        <v>0</v>
      </c>
      <c r="N210" s="173">
        <v>0</v>
      </c>
      <c r="O210" s="173">
        <f>ROUND(E210*N210,2)</f>
        <v>0</v>
      </c>
      <c r="P210" s="173">
        <v>0</v>
      </c>
      <c r="Q210" s="173">
        <f>ROUND(E210*P210,2)</f>
        <v>0</v>
      </c>
      <c r="R210" s="173" t="s">
        <v>1039</v>
      </c>
      <c r="S210" s="173" t="s">
        <v>216</v>
      </c>
      <c r="T210" s="174" t="s">
        <v>245</v>
      </c>
      <c r="U210" s="159">
        <v>2.1000000000000001E-2</v>
      </c>
      <c r="V210" s="159">
        <f>ROUND(E210*U210,2)</f>
        <v>0.76</v>
      </c>
      <c r="W210" s="159"/>
      <c r="X210" s="159" t="s">
        <v>246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247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5">
      <c r="A211" s="156"/>
      <c r="B211" s="157"/>
      <c r="C211" s="255" t="s">
        <v>1419</v>
      </c>
      <c r="D211" s="256"/>
      <c r="E211" s="256"/>
      <c r="F211" s="256"/>
      <c r="G211" s="256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220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5">
      <c r="A212" s="156"/>
      <c r="B212" s="157"/>
      <c r="C212" s="191" t="s">
        <v>1423</v>
      </c>
      <c r="D212" s="182"/>
      <c r="E212" s="183">
        <v>36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251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5">
      <c r="A213" s="168">
        <v>139</v>
      </c>
      <c r="B213" s="169" t="s">
        <v>1424</v>
      </c>
      <c r="C213" s="178" t="s">
        <v>1425</v>
      </c>
      <c r="D213" s="170" t="s">
        <v>312</v>
      </c>
      <c r="E213" s="171">
        <v>42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3">
        <v>0</v>
      </c>
      <c r="O213" s="173">
        <f>ROUND(E213*N213,2)</f>
        <v>0</v>
      </c>
      <c r="P213" s="173">
        <v>0</v>
      </c>
      <c r="Q213" s="173">
        <f>ROUND(E213*P213,2)</f>
        <v>0</v>
      </c>
      <c r="R213" s="173" t="s">
        <v>1039</v>
      </c>
      <c r="S213" s="173" t="s">
        <v>216</v>
      </c>
      <c r="T213" s="174" t="s">
        <v>245</v>
      </c>
      <c r="U213" s="159">
        <v>3.2000000000000001E-2</v>
      </c>
      <c r="V213" s="159">
        <f>ROUND(E213*U213,2)</f>
        <v>1.34</v>
      </c>
      <c r="W213" s="159"/>
      <c r="X213" s="159" t="s">
        <v>246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247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5">
      <c r="A214" s="156"/>
      <c r="B214" s="157"/>
      <c r="C214" s="255" t="s">
        <v>1419</v>
      </c>
      <c r="D214" s="256"/>
      <c r="E214" s="256"/>
      <c r="F214" s="256"/>
      <c r="G214" s="256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220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5">
      <c r="A215" s="168">
        <v>140</v>
      </c>
      <c r="B215" s="169" t="s">
        <v>1426</v>
      </c>
      <c r="C215" s="178" t="s">
        <v>1427</v>
      </c>
      <c r="D215" s="170" t="s">
        <v>312</v>
      </c>
      <c r="E215" s="171">
        <v>60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21</v>
      </c>
      <c r="M215" s="173">
        <f>G215*(1+L215/100)</f>
        <v>0</v>
      </c>
      <c r="N215" s="173">
        <v>0</v>
      </c>
      <c r="O215" s="173">
        <f>ROUND(E215*N215,2)</f>
        <v>0</v>
      </c>
      <c r="P215" s="173">
        <v>0</v>
      </c>
      <c r="Q215" s="173">
        <f>ROUND(E215*P215,2)</f>
        <v>0</v>
      </c>
      <c r="R215" s="173" t="s">
        <v>1039</v>
      </c>
      <c r="S215" s="173" t="s">
        <v>216</v>
      </c>
      <c r="T215" s="174" t="s">
        <v>245</v>
      </c>
      <c r="U215" s="159">
        <v>4.1000000000000002E-2</v>
      </c>
      <c r="V215" s="159">
        <f>ROUND(E215*U215,2)</f>
        <v>2.46</v>
      </c>
      <c r="W215" s="159"/>
      <c r="X215" s="159" t="s">
        <v>246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247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5">
      <c r="A216" s="156"/>
      <c r="B216" s="157"/>
      <c r="C216" s="255" t="s">
        <v>1419</v>
      </c>
      <c r="D216" s="256"/>
      <c r="E216" s="256"/>
      <c r="F216" s="256"/>
      <c r="G216" s="256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220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5">
      <c r="A217" s="168">
        <v>141</v>
      </c>
      <c r="B217" s="169" t="s">
        <v>1428</v>
      </c>
      <c r="C217" s="178" t="s">
        <v>1429</v>
      </c>
      <c r="D217" s="170" t="s">
        <v>312</v>
      </c>
      <c r="E217" s="171">
        <v>6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21</v>
      </c>
      <c r="M217" s="173">
        <f>G217*(1+L217/100)</f>
        <v>0</v>
      </c>
      <c r="N217" s="173">
        <v>0</v>
      </c>
      <c r="O217" s="173">
        <f>ROUND(E217*N217,2)</f>
        <v>0</v>
      </c>
      <c r="P217" s="173">
        <v>0</v>
      </c>
      <c r="Q217" s="173">
        <f>ROUND(E217*P217,2)</f>
        <v>0</v>
      </c>
      <c r="R217" s="173" t="s">
        <v>1039</v>
      </c>
      <c r="S217" s="173" t="s">
        <v>216</v>
      </c>
      <c r="T217" s="174" t="s">
        <v>245</v>
      </c>
      <c r="U217" s="159">
        <v>4.2000000000000003E-2</v>
      </c>
      <c r="V217" s="159">
        <f>ROUND(E217*U217,2)</f>
        <v>0.25</v>
      </c>
      <c r="W217" s="159"/>
      <c r="X217" s="159" t="s">
        <v>246</v>
      </c>
      <c r="Y217" s="149"/>
      <c r="Z217" s="149"/>
      <c r="AA217" s="149"/>
      <c r="AB217" s="149"/>
      <c r="AC217" s="149"/>
      <c r="AD217" s="149"/>
      <c r="AE217" s="149"/>
      <c r="AF217" s="149"/>
      <c r="AG217" s="149" t="s">
        <v>247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5">
      <c r="A218" s="156"/>
      <c r="B218" s="157"/>
      <c r="C218" s="255" t="s">
        <v>1419</v>
      </c>
      <c r="D218" s="256"/>
      <c r="E218" s="256"/>
      <c r="F218" s="256"/>
      <c r="G218" s="256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220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5">
      <c r="A219" s="168">
        <v>142</v>
      </c>
      <c r="B219" s="169" t="s">
        <v>1430</v>
      </c>
      <c r="C219" s="178" t="s">
        <v>1431</v>
      </c>
      <c r="D219" s="170" t="s">
        <v>312</v>
      </c>
      <c r="E219" s="171">
        <v>70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21</v>
      </c>
      <c r="M219" s="173">
        <f>G219*(1+L219/100)</f>
        <v>0</v>
      </c>
      <c r="N219" s="173">
        <v>0</v>
      </c>
      <c r="O219" s="173">
        <f>ROUND(E219*N219,2)</f>
        <v>0</v>
      </c>
      <c r="P219" s="173">
        <v>0</v>
      </c>
      <c r="Q219" s="173">
        <f>ROUND(E219*P219,2)</f>
        <v>0</v>
      </c>
      <c r="R219" s="173" t="s">
        <v>1039</v>
      </c>
      <c r="S219" s="173" t="s">
        <v>216</v>
      </c>
      <c r="T219" s="174" t="s">
        <v>245</v>
      </c>
      <c r="U219" s="159">
        <v>5.2999999999999999E-2</v>
      </c>
      <c r="V219" s="159">
        <f>ROUND(E219*U219,2)</f>
        <v>3.71</v>
      </c>
      <c r="W219" s="159"/>
      <c r="X219" s="159" t="s">
        <v>246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247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5">
      <c r="A220" s="156"/>
      <c r="B220" s="157"/>
      <c r="C220" s="255" t="s">
        <v>1419</v>
      </c>
      <c r="D220" s="256"/>
      <c r="E220" s="256"/>
      <c r="F220" s="256"/>
      <c r="G220" s="256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220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5">
      <c r="A221" s="156"/>
      <c r="B221" s="157"/>
      <c r="C221" s="191" t="s">
        <v>1432</v>
      </c>
      <c r="D221" s="182"/>
      <c r="E221" s="183">
        <v>70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251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5">
      <c r="A222" s="168">
        <v>143</v>
      </c>
      <c r="B222" s="169" t="s">
        <v>1433</v>
      </c>
      <c r="C222" s="178" t="s">
        <v>1434</v>
      </c>
      <c r="D222" s="170" t="s">
        <v>312</v>
      </c>
      <c r="E222" s="171">
        <v>114</v>
      </c>
      <c r="F222" s="172"/>
      <c r="G222" s="173">
        <f>ROUND(E222*F222,2)</f>
        <v>0</v>
      </c>
      <c r="H222" s="172"/>
      <c r="I222" s="173">
        <f>ROUND(E222*H222,2)</f>
        <v>0</v>
      </c>
      <c r="J222" s="172"/>
      <c r="K222" s="173">
        <f>ROUND(E222*J222,2)</f>
        <v>0</v>
      </c>
      <c r="L222" s="173">
        <v>21</v>
      </c>
      <c r="M222" s="173">
        <f>G222*(1+L222/100)</f>
        <v>0</v>
      </c>
      <c r="N222" s="173">
        <v>0</v>
      </c>
      <c r="O222" s="173">
        <f>ROUND(E222*N222,2)</f>
        <v>0</v>
      </c>
      <c r="P222" s="173">
        <v>0</v>
      </c>
      <c r="Q222" s="173">
        <f>ROUND(E222*P222,2)</f>
        <v>0</v>
      </c>
      <c r="R222" s="173" t="s">
        <v>1039</v>
      </c>
      <c r="S222" s="173" t="s">
        <v>216</v>
      </c>
      <c r="T222" s="174" t="s">
        <v>245</v>
      </c>
      <c r="U222" s="159">
        <v>6.3E-2</v>
      </c>
      <c r="V222" s="159">
        <f>ROUND(E222*U222,2)</f>
        <v>7.18</v>
      </c>
      <c r="W222" s="159"/>
      <c r="X222" s="159" t="s">
        <v>246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247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5">
      <c r="A223" s="156"/>
      <c r="B223" s="157"/>
      <c r="C223" s="255" t="s">
        <v>1419</v>
      </c>
      <c r="D223" s="256"/>
      <c r="E223" s="256"/>
      <c r="F223" s="256"/>
      <c r="G223" s="256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220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ht="30.6" outlineLevel="1" x14ac:dyDescent="0.25">
      <c r="A224" s="184">
        <v>144</v>
      </c>
      <c r="B224" s="185" t="s">
        <v>1435</v>
      </c>
      <c r="C224" s="192" t="s">
        <v>1436</v>
      </c>
      <c r="D224" s="186" t="s">
        <v>336</v>
      </c>
      <c r="E224" s="187">
        <v>4</v>
      </c>
      <c r="F224" s="188"/>
      <c r="G224" s="189">
        <f>ROUND(E224*F224,2)</f>
        <v>0</v>
      </c>
      <c r="H224" s="188"/>
      <c r="I224" s="189">
        <f>ROUND(E224*H224,2)</f>
        <v>0</v>
      </c>
      <c r="J224" s="188"/>
      <c r="K224" s="189">
        <f>ROUND(E224*J224,2)</f>
        <v>0</v>
      </c>
      <c r="L224" s="189">
        <v>21</v>
      </c>
      <c r="M224" s="189">
        <f>G224*(1+L224/100)</f>
        <v>0</v>
      </c>
      <c r="N224" s="189">
        <v>3.4000000000000002E-4</v>
      </c>
      <c r="O224" s="189">
        <f>ROUND(E224*N224,2)</f>
        <v>0</v>
      </c>
      <c r="P224" s="189">
        <v>0</v>
      </c>
      <c r="Q224" s="189">
        <f>ROUND(E224*P224,2)</f>
        <v>0</v>
      </c>
      <c r="R224" s="189" t="s">
        <v>1039</v>
      </c>
      <c r="S224" s="189" t="s">
        <v>216</v>
      </c>
      <c r="T224" s="190" t="s">
        <v>245</v>
      </c>
      <c r="U224" s="159">
        <v>0.63900000000000001</v>
      </c>
      <c r="V224" s="159">
        <f>ROUND(E224*U224,2)</f>
        <v>2.56</v>
      </c>
      <c r="W224" s="159"/>
      <c r="X224" s="159" t="s">
        <v>246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247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30.6" outlineLevel="1" x14ac:dyDescent="0.25">
      <c r="A225" s="184">
        <v>145</v>
      </c>
      <c r="B225" s="185" t="s">
        <v>1437</v>
      </c>
      <c r="C225" s="192" t="s">
        <v>1438</v>
      </c>
      <c r="D225" s="186" t="s">
        <v>336</v>
      </c>
      <c r="E225" s="187">
        <v>2</v>
      </c>
      <c r="F225" s="188"/>
      <c r="G225" s="189">
        <f>ROUND(E225*F225,2)</f>
        <v>0</v>
      </c>
      <c r="H225" s="188"/>
      <c r="I225" s="189">
        <f>ROUND(E225*H225,2)</f>
        <v>0</v>
      </c>
      <c r="J225" s="188"/>
      <c r="K225" s="189">
        <f>ROUND(E225*J225,2)</f>
        <v>0</v>
      </c>
      <c r="L225" s="189">
        <v>21</v>
      </c>
      <c r="M225" s="189">
        <f>G225*(1+L225/100)</f>
        <v>0</v>
      </c>
      <c r="N225" s="189">
        <v>5.0000000000000001E-4</v>
      </c>
      <c r="O225" s="189">
        <f>ROUND(E225*N225,2)</f>
        <v>0</v>
      </c>
      <c r="P225" s="189">
        <v>0</v>
      </c>
      <c r="Q225" s="189">
        <f>ROUND(E225*P225,2)</f>
        <v>0</v>
      </c>
      <c r="R225" s="189" t="s">
        <v>1039</v>
      </c>
      <c r="S225" s="189" t="s">
        <v>216</v>
      </c>
      <c r="T225" s="190" t="s">
        <v>245</v>
      </c>
      <c r="U225" s="159">
        <v>0.76200000000000001</v>
      </c>
      <c r="V225" s="159">
        <f>ROUND(E225*U225,2)</f>
        <v>1.52</v>
      </c>
      <c r="W225" s="159"/>
      <c r="X225" s="159" t="s">
        <v>246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247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ht="30.6" outlineLevel="1" x14ac:dyDescent="0.25">
      <c r="A226" s="184">
        <v>146</v>
      </c>
      <c r="B226" s="185" t="s">
        <v>1439</v>
      </c>
      <c r="C226" s="192" t="s">
        <v>1440</v>
      </c>
      <c r="D226" s="186" t="s">
        <v>336</v>
      </c>
      <c r="E226" s="187">
        <v>2</v>
      </c>
      <c r="F226" s="188"/>
      <c r="G226" s="189">
        <f>ROUND(E226*F226,2)</f>
        <v>0</v>
      </c>
      <c r="H226" s="188"/>
      <c r="I226" s="189">
        <f>ROUND(E226*H226,2)</f>
        <v>0</v>
      </c>
      <c r="J226" s="188"/>
      <c r="K226" s="189">
        <f>ROUND(E226*J226,2)</f>
        <v>0</v>
      </c>
      <c r="L226" s="189">
        <v>21</v>
      </c>
      <c r="M226" s="189">
        <f>G226*(1+L226/100)</f>
        <v>0</v>
      </c>
      <c r="N226" s="189">
        <v>5.0000000000000001E-4</v>
      </c>
      <c r="O226" s="189">
        <f>ROUND(E226*N226,2)</f>
        <v>0</v>
      </c>
      <c r="P226" s="189">
        <v>0</v>
      </c>
      <c r="Q226" s="189">
        <f>ROUND(E226*P226,2)</f>
        <v>0</v>
      </c>
      <c r="R226" s="189" t="s">
        <v>1039</v>
      </c>
      <c r="S226" s="189" t="s">
        <v>216</v>
      </c>
      <c r="T226" s="190" t="s">
        <v>245</v>
      </c>
      <c r="U226" s="159">
        <v>1.2769999999999999</v>
      </c>
      <c r="V226" s="159">
        <f>ROUND(E226*U226,2)</f>
        <v>2.5499999999999998</v>
      </c>
      <c r="W226" s="159"/>
      <c r="X226" s="159" t="s">
        <v>246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247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ht="30.6" outlineLevel="1" x14ac:dyDescent="0.25">
      <c r="A227" s="184">
        <v>147</v>
      </c>
      <c r="B227" s="185" t="s">
        <v>1441</v>
      </c>
      <c r="C227" s="192" t="s">
        <v>1442</v>
      </c>
      <c r="D227" s="186" t="s">
        <v>336</v>
      </c>
      <c r="E227" s="187">
        <v>8</v>
      </c>
      <c r="F227" s="188"/>
      <c r="G227" s="189">
        <f>ROUND(E227*F227,2)</f>
        <v>0</v>
      </c>
      <c r="H227" s="188"/>
      <c r="I227" s="189">
        <f>ROUND(E227*H227,2)</f>
        <v>0</v>
      </c>
      <c r="J227" s="188"/>
      <c r="K227" s="189">
        <f>ROUND(E227*J227,2)</f>
        <v>0</v>
      </c>
      <c r="L227" s="189">
        <v>21</v>
      </c>
      <c r="M227" s="189">
        <f>G227*(1+L227/100)</f>
        <v>0</v>
      </c>
      <c r="N227" s="189">
        <v>1.5299999999999999E-3</v>
      </c>
      <c r="O227" s="189">
        <f>ROUND(E227*N227,2)</f>
        <v>0.01</v>
      </c>
      <c r="P227" s="189">
        <v>0</v>
      </c>
      <c r="Q227" s="189">
        <f>ROUND(E227*P227,2)</f>
        <v>0</v>
      </c>
      <c r="R227" s="189" t="s">
        <v>1039</v>
      </c>
      <c r="S227" s="189" t="s">
        <v>216</v>
      </c>
      <c r="T227" s="190" t="s">
        <v>245</v>
      </c>
      <c r="U227" s="159">
        <v>1.5760000000000001</v>
      </c>
      <c r="V227" s="159">
        <f>ROUND(E227*U227,2)</f>
        <v>12.61</v>
      </c>
      <c r="W227" s="159"/>
      <c r="X227" s="159" t="s">
        <v>246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247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5">
      <c r="A228" s="184">
        <v>148</v>
      </c>
      <c r="B228" s="185" t="s">
        <v>1443</v>
      </c>
      <c r="C228" s="192" t="s">
        <v>1444</v>
      </c>
      <c r="D228" s="186" t="s">
        <v>272</v>
      </c>
      <c r="E228" s="187">
        <v>6.1169599999999997</v>
      </c>
      <c r="F228" s="188"/>
      <c r="G228" s="189">
        <f>ROUND(E228*F228,2)</f>
        <v>0</v>
      </c>
      <c r="H228" s="188"/>
      <c r="I228" s="189">
        <f>ROUND(E228*H228,2)</f>
        <v>0</v>
      </c>
      <c r="J228" s="188"/>
      <c r="K228" s="189">
        <f>ROUND(E228*J228,2)</f>
        <v>0</v>
      </c>
      <c r="L228" s="189">
        <v>21</v>
      </c>
      <c r="M228" s="189">
        <f>G228*(1+L228/100)</f>
        <v>0</v>
      </c>
      <c r="N228" s="189">
        <v>0</v>
      </c>
      <c r="O228" s="189">
        <f>ROUND(E228*N228,2)</f>
        <v>0</v>
      </c>
      <c r="P228" s="189">
        <v>0</v>
      </c>
      <c r="Q228" s="189">
        <f>ROUND(E228*P228,2)</f>
        <v>0</v>
      </c>
      <c r="R228" s="189" t="s">
        <v>1039</v>
      </c>
      <c r="S228" s="189" t="s">
        <v>216</v>
      </c>
      <c r="T228" s="190" t="s">
        <v>245</v>
      </c>
      <c r="U228" s="159">
        <v>3.5630000000000002</v>
      </c>
      <c r="V228" s="159">
        <f>ROUND(E228*U228,2)</f>
        <v>21.79</v>
      </c>
      <c r="W228" s="159"/>
      <c r="X228" s="159" t="s">
        <v>708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709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x14ac:dyDescent="0.25">
      <c r="A229" s="162" t="s">
        <v>211</v>
      </c>
      <c r="B229" s="163" t="s">
        <v>143</v>
      </c>
      <c r="C229" s="177" t="s">
        <v>144</v>
      </c>
      <c r="D229" s="164"/>
      <c r="E229" s="165"/>
      <c r="F229" s="166"/>
      <c r="G229" s="166">
        <f>SUMIF(AG230:AG297,"&lt;&gt;NOR",G230:G297)</f>
        <v>0</v>
      </c>
      <c r="H229" s="166"/>
      <c r="I229" s="166">
        <f>SUM(I230:I297)</f>
        <v>0</v>
      </c>
      <c r="J229" s="166"/>
      <c r="K229" s="166">
        <f>SUM(K230:K297)</f>
        <v>0</v>
      </c>
      <c r="L229" s="166"/>
      <c r="M229" s="166">
        <f>SUM(M230:M297)</f>
        <v>0</v>
      </c>
      <c r="N229" s="166"/>
      <c r="O229" s="166">
        <f>SUM(O230:O297)</f>
        <v>1.4700000000000004</v>
      </c>
      <c r="P229" s="166"/>
      <c r="Q229" s="166">
        <f>SUM(Q230:Q297)</f>
        <v>0</v>
      </c>
      <c r="R229" s="166"/>
      <c r="S229" s="166"/>
      <c r="T229" s="167"/>
      <c r="U229" s="161"/>
      <c r="V229" s="161">
        <f>SUM(V230:V297)</f>
        <v>173.01999999999995</v>
      </c>
      <c r="W229" s="161"/>
      <c r="X229" s="161"/>
      <c r="AG229" t="s">
        <v>212</v>
      </c>
    </row>
    <row r="230" spans="1:60" outlineLevel="1" x14ac:dyDescent="0.25">
      <c r="A230" s="168">
        <v>149</v>
      </c>
      <c r="B230" s="169" t="s">
        <v>1445</v>
      </c>
      <c r="C230" s="178" t="s">
        <v>1446</v>
      </c>
      <c r="D230" s="170" t="s">
        <v>977</v>
      </c>
      <c r="E230" s="171">
        <v>1</v>
      </c>
      <c r="F230" s="172"/>
      <c r="G230" s="173">
        <f>ROUND(E230*F230,2)</f>
        <v>0</v>
      </c>
      <c r="H230" s="172"/>
      <c r="I230" s="173">
        <f>ROUND(E230*H230,2)</f>
        <v>0</v>
      </c>
      <c r="J230" s="172"/>
      <c r="K230" s="173">
        <f>ROUND(E230*J230,2)</f>
        <v>0</v>
      </c>
      <c r="L230" s="173">
        <v>21</v>
      </c>
      <c r="M230" s="173">
        <f>G230*(1+L230/100)</f>
        <v>0</v>
      </c>
      <c r="N230" s="173">
        <v>6.8300000000000001E-3</v>
      </c>
      <c r="O230" s="173">
        <f>ROUND(E230*N230,2)</f>
        <v>0.01</v>
      </c>
      <c r="P230" s="173">
        <v>0</v>
      </c>
      <c r="Q230" s="173">
        <f>ROUND(E230*P230,2)</f>
        <v>0</v>
      </c>
      <c r="R230" s="173" t="s">
        <v>1039</v>
      </c>
      <c r="S230" s="173" t="s">
        <v>216</v>
      </c>
      <c r="T230" s="174" t="s">
        <v>245</v>
      </c>
      <c r="U230" s="159">
        <v>1.29</v>
      </c>
      <c r="V230" s="159">
        <f>ROUND(E230*U230,2)</f>
        <v>1.29</v>
      </c>
      <c r="W230" s="159"/>
      <c r="X230" s="159" t="s">
        <v>246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247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5">
      <c r="A231" s="156"/>
      <c r="B231" s="157"/>
      <c r="C231" s="191" t="s">
        <v>1157</v>
      </c>
      <c r="D231" s="182"/>
      <c r="E231" s="183">
        <v>1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49"/>
      <c r="Z231" s="149"/>
      <c r="AA231" s="149"/>
      <c r="AB231" s="149"/>
      <c r="AC231" s="149"/>
      <c r="AD231" s="149"/>
      <c r="AE231" s="149"/>
      <c r="AF231" s="149"/>
      <c r="AG231" s="149" t="s">
        <v>251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5">
      <c r="A232" s="184">
        <v>150</v>
      </c>
      <c r="B232" s="185" t="s">
        <v>1447</v>
      </c>
      <c r="C232" s="192" t="s">
        <v>1448</v>
      </c>
      <c r="D232" s="186" t="s">
        <v>977</v>
      </c>
      <c r="E232" s="187">
        <v>1</v>
      </c>
      <c r="F232" s="188"/>
      <c r="G232" s="189">
        <f t="shared" ref="G232:G243" si="49">ROUND(E232*F232,2)</f>
        <v>0</v>
      </c>
      <c r="H232" s="188"/>
      <c r="I232" s="189">
        <f t="shared" ref="I232:I243" si="50">ROUND(E232*H232,2)</f>
        <v>0</v>
      </c>
      <c r="J232" s="188"/>
      <c r="K232" s="189">
        <f t="shared" ref="K232:K243" si="51">ROUND(E232*J232,2)</f>
        <v>0</v>
      </c>
      <c r="L232" s="189">
        <v>21</v>
      </c>
      <c r="M232" s="189">
        <f t="shared" ref="M232:M243" si="52">G232*(1+L232/100)</f>
        <v>0</v>
      </c>
      <c r="N232" s="189">
        <v>3.7499999999999999E-3</v>
      </c>
      <c r="O232" s="189">
        <f t="shared" ref="O232:O243" si="53">ROUND(E232*N232,2)</f>
        <v>0</v>
      </c>
      <c r="P232" s="189">
        <v>0</v>
      </c>
      <c r="Q232" s="189">
        <f t="shared" ref="Q232:Q243" si="54">ROUND(E232*P232,2)</f>
        <v>0</v>
      </c>
      <c r="R232" s="189" t="s">
        <v>1039</v>
      </c>
      <c r="S232" s="189" t="s">
        <v>216</v>
      </c>
      <c r="T232" s="190" t="s">
        <v>245</v>
      </c>
      <c r="U232" s="159">
        <v>0.97799999999999998</v>
      </c>
      <c r="V232" s="159">
        <f t="shared" ref="V232:V243" si="55">ROUND(E232*U232,2)</f>
        <v>0.98</v>
      </c>
      <c r="W232" s="159"/>
      <c r="X232" s="159" t="s">
        <v>246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247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5">
      <c r="A233" s="184">
        <v>151</v>
      </c>
      <c r="B233" s="185" t="s">
        <v>1449</v>
      </c>
      <c r="C233" s="192" t="s">
        <v>1450</v>
      </c>
      <c r="D233" s="186" t="s">
        <v>336</v>
      </c>
      <c r="E233" s="187">
        <v>1</v>
      </c>
      <c r="F233" s="188"/>
      <c r="G233" s="189">
        <f t="shared" si="49"/>
        <v>0</v>
      </c>
      <c r="H233" s="188"/>
      <c r="I233" s="189">
        <f t="shared" si="50"/>
        <v>0</v>
      </c>
      <c r="J233" s="188"/>
      <c r="K233" s="189">
        <f t="shared" si="51"/>
        <v>0</v>
      </c>
      <c r="L233" s="189">
        <v>21</v>
      </c>
      <c r="M233" s="189">
        <f t="shared" si="52"/>
        <v>0</v>
      </c>
      <c r="N233" s="189">
        <v>1.2999999999999999E-2</v>
      </c>
      <c r="O233" s="189">
        <f t="shared" si="53"/>
        <v>0.01</v>
      </c>
      <c r="P233" s="189">
        <v>0</v>
      </c>
      <c r="Q233" s="189">
        <f t="shared" si="54"/>
        <v>0</v>
      </c>
      <c r="R233" s="189"/>
      <c r="S233" s="189" t="s">
        <v>820</v>
      </c>
      <c r="T233" s="190" t="s">
        <v>217</v>
      </c>
      <c r="U233" s="159">
        <v>0</v>
      </c>
      <c r="V233" s="159">
        <f t="shared" si="55"/>
        <v>0</v>
      </c>
      <c r="W233" s="159"/>
      <c r="X233" s="159" t="s">
        <v>274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275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5">
      <c r="A234" s="184">
        <v>152</v>
      </c>
      <c r="B234" s="185" t="s">
        <v>1451</v>
      </c>
      <c r="C234" s="192" t="s">
        <v>1452</v>
      </c>
      <c r="D234" s="186" t="s">
        <v>977</v>
      </c>
      <c r="E234" s="187">
        <v>1</v>
      </c>
      <c r="F234" s="188"/>
      <c r="G234" s="189">
        <f t="shared" si="49"/>
        <v>0</v>
      </c>
      <c r="H234" s="188"/>
      <c r="I234" s="189">
        <f t="shared" si="50"/>
        <v>0</v>
      </c>
      <c r="J234" s="188"/>
      <c r="K234" s="189">
        <f t="shared" si="51"/>
        <v>0</v>
      </c>
      <c r="L234" s="189">
        <v>21</v>
      </c>
      <c r="M234" s="189">
        <f t="shared" si="52"/>
        <v>0</v>
      </c>
      <c r="N234" s="189">
        <v>4.0299999999999997E-3</v>
      </c>
      <c r="O234" s="189">
        <f t="shared" si="53"/>
        <v>0</v>
      </c>
      <c r="P234" s="189">
        <v>0</v>
      </c>
      <c r="Q234" s="189">
        <f t="shared" si="54"/>
        <v>0</v>
      </c>
      <c r="R234" s="189" t="s">
        <v>1039</v>
      </c>
      <c r="S234" s="189" t="s">
        <v>216</v>
      </c>
      <c r="T234" s="190" t="s">
        <v>245</v>
      </c>
      <c r="U234" s="159">
        <v>1.1020000000000001</v>
      </c>
      <c r="V234" s="159">
        <f t="shared" si="55"/>
        <v>1.1000000000000001</v>
      </c>
      <c r="W234" s="159"/>
      <c r="X234" s="159" t="s">
        <v>246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247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5">
      <c r="A235" s="184">
        <v>153</v>
      </c>
      <c r="B235" s="185" t="s">
        <v>1453</v>
      </c>
      <c r="C235" s="192" t="s">
        <v>1454</v>
      </c>
      <c r="D235" s="186" t="s">
        <v>336</v>
      </c>
      <c r="E235" s="187">
        <v>1</v>
      </c>
      <c r="F235" s="188"/>
      <c r="G235" s="189">
        <f t="shared" si="49"/>
        <v>0</v>
      </c>
      <c r="H235" s="188"/>
      <c r="I235" s="189">
        <f t="shared" si="50"/>
        <v>0</v>
      </c>
      <c r="J235" s="188"/>
      <c r="K235" s="189">
        <f t="shared" si="51"/>
        <v>0</v>
      </c>
      <c r="L235" s="189">
        <v>21</v>
      </c>
      <c r="M235" s="189">
        <f t="shared" si="52"/>
        <v>0</v>
      </c>
      <c r="N235" s="189">
        <v>2.5000000000000001E-2</v>
      </c>
      <c r="O235" s="189">
        <f t="shared" si="53"/>
        <v>0.03</v>
      </c>
      <c r="P235" s="189">
        <v>0</v>
      </c>
      <c r="Q235" s="189">
        <f t="shared" si="54"/>
        <v>0</v>
      </c>
      <c r="R235" s="189"/>
      <c r="S235" s="189" t="s">
        <v>820</v>
      </c>
      <c r="T235" s="190" t="s">
        <v>217</v>
      </c>
      <c r="U235" s="159">
        <v>0</v>
      </c>
      <c r="V235" s="159">
        <f t="shared" si="55"/>
        <v>0</v>
      </c>
      <c r="W235" s="159"/>
      <c r="X235" s="159" t="s">
        <v>274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275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5">
      <c r="A236" s="184">
        <v>154</v>
      </c>
      <c r="B236" s="185" t="s">
        <v>1455</v>
      </c>
      <c r="C236" s="192" t="s">
        <v>1456</v>
      </c>
      <c r="D236" s="186" t="s">
        <v>977</v>
      </c>
      <c r="E236" s="187">
        <v>2</v>
      </c>
      <c r="F236" s="188"/>
      <c r="G236" s="189">
        <f t="shared" si="49"/>
        <v>0</v>
      </c>
      <c r="H236" s="188"/>
      <c r="I236" s="189">
        <f t="shared" si="50"/>
        <v>0</v>
      </c>
      <c r="J236" s="188"/>
      <c r="K236" s="189">
        <f t="shared" si="51"/>
        <v>0</v>
      </c>
      <c r="L236" s="189">
        <v>21</v>
      </c>
      <c r="M236" s="189">
        <f t="shared" si="52"/>
        <v>0</v>
      </c>
      <c r="N236" s="189">
        <v>7.7200000000000003E-3</v>
      </c>
      <c r="O236" s="189">
        <f t="shared" si="53"/>
        <v>0.02</v>
      </c>
      <c r="P236" s="189">
        <v>0</v>
      </c>
      <c r="Q236" s="189">
        <f t="shared" si="54"/>
        <v>0</v>
      </c>
      <c r="R236" s="189" t="s">
        <v>1039</v>
      </c>
      <c r="S236" s="189" t="s">
        <v>216</v>
      </c>
      <c r="T236" s="190" t="s">
        <v>245</v>
      </c>
      <c r="U236" s="159">
        <v>2.4649999999999999</v>
      </c>
      <c r="V236" s="159">
        <f t="shared" si="55"/>
        <v>4.93</v>
      </c>
      <c r="W236" s="159"/>
      <c r="X236" s="159" t="s">
        <v>246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247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5">
      <c r="A237" s="184">
        <v>155</v>
      </c>
      <c r="B237" s="185" t="s">
        <v>1457</v>
      </c>
      <c r="C237" s="192" t="s">
        <v>1458</v>
      </c>
      <c r="D237" s="186" t="s">
        <v>336</v>
      </c>
      <c r="E237" s="187">
        <v>2</v>
      </c>
      <c r="F237" s="188"/>
      <c r="G237" s="189">
        <f t="shared" si="49"/>
        <v>0</v>
      </c>
      <c r="H237" s="188"/>
      <c r="I237" s="189">
        <f t="shared" si="50"/>
        <v>0</v>
      </c>
      <c r="J237" s="188"/>
      <c r="K237" s="189">
        <f t="shared" si="51"/>
        <v>0</v>
      </c>
      <c r="L237" s="189">
        <v>21</v>
      </c>
      <c r="M237" s="189">
        <f t="shared" si="52"/>
        <v>0</v>
      </c>
      <c r="N237" s="189">
        <v>5.7000000000000002E-2</v>
      </c>
      <c r="O237" s="189">
        <f t="shared" si="53"/>
        <v>0.11</v>
      </c>
      <c r="P237" s="189">
        <v>0</v>
      </c>
      <c r="Q237" s="189">
        <f t="shared" si="54"/>
        <v>0</v>
      </c>
      <c r="R237" s="189"/>
      <c r="S237" s="189" t="s">
        <v>820</v>
      </c>
      <c r="T237" s="190" t="s">
        <v>217</v>
      </c>
      <c r="U237" s="159">
        <v>0</v>
      </c>
      <c r="V237" s="159">
        <f t="shared" si="55"/>
        <v>0</v>
      </c>
      <c r="W237" s="159"/>
      <c r="X237" s="159" t="s">
        <v>274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275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5">
      <c r="A238" s="184">
        <v>156</v>
      </c>
      <c r="B238" s="185" t="s">
        <v>1459</v>
      </c>
      <c r="C238" s="192" t="s">
        <v>1460</v>
      </c>
      <c r="D238" s="186" t="s">
        <v>977</v>
      </c>
      <c r="E238" s="187">
        <v>3</v>
      </c>
      <c r="F238" s="188"/>
      <c r="G238" s="189">
        <f t="shared" si="49"/>
        <v>0</v>
      </c>
      <c r="H238" s="188"/>
      <c r="I238" s="189">
        <f t="shared" si="50"/>
        <v>0</v>
      </c>
      <c r="J238" s="188"/>
      <c r="K238" s="189">
        <f t="shared" si="51"/>
        <v>0</v>
      </c>
      <c r="L238" s="189">
        <v>21</v>
      </c>
      <c r="M238" s="189">
        <f t="shared" si="52"/>
        <v>0</v>
      </c>
      <c r="N238" s="189">
        <v>6.5100000000000002E-3</v>
      </c>
      <c r="O238" s="189">
        <f t="shared" si="53"/>
        <v>0.02</v>
      </c>
      <c r="P238" s="189">
        <v>0</v>
      </c>
      <c r="Q238" s="189">
        <f t="shared" si="54"/>
        <v>0</v>
      </c>
      <c r="R238" s="189" t="s">
        <v>1039</v>
      </c>
      <c r="S238" s="189" t="s">
        <v>216</v>
      </c>
      <c r="T238" s="190" t="s">
        <v>245</v>
      </c>
      <c r="U238" s="159">
        <v>1.31</v>
      </c>
      <c r="V238" s="159">
        <f t="shared" si="55"/>
        <v>3.93</v>
      </c>
      <c r="W238" s="159"/>
      <c r="X238" s="159" t="s">
        <v>246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247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5">
      <c r="A239" s="184">
        <v>157</v>
      </c>
      <c r="B239" s="185" t="s">
        <v>1461</v>
      </c>
      <c r="C239" s="192" t="s">
        <v>1462</v>
      </c>
      <c r="D239" s="186" t="s">
        <v>336</v>
      </c>
      <c r="E239" s="187">
        <v>1</v>
      </c>
      <c r="F239" s="188"/>
      <c r="G239" s="189">
        <f t="shared" si="49"/>
        <v>0</v>
      </c>
      <c r="H239" s="188"/>
      <c r="I239" s="189">
        <f t="shared" si="50"/>
        <v>0</v>
      </c>
      <c r="J239" s="188"/>
      <c r="K239" s="189">
        <f t="shared" si="51"/>
        <v>0</v>
      </c>
      <c r="L239" s="189">
        <v>21</v>
      </c>
      <c r="M239" s="189">
        <f t="shared" si="52"/>
        <v>0</v>
      </c>
      <c r="N239" s="189">
        <v>2.5000000000000001E-3</v>
      </c>
      <c r="O239" s="189">
        <f t="shared" si="53"/>
        <v>0</v>
      </c>
      <c r="P239" s="189">
        <v>0</v>
      </c>
      <c r="Q239" s="189">
        <f t="shared" si="54"/>
        <v>0</v>
      </c>
      <c r="R239" s="189"/>
      <c r="S239" s="189" t="s">
        <v>820</v>
      </c>
      <c r="T239" s="190" t="s">
        <v>217</v>
      </c>
      <c r="U239" s="159">
        <v>0</v>
      </c>
      <c r="V239" s="159">
        <f t="shared" si="55"/>
        <v>0</v>
      </c>
      <c r="W239" s="159"/>
      <c r="X239" s="159" t="s">
        <v>274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275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5">
      <c r="A240" s="184">
        <v>158</v>
      </c>
      <c r="B240" s="185" t="s">
        <v>1463</v>
      </c>
      <c r="C240" s="192" t="s">
        <v>1464</v>
      </c>
      <c r="D240" s="186" t="s">
        <v>336</v>
      </c>
      <c r="E240" s="187">
        <v>2</v>
      </c>
      <c r="F240" s="188"/>
      <c r="G240" s="189">
        <f t="shared" si="49"/>
        <v>0</v>
      </c>
      <c r="H240" s="188"/>
      <c r="I240" s="189">
        <f t="shared" si="50"/>
        <v>0</v>
      </c>
      <c r="J240" s="188"/>
      <c r="K240" s="189">
        <f t="shared" si="51"/>
        <v>0</v>
      </c>
      <c r="L240" s="189">
        <v>21</v>
      </c>
      <c r="M240" s="189">
        <f t="shared" si="52"/>
        <v>0</v>
      </c>
      <c r="N240" s="189">
        <v>3.0999999999999999E-3</v>
      </c>
      <c r="O240" s="189">
        <f t="shared" si="53"/>
        <v>0.01</v>
      </c>
      <c r="P240" s="189">
        <v>0</v>
      </c>
      <c r="Q240" s="189">
        <f t="shared" si="54"/>
        <v>0</v>
      </c>
      <c r="R240" s="189"/>
      <c r="S240" s="189" t="s">
        <v>820</v>
      </c>
      <c r="T240" s="190" t="s">
        <v>217</v>
      </c>
      <c r="U240" s="159">
        <v>0</v>
      </c>
      <c r="V240" s="159">
        <f t="shared" si="55"/>
        <v>0</v>
      </c>
      <c r="W240" s="159"/>
      <c r="X240" s="159" t="s">
        <v>274</v>
      </c>
      <c r="Y240" s="149"/>
      <c r="Z240" s="149"/>
      <c r="AA240" s="149"/>
      <c r="AB240" s="149"/>
      <c r="AC240" s="149"/>
      <c r="AD240" s="149"/>
      <c r="AE240" s="149"/>
      <c r="AF240" s="149"/>
      <c r="AG240" s="149" t="s">
        <v>275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5">
      <c r="A241" s="184">
        <v>159</v>
      </c>
      <c r="B241" s="185" t="s">
        <v>1465</v>
      </c>
      <c r="C241" s="192" t="s">
        <v>1466</v>
      </c>
      <c r="D241" s="186" t="s">
        <v>977</v>
      </c>
      <c r="E241" s="187">
        <v>2</v>
      </c>
      <c r="F241" s="188"/>
      <c r="G241" s="189">
        <f t="shared" si="49"/>
        <v>0</v>
      </c>
      <c r="H241" s="188"/>
      <c r="I241" s="189">
        <f t="shared" si="50"/>
        <v>0</v>
      </c>
      <c r="J241" s="188"/>
      <c r="K241" s="189">
        <f t="shared" si="51"/>
        <v>0</v>
      </c>
      <c r="L241" s="189">
        <v>21</v>
      </c>
      <c r="M241" s="189">
        <f t="shared" si="52"/>
        <v>0</v>
      </c>
      <c r="N241" s="189">
        <v>1.583E-2</v>
      </c>
      <c r="O241" s="189">
        <f t="shared" si="53"/>
        <v>0.03</v>
      </c>
      <c r="P241" s="189">
        <v>0</v>
      </c>
      <c r="Q241" s="189">
        <f t="shared" si="54"/>
        <v>0</v>
      </c>
      <c r="R241" s="189" t="s">
        <v>1039</v>
      </c>
      <c r="S241" s="189" t="s">
        <v>216</v>
      </c>
      <c r="T241" s="190" t="s">
        <v>245</v>
      </c>
      <c r="U241" s="159">
        <v>3.36</v>
      </c>
      <c r="V241" s="159">
        <f t="shared" si="55"/>
        <v>6.72</v>
      </c>
      <c r="W241" s="159"/>
      <c r="X241" s="159" t="s">
        <v>246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247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5">
      <c r="A242" s="184">
        <v>160</v>
      </c>
      <c r="B242" s="185" t="s">
        <v>1467</v>
      </c>
      <c r="C242" s="192" t="s">
        <v>1468</v>
      </c>
      <c r="D242" s="186" t="s">
        <v>336</v>
      </c>
      <c r="E242" s="187">
        <v>2</v>
      </c>
      <c r="F242" s="188"/>
      <c r="G242" s="189">
        <f t="shared" si="49"/>
        <v>0</v>
      </c>
      <c r="H242" s="188"/>
      <c r="I242" s="189">
        <f t="shared" si="50"/>
        <v>0</v>
      </c>
      <c r="J242" s="188"/>
      <c r="K242" s="189">
        <f t="shared" si="51"/>
        <v>0</v>
      </c>
      <c r="L242" s="189">
        <v>21</v>
      </c>
      <c r="M242" s="189">
        <f t="shared" si="52"/>
        <v>0</v>
      </c>
      <c r="N242" s="189">
        <v>2.1000000000000001E-2</v>
      </c>
      <c r="O242" s="189">
        <f t="shared" si="53"/>
        <v>0.04</v>
      </c>
      <c r="P242" s="189">
        <v>0</v>
      </c>
      <c r="Q242" s="189">
        <f t="shared" si="54"/>
        <v>0</v>
      </c>
      <c r="R242" s="189"/>
      <c r="S242" s="189" t="s">
        <v>820</v>
      </c>
      <c r="T242" s="190" t="s">
        <v>217</v>
      </c>
      <c r="U242" s="159">
        <v>0</v>
      </c>
      <c r="V242" s="159">
        <f t="shared" si="55"/>
        <v>0</v>
      </c>
      <c r="W242" s="159"/>
      <c r="X242" s="159" t="s">
        <v>274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275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5">
      <c r="A243" s="168">
        <v>161</v>
      </c>
      <c r="B243" s="169" t="s">
        <v>1469</v>
      </c>
      <c r="C243" s="178" t="s">
        <v>1470</v>
      </c>
      <c r="D243" s="170" t="s">
        <v>977</v>
      </c>
      <c r="E243" s="171">
        <v>1</v>
      </c>
      <c r="F243" s="172"/>
      <c r="G243" s="173">
        <f t="shared" si="49"/>
        <v>0</v>
      </c>
      <c r="H243" s="172"/>
      <c r="I243" s="173">
        <f t="shared" si="50"/>
        <v>0</v>
      </c>
      <c r="J243" s="172"/>
      <c r="K243" s="173">
        <f t="shared" si="51"/>
        <v>0</v>
      </c>
      <c r="L243" s="173">
        <v>21</v>
      </c>
      <c r="M243" s="173">
        <f t="shared" si="52"/>
        <v>0</v>
      </c>
      <c r="N243" s="173">
        <v>1.2930000000000001E-2</v>
      </c>
      <c r="O243" s="173">
        <f t="shared" si="53"/>
        <v>0.01</v>
      </c>
      <c r="P243" s="173">
        <v>0</v>
      </c>
      <c r="Q243" s="173">
        <f t="shared" si="54"/>
        <v>0</v>
      </c>
      <c r="R243" s="173" t="s">
        <v>1039</v>
      </c>
      <c r="S243" s="173" t="s">
        <v>216</v>
      </c>
      <c r="T243" s="174" t="s">
        <v>245</v>
      </c>
      <c r="U243" s="159">
        <v>0.71799999999999997</v>
      </c>
      <c r="V243" s="159">
        <f t="shared" si="55"/>
        <v>0.72</v>
      </c>
      <c r="W243" s="159"/>
      <c r="X243" s="159" t="s">
        <v>246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247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5">
      <c r="A244" s="156"/>
      <c r="B244" s="157"/>
      <c r="C244" s="264" t="s">
        <v>1471</v>
      </c>
      <c r="D244" s="265"/>
      <c r="E244" s="265"/>
      <c r="F244" s="265"/>
      <c r="G244" s="265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249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5">
      <c r="A245" s="156"/>
      <c r="B245" s="157"/>
      <c r="C245" s="191" t="s">
        <v>1472</v>
      </c>
      <c r="D245" s="182"/>
      <c r="E245" s="183">
        <v>1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251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5">
      <c r="A246" s="168">
        <v>162</v>
      </c>
      <c r="B246" s="169" t="s">
        <v>1473</v>
      </c>
      <c r="C246" s="178" t="s">
        <v>1474</v>
      </c>
      <c r="D246" s="170" t="s">
        <v>977</v>
      </c>
      <c r="E246" s="171">
        <v>2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21</v>
      </c>
      <c r="M246" s="173">
        <f>G246*(1+L246/100)</f>
        <v>0</v>
      </c>
      <c r="N246" s="173">
        <v>3.431E-2</v>
      </c>
      <c r="O246" s="173">
        <f>ROUND(E246*N246,2)</f>
        <v>7.0000000000000007E-2</v>
      </c>
      <c r="P246" s="173">
        <v>0</v>
      </c>
      <c r="Q246" s="173">
        <f>ROUND(E246*P246,2)</f>
        <v>0</v>
      </c>
      <c r="R246" s="173" t="s">
        <v>1039</v>
      </c>
      <c r="S246" s="173" t="s">
        <v>216</v>
      </c>
      <c r="T246" s="174" t="s">
        <v>245</v>
      </c>
      <c r="U246" s="159">
        <v>1.071</v>
      </c>
      <c r="V246" s="159">
        <f>ROUND(E246*U246,2)</f>
        <v>2.14</v>
      </c>
      <c r="W246" s="159"/>
      <c r="X246" s="159" t="s">
        <v>246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247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5">
      <c r="A247" s="156"/>
      <c r="B247" s="157"/>
      <c r="C247" s="264" t="s">
        <v>1471</v>
      </c>
      <c r="D247" s="265"/>
      <c r="E247" s="265"/>
      <c r="F247" s="265"/>
      <c r="G247" s="265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49"/>
      <c r="Z247" s="149"/>
      <c r="AA247" s="149"/>
      <c r="AB247" s="149"/>
      <c r="AC247" s="149"/>
      <c r="AD247" s="149"/>
      <c r="AE247" s="149"/>
      <c r="AF247" s="149"/>
      <c r="AG247" s="149" t="s">
        <v>249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5">
      <c r="A248" s="156"/>
      <c r="B248" s="157"/>
      <c r="C248" s="191" t="s">
        <v>1475</v>
      </c>
      <c r="D248" s="182"/>
      <c r="E248" s="183">
        <v>2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251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t="20.399999999999999" outlineLevel="1" x14ac:dyDescent="0.25">
      <c r="A249" s="184">
        <v>163</v>
      </c>
      <c r="B249" s="185" t="s">
        <v>1476</v>
      </c>
      <c r="C249" s="192" t="s">
        <v>1477</v>
      </c>
      <c r="D249" s="186" t="s">
        <v>977</v>
      </c>
      <c r="E249" s="187">
        <v>1</v>
      </c>
      <c r="F249" s="188"/>
      <c r="G249" s="189">
        <f t="shared" ref="G249:G287" si="56">ROUND(E249*F249,2)</f>
        <v>0</v>
      </c>
      <c r="H249" s="188"/>
      <c r="I249" s="189">
        <f t="shared" ref="I249:I287" si="57">ROUND(E249*H249,2)</f>
        <v>0</v>
      </c>
      <c r="J249" s="188"/>
      <c r="K249" s="189">
        <f t="shared" ref="K249:K287" si="58">ROUND(E249*J249,2)</f>
        <v>0</v>
      </c>
      <c r="L249" s="189">
        <v>21</v>
      </c>
      <c r="M249" s="189">
        <f t="shared" ref="M249:M287" si="59">G249*(1+L249/100)</f>
        <v>0</v>
      </c>
      <c r="N249" s="189">
        <v>1.1990000000000001E-2</v>
      </c>
      <c r="O249" s="189">
        <f t="shared" ref="O249:O287" si="60">ROUND(E249*N249,2)</f>
        <v>0.01</v>
      </c>
      <c r="P249" s="189">
        <v>0</v>
      </c>
      <c r="Q249" s="189">
        <f t="shared" ref="Q249:Q287" si="61">ROUND(E249*P249,2)</f>
        <v>0</v>
      </c>
      <c r="R249" s="189" t="s">
        <v>1039</v>
      </c>
      <c r="S249" s="189" t="s">
        <v>216</v>
      </c>
      <c r="T249" s="190" t="s">
        <v>245</v>
      </c>
      <c r="U249" s="159">
        <v>0.91500000000000004</v>
      </c>
      <c r="V249" s="159">
        <f t="shared" ref="V249:V287" si="62">ROUND(E249*U249,2)</f>
        <v>0.92</v>
      </c>
      <c r="W249" s="159"/>
      <c r="X249" s="159" t="s">
        <v>246</v>
      </c>
      <c r="Y249" s="149"/>
      <c r="Z249" s="149"/>
      <c r="AA249" s="149"/>
      <c r="AB249" s="149"/>
      <c r="AC249" s="149"/>
      <c r="AD249" s="149"/>
      <c r="AE249" s="149"/>
      <c r="AF249" s="149"/>
      <c r="AG249" s="149" t="s">
        <v>1135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ht="20.399999999999999" outlineLevel="1" x14ac:dyDescent="0.25">
      <c r="A250" s="184">
        <v>164</v>
      </c>
      <c r="B250" s="185" t="s">
        <v>1478</v>
      </c>
      <c r="C250" s="192" t="s">
        <v>1479</v>
      </c>
      <c r="D250" s="186" t="s">
        <v>977</v>
      </c>
      <c r="E250" s="187">
        <v>1</v>
      </c>
      <c r="F250" s="188"/>
      <c r="G250" s="189">
        <f t="shared" si="56"/>
        <v>0</v>
      </c>
      <c r="H250" s="188"/>
      <c r="I250" s="189">
        <f t="shared" si="57"/>
        <v>0</v>
      </c>
      <c r="J250" s="188"/>
      <c r="K250" s="189">
        <f t="shared" si="58"/>
        <v>0</v>
      </c>
      <c r="L250" s="189">
        <v>21</v>
      </c>
      <c r="M250" s="189">
        <f t="shared" si="59"/>
        <v>0</v>
      </c>
      <c r="N250" s="189">
        <v>1.549E-2</v>
      </c>
      <c r="O250" s="189">
        <f t="shared" si="60"/>
        <v>0.02</v>
      </c>
      <c r="P250" s="189">
        <v>0</v>
      </c>
      <c r="Q250" s="189">
        <f t="shared" si="61"/>
        <v>0</v>
      </c>
      <c r="R250" s="189" t="s">
        <v>1039</v>
      </c>
      <c r="S250" s="189" t="s">
        <v>216</v>
      </c>
      <c r="T250" s="190" t="s">
        <v>245</v>
      </c>
      <c r="U250" s="159">
        <v>1.03</v>
      </c>
      <c r="V250" s="159">
        <f t="shared" si="62"/>
        <v>1.03</v>
      </c>
      <c r="W250" s="159"/>
      <c r="X250" s="159" t="s">
        <v>246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1135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ht="20.399999999999999" outlineLevel="1" x14ac:dyDescent="0.25">
      <c r="A251" s="184">
        <v>165</v>
      </c>
      <c r="B251" s="185" t="s">
        <v>1480</v>
      </c>
      <c r="C251" s="192" t="s">
        <v>1481</v>
      </c>
      <c r="D251" s="186" t="s">
        <v>977</v>
      </c>
      <c r="E251" s="187">
        <v>1</v>
      </c>
      <c r="F251" s="188"/>
      <c r="G251" s="189">
        <f t="shared" si="56"/>
        <v>0</v>
      </c>
      <c r="H251" s="188"/>
      <c r="I251" s="189">
        <f t="shared" si="57"/>
        <v>0</v>
      </c>
      <c r="J251" s="188"/>
      <c r="K251" s="189">
        <f t="shared" si="58"/>
        <v>0</v>
      </c>
      <c r="L251" s="189">
        <v>21</v>
      </c>
      <c r="M251" s="189">
        <f t="shared" si="59"/>
        <v>0</v>
      </c>
      <c r="N251" s="189">
        <v>2.2710000000000001E-2</v>
      </c>
      <c r="O251" s="189">
        <f t="shared" si="60"/>
        <v>0.02</v>
      </c>
      <c r="P251" s="189">
        <v>0</v>
      </c>
      <c r="Q251" s="189">
        <f t="shared" si="61"/>
        <v>0</v>
      </c>
      <c r="R251" s="189" t="s">
        <v>1039</v>
      </c>
      <c r="S251" s="189" t="s">
        <v>216</v>
      </c>
      <c r="T251" s="190" t="s">
        <v>245</v>
      </c>
      <c r="U251" s="159">
        <v>1.2170000000000001</v>
      </c>
      <c r="V251" s="159">
        <f t="shared" si="62"/>
        <v>1.22</v>
      </c>
      <c r="W251" s="159"/>
      <c r="X251" s="159" t="s">
        <v>246</v>
      </c>
      <c r="Y251" s="149"/>
      <c r="Z251" s="149"/>
      <c r="AA251" s="149"/>
      <c r="AB251" s="149"/>
      <c r="AC251" s="149"/>
      <c r="AD251" s="149"/>
      <c r="AE251" s="149"/>
      <c r="AF251" s="149"/>
      <c r="AG251" s="149" t="s">
        <v>247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ht="20.399999999999999" outlineLevel="1" x14ac:dyDescent="0.25">
      <c r="A252" s="184">
        <v>166</v>
      </c>
      <c r="B252" s="185" t="s">
        <v>1482</v>
      </c>
      <c r="C252" s="192" t="s">
        <v>1483</v>
      </c>
      <c r="D252" s="186" t="s">
        <v>977</v>
      </c>
      <c r="E252" s="187">
        <v>5</v>
      </c>
      <c r="F252" s="188"/>
      <c r="G252" s="189">
        <f t="shared" si="56"/>
        <v>0</v>
      </c>
      <c r="H252" s="188"/>
      <c r="I252" s="189">
        <f t="shared" si="57"/>
        <v>0</v>
      </c>
      <c r="J252" s="188"/>
      <c r="K252" s="189">
        <f t="shared" si="58"/>
        <v>0</v>
      </c>
      <c r="L252" s="189">
        <v>21</v>
      </c>
      <c r="M252" s="189">
        <f t="shared" si="59"/>
        <v>0</v>
      </c>
      <c r="N252" s="189">
        <v>5.3879999999999997E-2</v>
      </c>
      <c r="O252" s="189">
        <f t="shared" si="60"/>
        <v>0.27</v>
      </c>
      <c r="P252" s="189">
        <v>0</v>
      </c>
      <c r="Q252" s="189">
        <f t="shared" si="61"/>
        <v>0</v>
      </c>
      <c r="R252" s="189" t="s">
        <v>1039</v>
      </c>
      <c r="S252" s="189" t="s">
        <v>216</v>
      </c>
      <c r="T252" s="190" t="s">
        <v>245</v>
      </c>
      <c r="U252" s="159">
        <v>2.9009999999999998</v>
      </c>
      <c r="V252" s="159">
        <f t="shared" si="62"/>
        <v>14.51</v>
      </c>
      <c r="W252" s="159"/>
      <c r="X252" s="159" t="s">
        <v>246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247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5">
      <c r="A253" s="184">
        <v>167</v>
      </c>
      <c r="B253" s="185" t="s">
        <v>1484</v>
      </c>
      <c r="C253" s="192" t="s">
        <v>1485</v>
      </c>
      <c r="D253" s="186" t="s">
        <v>977</v>
      </c>
      <c r="E253" s="187">
        <v>3</v>
      </c>
      <c r="F253" s="188"/>
      <c r="G253" s="189">
        <f t="shared" si="56"/>
        <v>0</v>
      </c>
      <c r="H253" s="188"/>
      <c r="I253" s="189">
        <f t="shared" si="57"/>
        <v>0</v>
      </c>
      <c r="J253" s="188"/>
      <c r="K253" s="189">
        <f t="shared" si="58"/>
        <v>0</v>
      </c>
      <c r="L253" s="189">
        <v>21</v>
      </c>
      <c r="M253" s="189">
        <f t="shared" si="59"/>
        <v>0</v>
      </c>
      <c r="N253" s="189">
        <v>2.64E-3</v>
      </c>
      <c r="O253" s="189">
        <f t="shared" si="60"/>
        <v>0.01</v>
      </c>
      <c r="P253" s="189">
        <v>0</v>
      </c>
      <c r="Q253" s="189">
        <f t="shared" si="61"/>
        <v>0</v>
      </c>
      <c r="R253" s="189" t="s">
        <v>1039</v>
      </c>
      <c r="S253" s="189" t="s">
        <v>216</v>
      </c>
      <c r="T253" s="190" t="s">
        <v>245</v>
      </c>
      <c r="U253" s="159">
        <v>0.46800000000000003</v>
      </c>
      <c r="V253" s="159">
        <f t="shared" si="62"/>
        <v>1.4</v>
      </c>
      <c r="W253" s="159"/>
      <c r="X253" s="159" t="s">
        <v>246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1135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5">
      <c r="A254" s="184">
        <v>168</v>
      </c>
      <c r="B254" s="185" t="s">
        <v>1486</v>
      </c>
      <c r="C254" s="192" t="s">
        <v>1487</v>
      </c>
      <c r="D254" s="186" t="s">
        <v>977</v>
      </c>
      <c r="E254" s="187">
        <v>12</v>
      </c>
      <c r="F254" s="188"/>
      <c r="G254" s="189">
        <f t="shared" si="56"/>
        <v>0</v>
      </c>
      <c r="H254" s="188"/>
      <c r="I254" s="189">
        <f t="shared" si="57"/>
        <v>0</v>
      </c>
      <c r="J254" s="188"/>
      <c r="K254" s="189">
        <f t="shared" si="58"/>
        <v>0</v>
      </c>
      <c r="L254" s="189">
        <v>21</v>
      </c>
      <c r="M254" s="189">
        <f t="shared" si="59"/>
        <v>0</v>
      </c>
      <c r="N254" s="189">
        <v>3.4199999999999999E-3</v>
      </c>
      <c r="O254" s="189">
        <f t="shared" si="60"/>
        <v>0.04</v>
      </c>
      <c r="P254" s="189">
        <v>0</v>
      </c>
      <c r="Q254" s="189">
        <f t="shared" si="61"/>
        <v>0</v>
      </c>
      <c r="R254" s="189" t="s">
        <v>1039</v>
      </c>
      <c r="S254" s="189" t="s">
        <v>216</v>
      </c>
      <c r="T254" s="190" t="s">
        <v>245</v>
      </c>
      <c r="U254" s="159">
        <v>0.59299999999999997</v>
      </c>
      <c r="V254" s="159">
        <f t="shared" si="62"/>
        <v>7.12</v>
      </c>
      <c r="W254" s="159"/>
      <c r="X254" s="159" t="s">
        <v>246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1135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5">
      <c r="A255" s="184">
        <v>169</v>
      </c>
      <c r="B255" s="185" t="s">
        <v>1488</v>
      </c>
      <c r="C255" s="192" t="s">
        <v>1489</v>
      </c>
      <c r="D255" s="186" t="s">
        <v>977</v>
      </c>
      <c r="E255" s="187">
        <v>6</v>
      </c>
      <c r="F255" s="188"/>
      <c r="G255" s="189">
        <f t="shared" si="56"/>
        <v>0</v>
      </c>
      <c r="H255" s="188"/>
      <c r="I255" s="189">
        <f t="shared" si="57"/>
        <v>0</v>
      </c>
      <c r="J255" s="188"/>
      <c r="K255" s="189">
        <f t="shared" si="58"/>
        <v>0</v>
      </c>
      <c r="L255" s="189">
        <v>21</v>
      </c>
      <c r="M255" s="189">
        <f t="shared" si="59"/>
        <v>0</v>
      </c>
      <c r="N255" s="189">
        <v>3.7000000000000002E-3</v>
      </c>
      <c r="O255" s="189">
        <f t="shared" si="60"/>
        <v>0.02</v>
      </c>
      <c r="P255" s="189">
        <v>0</v>
      </c>
      <c r="Q255" s="189">
        <f t="shared" si="61"/>
        <v>0</v>
      </c>
      <c r="R255" s="189" t="s">
        <v>1039</v>
      </c>
      <c r="S255" s="189" t="s">
        <v>216</v>
      </c>
      <c r="T255" s="190" t="s">
        <v>245</v>
      </c>
      <c r="U255" s="159">
        <v>0.66600000000000004</v>
      </c>
      <c r="V255" s="159">
        <f t="shared" si="62"/>
        <v>4</v>
      </c>
      <c r="W255" s="159"/>
      <c r="X255" s="159" t="s">
        <v>246</v>
      </c>
      <c r="Y255" s="149"/>
      <c r="Z255" s="149"/>
      <c r="AA255" s="149"/>
      <c r="AB255" s="149"/>
      <c r="AC255" s="149"/>
      <c r="AD255" s="149"/>
      <c r="AE255" s="149"/>
      <c r="AF255" s="149"/>
      <c r="AG255" s="149" t="s">
        <v>1135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5">
      <c r="A256" s="184">
        <v>170</v>
      </c>
      <c r="B256" s="185" t="s">
        <v>1490</v>
      </c>
      <c r="C256" s="192" t="s">
        <v>1491</v>
      </c>
      <c r="D256" s="186" t="s">
        <v>977</v>
      </c>
      <c r="E256" s="187">
        <v>2</v>
      </c>
      <c r="F256" s="188"/>
      <c r="G256" s="189">
        <f t="shared" si="56"/>
        <v>0</v>
      </c>
      <c r="H256" s="188"/>
      <c r="I256" s="189">
        <f t="shared" si="57"/>
        <v>0</v>
      </c>
      <c r="J256" s="188"/>
      <c r="K256" s="189">
        <f t="shared" si="58"/>
        <v>0</v>
      </c>
      <c r="L256" s="189">
        <v>21</v>
      </c>
      <c r="M256" s="189">
        <f t="shared" si="59"/>
        <v>0</v>
      </c>
      <c r="N256" s="189">
        <v>4.5199999999999997E-3</v>
      </c>
      <c r="O256" s="189">
        <f t="shared" si="60"/>
        <v>0.01</v>
      </c>
      <c r="P256" s="189">
        <v>0</v>
      </c>
      <c r="Q256" s="189">
        <f t="shared" si="61"/>
        <v>0</v>
      </c>
      <c r="R256" s="189" t="s">
        <v>1039</v>
      </c>
      <c r="S256" s="189" t="s">
        <v>216</v>
      </c>
      <c r="T256" s="190" t="s">
        <v>245</v>
      </c>
      <c r="U256" s="159">
        <v>0.78</v>
      </c>
      <c r="V256" s="159">
        <f t="shared" si="62"/>
        <v>1.56</v>
      </c>
      <c r="W256" s="159"/>
      <c r="X256" s="159" t="s">
        <v>246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1135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5">
      <c r="A257" s="184">
        <v>171</v>
      </c>
      <c r="B257" s="185" t="s">
        <v>1492</v>
      </c>
      <c r="C257" s="192" t="s">
        <v>1493</v>
      </c>
      <c r="D257" s="186" t="s">
        <v>977</v>
      </c>
      <c r="E257" s="187">
        <v>14</v>
      </c>
      <c r="F257" s="188"/>
      <c r="G257" s="189">
        <f t="shared" si="56"/>
        <v>0</v>
      </c>
      <c r="H257" s="188"/>
      <c r="I257" s="189">
        <f t="shared" si="57"/>
        <v>0</v>
      </c>
      <c r="J257" s="188"/>
      <c r="K257" s="189">
        <f t="shared" si="58"/>
        <v>0</v>
      </c>
      <c r="L257" s="189">
        <v>21</v>
      </c>
      <c r="M257" s="189">
        <f t="shared" si="59"/>
        <v>0</v>
      </c>
      <c r="N257" s="189">
        <v>7.5199999999999998E-3</v>
      </c>
      <c r="O257" s="189">
        <f t="shared" si="60"/>
        <v>0.11</v>
      </c>
      <c r="P257" s="189">
        <v>0</v>
      </c>
      <c r="Q257" s="189">
        <f t="shared" si="61"/>
        <v>0</v>
      </c>
      <c r="R257" s="189" t="s">
        <v>1039</v>
      </c>
      <c r="S257" s="189" t="s">
        <v>216</v>
      </c>
      <c r="T257" s="190" t="s">
        <v>245</v>
      </c>
      <c r="U257" s="159">
        <v>1.726</v>
      </c>
      <c r="V257" s="159">
        <f t="shared" si="62"/>
        <v>24.16</v>
      </c>
      <c r="W257" s="159"/>
      <c r="X257" s="159" t="s">
        <v>246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1135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5">
      <c r="A258" s="184">
        <v>172</v>
      </c>
      <c r="B258" s="185" t="s">
        <v>1494</v>
      </c>
      <c r="C258" s="192" t="s">
        <v>1495</v>
      </c>
      <c r="D258" s="186" t="s">
        <v>977</v>
      </c>
      <c r="E258" s="187">
        <v>10</v>
      </c>
      <c r="F258" s="188"/>
      <c r="G258" s="189">
        <f t="shared" si="56"/>
        <v>0</v>
      </c>
      <c r="H258" s="188"/>
      <c r="I258" s="189">
        <f t="shared" si="57"/>
        <v>0</v>
      </c>
      <c r="J258" s="188"/>
      <c r="K258" s="189">
        <f t="shared" si="58"/>
        <v>0</v>
      </c>
      <c r="L258" s="189">
        <v>21</v>
      </c>
      <c r="M258" s="189">
        <f t="shared" si="59"/>
        <v>0</v>
      </c>
      <c r="N258" s="189">
        <v>1.0999999999999999E-2</v>
      </c>
      <c r="O258" s="189">
        <f t="shared" si="60"/>
        <v>0.11</v>
      </c>
      <c r="P258" s="189">
        <v>0</v>
      </c>
      <c r="Q258" s="189">
        <f t="shared" si="61"/>
        <v>0</v>
      </c>
      <c r="R258" s="189" t="s">
        <v>1039</v>
      </c>
      <c r="S258" s="189" t="s">
        <v>216</v>
      </c>
      <c r="T258" s="190" t="s">
        <v>245</v>
      </c>
      <c r="U258" s="159">
        <v>2.1419999999999999</v>
      </c>
      <c r="V258" s="159">
        <f t="shared" si="62"/>
        <v>21.42</v>
      </c>
      <c r="W258" s="159"/>
      <c r="X258" s="159" t="s">
        <v>246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247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5">
      <c r="A259" s="184">
        <v>173</v>
      </c>
      <c r="B259" s="185" t="s">
        <v>1496</v>
      </c>
      <c r="C259" s="192" t="s">
        <v>1497</v>
      </c>
      <c r="D259" s="186" t="s">
        <v>977</v>
      </c>
      <c r="E259" s="187">
        <v>6</v>
      </c>
      <c r="F259" s="188"/>
      <c r="G259" s="189">
        <f t="shared" si="56"/>
        <v>0</v>
      </c>
      <c r="H259" s="188"/>
      <c r="I259" s="189">
        <f t="shared" si="57"/>
        <v>0</v>
      </c>
      <c r="J259" s="188"/>
      <c r="K259" s="189">
        <f t="shared" si="58"/>
        <v>0</v>
      </c>
      <c r="L259" s="189">
        <v>21</v>
      </c>
      <c r="M259" s="189">
        <f t="shared" si="59"/>
        <v>0</v>
      </c>
      <c r="N259" s="189">
        <v>4.1399999999999996E-3</v>
      </c>
      <c r="O259" s="189">
        <f t="shared" si="60"/>
        <v>0.02</v>
      </c>
      <c r="P259" s="189">
        <v>0</v>
      </c>
      <c r="Q259" s="189">
        <f t="shared" si="61"/>
        <v>0</v>
      </c>
      <c r="R259" s="189" t="s">
        <v>1039</v>
      </c>
      <c r="S259" s="189" t="s">
        <v>216</v>
      </c>
      <c r="T259" s="190" t="s">
        <v>245</v>
      </c>
      <c r="U259" s="159">
        <v>0.59299999999999997</v>
      </c>
      <c r="V259" s="159">
        <f t="shared" si="62"/>
        <v>3.56</v>
      </c>
      <c r="W259" s="159"/>
      <c r="X259" s="159" t="s">
        <v>246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247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5">
      <c r="A260" s="184">
        <v>174</v>
      </c>
      <c r="B260" s="185" t="s">
        <v>1498</v>
      </c>
      <c r="C260" s="192" t="s">
        <v>1499</v>
      </c>
      <c r="D260" s="186" t="s">
        <v>977</v>
      </c>
      <c r="E260" s="187">
        <v>4</v>
      </c>
      <c r="F260" s="188"/>
      <c r="G260" s="189">
        <f t="shared" si="56"/>
        <v>0</v>
      </c>
      <c r="H260" s="188"/>
      <c r="I260" s="189">
        <f t="shared" si="57"/>
        <v>0</v>
      </c>
      <c r="J260" s="188"/>
      <c r="K260" s="189">
        <f t="shared" si="58"/>
        <v>0</v>
      </c>
      <c r="L260" s="189">
        <v>21</v>
      </c>
      <c r="M260" s="189">
        <f t="shared" si="59"/>
        <v>0</v>
      </c>
      <c r="N260" s="189">
        <v>6.62E-3</v>
      </c>
      <c r="O260" s="189">
        <f t="shared" si="60"/>
        <v>0.03</v>
      </c>
      <c r="P260" s="189">
        <v>0</v>
      </c>
      <c r="Q260" s="189">
        <f t="shared" si="61"/>
        <v>0</v>
      </c>
      <c r="R260" s="189" t="s">
        <v>1039</v>
      </c>
      <c r="S260" s="189" t="s">
        <v>216</v>
      </c>
      <c r="T260" s="190" t="s">
        <v>245</v>
      </c>
      <c r="U260" s="159">
        <v>0.78</v>
      </c>
      <c r="V260" s="159">
        <f t="shared" si="62"/>
        <v>3.12</v>
      </c>
      <c r="W260" s="159"/>
      <c r="X260" s="159" t="s">
        <v>246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247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5">
      <c r="A261" s="184">
        <v>175</v>
      </c>
      <c r="B261" s="185" t="s">
        <v>1500</v>
      </c>
      <c r="C261" s="192" t="s">
        <v>1501</v>
      </c>
      <c r="D261" s="186" t="s">
        <v>977</v>
      </c>
      <c r="E261" s="187">
        <v>2</v>
      </c>
      <c r="F261" s="188"/>
      <c r="G261" s="189">
        <f t="shared" si="56"/>
        <v>0</v>
      </c>
      <c r="H261" s="188"/>
      <c r="I261" s="189">
        <f t="shared" si="57"/>
        <v>0</v>
      </c>
      <c r="J261" s="188"/>
      <c r="K261" s="189">
        <f t="shared" si="58"/>
        <v>0</v>
      </c>
      <c r="L261" s="189">
        <v>21</v>
      </c>
      <c r="M261" s="189">
        <f t="shared" si="59"/>
        <v>0</v>
      </c>
      <c r="N261" s="189">
        <v>8.4600000000000005E-3</v>
      </c>
      <c r="O261" s="189">
        <f t="shared" si="60"/>
        <v>0.02</v>
      </c>
      <c r="P261" s="189">
        <v>0</v>
      </c>
      <c r="Q261" s="189">
        <f t="shared" si="61"/>
        <v>0</v>
      </c>
      <c r="R261" s="189" t="s">
        <v>1039</v>
      </c>
      <c r="S261" s="189" t="s">
        <v>216</v>
      </c>
      <c r="T261" s="190" t="s">
        <v>245</v>
      </c>
      <c r="U261" s="159">
        <v>0.95699999999999996</v>
      </c>
      <c r="V261" s="159">
        <f t="shared" si="62"/>
        <v>1.91</v>
      </c>
      <c r="W261" s="159"/>
      <c r="X261" s="159" t="s">
        <v>246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247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5">
      <c r="A262" s="184">
        <v>176</v>
      </c>
      <c r="B262" s="185" t="s">
        <v>1042</v>
      </c>
      <c r="C262" s="192" t="s">
        <v>1043</v>
      </c>
      <c r="D262" s="186" t="s">
        <v>977</v>
      </c>
      <c r="E262" s="187">
        <v>4</v>
      </c>
      <c r="F262" s="188"/>
      <c r="G262" s="189">
        <f t="shared" si="56"/>
        <v>0</v>
      </c>
      <c r="H262" s="188"/>
      <c r="I262" s="189">
        <f t="shared" si="57"/>
        <v>0</v>
      </c>
      <c r="J262" s="188"/>
      <c r="K262" s="189">
        <f t="shared" si="58"/>
        <v>0</v>
      </c>
      <c r="L262" s="189">
        <v>21</v>
      </c>
      <c r="M262" s="189">
        <f t="shared" si="59"/>
        <v>0</v>
      </c>
      <c r="N262" s="189">
        <v>1.013E-2</v>
      </c>
      <c r="O262" s="189">
        <f t="shared" si="60"/>
        <v>0.04</v>
      </c>
      <c r="P262" s="189">
        <v>0</v>
      </c>
      <c r="Q262" s="189">
        <f t="shared" si="61"/>
        <v>0</v>
      </c>
      <c r="R262" s="189" t="s">
        <v>1039</v>
      </c>
      <c r="S262" s="189" t="s">
        <v>216</v>
      </c>
      <c r="T262" s="190" t="s">
        <v>245</v>
      </c>
      <c r="U262" s="159">
        <v>1.726</v>
      </c>
      <c r="V262" s="159">
        <f t="shared" si="62"/>
        <v>6.9</v>
      </c>
      <c r="W262" s="159"/>
      <c r="X262" s="159" t="s">
        <v>246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247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5">
      <c r="A263" s="184">
        <v>177</v>
      </c>
      <c r="B263" s="185" t="s">
        <v>1502</v>
      </c>
      <c r="C263" s="192" t="s">
        <v>1503</v>
      </c>
      <c r="D263" s="186" t="s">
        <v>977</v>
      </c>
      <c r="E263" s="187">
        <v>2</v>
      </c>
      <c r="F263" s="188"/>
      <c r="G263" s="189">
        <f t="shared" si="56"/>
        <v>0</v>
      </c>
      <c r="H263" s="188"/>
      <c r="I263" s="189">
        <f t="shared" si="57"/>
        <v>0</v>
      </c>
      <c r="J263" s="188"/>
      <c r="K263" s="189">
        <f t="shared" si="58"/>
        <v>0</v>
      </c>
      <c r="L263" s="189">
        <v>21</v>
      </c>
      <c r="M263" s="189">
        <f t="shared" si="59"/>
        <v>0</v>
      </c>
      <c r="N263" s="189">
        <v>4.64E-3</v>
      </c>
      <c r="O263" s="189">
        <f t="shared" si="60"/>
        <v>0.01</v>
      </c>
      <c r="P263" s="189">
        <v>0</v>
      </c>
      <c r="Q263" s="189">
        <f t="shared" si="61"/>
        <v>0</v>
      </c>
      <c r="R263" s="189" t="s">
        <v>1039</v>
      </c>
      <c r="S263" s="189" t="s">
        <v>216</v>
      </c>
      <c r="T263" s="190" t="s">
        <v>245</v>
      </c>
      <c r="U263" s="159">
        <v>0.60299999999999998</v>
      </c>
      <c r="V263" s="159">
        <f t="shared" si="62"/>
        <v>1.21</v>
      </c>
      <c r="W263" s="159"/>
      <c r="X263" s="159" t="s">
        <v>246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247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t="20.399999999999999" outlineLevel="1" x14ac:dyDescent="0.25">
      <c r="A264" s="184">
        <v>178</v>
      </c>
      <c r="B264" s="185" t="s">
        <v>1504</v>
      </c>
      <c r="C264" s="192" t="s">
        <v>1505</v>
      </c>
      <c r="D264" s="186" t="s">
        <v>336</v>
      </c>
      <c r="E264" s="187">
        <v>2</v>
      </c>
      <c r="F264" s="188"/>
      <c r="G264" s="189">
        <f t="shared" si="56"/>
        <v>0</v>
      </c>
      <c r="H264" s="188"/>
      <c r="I264" s="189">
        <f t="shared" si="57"/>
        <v>0</v>
      </c>
      <c r="J264" s="188"/>
      <c r="K264" s="189">
        <f t="shared" si="58"/>
        <v>0</v>
      </c>
      <c r="L264" s="189">
        <v>21</v>
      </c>
      <c r="M264" s="189">
        <f t="shared" si="59"/>
        <v>0</v>
      </c>
      <c r="N264" s="189">
        <v>2.98E-3</v>
      </c>
      <c r="O264" s="189">
        <f t="shared" si="60"/>
        <v>0.01</v>
      </c>
      <c r="P264" s="189">
        <v>0</v>
      </c>
      <c r="Q264" s="189">
        <f t="shared" si="61"/>
        <v>0</v>
      </c>
      <c r="R264" s="189" t="s">
        <v>1039</v>
      </c>
      <c r="S264" s="189" t="s">
        <v>216</v>
      </c>
      <c r="T264" s="190" t="s">
        <v>245</v>
      </c>
      <c r="U264" s="159">
        <v>0.14099999999999999</v>
      </c>
      <c r="V264" s="159">
        <f t="shared" si="62"/>
        <v>0.28000000000000003</v>
      </c>
      <c r="W264" s="159"/>
      <c r="X264" s="159" t="s">
        <v>246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1135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ht="20.399999999999999" outlineLevel="1" x14ac:dyDescent="0.25">
      <c r="A265" s="184">
        <v>179</v>
      </c>
      <c r="B265" s="185" t="s">
        <v>1506</v>
      </c>
      <c r="C265" s="192" t="s">
        <v>1507</v>
      </c>
      <c r="D265" s="186" t="s">
        <v>336</v>
      </c>
      <c r="E265" s="187">
        <v>6</v>
      </c>
      <c r="F265" s="188"/>
      <c r="G265" s="189">
        <f t="shared" si="56"/>
        <v>0</v>
      </c>
      <c r="H265" s="188"/>
      <c r="I265" s="189">
        <f t="shared" si="57"/>
        <v>0</v>
      </c>
      <c r="J265" s="188"/>
      <c r="K265" s="189">
        <f t="shared" si="58"/>
        <v>0</v>
      </c>
      <c r="L265" s="189">
        <v>21</v>
      </c>
      <c r="M265" s="189">
        <f t="shared" si="59"/>
        <v>0</v>
      </c>
      <c r="N265" s="189">
        <v>3.5300000000000002E-3</v>
      </c>
      <c r="O265" s="189">
        <f t="shared" si="60"/>
        <v>0.02</v>
      </c>
      <c r="P265" s="189">
        <v>0</v>
      </c>
      <c r="Q265" s="189">
        <f t="shared" si="61"/>
        <v>0</v>
      </c>
      <c r="R265" s="189" t="s">
        <v>1039</v>
      </c>
      <c r="S265" s="189" t="s">
        <v>216</v>
      </c>
      <c r="T265" s="190" t="s">
        <v>245</v>
      </c>
      <c r="U265" s="159">
        <v>0.14099999999999999</v>
      </c>
      <c r="V265" s="159">
        <f t="shared" si="62"/>
        <v>0.85</v>
      </c>
      <c r="W265" s="159"/>
      <c r="X265" s="159" t="s">
        <v>246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1135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ht="20.399999999999999" outlineLevel="1" x14ac:dyDescent="0.25">
      <c r="A266" s="184">
        <v>180</v>
      </c>
      <c r="B266" s="185" t="s">
        <v>1508</v>
      </c>
      <c r="C266" s="192" t="s">
        <v>1509</v>
      </c>
      <c r="D266" s="186" t="s">
        <v>336</v>
      </c>
      <c r="E266" s="187">
        <v>6</v>
      </c>
      <c r="F266" s="188"/>
      <c r="G266" s="189">
        <f t="shared" si="56"/>
        <v>0</v>
      </c>
      <c r="H266" s="188"/>
      <c r="I266" s="189">
        <f t="shared" si="57"/>
        <v>0</v>
      </c>
      <c r="J266" s="188"/>
      <c r="K266" s="189">
        <f t="shared" si="58"/>
        <v>0</v>
      </c>
      <c r="L266" s="189">
        <v>21</v>
      </c>
      <c r="M266" s="189">
        <f t="shared" si="59"/>
        <v>0</v>
      </c>
      <c r="N266" s="189">
        <v>4.1399999999999996E-3</v>
      </c>
      <c r="O266" s="189">
        <f t="shared" si="60"/>
        <v>0.02</v>
      </c>
      <c r="P266" s="189">
        <v>0</v>
      </c>
      <c r="Q266" s="189">
        <f t="shared" si="61"/>
        <v>0</v>
      </c>
      <c r="R266" s="189" t="s">
        <v>1039</v>
      </c>
      <c r="S266" s="189" t="s">
        <v>216</v>
      </c>
      <c r="T266" s="190" t="s">
        <v>245</v>
      </c>
      <c r="U266" s="159">
        <v>0.151</v>
      </c>
      <c r="V266" s="159">
        <f t="shared" si="62"/>
        <v>0.91</v>
      </c>
      <c r="W266" s="159"/>
      <c r="X266" s="159" t="s">
        <v>246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1135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ht="20.399999999999999" outlineLevel="1" x14ac:dyDescent="0.25">
      <c r="A267" s="184">
        <v>181</v>
      </c>
      <c r="B267" s="185" t="s">
        <v>1510</v>
      </c>
      <c r="C267" s="192" t="s">
        <v>1511</v>
      </c>
      <c r="D267" s="186" t="s">
        <v>336</v>
      </c>
      <c r="E267" s="187">
        <v>1</v>
      </c>
      <c r="F267" s="188"/>
      <c r="G267" s="189">
        <f t="shared" si="56"/>
        <v>0</v>
      </c>
      <c r="H267" s="188"/>
      <c r="I267" s="189">
        <f t="shared" si="57"/>
        <v>0</v>
      </c>
      <c r="J267" s="188"/>
      <c r="K267" s="189">
        <f t="shared" si="58"/>
        <v>0</v>
      </c>
      <c r="L267" s="189">
        <v>21</v>
      </c>
      <c r="M267" s="189">
        <f t="shared" si="59"/>
        <v>0</v>
      </c>
      <c r="N267" s="189">
        <v>7.0800000000000004E-3</v>
      </c>
      <c r="O267" s="189">
        <f t="shared" si="60"/>
        <v>0.01</v>
      </c>
      <c r="P267" s="189">
        <v>0</v>
      </c>
      <c r="Q267" s="189">
        <f t="shared" si="61"/>
        <v>0</v>
      </c>
      <c r="R267" s="189" t="s">
        <v>1039</v>
      </c>
      <c r="S267" s="189" t="s">
        <v>216</v>
      </c>
      <c r="T267" s="190" t="s">
        <v>245</v>
      </c>
      <c r="U267" s="159">
        <v>0.26100000000000001</v>
      </c>
      <c r="V267" s="159">
        <f t="shared" si="62"/>
        <v>0.26</v>
      </c>
      <c r="W267" s="159"/>
      <c r="X267" s="159" t="s">
        <v>246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247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ht="20.399999999999999" outlineLevel="1" x14ac:dyDescent="0.25">
      <c r="A268" s="184">
        <v>182</v>
      </c>
      <c r="B268" s="185" t="s">
        <v>1512</v>
      </c>
      <c r="C268" s="192" t="s">
        <v>1513</v>
      </c>
      <c r="D268" s="186" t="s">
        <v>336</v>
      </c>
      <c r="E268" s="187">
        <v>12</v>
      </c>
      <c r="F268" s="188"/>
      <c r="G268" s="189">
        <f t="shared" si="56"/>
        <v>0</v>
      </c>
      <c r="H268" s="188"/>
      <c r="I268" s="189">
        <f t="shared" si="57"/>
        <v>0</v>
      </c>
      <c r="J268" s="188"/>
      <c r="K268" s="189">
        <f t="shared" si="58"/>
        <v>0</v>
      </c>
      <c r="L268" s="189">
        <v>21</v>
      </c>
      <c r="M268" s="189">
        <f t="shared" si="59"/>
        <v>0</v>
      </c>
      <c r="N268" s="189">
        <v>8.7299999999999999E-3</v>
      </c>
      <c r="O268" s="189">
        <f t="shared" si="60"/>
        <v>0.1</v>
      </c>
      <c r="P268" s="189">
        <v>0</v>
      </c>
      <c r="Q268" s="189">
        <f t="shared" si="61"/>
        <v>0</v>
      </c>
      <c r="R268" s="189" t="s">
        <v>1039</v>
      </c>
      <c r="S268" s="189" t="s">
        <v>216</v>
      </c>
      <c r="T268" s="190" t="s">
        <v>245</v>
      </c>
      <c r="U268" s="159">
        <v>0.27100000000000002</v>
      </c>
      <c r="V268" s="159">
        <f t="shared" si="62"/>
        <v>3.25</v>
      </c>
      <c r="W268" s="159"/>
      <c r="X268" s="159" t="s">
        <v>246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247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ht="20.399999999999999" outlineLevel="1" x14ac:dyDescent="0.25">
      <c r="A269" s="184">
        <v>183</v>
      </c>
      <c r="B269" s="185" t="s">
        <v>1514</v>
      </c>
      <c r="C269" s="192" t="s">
        <v>1515</v>
      </c>
      <c r="D269" s="186" t="s">
        <v>336</v>
      </c>
      <c r="E269" s="187">
        <v>1</v>
      </c>
      <c r="F269" s="188"/>
      <c r="G269" s="189">
        <f t="shared" si="56"/>
        <v>0</v>
      </c>
      <c r="H269" s="188"/>
      <c r="I269" s="189">
        <f t="shared" si="57"/>
        <v>0</v>
      </c>
      <c r="J269" s="188"/>
      <c r="K269" s="189">
        <f t="shared" si="58"/>
        <v>0</v>
      </c>
      <c r="L269" s="189">
        <v>21</v>
      </c>
      <c r="M269" s="189">
        <f t="shared" si="59"/>
        <v>0</v>
      </c>
      <c r="N269" s="189">
        <v>1.75E-3</v>
      </c>
      <c r="O269" s="189">
        <f t="shared" si="60"/>
        <v>0</v>
      </c>
      <c r="P269" s="189">
        <v>0</v>
      </c>
      <c r="Q269" s="189">
        <f t="shared" si="61"/>
        <v>0</v>
      </c>
      <c r="R269" s="189" t="s">
        <v>1039</v>
      </c>
      <c r="S269" s="189" t="s">
        <v>216</v>
      </c>
      <c r="T269" s="190" t="s">
        <v>245</v>
      </c>
      <c r="U269" s="159">
        <v>0.14099999999999999</v>
      </c>
      <c r="V269" s="159">
        <f t="shared" si="62"/>
        <v>0.14000000000000001</v>
      </c>
      <c r="W269" s="159"/>
      <c r="X269" s="159" t="s">
        <v>246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1135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ht="20.399999999999999" outlineLevel="1" x14ac:dyDescent="0.25">
      <c r="A270" s="184">
        <v>184</v>
      </c>
      <c r="B270" s="185" t="s">
        <v>1516</v>
      </c>
      <c r="C270" s="192" t="s">
        <v>1517</v>
      </c>
      <c r="D270" s="186" t="s">
        <v>336</v>
      </c>
      <c r="E270" s="187">
        <v>1</v>
      </c>
      <c r="F270" s="188"/>
      <c r="G270" s="189">
        <f t="shared" si="56"/>
        <v>0</v>
      </c>
      <c r="H270" s="188"/>
      <c r="I270" s="189">
        <f t="shared" si="57"/>
        <v>0</v>
      </c>
      <c r="J270" s="188"/>
      <c r="K270" s="189">
        <f t="shared" si="58"/>
        <v>0</v>
      </c>
      <c r="L270" s="189">
        <v>21</v>
      </c>
      <c r="M270" s="189">
        <f t="shared" si="59"/>
        <v>0</v>
      </c>
      <c r="N270" s="189">
        <v>2.1900000000000001E-3</v>
      </c>
      <c r="O270" s="189">
        <f t="shared" si="60"/>
        <v>0</v>
      </c>
      <c r="P270" s="189">
        <v>0</v>
      </c>
      <c r="Q270" s="189">
        <f t="shared" si="61"/>
        <v>0</v>
      </c>
      <c r="R270" s="189" t="s">
        <v>1039</v>
      </c>
      <c r="S270" s="189" t="s">
        <v>216</v>
      </c>
      <c r="T270" s="190" t="s">
        <v>245</v>
      </c>
      <c r="U270" s="159">
        <v>0.14099999999999999</v>
      </c>
      <c r="V270" s="159">
        <f t="shared" si="62"/>
        <v>0.14000000000000001</v>
      </c>
      <c r="W270" s="159"/>
      <c r="X270" s="159" t="s">
        <v>246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1135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ht="20.399999999999999" outlineLevel="1" x14ac:dyDescent="0.25">
      <c r="A271" s="184">
        <v>185</v>
      </c>
      <c r="B271" s="185" t="s">
        <v>1518</v>
      </c>
      <c r="C271" s="192" t="s">
        <v>1519</v>
      </c>
      <c r="D271" s="186" t="s">
        <v>336</v>
      </c>
      <c r="E271" s="187">
        <v>1</v>
      </c>
      <c r="F271" s="188"/>
      <c r="G271" s="189">
        <f t="shared" si="56"/>
        <v>0</v>
      </c>
      <c r="H271" s="188"/>
      <c r="I271" s="189">
        <f t="shared" si="57"/>
        <v>0</v>
      </c>
      <c r="J271" s="188"/>
      <c r="K271" s="189">
        <f t="shared" si="58"/>
        <v>0</v>
      </c>
      <c r="L271" s="189">
        <v>21</v>
      </c>
      <c r="M271" s="189">
        <f t="shared" si="59"/>
        <v>0</v>
      </c>
      <c r="N271" s="189">
        <v>2.8400000000000001E-3</v>
      </c>
      <c r="O271" s="189">
        <f t="shared" si="60"/>
        <v>0</v>
      </c>
      <c r="P271" s="189">
        <v>0</v>
      </c>
      <c r="Q271" s="189">
        <f t="shared" si="61"/>
        <v>0</v>
      </c>
      <c r="R271" s="189" t="s">
        <v>1039</v>
      </c>
      <c r="S271" s="189" t="s">
        <v>216</v>
      </c>
      <c r="T271" s="190" t="s">
        <v>245</v>
      </c>
      <c r="U271" s="159">
        <v>0.151</v>
      </c>
      <c r="V271" s="159">
        <f t="shared" si="62"/>
        <v>0.15</v>
      </c>
      <c r="W271" s="159"/>
      <c r="X271" s="159" t="s">
        <v>246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1135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ht="20.399999999999999" outlineLevel="1" x14ac:dyDescent="0.25">
      <c r="A272" s="184">
        <v>186</v>
      </c>
      <c r="B272" s="185" t="s">
        <v>1520</v>
      </c>
      <c r="C272" s="192" t="s">
        <v>1521</v>
      </c>
      <c r="D272" s="186" t="s">
        <v>336</v>
      </c>
      <c r="E272" s="187">
        <v>6</v>
      </c>
      <c r="F272" s="188"/>
      <c r="G272" s="189">
        <f t="shared" si="56"/>
        <v>0</v>
      </c>
      <c r="H272" s="188"/>
      <c r="I272" s="189">
        <f t="shared" si="57"/>
        <v>0</v>
      </c>
      <c r="J272" s="188"/>
      <c r="K272" s="189">
        <f t="shared" si="58"/>
        <v>0</v>
      </c>
      <c r="L272" s="189">
        <v>21</v>
      </c>
      <c r="M272" s="189">
        <f t="shared" si="59"/>
        <v>0</v>
      </c>
      <c r="N272" s="189">
        <v>5.4799999999999996E-3</v>
      </c>
      <c r="O272" s="189">
        <f t="shared" si="60"/>
        <v>0.03</v>
      </c>
      <c r="P272" s="189">
        <v>0</v>
      </c>
      <c r="Q272" s="189">
        <f t="shared" si="61"/>
        <v>0</v>
      </c>
      <c r="R272" s="189" t="s">
        <v>1039</v>
      </c>
      <c r="S272" s="189" t="s">
        <v>216</v>
      </c>
      <c r="T272" s="190" t="s">
        <v>245</v>
      </c>
      <c r="U272" s="159">
        <v>0.27100000000000002</v>
      </c>
      <c r="V272" s="159">
        <f t="shared" si="62"/>
        <v>1.63</v>
      </c>
      <c r="W272" s="159"/>
      <c r="X272" s="159" t="s">
        <v>246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247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5">
      <c r="A273" s="184">
        <v>187</v>
      </c>
      <c r="B273" s="185" t="s">
        <v>1522</v>
      </c>
      <c r="C273" s="192" t="s">
        <v>1523</v>
      </c>
      <c r="D273" s="186" t="s">
        <v>336</v>
      </c>
      <c r="E273" s="187">
        <v>8</v>
      </c>
      <c r="F273" s="188"/>
      <c r="G273" s="189">
        <f t="shared" si="56"/>
        <v>0</v>
      </c>
      <c r="H273" s="188"/>
      <c r="I273" s="189">
        <f t="shared" si="57"/>
        <v>0</v>
      </c>
      <c r="J273" s="188"/>
      <c r="K273" s="189">
        <f t="shared" si="58"/>
        <v>0</v>
      </c>
      <c r="L273" s="189">
        <v>21</v>
      </c>
      <c r="M273" s="189">
        <f t="shared" si="59"/>
        <v>0</v>
      </c>
      <c r="N273" s="189">
        <v>8.0000000000000004E-4</v>
      </c>
      <c r="O273" s="189">
        <f t="shared" si="60"/>
        <v>0.01</v>
      </c>
      <c r="P273" s="189">
        <v>0</v>
      </c>
      <c r="Q273" s="189">
        <f t="shared" si="61"/>
        <v>0</v>
      </c>
      <c r="R273" s="189" t="s">
        <v>1039</v>
      </c>
      <c r="S273" s="189" t="s">
        <v>216</v>
      </c>
      <c r="T273" s="190" t="s">
        <v>245</v>
      </c>
      <c r="U273" s="159">
        <v>6.2E-2</v>
      </c>
      <c r="V273" s="159">
        <f t="shared" si="62"/>
        <v>0.5</v>
      </c>
      <c r="W273" s="159"/>
      <c r="X273" s="159" t="s">
        <v>246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247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5">
      <c r="A274" s="184">
        <v>188</v>
      </c>
      <c r="B274" s="185" t="s">
        <v>1524</v>
      </c>
      <c r="C274" s="192" t="s">
        <v>1525</v>
      </c>
      <c r="D274" s="186" t="s">
        <v>336</v>
      </c>
      <c r="E274" s="187">
        <v>10</v>
      </c>
      <c r="F274" s="188"/>
      <c r="G274" s="189">
        <f t="shared" si="56"/>
        <v>0</v>
      </c>
      <c r="H274" s="188"/>
      <c r="I274" s="189">
        <f t="shared" si="57"/>
        <v>0</v>
      </c>
      <c r="J274" s="188"/>
      <c r="K274" s="189">
        <f t="shared" si="58"/>
        <v>0</v>
      </c>
      <c r="L274" s="189">
        <v>21</v>
      </c>
      <c r="M274" s="189">
        <f t="shared" si="59"/>
        <v>0</v>
      </c>
      <c r="N274" s="189">
        <v>1.1999999999999999E-3</v>
      </c>
      <c r="O274" s="189">
        <f t="shared" si="60"/>
        <v>0.01</v>
      </c>
      <c r="P274" s="189">
        <v>0</v>
      </c>
      <c r="Q274" s="189">
        <f t="shared" si="61"/>
        <v>0</v>
      </c>
      <c r="R274" s="189" t="s">
        <v>1039</v>
      </c>
      <c r="S274" s="189" t="s">
        <v>216</v>
      </c>
      <c r="T274" s="190" t="s">
        <v>245</v>
      </c>
      <c r="U274" s="159">
        <v>6.2E-2</v>
      </c>
      <c r="V274" s="159">
        <f t="shared" si="62"/>
        <v>0.62</v>
      </c>
      <c r="W274" s="159"/>
      <c r="X274" s="159" t="s">
        <v>246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1135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5">
      <c r="A275" s="184">
        <v>189</v>
      </c>
      <c r="B275" s="185" t="s">
        <v>1526</v>
      </c>
      <c r="C275" s="192" t="s">
        <v>1527</v>
      </c>
      <c r="D275" s="186" t="s">
        <v>336</v>
      </c>
      <c r="E275" s="187">
        <v>2</v>
      </c>
      <c r="F275" s="188"/>
      <c r="G275" s="189">
        <f t="shared" si="56"/>
        <v>0</v>
      </c>
      <c r="H275" s="188"/>
      <c r="I275" s="189">
        <f t="shared" si="57"/>
        <v>0</v>
      </c>
      <c r="J275" s="188"/>
      <c r="K275" s="189">
        <f t="shared" si="58"/>
        <v>0</v>
      </c>
      <c r="L275" s="189">
        <v>21</v>
      </c>
      <c r="M275" s="189">
        <f t="shared" si="59"/>
        <v>0</v>
      </c>
      <c r="N275" s="189">
        <v>3.6999999999999999E-4</v>
      </c>
      <c r="O275" s="189">
        <f t="shared" si="60"/>
        <v>0</v>
      </c>
      <c r="P275" s="189">
        <v>0</v>
      </c>
      <c r="Q275" s="189">
        <f t="shared" si="61"/>
        <v>0</v>
      </c>
      <c r="R275" s="189" t="s">
        <v>1039</v>
      </c>
      <c r="S275" s="189" t="s">
        <v>216</v>
      </c>
      <c r="T275" s="190" t="s">
        <v>245</v>
      </c>
      <c r="U275" s="159">
        <v>0.20699999999999999</v>
      </c>
      <c r="V275" s="159">
        <f t="shared" si="62"/>
        <v>0.41</v>
      </c>
      <c r="W275" s="159"/>
      <c r="X275" s="159" t="s">
        <v>246</v>
      </c>
      <c r="Y275" s="149"/>
      <c r="Z275" s="149"/>
      <c r="AA275" s="149"/>
      <c r="AB275" s="149"/>
      <c r="AC275" s="149"/>
      <c r="AD275" s="149"/>
      <c r="AE275" s="149"/>
      <c r="AF275" s="149"/>
      <c r="AG275" s="149" t="s">
        <v>247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5">
      <c r="A276" s="184">
        <v>190</v>
      </c>
      <c r="B276" s="185" t="s">
        <v>1528</v>
      </c>
      <c r="C276" s="192" t="s">
        <v>1527</v>
      </c>
      <c r="D276" s="186" t="s">
        <v>336</v>
      </c>
      <c r="E276" s="187">
        <v>8</v>
      </c>
      <c r="F276" s="188"/>
      <c r="G276" s="189">
        <f t="shared" si="56"/>
        <v>0</v>
      </c>
      <c r="H276" s="188"/>
      <c r="I276" s="189">
        <f t="shared" si="57"/>
        <v>0</v>
      </c>
      <c r="J276" s="188"/>
      <c r="K276" s="189">
        <f t="shared" si="58"/>
        <v>0</v>
      </c>
      <c r="L276" s="189">
        <v>21</v>
      </c>
      <c r="M276" s="189">
        <f t="shared" si="59"/>
        <v>0</v>
      </c>
      <c r="N276" s="189">
        <v>3.1E-4</v>
      </c>
      <c r="O276" s="189">
        <f t="shared" si="60"/>
        <v>0</v>
      </c>
      <c r="P276" s="189">
        <v>0</v>
      </c>
      <c r="Q276" s="189">
        <f t="shared" si="61"/>
        <v>0</v>
      </c>
      <c r="R276" s="189" t="s">
        <v>1039</v>
      </c>
      <c r="S276" s="189" t="s">
        <v>216</v>
      </c>
      <c r="T276" s="190" t="s">
        <v>245</v>
      </c>
      <c r="U276" s="159">
        <v>0.20699999999999999</v>
      </c>
      <c r="V276" s="159">
        <f t="shared" si="62"/>
        <v>1.66</v>
      </c>
      <c r="W276" s="159"/>
      <c r="X276" s="159" t="s">
        <v>246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247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5">
      <c r="A277" s="184">
        <v>191</v>
      </c>
      <c r="B277" s="185" t="s">
        <v>1529</v>
      </c>
      <c r="C277" s="192" t="s">
        <v>1530</v>
      </c>
      <c r="D277" s="186" t="s">
        <v>336</v>
      </c>
      <c r="E277" s="187">
        <v>7</v>
      </c>
      <c r="F277" s="188"/>
      <c r="G277" s="189">
        <f t="shared" si="56"/>
        <v>0</v>
      </c>
      <c r="H277" s="188"/>
      <c r="I277" s="189">
        <f t="shared" si="57"/>
        <v>0</v>
      </c>
      <c r="J277" s="188"/>
      <c r="K277" s="189">
        <f t="shared" si="58"/>
        <v>0</v>
      </c>
      <c r="L277" s="189">
        <v>21</v>
      </c>
      <c r="M277" s="189">
        <f t="shared" si="59"/>
        <v>0</v>
      </c>
      <c r="N277" s="189">
        <v>4.8000000000000001E-4</v>
      </c>
      <c r="O277" s="189">
        <f t="shared" si="60"/>
        <v>0</v>
      </c>
      <c r="P277" s="189">
        <v>0</v>
      </c>
      <c r="Q277" s="189">
        <f t="shared" si="61"/>
        <v>0</v>
      </c>
      <c r="R277" s="189" t="s">
        <v>1039</v>
      </c>
      <c r="S277" s="189" t="s">
        <v>216</v>
      </c>
      <c r="T277" s="190" t="s">
        <v>245</v>
      </c>
      <c r="U277" s="159">
        <v>0.22700000000000001</v>
      </c>
      <c r="V277" s="159">
        <f t="shared" si="62"/>
        <v>1.59</v>
      </c>
      <c r="W277" s="159"/>
      <c r="X277" s="159" t="s">
        <v>246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247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5">
      <c r="A278" s="184">
        <v>192</v>
      </c>
      <c r="B278" s="185" t="s">
        <v>1531</v>
      </c>
      <c r="C278" s="192" t="s">
        <v>1532</v>
      </c>
      <c r="D278" s="186" t="s">
        <v>336</v>
      </c>
      <c r="E278" s="187">
        <v>1</v>
      </c>
      <c r="F278" s="188"/>
      <c r="G278" s="189">
        <f t="shared" si="56"/>
        <v>0</v>
      </c>
      <c r="H278" s="188"/>
      <c r="I278" s="189">
        <f t="shared" si="57"/>
        <v>0</v>
      </c>
      <c r="J278" s="188"/>
      <c r="K278" s="189">
        <f t="shared" si="58"/>
        <v>0</v>
      </c>
      <c r="L278" s="189">
        <v>21</v>
      </c>
      <c r="M278" s="189">
        <f t="shared" si="59"/>
        <v>0</v>
      </c>
      <c r="N278" s="189">
        <v>1.0399999999999999E-3</v>
      </c>
      <c r="O278" s="189">
        <f t="shared" si="60"/>
        <v>0</v>
      </c>
      <c r="P278" s="189">
        <v>0</v>
      </c>
      <c r="Q278" s="189">
        <f t="shared" si="61"/>
        <v>0</v>
      </c>
      <c r="R278" s="189" t="s">
        <v>1039</v>
      </c>
      <c r="S278" s="189" t="s">
        <v>216</v>
      </c>
      <c r="T278" s="190" t="s">
        <v>245</v>
      </c>
      <c r="U278" s="159">
        <v>0.35099999999999998</v>
      </c>
      <c r="V278" s="159">
        <f t="shared" si="62"/>
        <v>0.35</v>
      </c>
      <c r="W278" s="159"/>
      <c r="X278" s="159" t="s">
        <v>246</v>
      </c>
      <c r="Y278" s="149"/>
      <c r="Z278" s="149"/>
      <c r="AA278" s="149"/>
      <c r="AB278" s="149"/>
      <c r="AC278" s="149"/>
      <c r="AD278" s="149"/>
      <c r="AE278" s="149"/>
      <c r="AF278" s="149"/>
      <c r="AG278" s="149" t="s">
        <v>247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5">
      <c r="A279" s="184">
        <v>193</v>
      </c>
      <c r="B279" s="185" t="s">
        <v>1533</v>
      </c>
      <c r="C279" s="192" t="s">
        <v>1534</v>
      </c>
      <c r="D279" s="186" t="s">
        <v>336</v>
      </c>
      <c r="E279" s="187">
        <v>2</v>
      </c>
      <c r="F279" s="188"/>
      <c r="G279" s="189">
        <f t="shared" si="56"/>
        <v>0</v>
      </c>
      <c r="H279" s="188"/>
      <c r="I279" s="189">
        <f t="shared" si="57"/>
        <v>0</v>
      </c>
      <c r="J279" s="188"/>
      <c r="K279" s="189">
        <f t="shared" si="58"/>
        <v>0</v>
      </c>
      <c r="L279" s="189">
        <v>21</v>
      </c>
      <c r="M279" s="189">
        <f t="shared" si="59"/>
        <v>0</v>
      </c>
      <c r="N279" s="189">
        <v>3.4000000000000002E-4</v>
      </c>
      <c r="O279" s="189">
        <f t="shared" si="60"/>
        <v>0</v>
      </c>
      <c r="P279" s="189">
        <v>0</v>
      </c>
      <c r="Q279" s="189">
        <f t="shared" si="61"/>
        <v>0</v>
      </c>
      <c r="R279" s="189" t="s">
        <v>1039</v>
      </c>
      <c r="S279" s="189" t="s">
        <v>216</v>
      </c>
      <c r="T279" s="190" t="s">
        <v>245</v>
      </c>
      <c r="U279" s="159">
        <v>0.22700000000000001</v>
      </c>
      <c r="V279" s="159">
        <f t="shared" si="62"/>
        <v>0.45</v>
      </c>
      <c r="W279" s="159"/>
      <c r="X279" s="159" t="s">
        <v>246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247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5">
      <c r="A280" s="184">
        <v>194</v>
      </c>
      <c r="B280" s="185" t="s">
        <v>1535</v>
      </c>
      <c r="C280" s="192" t="s">
        <v>1536</v>
      </c>
      <c r="D280" s="186" t="s">
        <v>336</v>
      </c>
      <c r="E280" s="187">
        <v>1</v>
      </c>
      <c r="F280" s="188"/>
      <c r="G280" s="189">
        <f t="shared" si="56"/>
        <v>0</v>
      </c>
      <c r="H280" s="188"/>
      <c r="I280" s="189">
        <f t="shared" si="57"/>
        <v>0</v>
      </c>
      <c r="J280" s="188"/>
      <c r="K280" s="189">
        <f t="shared" si="58"/>
        <v>0</v>
      </c>
      <c r="L280" s="189">
        <v>21</v>
      </c>
      <c r="M280" s="189">
        <f t="shared" si="59"/>
        <v>0</v>
      </c>
      <c r="N280" s="189">
        <v>3.4000000000000002E-4</v>
      </c>
      <c r="O280" s="189">
        <f t="shared" si="60"/>
        <v>0</v>
      </c>
      <c r="P280" s="189">
        <v>0</v>
      </c>
      <c r="Q280" s="189">
        <f t="shared" si="61"/>
        <v>0</v>
      </c>
      <c r="R280" s="189" t="s">
        <v>1039</v>
      </c>
      <c r="S280" s="189" t="s">
        <v>216</v>
      </c>
      <c r="T280" s="190" t="s">
        <v>245</v>
      </c>
      <c r="U280" s="159">
        <v>0.20599999999999999</v>
      </c>
      <c r="V280" s="159">
        <f t="shared" si="62"/>
        <v>0.21</v>
      </c>
      <c r="W280" s="159"/>
      <c r="X280" s="159" t="s">
        <v>246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1135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5">
      <c r="A281" s="184">
        <v>195</v>
      </c>
      <c r="B281" s="185" t="s">
        <v>1537</v>
      </c>
      <c r="C281" s="192" t="s">
        <v>1538</v>
      </c>
      <c r="D281" s="186" t="s">
        <v>336</v>
      </c>
      <c r="E281" s="187">
        <v>12</v>
      </c>
      <c r="F281" s="188"/>
      <c r="G281" s="189">
        <f t="shared" si="56"/>
        <v>0</v>
      </c>
      <c r="H281" s="188"/>
      <c r="I281" s="189">
        <f t="shared" si="57"/>
        <v>0</v>
      </c>
      <c r="J281" s="188"/>
      <c r="K281" s="189">
        <f t="shared" si="58"/>
        <v>0</v>
      </c>
      <c r="L281" s="189">
        <v>21</v>
      </c>
      <c r="M281" s="189">
        <f t="shared" si="59"/>
        <v>0</v>
      </c>
      <c r="N281" s="189">
        <v>1.3999999999999999E-4</v>
      </c>
      <c r="O281" s="189">
        <f t="shared" si="60"/>
        <v>0</v>
      </c>
      <c r="P281" s="189">
        <v>0</v>
      </c>
      <c r="Q281" s="189">
        <f t="shared" si="61"/>
        <v>0</v>
      </c>
      <c r="R281" s="189" t="s">
        <v>1039</v>
      </c>
      <c r="S281" s="189" t="s">
        <v>216</v>
      </c>
      <c r="T281" s="190" t="s">
        <v>245</v>
      </c>
      <c r="U281" s="159">
        <v>8.2000000000000003E-2</v>
      </c>
      <c r="V281" s="159">
        <f t="shared" si="62"/>
        <v>0.98</v>
      </c>
      <c r="W281" s="159"/>
      <c r="X281" s="159" t="s">
        <v>246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1135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5">
      <c r="A282" s="184">
        <v>196</v>
      </c>
      <c r="B282" s="185" t="s">
        <v>1539</v>
      </c>
      <c r="C282" s="192" t="s">
        <v>1540</v>
      </c>
      <c r="D282" s="186" t="s">
        <v>336</v>
      </c>
      <c r="E282" s="187">
        <v>2</v>
      </c>
      <c r="F282" s="188"/>
      <c r="G282" s="189">
        <f t="shared" si="56"/>
        <v>0</v>
      </c>
      <c r="H282" s="188"/>
      <c r="I282" s="189">
        <f t="shared" si="57"/>
        <v>0</v>
      </c>
      <c r="J282" s="188"/>
      <c r="K282" s="189">
        <f t="shared" si="58"/>
        <v>0</v>
      </c>
      <c r="L282" s="189">
        <v>21</v>
      </c>
      <c r="M282" s="189">
        <f t="shared" si="59"/>
        <v>0</v>
      </c>
      <c r="N282" s="189">
        <v>4.6000000000000001E-4</v>
      </c>
      <c r="O282" s="189">
        <f t="shared" si="60"/>
        <v>0</v>
      </c>
      <c r="P282" s="189">
        <v>0</v>
      </c>
      <c r="Q282" s="189">
        <f t="shared" si="61"/>
        <v>0</v>
      </c>
      <c r="R282" s="189" t="s">
        <v>1039</v>
      </c>
      <c r="S282" s="189" t="s">
        <v>216</v>
      </c>
      <c r="T282" s="190" t="s">
        <v>245</v>
      </c>
      <c r="U282" s="159">
        <v>0.22700000000000001</v>
      </c>
      <c r="V282" s="159">
        <f t="shared" si="62"/>
        <v>0.45</v>
      </c>
      <c r="W282" s="159"/>
      <c r="X282" s="159" t="s">
        <v>246</v>
      </c>
      <c r="Y282" s="149"/>
      <c r="Z282" s="149"/>
      <c r="AA282" s="149"/>
      <c r="AB282" s="149"/>
      <c r="AC282" s="149"/>
      <c r="AD282" s="149"/>
      <c r="AE282" s="149"/>
      <c r="AF282" s="149"/>
      <c r="AG282" s="149" t="s">
        <v>247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5">
      <c r="A283" s="184">
        <v>197</v>
      </c>
      <c r="B283" s="185" t="s">
        <v>1541</v>
      </c>
      <c r="C283" s="192" t="s">
        <v>1542</v>
      </c>
      <c r="D283" s="186" t="s">
        <v>336</v>
      </c>
      <c r="E283" s="187">
        <v>3</v>
      </c>
      <c r="F283" s="188"/>
      <c r="G283" s="189">
        <f t="shared" si="56"/>
        <v>0</v>
      </c>
      <c r="H283" s="188"/>
      <c r="I283" s="189">
        <f t="shared" si="57"/>
        <v>0</v>
      </c>
      <c r="J283" s="188"/>
      <c r="K283" s="189">
        <f t="shared" si="58"/>
        <v>0</v>
      </c>
      <c r="L283" s="189">
        <v>21</v>
      </c>
      <c r="M283" s="189">
        <f t="shared" si="59"/>
        <v>0</v>
      </c>
      <c r="N283" s="189">
        <v>5.9999999999999995E-4</v>
      </c>
      <c r="O283" s="189">
        <f t="shared" si="60"/>
        <v>0</v>
      </c>
      <c r="P283" s="189">
        <v>0</v>
      </c>
      <c r="Q283" s="189">
        <f t="shared" si="61"/>
        <v>0</v>
      </c>
      <c r="R283" s="189" t="s">
        <v>1039</v>
      </c>
      <c r="S283" s="189" t="s">
        <v>216</v>
      </c>
      <c r="T283" s="190" t="s">
        <v>245</v>
      </c>
      <c r="U283" s="159">
        <v>0.38100000000000001</v>
      </c>
      <c r="V283" s="159">
        <f t="shared" si="62"/>
        <v>1.1399999999999999</v>
      </c>
      <c r="W283" s="159"/>
      <c r="X283" s="159" t="s">
        <v>246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247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5">
      <c r="A284" s="184">
        <v>198</v>
      </c>
      <c r="B284" s="185" t="s">
        <v>1543</v>
      </c>
      <c r="C284" s="192" t="s">
        <v>1544</v>
      </c>
      <c r="D284" s="186" t="s">
        <v>336</v>
      </c>
      <c r="E284" s="187">
        <v>20</v>
      </c>
      <c r="F284" s="188"/>
      <c r="G284" s="189">
        <f t="shared" si="56"/>
        <v>0</v>
      </c>
      <c r="H284" s="188"/>
      <c r="I284" s="189">
        <f t="shared" si="57"/>
        <v>0</v>
      </c>
      <c r="J284" s="188"/>
      <c r="K284" s="189">
        <f t="shared" si="58"/>
        <v>0</v>
      </c>
      <c r="L284" s="189">
        <v>21</v>
      </c>
      <c r="M284" s="189">
        <f t="shared" si="59"/>
        <v>0</v>
      </c>
      <c r="N284" s="189">
        <v>7.2999999999999996E-4</v>
      </c>
      <c r="O284" s="189">
        <f t="shared" si="60"/>
        <v>0.01</v>
      </c>
      <c r="P284" s="189">
        <v>0</v>
      </c>
      <c r="Q284" s="189">
        <f t="shared" si="61"/>
        <v>0</v>
      </c>
      <c r="R284" s="189" t="s">
        <v>1039</v>
      </c>
      <c r="S284" s="189" t="s">
        <v>216</v>
      </c>
      <c r="T284" s="190" t="s">
        <v>245</v>
      </c>
      <c r="U284" s="159">
        <v>0.38100000000000001</v>
      </c>
      <c r="V284" s="159">
        <f t="shared" si="62"/>
        <v>7.62</v>
      </c>
      <c r="W284" s="159"/>
      <c r="X284" s="159" t="s">
        <v>246</v>
      </c>
      <c r="Y284" s="149"/>
      <c r="Z284" s="149"/>
      <c r="AA284" s="149"/>
      <c r="AB284" s="149"/>
      <c r="AC284" s="149"/>
      <c r="AD284" s="149"/>
      <c r="AE284" s="149"/>
      <c r="AF284" s="149"/>
      <c r="AG284" s="149" t="s">
        <v>247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ht="20.399999999999999" outlineLevel="1" x14ac:dyDescent="0.25">
      <c r="A285" s="184">
        <v>199</v>
      </c>
      <c r="B285" s="185" t="s">
        <v>1545</v>
      </c>
      <c r="C285" s="192" t="s">
        <v>1546</v>
      </c>
      <c r="D285" s="186" t="s">
        <v>977</v>
      </c>
      <c r="E285" s="187">
        <v>1</v>
      </c>
      <c r="F285" s="188"/>
      <c r="G285" s="189">
        <f t="shared" si="56"/>
        <v>0</v>
      </c>
      <c r="H285" s="188"/>
      <c r="I285" s="189">
        <f t="shared" si="57"/>
        <v>0</v>
      </c>
      <c r="J285" s="188"/>
      <c r="K285" s="189">
        <f t="shared" si="58"/>
        <v>0</v>
      </c>
      <c r="L285" s="189">
        <v>21</v>
      </c>
      <c r="M285" s="189">
        <f t="shared" si="59"/>
        <v>0</v>
      </c>
      <c r="N285" s="189">
        <v>5.11E-3</v>
      </c>
      <c r="O285" s="189">
        <f t="shared" si="60"/>
        <v>0.01</v>
      </c>
      <c r="P285" s="189">
        <v>0</v>
      </c>
      <c r="Q285" s="189">
        <f t="shared" si="61"/>
        <v>0</v>
      </c>
      <c r="R285" s="189" t="s">
        <v>1039</v>
      </c>
      <c r="S285" s="189" t="s">
        <v>216</v>
      </c>
      <c r="T285" s="190" t="s">
        <v>245</v>
      </c>
      <c r="U285" s="159">
        <v>1.8640000000000001</v>
      </c>
      <c r="V285" s="159">
        <f t="shared" si="62"/>
        <v>1.86</v>
      </c>
      <c r="W285" s="159"/>
      <c r="X285" s="159" t="s">
        <v>246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1135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ht="20.399999999999999" outlineLevel="1" x14ac:dyDescent="0.25">
      <c r="A286" s="184">
        <v>200</v>
      </c>
      <c r="B286" s="185" t="s">
        <v>1547</v>
      </c>
      <c r="C286" s="192" t="s">
        <v>1548</v>
      </c>
      <c r="D286" s="186" t="s">
        <v>336</v>
      </c>
      <c r="E286" s="187">
        <v>1</v>
      </c>
      <c r="F286" s="188"/>
      <c r="G286" s="189">
        <f t="shared" si="56"/>
        <v>0</v>
      </c>
      <c r="H286" s="188"/>
      <c r="I286" s="189">
        <f t="shared" si="57"/>
        <v>0</v>
      </c>
      <c r="J286" s="188"/>
      <c r="K286" s="189">
        <f t="shared" si="58"/>
        <v>0</v>
      </c>
      <c r="L286" s="189">
        <v>21</v>
      </c>
      <c r="M286" s="189">
        <f t="shared" si="59"/>
        <v>0</v>
      </c>
      <c r="N286" s="189">
        <v>8.2000000000000007E-3</v>
      </c>
      <c r="O286" s="189">
        <f t="shared" si="60"/>
        <v>0.01</v>
      </c>
      <c r="P286" s="189">
        <v>0</v>
      </c>
      <c r="Q286" s="189">
        <f t="shared" si="61"/>
        <v>0</v>
      </c>
      <c r="R286" s="189" t="s">
        <v>273</v>
      </c>
      <c r="S286" s="189" t="s">
        <v>216</v>
      </c>
      <c r="T286" s="190" t="s">
        <v>245</v>
      </c>
      <c r="U286" s="159">
        <v>0</v>
      </c>
      <c r="V286" s="159">
        <f t="shared" si="62"/>
        <v>0</v>
      </c>
      <c r="W286" s="159"/>
      <c r="X286" s="159" t="s">
        <v>274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275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ht="20.399999999999999" outlineLevel="1" x14ac:dyDescent="0.25">
      <c r="A287" s="168">
        <v>201</v>
      </c>
      <c r="B287" s="169" t="s">
        <v>1549</v>
      </c>
      <c r="C287" s="178" t="s">
        <v>1550</v>
      </c>
      <c r="D287" s="170" t="s">
        <v>977</v>
      </c>
      <c r="E287" s="171">
        <v>1</v>
      </c>
      <c r="F287" s="172"/>
      <c r="G287" s="173">
        <f t="shared" si="56"/>
        <v>0</v>
      </c>
      <c r="H287" s="172"/>
      <c r="I287" s="173">
        <f t="shared" si="57"/>
        <v>0</v>
      </c>
      <c r="J287" s="172"/>
      <c r="K287" s="173">
        <f t="shared" si="58"/>
        <v>0</v>
      </c>
      <c r="L287" s="173">
        <v>21</v>
      </c>
      <c r="M287" s="173">
        <f t="shared" si="59"/>
        <v>0</v>
      </c>
      <c r="N287" s="173">
        <v>1.089E-2</v>
      </c>
      <c r="O287" s="173">
        <f t="shared" si="60"/>
        <v>0.01</v>
      </c>
      <c r="P287" s="173">
        <v>0</v>
      </c>
      <c r="Q287" s="173">
        <f t="shared" si="61"/>
        <v>0</v>
      </c>
      <c r="R287" s="173" t="s">
        <v>1039</v>
      </c>
      <c r="S287" s="173" t="s">
        <v>216</v>
      </c>
      <c r="T287" s="174" t="s">
        <v>245</v>
      </c>
      <c r="U287" s="159">
        <v>2.4249999999999998</v>
      </c>
      <c r="V287" s="159">
        <f t="shared" si="62"/>
        <v>2.4300000000000002</v>
      </c>
      <c r="W287" s="159"/>
      <c r="X287" s="159" t="s">
        <v>246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247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5">
      <c r="A288" s="156"/>
      <c r="B288" s="157"/>
      <c r="C288" s="191" t="s">
        <v>1329</v>
      </c>
      <c r="D288" s="182"/>
      <c r="E288" s="183">
        <v>1</v>
      </c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251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ht="20.399999999999999" outlineLevel="1" x14ac:dyDescent="0.25">
      <c r="A289" s="184">
        <v>202</v>
      </c>
      <c r="B289" s="185" t="s">
        <v>1551</v>
      </c>
      <c r="C289" s="192" t="s">
        <v>1552</v>
      </c>
      <c r="D289" s="186" t="s">
        <v>977</v>
      </c>
      <c r="E289" s="187">
        <v>2</v>
      </c>
      <c r="F289" s="188"/>
      <c r="G289" s="189">
        <f t="shared" ref="G289:G295" si="63">ROUND(E289*F289,2)</f>
        <v>0</v>
      </c>
      <c r="H289" s="188"/>
      <c r="I289" s="189">
        <f t="shared" ref="I289:I295" si="64">ROUND(E289*H289,2)</f>
        <v>0</v>
      </c>
      <c r="J289" s="188"/>
      <c r="K289" s="189">
        <f t="shared" ref="K289:K295" si="65">ROUND(E289*J289,2)</f>
        <v>0</v>
      </c>
      <c r="L289" s="189">
        <v>21</v>
      </c>
      <c r="M289" s="189">
        <f t="shared" ref="M289:M295" si="66">G289*(1+L289/100)</f>
        <v>0</v>
      </c>
      <c r="N289" s="189">
        <v>1.4120000000000001E-2</v>
      </c>
      <c r="O289" s="189">
        <f t="shared" ref="O289:O295" si="67">ROUND(E289*N289,2)</f>
        <v>0.03</v>
      </c>
      <c r="P289" s="189">
        <v>0</v>
      </c>
      <c r="Q289" s="189">
        <f t="shared" ref="Q289:Q295" si="68">ROUND(E289*P289,2)</f>
        <v>0</v>
      </c>
      <c r="R289" s="189" t="s">
        <v>1039</v>
      </c>
      <c r="S289" s="189" t="s">
        <v>216</v>
      </c>
      <c r="T289" s="190" t="s">
        <v>245</v>
      </c>
      <c r="U289" s="159">
        <v>3.351</v>
      </c>
      <c r="V289" s="159">
        <f t="shared" ref="V289:V295" si="69">ROUND(E289*U289,2)</f>
        <v>6.7</v>
      </c>
      <c r="W289" s="159"/>
      <c r="X289" s="159" t="s">
        <v>246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247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5">
      <c r="A290" s="184">
        <v>203</v>
      </c>
      <c r="B290" s="185" t="s">
        <v>1553</v>
      </c>
      <c r="C290" s="192" t="s">
        <v>1554</v>
      </c>
      <c r="D290" s="186" t="s">
        <v>336</v>
      </c>
      <c r="E290" s="187">
        <v>2</v>
      </c>
      <c r="F290" s="188"/>
      <c r="G290" s="189">
        <f t="shared" si="63"/>
        <v>0</v>
      </c>
      <c r="H290" s="188"/>
      <c r="I290" s="189">
        <f t="shared" si="64"/>
        <v>0</v>
      </c>
      <c r="J290" s="188"/>
      <c r="K290" s="189">
        <f t="shared" si="65"/>
        <v>0</v>
      </c>
      <c r="L290" s="189">
        <v>21</v>
      </c>
      <c r="M290" s="189">
        <f t="shared" si="66"/>
        <v>0</v>
      </c>
      <c r="N290" s="189">
        <v>1.8200000000000001E-2</v>
      </c>
      <c r="O290" s="189">
        <f t="shared" si="67"/>
        <v>0.04</v>
      </c>
      <c r="P290" s="189">
        <v>0</v>
      </c>
      <c r="Q290" s="189">
        <f t="shared" si="68"/>
        <v>0</v>
      </c>
      <c r="R290" s="189"/>
      <c r="S290" s="189" t="s">
        <v>820</v>
      </c>
      <c r="T290" s="190" t="s">
        <v>217</v>
      </c>
      <c r="U290" s="159">
        <v>0</v>
      </c>
      <c r="V290" s="159">
        <f t="shared" si="69"/>
        <v>0</v>
      </c>
      <c r="W290" s="159"/>
      <c r="X290" s="159" t="s">
        <v>274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275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5">
      <c r="A291" s="184">
        <v>204</v>
      </c>
      <c r="B291" s="185" t="s">
        <v>1555</v>
      </c>
      <c r="C291" s="192" t="s">
        <v>1556</v>
      </c>
      <c r="D291" s="186" t="s">
        <v>336</v>
      </c>
      <c r="E291" s="187">
        <v>3</v>
      </c>
      <c r="F291" s="188"/>
      <c r="G291" s="189">
        <f t="shared" si="63"/>
        <v>0</v>
      </c>
      <c r="H291" s="188"/>
      <c r="I291" s="189">
        <f t="shared" si="64"/>
        <v>0</v>
      </c>
      <c r="J291" s="188"/>
      <c r="K291" s="189">
        <f t="shared" si="65"/>
        <v>0</v>
      </c>
      <c r="L291" s="189">
        <v>21</v>
      </c>
      <c r="M291" s="189">
        <f t="shared" si="66"/>
        <v>0</v>
      </c>
      <c r="N291" s="189">
        <v>0</v>
      </c>
      <c r="O291" s="189">
        <f t="shared" si="67"/>
        <v>0</v>
      </c>
      <c r="P291" s="189">
        <v>0</v>
      </c>
      <c r="Q291" s="189">
        <f t="shared" si="68"/>
        <v>0</v>
      </c>
      <c r="R291" s="189" t="s">
        <v>273</v>
      </c>
      <c r="S291" s="189" t="s">
        <v>216</v>
      </c>
      <c r="T291" s="190" t="s">
        <v>245</v>
      </c>
      <c r="U291" s="159">
        <v>0</v>
      </c>
      <c r="V291" s="159">
        <f t="shared" si="69"/>
        <v>0</v>
      </c>
      <c r="W291" s="159"/>
      <c r="X291" s="159" t="s">
        <v>274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275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5">
      <c r="A292" s="184">
        <v>205</v>
      </c>
      <c r="B292" s="185" t="s">
        <v>1557</v>
      </c>
      <c r="C292" s="192" t="s">
        <v>1558</v>
      </c>
      <c r="D292" s="186" t="s">
        <v>336</v>
      </c>
      <c r="E292" s="187">
        <v>12</v>
      </c>
      <c r="F292" s="188"/>
      <c r="G292" s="189">
        <f t="shared" si="63"/>
        <v>0</v>
      </c>
      <c r="H292" s="188"/>
      <c r="I292" s="189">
        <f t="shared" si="64"/>
        <v>0</v>
      </c>
      <c r="J292" s="188"/>
      <c r="K292" s="189">
        <f t="shared" si="65"/>
        <v>0</v>
      </c>
      <c r="L292" s="189">
        <v>21</v>
      </c>
      <c r="M292" s="189">
        <f t="shared" si="66"/>
        <v>0</v>
      </c>
      <c r="N292" s="189">
        <v>2.5699999999999998E-3</v>
      </c>
      <c r="O292" s="189">
        <f t="shared" si="67"/>
        <v>0.03</v>
      </c>
      <c r="P292" s="189">
        <v>0</v>
      </c>
      <c r="Q292" s="189">
        <f t="shared" si="68"/>
        <v>0</v>
      </c>
      <c r="R292" s="189" t="s">
        <v>1039</v>
      </c>
      <c r="S292" s="189" t="s">
        <v>216</v>
      </c>
      <c r="T292" s="190" t="s">
        <v>245</v>
      </c>
      <c r="U292" s="159">
        <v>0.433</v>
      </c>
      <c r="V292" s="159">
        <f t="shared" si="69"/>
        <v>5.2</v>
      </c>
      <c r="W292" s="159"/>
      <c r="X292" s="159" t="s">
        <v>246</v>
      </c>
      <c r="Y292" s="149"/>
      <c r="Z292" s="149"/>
      <c r="AA292" s="149"/>
      <c r="AB292" s="149"/>
      <c r="AC292" s="149"/>
      <c r="AD292" s="149"/>
      <c r="AE292" s="149"/>
      <c r="AF292" s="149"/>
      <c r="AG292" s="149" t="s">
        <v>247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5">
      <c r="A293" s="184">
        <v>206</v>
      </c>
      <c r="B293" s="185" t="s">
        <v>1044</v>
      </c>
      <c r="C293" s="192" t="s">
        <v>1045</v>
      </c>
      <c r="D293" s="186" t="s">
        <v>336</v>
      </c>
      <c r="E293" s="187">
        <v>11</v>
      </c>
      <c r="F293" s="188"/>
      <c r="G293" s="189">
        <f t="shared" si="63"/>
        <v>0</v>
      </c>
      <c r="H293" s="188"/>
      <c r="I293" s="189">
        <f t="shared" si="64"/>
        <v>0</v>
      </c>
      <c r="J293" s="188"/>
      <c r="K293" s="189">
        <f t="shared" si="65"/>
        <v>0</v>
      </c>
      <c r="L293" s="189">
        <v>21</v>
      </c>
      <c r="M293" s="189">
        <f t="shared" si="66"/>
        <v>0</v>
      </c>
      <c r="N293" s="189">
        <v>5.1000000000000004E-4</v>
      </c>
      <c r="O293" s="189">
        <f t="shared" si="67"/>
        <v>0.01</v>
      </c>
      <c r="P293" s="189">
        <v>0</v>
      </c>
      <c r="Q293" s="189">
        <f t="shared" si="68"/>
        <v>0</v>
      </c>
      <c r="R293" s="189" t="s">
        <v>1039</v>
      </c>
      <c r="S293" s="189" t="s">
        <v>216</v>
      </c>
      <c r="T293" s="190" t="s">
        <v>245</v>
      </c>
      <c r="U293" s="159">
        <v>0.251</v>
      </c>
      <c r="V293" s="159">
        <f t="shared" si="69"/>
        <v>2.76</v>
      </c>
      <c r="W293" s="159"/>
      <c r="X293" s="159" t="s">
        <v>246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247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5">
      <c r="A294" s="184">
        <v>207</v>
      </c>
      <c r="B294" s="185" t="s">
        <v>1559</v>
      </c>
      <c r="C294" s="192" t="s">
        <v>1560</v>
      </c>
      <c r="D294" s="186" t="s">
        <v>336</v>
      </c>
      <c r="E294" s="187">
        <v>30</v>
      </c>
      <c r="F294" s="188"/>
      <c r="G294" s="189">
        <f t="shared" si="63"/>
        <v>0</v>
      </c>
      <c r="H294" s="188"/>
      <c r="I294" s="189">
        <f t="shared" si="64"/>
        <v>0</v>
      </c>
      <c r="J294" s="188"/>
      <c r="K294" s="189">
        <f t="shared" si="65"/>
        <v>0</v>
      </c>
      <c r="L294" s="189">
        <v>21</v>
      </c>
      <c r="M294" s="189">
        <f t="shared" si="66"/>
        <v>0</v>
      </c>
      <c r="N294" s="189">
        <v>2.4000000000000001E-4</v>
      </c>
      <c r="O294" s="189">
        <f t="shared" si="67"/>
        <v>0.01</v>
      </c>
      <c r="P294" s="189">
        <v>0</v>
      </c>
      <c r="Q294" s="189">
        <f t="shared" si="68"/>
        <v>0</v>
      </c>
      <c r="R294" s="189" t="s">
        <v>1039</v>
      </c>
      <c r="S294" s="189" t="s">
        <v>216</v>
      </c>
      <c r="T294" s="190" t="s">
        <v>245</v>
      </c>
      <c r="U294" s="159">
        <v>0.27800000000000002</v>
      </c>
      <c r="V294" s="159">
        <f t="shared" si="69"/>
        <v>8.34</v>
      </c>
      <c r="W294" s="159"/>
      <c r="X294" s="159" t="s">
        <v>246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1135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5">
      <c r="A295" s="168">
        <v>208</v>
      </c>
      <c r="B295" s="169" t="s">
        <v>1561</v>
      </c>
      <c r="C295" s="178" t="s">
        <v>1562</v>
      </c>
      <c r="D295" s="170" t="s">
        <v>336</v>
      </c>
      <c r="E295" s="171">
        <v>12</v>
      </c>
      <c r="F295" s="172"/>
      <c r="G295" s="173">
        <f t="shared" si="63"/>
        <v>0</v>
      </c>
      <c r="H295" s="172"/>
      <c r="I295" s="173">
        <f t="shared" si="64"/>
        <v>0</v>
      </c>
      <c r="J295" s="172"/>
      <c r="K295" s="173">
        <f t="shared" si="65"/>
        <v>0</v>
      </c>
      <c r="L295" s="173">
        <v>21</v>
      </c>
      <c r="M295" s="173">
        <f t="shared" si="66"/>
        <v>0</v>
      </c>
      <c r="N295" s="173">
        <v>1.4999999999999999E-4</v>
      </c>
      <c r="O295" s="173">
        <f t="shared" si="67"/>
        <v>0</v>
      </c>
      <c r="P295" s="173">
        <v>0</v>
      </c>
      <c r="Q295" s="173">
        <f t="shared" si="68"/>
        <v>0</v>
      </c>
      <c r="R295" s="173" t="s">
        <v>1039</v>
      </c>
      <c r="S295" s="173" t="s">
        <v>216</v>
      </c>
      <c r="T295" s="174" t="s">
        <v>245</v>
      </c>
      <c r="U295" s="159">
        <v>0.20599999999999999</v>
      </c>
      <c r="V295" s="159">
        <f t="shared" si="69"/>
        <v>2.4700000000000002</v>
      </c>
      <c r="W295" s="159"/>
      <c r="X295" s="159" t="s">
        <v>246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1135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5">
      <c r="A296" s="156"/>
      <c r="B296" s="157"/>
      <c r="C296" s="191" t="s">
        <v>1563</v>
      </c>
      <c r="D296" s="182"/>
      <c r="E296" s="183">
        <v>12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251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5">
      <c r="A297" s="184">
        <v>209</v>
      </c>
      <c r="B297" s="185" t="s">
        <v>1564</v>
      </c>
      <c r="C297" s="192" t="s">
        <v>1565</v>
      </c>
      <c r="D297" s="186" t="s">
        <v>272</v>
      </c>
      <c r="E297" s="187">
        <v>1.48241</v>
      </c>
      <c r="F297" s="188"/>
      <c r="G297" s="189">
        <f>ROUND(E297*F297,2)</f>
        <v>0</v>
      </c>
      <c r="H297" s="188"/>
      <c r="I297" s="189">
        <f>ROUND(E297*H297,2)</f>
        <v>0</v>
      </c>
      <c r="J297" s="188"/>
      <c r="K297" s="189">
        <f>ROUND(E297*J297,2)</f>
        <v>0</v>
      </c>
      <c r="L297" s="189">
        <v>21</v>
      </c>
      <c r="M297" s="189">
        <f>G297*(1+L297/100)</f>
        <v>0</v>
      </c>
      <c r="N297" s="189">
        <v>0</v>
      </c>
      <c r="O297" s="189">
        <f>ROUND(E297*N297,2)</f>
        <v>0</v>
      </c>
      <c r="P297" s="189">
        <v>0</v>
      </c>
      <c r="Q297" s="189">
        <f>ROUND(E297*P297,2)</f>
        <v>0</v>
      </c>
      <c r="R297" s="189" t="s">
        <v>1039</v>
      </c>
      <c r="S297" s="189" t="s">
        <v>216</v>
      </c>
      <c r="T297" s="190" t="s">
        <v>245</v>
      </c>
      <c r="U297" s="159">
        <v>2.5750000000000002</v>
      </c>
      <c r="V297" s="159">
        <f>ROUND(E297*U297,2)</f>
        <v>3.82</v>
      </c>
      <c r="W297" s="159"/>
      <c r="X297" s="159" t="s">
        <v>708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709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x14ac:dyDescent="0.25">
      <c r="A298" s="162" t="s">
        <v>211</v>
      </c>
      <c r="B298" s="163" t="s">
        <v>145</v>
      </c>
      <c r="C298" s="177" t="s">
        <v>146</v>
      </c>
      <c r="D298" s="164"/>
      <c r="E298" s="165"/>
      <c r="F298" s="166"/>
      <c r="G298" s="166">
        <f>SUMIF(AG299:AG303,"&lt;&gt;NOR",G299:G303)</f>
        <v>0</v>
      </c>
      <c r="H298" s="166"/>
      <c r="I298" s="166">
        <f>SUM(I299:I303)</f>
        <v>0</v>
      </c>
      <c r="J298" s="166"/>
      <c r="K298" s="166">
        <f>SUM(K299:K303)</f>
        <v>0</v>
      </c>
      <c r="L298" s="166"/>
      <c r="M298" s="166">
        <f>SUM(M299:M303)</f>
        <v>0</v>
      </c>
      <c r="N298" s="166"/>
      <c r="O298" s="166">
        <f>SUM(O299:O303)</f>
        <v>0.15000000000000002</v>
      </c>
      <c r="P298" s="166"/>
      <c r="Q298" s="166">
        <f>SUM(Q299:Q303)</f>
        <v>0</v>
      </c>
      <c r="R298" s="166"/>
      <c r="S298" s="166"/>
      <c r="T298" s="167"/>
      <c r="U298" s="161"/>
      <c r="V298" s="161">
        <f>SUM(V299:V303)</f>
        <v>3.06</v>
      </c>
      <c r="W298" s="161"/>
      <c r="X298" s="161"/>
      <c r="AG298" t="s">
        <v>212</v>
      </c>
    </row>
    <row r="299" spans="1:60" outlineLevel="1" x14ac:dyDescent="0.25">
      <c r="A299" s="184">
        <v>210</v>
      </c>
      <c r="B299" s="185" t="s">
        <v>1566</v>
      </c>
      <c r="C299" s="192" t="s">
        <v>1567</v>
      </c>
      <c r="D299" s="186" t="s">
        <v>977</v>
      </c>
      <c r="E299" s="187">
        <v>2</v>
      </c>
      <c r="F299" s="188"/>
      <c r="G299" s="189">
        <f>ROUND(E299*F299,2)</f>
        <v>0</v>
      </c>
      <c r="H299" s="188"/>
      <c r="I299" s="189">
        <f>ROUND(E299*H299,2)</f>
        <v>0</v>
      </c>
      <c r="J299" s="188"/>
      <c r="K299" s="189">
        <f>ROUND(E299*J299,2)</f>
        <v>0</v>
      </c>
      <c r="L299" s="189">
        <v>21</v>
      </c>
      <c r="M299" s="189">
        <f>G299*(1+L299/100)</f>
        <v>0</v>
      </c>
      <c r="N299" s="189">
        <v>3.7019999999999997E-2</v>
      </c>
      <c r="O299" s="189">
        <f>ROUND(E299*N299,2)</f>
        <v>7.0000000000000007E-2</v>
      </c>
      <c r="P299" s="189">
        <v>0</v>
      </c>
      <c r="Q299" s="189">
        <f>ROUND(E299*P299,2)</f>
        <v>0</v>
      </c>
      <c r="R299" s="189"/>
      <c r="S299" s="189" t="s">
        <v>820</v>
      </c>
      <c r="T299" s="190" t="s">
        <v>217</v>
      </c>
      <c r="U299" s="159">
        <v>1.5289999999999999</v>
      </c>
      <c r="V299" s="159">
        <f>ROUND(E299*U299,2)</f>
        <v>3.06</v>
      </c>
      <c r="W299" s="159"/>
      <c r="X299" s="159" t="s">
        <v>246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247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5">
      <c r="A300" s="168">
        <v>211</v>
      </c>
      <c r="B300" s="169" t="s">
        <v>1568</v>
      </c>
      <c r="C300" s="178" t="s">
        <v>1569</v>
      </c>
      <c r="D300" s="170" t="s">
        <v>1050</v>
      </c>
      <c r="E300" s="171">
        <v>2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21</v>
      </c>
      <c r="M300" s="173">
        <f>G300*(1+L300/100)</f>
        <v>0</v>
      </c>
      <c r="N300" s="173">
        <v>0.04</v>
      </c>
      <c r="O300" s="173">
        <f>ROUND(E300*N300,2)</f>
        <v>0.08</v>
      </c>
      <c r="P300" s="173">
        <v>0</v>
      </c>
      <c r="Q300" s="173">
        <f>ROUND(E300*P300,2)</f>
        <v>0</v>
      </c>
      <c r="R300" s="173"/>
      <c r="S300" s="173" t="s">
        <v>820</v>
      </c>
      <c r="T300" s="174" t="s">
        <v>217</v>
      </c>
      <c r="U300" s="159">
        <v>0</v>
      </c>
      <c r="V300" s="159">
        <f>ROUND(E300*U300,2)</f>
        <v>0</v>
      </c>
      <c r="W300" s="159"/>
      <c r="X300" s="159" t="s">
        <v>274</v>
      </c>
      <c r="Y300" s="149"/>
      <c r="Z300" s="149"/>
      <c r="AA300" s="149"/>
      <c r="AB300" s="149"/>
      <c r="AC300" s="149"/>
      <c r="AD300" s="149"/>
      <c r="AE300" s="149"/>
      <c r="AF300" s="149"/>
      <c r="AG300" s="149" t="s">
        <v>275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5">
      <c r="A301" s="156"/>
      <c r="B301" s="157"/>
      <c r="C301" s="255" t="s">
        <v>1570</v>
      </c>
      <c r="D301" s="256"/>
      <c r="E301" s="256"/>
      <c r="F301" s="256"/>
      <c r="G301" s="256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49"/>
      <c r="Z301" s="149"/>
      <c r="AA301" s="149"/>
      <c r="AB301" s="149"/>
      <c r="AC301" s="149"/>
      <c r="AD301" s="149"/>
      <c r="AE301" s="149"/>
      <c r="AF301" s="149"/>
      <c r="AG301" s="149" t="s">
        <v>220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5">
      <c r="A302" s="156"/>
      <c r="B302" s="157"/>
      <c r="C302" s="266" t="s">
        <v>1571</v>
      </c>
      <c r="D302" s="267"/>
      <c r="E302" s="267"/>
      <c r="F302" s="267"/>
      <c r="G302" s="267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220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5">
      <c r="A303" s="156">
        <v>212</v>
      </c>
      <c r="B303" s="157" t="s">
        <v>1572</v>
      </c>
      <c r="C303" s="198" t="s">
        <v>1573</v>
      </c>
      <c r="D303" s="158" t="s">
        <v>0</v>
      </c>
      <c r="E303" s="195"/>
      <c r="F303" s="160"/>
      <c r="G303" s="159">
        <f>ROUND(E303*F303,2)</f>
        <v>0</v>
      </c>
      <c r="H303" s="160"/>
      <c r="I303" s="159">
        <f>ROUND(E303*H303,2)</f>
        <v>0</v>
      </c>
      <c r="J303" s="160"/>
      <c r="K303" s="159">
        <f>ROUND(E303*J303,2)</f>
        <v>0</v>
      </c>
      <c r="L303" s="159">
        <v>21</v>
      </c>
      <c r="M303" s="159">
        <f>G303*(1+L303/100)</f>
        <v>0</v>
      </c>
      <c r="N303" s="159">
        <v>0</v>
      </c>
      <c r="O303" s="159">
        <f>ROUND(E303*N303,2)</f>
        <v>0</v>
      </c>
      <c r="P303" s="159">
        <v>0</v>
      </c>
      <c r="Q303" s="159">
        <f>ROUND(E303*P303,2)</f>
        <v>0</v>
      </c>
      <c r="R303" s="159" t="s">
        <v>1039</v>
      </c>
      <c r="S303" s="159" t="s">
        <v>216</v>
      </c>
      <c r="T303" s="159" t="s">
        <v>245</v>
      </c>
      <c r="U303" s="159">
        <v>0</v>
      </c>
      <c r="V303" s="159">
        <f>ROUND(E303*U303,2)</f>
        <v>0</v>
      </c>
      <c r="W303" s="159"/>
      <c r="X303" s="159" t="s">
        <v>708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709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x14ac:dyDescent="0.25">
      <c r="A304" s="162" t="s">
        <v>211</v>
      </c>
      <c r="B304" s="163" t="s">
        <v>151</v>
      </c>
      <c r="C304" s="177" t="s">
        <v>152</v>
      </c>
      <c r="D304" s="164"/>
      <c r="E304" s="165"/>
      <c r="F304" s="166"/>
      <c r="G304" s="166">
        <f>SUMIF(AG305:AG316,"&lt;&gt;NOR",G305:G316)</f>
        <v>0</v>
      </c>
      <c r="H304" s="166"/>
      <c r="I304" s="166">
        <f>SUM(I305:I316)</f>
        <v>0</v>
      </c>
      <c r="J304" s="166"/>
      <c r="K304" s="166">
        <f>SUM(K305:K316)</f>
        <v>0</v>
      </c>
      <c r="L304" s="166"/>
      <c r="M304" s="166">
        <f>SUM(M305:M316)</f>
        <v>0</v>
      </c>
      <c r="N304" s="166"/>
      <c r="O304" s="166">
        <f>SUM(O305:O316)</f>
        <v>0.27</v>
      </c>
      <c r="P304" s="166"/>
      <c r="Q304" s="166">
        <f>SUM(Q305:Q316)</f>
        <v>0</v>
      </c>
      <c r="R304" s="166"/>
      <c r="S304" s="166"/>
      <c r="T304" s="167"/>
      <c r="U304" s="161"/>
      <c r="V304" s="161">
        <f>SUM(V305:V316)</f>
        <v>44.66</v>
      </c>
      <c r="W304" s="161"/>
      <c r="X304" s="161"/>
      <c r="AG304" t="s">
        <v>212</v>
      </c>
    </row>
    <row r="305" spans="1:60" outlineLevel="1" x14ac:dyDescent="0.25">
      <c r="A305" s="184">
        <v>213</v>
      </c>
      <c r="B305" s="185" t="s">
        <v>1080</v>
      </c>
      <c r="C305" s="192" t="s">
        <v>1081</v>
      </c>
      <c r="D305" s="186" t="s">
        <v>790</v>
      </c>
      <c r="E305" s="187">
        <v>15</v>
      </c>
      <c r="F305" s="188"/>
      <c r="G305" s="189">
        <f>ROUND(E305*F305,2)</f>
        <v>0</v>
      </c>
      <c r="H305" s="188"/>
      <c r="I305" s="189">
        <f>ROUND(E305*H305,2)</f>
        <v>0</v>
      </c>
      <c r="J305" s="188"/>
      <c r="K305" s="189">
        <f>ROUND(E305*J305,2)</f>
        <v>0</v>
      </c>
      <c r="L305" s="189">
        <v>21</v>
      </c>
      <c r="M305" s="189">
        <f>G305*(1+L305/100)</f>
        <v>0</v>
      </c>
      <c r="N305" s="189">
        <v>6.0000000000000002E-5</v>
      </c>
      <c r="O305" s="189">
        <f>ROUND(E305*N305,2)</f>
        <v>0</v>
      </c>
      <c r="P305" s="189">
        <v>0</v>
      </c>
      <c r="Q305" s="189">
        <f>ROUND(E305*P305,2)</f>
        <v>0</v>
      </c>
      <c r="R305" s="189" t="s">
        <v>781</v>
      </c>
      <c r="S305" s="189" t="s">
        <v>216</v>
      </c>
      <c r="T305" s="190" t="s">
        <v>245</v>
      </c>
      <c r="U305" s="159">
        <v>0.42599999999999999</v>
      </c>
      <c r="V305" s="159">
        <f>ROUND(E305*U305,2)</f>
        <v>6.39</v>
      </c>
      <c r="W305" s="159"/>
      <c r="X305" s="159" t="s">
        <v>246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247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5">
      <c r="A306" s="184">
        <v>214</v>
      </c>
      <c r="B306" s="185" t="s">
        <v>1085</v>
      </c>
      <c r="C306" s="192" t="s">
        <v>1086</v>
      </c>
      <c r="D306" s="186" t="s">
        <v>790</v>
      </c>
      <c r="E306" s="187">
        <v>30</v>
      </c>
      <c r="F306" s="188"/>
      <c r="G306" s="189">
        <f>ROUND(E306*F306,2)</f>
        <v>0</v>
      </c>
      <c r="H306" s="188"/>
      <c r="I306" s="189">
        <f>ROUND(E306*H306,2)</f>
        <v>0</v>
      </c>
      <c r="J306" s="188"/>
      <c r="K306" s="189">
        <f>ROUND(E306*J306,2)</f>
        <v>0</v>
      </c>
      <c r="L306" s="189">
        <v>21</v>
      </c>
      <c r="M306" s="189">
        <f>G306*(1+L306/100)</f>
        <v>0</v>
      </c>
      <c r="N306" s="189">
        <v>6.0000000000000002E-5</v>
      </c>
      <c r="O306" s="189">
        <f>ROUND(E306*N306,2)</f>
        <v>0</v>
      </c>
      <c r="P306" s="189">
        <v>0</v>
      </c>
      <c r="Q306" s="189">
        <f>ROUND(E306*P306,2)</f>
        <v>0</v>
      </c>
      <c r="R306" s="189" t="s">
        <v>781</v>
      </c>
      <c r="S306" s="189" t="s">
        <v>216</v>
      </c>
      <c r="T306" s="190" t="s">
        <v>245</v>
      </c>
      <c r="U306" s="159">
        <v>0.30399999999999999</v>
      </c>
      <c r="V306" s="159">
        <f>ROUND(E306*U306,2)</f>
        <v>9.1199999999999992</v>
      </c>
      <c r="W306" s="159"/>
      <c r="X306" s="159" t="s">
        <v>246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247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5">
      <c r="A307" s="184">
        <v>215</v>
      </c>
      <c r="B307" s="185" t="s">
        <v>1090</v>
      </c>
      <c r="C307" s="192" t="s">
        <v>1091</v>
      </c>
      <c r="D307" s="186" t="s">
        <v>790</v>
      </c>
      <c r="E307" s="187">
        <v>60</v>
      </c>
      <c r="F307" s="188"/>
      <c r="G307" s="189">
        <f>ROUND(E307*F307,2)</f>
        <v>0</v>
      </c>
      <c r="H307" s="188"/>
      <c r="I307" s="189">
        <f>ROUND(E307*H307,2)</f>
        <v>0</v>
      </c>
      <c r="J307" s="188"/>
      <c r="K307" s="189">
        <f>ROUND(E307*J307,2)</f>
        <v>0</v>
      </c>
      <c r="L307" s="189">
        <v>21</v>
      </c>
      <c r="M307" s="189">
        <f>G307*(1+L307/100)</f>
        <v>0</v>
      </c>
      <c r="N307" s="189">
        <v>6.0000000000000002E-5</v>
      </c>
      <c r="O307" s="189">
        <f>ROUND(E307*N307,2)</f>
        <v>0</v>
      </c>
      <c r="P307" s="189">
        <v>0</v>
      </c>
      <c r="Q307" s="189">
        <f>ROUND(E307*P307,2)</f>
        <v>0</v>
      </c>
      <c r="R307" s="189" t="s">
        <v>781</v>
      </c>
      <c r="S307" s="189" t="s">
        <v>216</v>
      </c>
      <c r="T307" s="190" t="s">
        <v>245</v>
      </c>
      <c r="U307" s="159">
        <v>0.221</v>
      </c>
      <c r="V307" s="159">
        <f>ROUND(E307*U307,2)</f>
        <v>13.26</v>
      </c>
      <c r="W307" s="159"/>
      <c r="X307" s="159" t="s">
        <v>246</v>
      </c>
      <c r="Y307" s="149"/>
      <c r="Z307" s="149"/>
      <c r="AA307" s="149"/>
      <c r="AB307" s="149"/>
      <c r="AC307" s="149"/>
      <c r="AD307" s="149"/>
      <c r="AE307" s="149"/>
      <c r="AF307" s="149"/>
      <c r="AG307" s="149" t="s">
        <v>247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5">
      <c r="A308" s="184">
        <v>216</v>
      </c>
      <c r="B308" s="185" t="s">
        <v>1574</v>
      </c>
      <c r="C308" s="192" t="s">
        <v>1575</v>
      </c>
      <c r="D308" s="186" t="s">
        <v>790</v>
      </c>
      <c r="E308" s="187">
        <v>150</v>
      </c>
      <c r="F308" s="188"/>
      <c r="G308" s="189">
        <f>ROUND(E308*F308,2)</f>
        <v>0</v>
      </c>
      <c r="H308" s="188"/>
      <c r="I308" s="189">
        <f>ROUND(E308*H308,2)</f>
        <v>0</v>
      </c>
      <c r="J308" s="188"/>
      <c r="K308" s="189">
        <f>ROUND(E308*J308,2)</f>
        <v>0</v>
      </c>
      <c r="L308" s="189">
        <v>21</v>
      </c>
      <c r="M308" s="189">
        <f>G308*(1+L308/100)</f>
        <v>0</v>
      </c>
      <c r="N308" s="189">
        <v>5.0000000000000002E-5</v>
      </c>
      <c r="O308" s="189">
        <f>ROUND(E308*N308,2)</f>
        <v>0.01</v>
      </c>
      <c r="P308" s="189">
        <v>0</v>
      </c>
      <c r="Q308" s="189">
        <f>ROUND(E308*P308,2)</f>
        <v>0</v>
      </c>
      <c r="R308" s="189" t="s">
        <v>781</v>
      </c>
      <c r="S308" s="189" t="s">
        <v>216</v>
      </c>
      <c r="T308" s="190" t="s">
        <v>245</v>
      </c>
      <c r="U308" s="159">
        <v>0.1</v>
      </c>
      <c r="V308" s="159">
        <f>ROUND(E308*U308,2)</f>
        <v>15</v>
      </c>
      <c r="W308" s="159"/>
      <c r="X308" s="159" t="s">
        <v>246</v>
      </c>
      <c r="Y308" s="149"/>
      <c r="Z308" s="149"/>
      <c r="AA308" s="149"/>
      <c r="AB308" s="149"/>
      <c r="AC308" s="149"/>
      <c r="AD308" s="149"/>
      <c r="AE308" s="149"/>
      <c r="AF308" s="149"/>
      <c r="AG308" s="149" t="s">
        <v>247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5">
      <c r="A309" s="168">
        <v>217</v>
      </c>
      <c r="B309" s="169" t="s">
        <v>1082</v>
      </c>
      <c r="C309" s="178" t="s">
        <v>1083</v>
      </c>
      <c r="D309" s="170" t="s">
        <v>790</v>
      </c>
      <c r="E309" s="171">
        <v>15</v>
      </c>
      <c r="F309" s="172"/>
      <c r="G309" s="173">
        <f>ROUND(E309*F309,2)</f>
        <v>0</v>
      </c>
      <c r="H309" s="172"/>
      <c r="I309" s="173">
        <f>ROUND(E309*H309,2)</f>
        <v>0</v>
      </c>
      <c r="J309" s="172"/>
      <c r="K309" s="173">
        <f>ROUND(E309*J309,2)</f>
        <v>0</v>
      </c>
      <c r="L309" s="173">
        <v>21</v>
      </c>
      <c r="M309" s="173">
        <f>G309*(1+L309/100)</f>
        <v>0</v>
      </c>
      <c r="N309" s="173">
        <v>1E-3</v>
      </c>
      <c r="O309" s="173">
        <f>ROUND(E309*N309,2)</f>
        <v>0.02</v>
      </c>
      <c r="P309" s="173">
        <v>0</v>
      </c>
      <c r="Q309" s="173">
        <f>ROUND(E309*P309,2)</f>
        <v>0</v>
      </c>
      <c r="R309" s="173" t="s">
        <v>273</v>
      </c>
      <c r="S309" s="173" t="s">
        <v>216</v>
      </c>
      <c r="T309" s="174" t="s">
        <v>245</v>
      </c>
      <c r="U309" s="159">
        <v>0</v>
      </c>
      <c r="V309" s="159">
        <f>ROUND(E309*U309,2)</f>
        <v>0</v>
      </c>
      <c r="W309" s="159"/>
      <c r="X309" s="159" t="s">
        <v>274</v>
      </c>
      <c r="Y309" s="149"/>
      <c r="Z309" s="149"/>
      <c r="AA309" s="149"/>
      <c r="AB309" s="149"/>
      <c r="AC309" s="149"/>
      <c r="AD309" s="149"/>
      <c r="AE309" s="149"/>
      <c r="AF309" s="149"/>
      <c r="AG309" s="149" t="s">
        <v>275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5">
      <c r="A310" s="156"/>
      <c r="B310" s="157"/>
      <c r="C310" s="191" t="s">
        <v>1576</v>
      </c>
      <c r="D310" s="182"/>
      <c r="E310" s="183">
        <v>15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49"/>
      <c r="Z310" s="149"/>
      <c r="AA310" s="149"/>
      <c r="AB310" s="149"/>
      <c r="AC310" s="149"/>
      <c r="AD310" s="149"/>
      <c r="AE310" s="149"/>
      <c r="AF310" s="149"/>
      <c r="AG310" s="149" t="s">
        <v>251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5">
      <c r="A311" s="168">
        <v>218</v>
      </c>
      <c r="B311" s="169" t="s">
        <v>1087</v>
      </c>
      <c r="C311" s="178" t="s">
        <v>1083</v>
      </c>
      <c r="D311" s="170" t="s">
        <v>790</v>
      </c>
      <c r="E311" s="171">
        <v>30</v>
      </c>
      <c r="F311" s="172"/>
      <c r="G311" s="173">
        <f>ROUND(E311*F311,2)</f>
        <v>0</v>
      </c>
      <c r="H311" s="172"/>
      <c r="I311" s="173">
        <f>ROUND(E311*H311,2)</f>
        <v>0</v>
      </c>
      <c r="J311" s="172"/>
      <c r="K311" s="173">
        <f>ROUND(E311*J311,2)</f>
        <v>0</v>
      </c>
      <c r="L311" s="173">
        <v>21</v>
      </c>
      <c r="M311" s="173">
        <f>G311*(1+L311/100)</f>
        <v>0</v>
      </c>
      <c r="N311" s="173">
        <v>1E-3</v>
      </c>
      <c r="O311" s="173">
        <f>ROUND(E311*N311,2)</f>
        <v>0.03</v>
      </c>
      <c r="P311" s="173">
        <v>0</v>
      </c>
      <c r="Q311" s="173">
        <f>ROUND(E311*P311,2)</f>
        <v>0</v>
      </c>
      <c r="R311" s="173" t="s">
        <v>273</v>
      </c>
      <c r="S311" s="173" t="s">
        <v>216</v>
      </c>
      <c r="T311" s="174" t="s">
        <v>245</v>
      </c>
      <c r="U311" s="159">
        <v>0</v>
      </c>
      <c r="V311" s="159">
        <f>ROUND(E311*U311,2)</f>
        <v>0</v>
      </c>
      <c r="W311" s="159"/>
      <c r="X311" s="159" t="s">
        <v>274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275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5">
      <c r="A312" s="156"/>
      <c r="B312" s="157"/>
      <c r="C312" s="191" t="s">
        <v>1577</v>
      </c>
      <c r="D312" s="182"/>
      <c r="E312" s="183">
        <v>30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49"/>
      <c r="Z312" s="149"/>
      <c r="AA312" s="149"/>
      <c r="AB312" s="149"/>
      <c r="AC312" s="149"/>
      <c r="AD312" s="149"/>
      <c r="AE312" s="149"/>
      <c r="AF312" s="149"/>
      <c r="AG312" s="149" t="s">
        <v>251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ht="20.399999999999999" outlineLevel="1" x14ac:dyDescent="0.25">
      <c r="A313" s="184">
        <v>219</v>
      </c>
      <c r="B313" s="185" t="s">
        <v>1578</v>
      </c>
      <c r="C313" s="192" t="s">
        <v>1579</v>
      </c>
      <c r="D313" s="186" t="s">
        <v>790</v>
      </c>
      <c r="E313" s="187">
        <v>60</v>
      </c>
      <c r="F313" s="188"/>
      <c r="G313" s="189">
        <f>ROUND(E313*F313,2)</f>
        <v>0</v>
      </c>
      <c r="H313" s="188"/>
      <c r="I313" s="189">
        <f>ROUND(E313*H313,2)</f>
        <v>0</v>
      </c>
      <c r="J313" s="188"/>
      <c r="K313" s="189">
        <f>ROUND(E313*J313,2)</f>
        <v>0</v>
      </c>
      <c r="L313" s="189">
        <v>21</v>
      </c>
      <c r="M313" s="189">
        <f>G313*(1+L313/100)</f>
        <v>0</v>
      </c>
      <c r="N313" s="189">
        <v>1E-3</v>
      </c>
      <c r="O313" s="189">
        <f>ROUND(E313*N313,2)</f>
        <v>0.06</v>
      </c>
      <c r="P313" s="189">
        <v>0</v>
      </c>
      <c r="Q313" s="189">
        <f>ROUND(E313*P313,2)</f>
        <v>0</v>
      </c>
      <c r="R313" s="189" t="s">
        <v>273</v>
      </c>
      <c r="S313" s="189" t="s">
        <v>216</v>
      </c>
      <c r="T313" s="190" t="s">
        <v>245</v>
      </c>
      <c r="U313" s="159">
        <v>0</v>
      </c>
      <c r="V313" s="159">
        <f>ROUND(E313*U313,2)</f>
        <v>0</v>
      </c>
      <c r="W313" s="159"/>
      <c r="X313" s="159" t="s">
        <v>274</v>
      </c>
      <c r="Y313" s="149"/>
      <c r="Z313" s="149"/>
      <c r="AA313" s="149"/>
      <c r="AB313" s="149"/>
      <c r="AC313" s="149"/>
      <c r="AD313" s="149"/>
      <c r="AE313" s="149"/>
      <c r="AF313" s="149"/>
      <c r="AG313" s="149" t="s">
        <v>275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5">
      <c r="A314" s="184">
        <v>220</v>
      </c>
      <c r="B314" s="185" t="s">
        <v>1580</v>
      </c>
      <c r="C314" s="192" t="s">
        <v>1581</v>
      </c>
      <c r="D314" s="186" t="s">
        <v>790</v>
      </c>
      <c r="E314" s="187">
        <v>150</v>
      </c>
      <c r="F314" s="188"/>
      <c r="G314" s="189">
        <f>ROUND(E314*F314,2)</f>
        <v>0</v>
      </c>
      <c r="H314" s="188"/>
      <c r="I314" s="189">
        <f>ROUND(E314*H314,2)</f>
        <v>0</v>
      </c>
      <c r="J314" s="188"/>
      <c r="K314" s="189">
        <f>ROUND(E314*J314,2)</f>
        <v>0</v>
      </c>
      <c r="L314" s="189">
        <v>21</v>
      </c>
      <c r="M314" s="189">
        <f>G314*(1+L314/100)</f>
        <v>0</v>
      </c>
      <c r="N314" s="189">
        <v>1E-3</v>
      </c>
      <c r="O314" s="189">
        <f>ROUND(E314*N314,2)</f>
        <v>0.15</v>
      </c>
      <c r="P314" s="189">
        <v>0</v>
      </c>
      <c r="Q314" s="189">
        <f>ROUND(E314*P314,2)</f>
        <v>0</v>
      </c>
      <c r="R314" s="189" t="s">
        <v>273</v>
      </c>
      <c r="S314" s="189" t="s">
        <v>216</v>
      </c>
      <c r="T314" s="190" t="s">
        <v>245</v>
      </c>
      <c r="U314" s="159">
        <v>0</v>
      </c>
      <c r="V314" s="159">
        <f>ROUND(E314*U314,2)</f>
        <v>0</v>
      </c>
      <c r="W314" s="159"/>
      <c r="X314" s="159" t="s">
        <v>274</v>
      </c>
      <c r="Y314" s="149"/>
      <c r="Z314" s="149"/>
      <c r="AA314" s="149"/>
      <c r="AB314" s="149"/>
      <c r="AC314" s="149"/>
      <c r="AD314" s="149"/>
      <c r="AE314" s="149"/>
      <c r="AF314" s="149"/>
      <c r="AG314" s="149" t="s">
        <v>275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5">
      <c r="A315" s="168">
        <v>221</v>
      </c>
      <c r="B315" s="169" t="s">
        <v>1096</v>
      </c>
      <c r="C315" s="178" t="s">
        <v>1097</v>
      </c>
      <c r="D315" s="170" t="s">
        <v>272</v>
      </c>
      <c r="E315" s="171">
        <v>0.26879999999999998</v>
      </c>
      <c r="F315" s="172"/>
      <c r="G315" s="173">
        <f>ROUND(E315*F315,2)</f>
        <v>0</v>
      </c>
      <c r="H315" s="172"/>
      <c r="I315" s="173">
        <f>ROUND(E315*H315,2)</f>
        <v>0</v>
      </c>
      <c r="J315" s="172"/>
      <c r="K315" s="173">
        <f>ROUND(E315*J315,2)</f>
        <v>0</v>
      </c>
      <c r="L315" s="173">
        <v>21</v>
      </c>
      <c r="M315" s="173">
        <f>G315*(1+L315/100)</f>
        <v>0</v>
      </c>
      <c r="N315" s="173">
        <v>0</v>
      </c>
      <c r="O315" s="173">
        <f>ROUND(E315*N315,2)</f>
        <v>0</v>
      </c>
      <c r="P315" s="173">
        <v>0</v>
      </c>
      <c r="Q315" s="173">
        <f>ROUND(E315*P315,2)</f>
        <v>0</v>
      </c>
      <c r="R315" s="173" t="s">
        <v>781</v>
      </c>
      <c r="S315" s="173" t="s">
        <v>216</v>
      </c>
      <c r="T315" s="174" t="s">
        <v>245</v>
      </c>
      <c r="U315" s="159">
        <v>3.327</v>
      </c>
      <c r="V315" s="159">
        <f>ROUND(E315*U315,2)</f>
        <v>0.89</v>
      </c>
      <c r="W315" s="159"/>
      <c r="X315" s="159" t="s">
        <v>708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709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5">
      <c r="A316" s="156"/>
      <c r="B316" s="157"/>
      <c r="C316" s="264" t="s">
        <v>747</v>
      </c>
      <c r="D316" s="265"/>
      <c r="E316" s="265"/>
      <c r="F316" s="265"/>
      <c r="G316" s="265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49"/>
      <c r="Z316" s="149"/>
      <c r="AA316" s="149"/>
      <c r="AB316" s="149"/>
      <c r="AC316" s="149"/>
      <c r="AD316" s="149"/>
      <c r="AE316" s="149"/>
      <c r="AF316" s="149"/>
      <c r="AG316" s="149" t="s">
        <v>249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x14ac:dyDescent="0.25">
      <c r="A317" s="162" t="s">
        <v>211</v>
      </c>
      <c r="B317" s="163" t="s">
        <v>155</v>
      </c>
      <c r="C317" s="177" t="s">
        <v>156</v>
      </c>
      <c r="D317" s="164"/>
      <c r="E317" s="165"/>
      <c r="F317" s="166"/>
      <c r="G317" s="166">
        <f>SUMIF(AG318:AG326,"&lt;&gt;NOR",G318:G326)</f>
        <v>0</v>
      </c>
      <c r="H317" s="166"/>
      <c r="I317" s="166">
        <f>SUM(I318:I326)</f>
        <v>0</v>
      </c>
      <c r="J317" s="166"/>
      <c r="K317" s="166">
        <f>SUM(K318:K326)</f>
        <v>0</v>
      </c>
      <c r="L317" s="166"/>
      <c r="M317" s="166">
        <f>SUM(M318:M326)</f>
        <v>0</v>
      </c>
      <c r="N317" s="166"/>
      <c r="O317" s="166">
        <f>SUM(O318:O326)</f>
        <v>0.04</v>
      </c>
      <c r="P317" s="166"/>
      <c r="Q317" s="166">
        <f>SUM(Q318:Q326)</f>
        <v>0</v>
      </c>
      <c r="R317" s="166"/>
      <c r="S317" s="166"/>
      <c r="T317" s="167"/>
      <c r="U317" s="161"/>
      <c r="V317" s="161">
        <f>SUM(V318:V326)</f>
        <v>44.76</v>
      </c>
      <c r="W317" s="161"/>
      <c r="X317" s="161"/>
      <c r="AG317" t="s">
        <v>212</v>
      </c>
    </row>
    <row r="318" spans="1:60" outlineLevel="1" x14ac:dyDescent="0.25">
      <c r="A318" s="168">
        <v>222</v>
      </c>
      <c r="B318" s="169" t="s">
        <v>1582</v>
      </c>
      <c r="C318" s="178" t="s">
        <v>1583</v>
      </c>
      <c r="D318" s="170" t="s">
        <v>312</v>
      </c>
      <c r="E318" s="171">
        <v>176</v>
      </c>
      <c r="F318" s="172"/>
      <c r="G318" s="173">
        <f>ROUND(E318*F318,2)</f>
        <v>0</v>
      </c>
      <c r="H318" s="172"/>
      <c r="I318" s="173">
        <f>ROUND(E318*H318,2)</f>
        <v>0</v>
      </c>
      <c r="J318" s="172"/>
      <c r="K318" s="173">
        <f>ROUND(E318*J318,2)</f>
        <v>0</v>
      </c>
      <c r="L318" s="173">
        <v>21</v>
      </c>
      <c r="M318" s="173">
        <f>G318*(1+L318/100)</f>
        <v>0</v>
      </c>
      <c r="N318" s="173">
        <v>6.9999999999999994E-5</v>
      </c>
      <c r="O318" s="173">
        <f>ROUND(E318*N318,2)</f>
        <v>0.01</v>
      </c>
      <c r="P318" s="173">
        <v>0</v>
      </c>
      <c r="Q318" s="173">
        <f>ROUND(E318*P318,2)</f>
        <v>0</v>
      </c>
      <c r="R318" s="173" t="s">
        <v>866</v>
      </c>
      <c r="S318" s="173" t="s">
        <v>216</v>
      </c>
      <c r="T318" s="174" t="s">
        <v>245</v>
      </c>
      <c r="U318" s="159">
        <v>8.6999999999999994E-2</v>
      </c>
      <c r="V318" s="159">
        <f>ROUND(E318*U318,2)</f>
        <v>15.31</v>
      </c>
      <c r="W318" s="159"/>
      <c r="X318" s="159" t="s">
        <v>246</v>
      </c>
      <c r="Y318" s="149"/>
      <c r="Z318" s="149"/>
      <c r="AA318" s="149"/>
      <c r="AB318" s="149"/>
      <c r="AC318" s="149"/>
      <c r="AD318" s="149"/>
      <c r="AE318" s="149"/>
      <c r="AF318" s="149"/>
      <c r="AG318" s="149" t="s">
        <v>247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5">
      <c r="A319" s="156"/>
      <c r="B319" s="157"/>
      <c r="C319" s="264" t="s">
        <v>1100</v>
      </c>
      <c r="D319" s="265"/>
      <c r="E319" s="265"/>
      <c r="F319" s="265"/>
      <c r="G319" s="265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49"/>
      <c r="Z319" s="149"/>
      <c r="AA319" s="149"/>
      <c r="AB319" s="149"/>
      <c r="AC319" s="149"/>
      <c r="AD319" s="149"/>
      <c r="AE319" s="149"/>
      <c r="AF319" s="149"/>
      <c r="AG319" s="149" t="s">
        <v>249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5">
      <c r="A320" s="156"/>
      <c r="B320" s="157"/>
      <c r="C320" s="191" t="s">
        <v>1584</v>
      </c>
      <c r="D320" s="182"/>
      <c r="E320" s="183">
        <v>176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251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ht="20.399999999999999" outlineLevel="1" x14ac:dyDescent="0.25">
      <c r="A321" s="168">
        <v>223</v>
      </c>
      <c r="B321" s="169" t="s">
        <v>1585</v>
      </c>
      <c r="C321" s="178" t="s">
        <v>1586</v>
      </c>
      <c r="D321" s="170" t="s">
        <v>312</v>
      </c>
      <c r="E321" s="171">
        <v>82</v>
      </c>
      <c r="F321" s="172"/>
      <c r="G321" s="173">
        <f>ROUND(E321*F321,2)</f>
        <v>0</v>
      </c>
      <c r="H321" s="172"/>
      <c r="I321" s="173">
        <f>ROUND(E321*H321,2)</f>
        <v>0</v>
      </c>
      <c r="J321" s="172"/>
      <c r="K321" s="173">
        <f>ROUND(E321*J321,2)</f>
        <v>0</v>
      </c>
      <c r="L321" s="173">
        <v>21</v>
      </c>
      <c r="M321" s="173">
        <f>G321*(1+L321/100)</f>
        <v>0</v>
      </c>
      <c r="N321" s="173">
        <v>9.0000000000000006E-5</v>
      </c>
      <c r="O321" s="173">
        <f>ROUND(E321*N321,2)</f>
        <v>0.01</v>
      </c>
      <c r="P321" s="173">
        <v>0</v>
      </c>
      <c r="Q321" s="173">
        <f>ROUND(E321*P321,2)</f>
        <v>0</v>
      </c>
      <c r="R321" s="173" t="s">
        <v>866</v>
      </c>
      <c r="S321" s="173" t="s">
        <v>216</v>
      </c>
      <c r="T321" s="174" t="s">
        <v>245</v>
      </c>
      <c r="U321" s="159">
        <v>0.10299999999999999</v>
      </c>
      <c r="V321" s="159">
        <f>ROUND(E321*U321,2)</f>
        <v>8.4499999999999993</v>
      </c>
      <c r="W321" s="159"/>
      <c r="X321" s="159" t="s">
        <v>246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247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5">
      <c r="A322" s="156"/>
      <c r="B322" s="157"/>
      <c r="C322" s="264" t="s">
        <v>1100</v>
      </c>
      <c r="D322" s="265"/>
      <c r="E322" s="265"/>
      <c r="F322" s="265"/>
      <c r="G322" s="265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249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5">
      <c r="A323" s="156"/>
      <c r="B323" s="157"/>
      <c r="C323" s="191" t="s">
        <v>1587</v>
      </c>
      <c r="D323" s="182"/>
      <c r="E323" s="183">
        <v>82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251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ht="20.399999999999999" outlineLevel="1" x14ac:dyDescent="0.25">
      <c r="A324" s="168">
        <v>224</v>
      </c>
      <c r="B324" s="169" t="s">
        <v>1588</v>
      </c>
      <c r="C324" s="178" t="s">
        <v>1589</v>
      </c>
      <c r="D324" s="170" t="s">
        <v>312</v>
      </c>
      <c r="E324" s="171">
        <v>168</v>
      </c>
      <c r="F324" s="172"/>
      <c r="G324" s="173">
        <f>ROUND(E324*F324,2)</f>
        <v>0</v>
      </c>
      <c r="H324" s="172"/>
      <c r="I324" s="173">
        <f>ROUND(E324*H324,2)</f>
        <v>0</v>
      </c>
      <c r="J324" s="172"/>
      <c r="K324" s="173">
        <f>ROUND(E324*J324,2)</f>
        <v>0</v>
      </c>
      <c r="L324" s="173">
        <v>21</v>
      </c>
      <c r="M324" s="173">
        <f>G324*(1+L324/100)</f>
        <v>0</v>
      </c>
      <c r="N324" s="173">
        <v>1.3999999999999999E-4</v>
      </c>
      <c r="O324" s="173">
        <f>ROUND(E324*N324,2)</f>
        <v>0.02</v>
      </c>
      <c r="P324" s="173">
        <v>0</v>
      </c>
      <c r="Q324" s="173">
        <f>ROUND(E324*P324,2)</f>
        <v>0</v>
      </c>
      <c r="R324" s="173" t="s">
        <v>866</v>
      </c>
      <c r="S324" s="173" t="s">
        <v>216</v>
      </c>
      <c r="T324" s="174" t="s">
        <v>245</v>
      </c>
      <c r="U324" s="159">
        <v>0.125</v>
      </c>
      <c r="V324" s="159">
        <f>ROUND(E324*U324,2)</f>
        <v>21</v>
      </c>
      <c r="W324" s="159"/>
      <c r="X324" s="159" t="s">
        <v>246</v>
      </c>
      <c r="Y324" s="149"/>
      <c r="Z324" s="149"/>
      <c r="AA324" s="149"/>
      <c r="AB324" s="149"/>
      <c r="AC324" s="149"/>
      <c r="AD324" s="149"/>
      <c r="AE324" s="149"/>
      <c r="AF324" s="149"/>
      <c r="AG324" s="149" t="s">
        <v>247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5">
      <c r="A325" s="156"/>
      <c r="B325" s="157"/>
      <c r="C325" s="264" t="s">
        <v>1100</v>
      </c>
      <c r="D325" s="265"/>
      <c r="E325" s="265"/>
      <c r="F325" s="265"/>
      <c r="G325" s="265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49"/>
      <c r="Z325" s="149"/>
      <c r="AA325" s="149"/>
      <c r="AB325" s="149"/>
      <c r="AC325" s="149"/>
      <c r="AD325" s="149"/>
      <c r="AE325" s="149"/>
      <c r="AF325" s="149"/>
      <c r="AG325" s="149" t="s">
        <v>249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5">
      <c r="A326" s="156"/>
      <c r="B326" s="157"/>
      <c r="C326" s="191" t="s">
        <v>1202</v>
      </c>
      <c r="D326" s="182"/>
      <c r="E326" s="183">
        <v>168</v>
      </c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251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x14ac:dyDescent="0.25">
      <c r="A327" s="3"/>
      <c r="B327" s="4"/>
      <c r="C327" s="179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AE327">
        <v>15</v>
      </c>
      <c r="AF327">
        <v>21</v>
      </c>
      <c r="AG327" t="s">
        <v>198</v>
      </c>
    </row>
    <row r="328" spans="1:60" x14ac:dyDescent="0.25">
      <c r="A328" s="152"/>
      <c r="B328" s="153" t="s">
        <v>29</v>
      </c>
      <c r="C328" s="180"/>
      <c r="D328" s="154"/>
      <c r="E328" s="155"/>
      <c r="F328" s="155"/>
      <c r="G328" s="176">
        <f>G8+G18+G20+G36+G82+G108+G119+G129+G168+G229+G298+G304+G317</f>
        <v>0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AE328">
        <f>SUMIF(L7:L326,AE327,G7:G326)</f>
        <v>0</v>
      </c>
      <c r="AF328">
        <f>SUMIF(L7:L326,AF327,G7:G326)</f>
        <v>0</v>
      </c>
      <c r="AG328" t="s">
        <v>238</v>
      </c>
    </row>
    <row r="329" spans="1:60" x14ac:dyDescent="0.25">
      <c r="C329" s="181"/>
      <c r="D329" s="10"/>
      <c r="AG329" t="s">
        <v>239</v>
      </c>
    </row>
    <row r="330" spans="1:60" x14ac:dyDescent="0.25">
      <c r="D330" s="10"/>
    </row>
    <row r="331" spans="1:60" x14ac:dyDescent="0.25">
      <c r="D331" s="10"/>
    </row>
    <row r="332" spans="1:60" x14ac:dyDescent="0.25">
      <c r="D332" s="10"/>
    </row>
    <row r="333" spans="1:60" x14ac:dyDescent="0.25">
      <c r="D333" s="10"/>
    </row>
    <row r="334" spans="1:60" x14ac:dyDescent="0.25">
      <c r="D334" s="10"/>
    </row>
    <row r="335" spans="1:60" x14ac:dyDescent="0.25">
      <c r="D335" s="10"/>
    </row>
    <row r="336" spans="1:60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J1mpP9kSVaSqr8pYDMj20Z8JrZIjonTRt1h3Cxwpa68HNWcwcWPFSAuhWFG1AhRzGZP8SiWVsxvWuJD4gbjrA==" saltValue="0aWxXJg/XkrpZt9EU/KQ2w==" spinCount="100000" sheet="1"/>
  <mergeCells count="41">
    <mergeCell ref="C158:G158"/>
    <mergeCell ref="A1:G1"/>
    <mergeCell ref="C2:G2"/>
    <mergeCell ref="C3:G3"/>
    <mergeCell ref="C4:G4"/>
    <mergeCell ref="C38:G38"/>
    <mergeCell ref="C39:G39"/>
    <mergeCell ref="C44:G44"/>
    <mergeCell ref="C45:G45"/>
    <mergeCell ref="C81:G81"/>
    <mergeCell ref="C84:G84"/>
    <mergeCell ref="C118:G118"/>
    <mergeCell ref="C191:G191"/>
    <mergeCell ref="C161:G161"/>
    <mergeCell ref="C162:G162"/>
    <mergeCell ref="C170:G170"/>
    <mergeCell ref="C172:G172"/>
    <mergeCell ref="C174:G174"/>
    <mergeCell ref="C176:G176"/>
    <mergeCell ref="C181:G181"/>
    <mergeCell ref="C183:G183"/>
    <mergeCell ref="C185:G185"/>
    <mergeCell ref="C187:G187"/>
    <mergeCell ref="C189:G189"/>
    <mergeCell ref="C301:G301"/>
    <mergeCell ref="C193:G193"/>
    <mergeCell ref="C195:G195"/>
    <mergeCell ref="C208:G208"/>
    <mergeCell ref="C211:G211"/>
    <mergeCell ref="C214:G214"/>
    <mergeCell ref="C216:G216"/>
    <mergeCell ref="C218:G218"/>
    <mergeCell ref="C220:G220"/>
    <mergeCell ref="C223:G223"/>
    <mergeCell ref="C244:G244"/>
    <mergeCell ref="C247:G247"/>
    <mergeCell ref="C302:G302"/>
    <mergeCell ref="C316:G316"/>
    <mergeCell ref="C319:G319"/>
    <mergeCell ref="C322:G322"/>
    <mergeCell ref="C325:G3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6F04-6451-49E2-B1DF-598D34EDFAD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64</v>
      </c>
      <c r="C4" s="261" t="s">
        <v>65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86</v>
      </c>
      <c r="C8" s="177" t="s">
        <v>87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6.03</v>
      </c>
      <c r="P8" s="166"/>
      <c r="Q8" s="166">
        <f>SUM(Q9:Q18)</f>
        <v>0</v>
      </c>
      <c r="R8" s="166"/>
      <c r="S8" s="166"/>
      <c r="T8" s="167"/>
      <c r="U8" s="161"/>
      <c r="V8" s="161">
        <f>SUM(V9:V18)</f>
        <v>18.119999999999997</v>
      </c>
      <c r="W8" s="161"/>
      <c r="X8" s="161"/>
      <c r="AG8" t="s">
        <v>212</v>
      </c>
    </row>
    <row r="9" spans="1:60" outlineLevel="1" x14ac:dyDescent="0.25">
      <c r="A9" s="168">
        <v>1</v>
      </c>
      <c r="B9" s="169" t="s">
        <v>1590</v>
      </c>
      <c r="C9" s="178" t="s">
        <v>1591</v>
      </c>
      <c r="D9" s="170" t="s">
        <v>243</v>
      </c>
      <c r="E9" s="171">
        <v>2.3774999999999999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2.5</v>
      </c>
      <c r="O9" s="173">
        <f>ROUND(E9*N9,2)</f>
        <v>5.94</v>
      </c>
      <c r="P9" s="173">
        <v>0</v>
      </c>
      <c r="Q9" s="173">
        <f>ROUND(E9*P9,2)</f>
        <v>0</v>
      </c>
      <c r="R9" s="173" t="s">
        <v>313</v>
      </c>
      <c r="S9" s="173" t="s">
        <v>216</v>
      </c>
      <c r="T9" s="174" t="s">
        <v>245</v>
      </c>
      <c r="U9" s="159">
        <v>5.33</v>
      </c>
      <c r="V9" s="159">
        <f>ROUND(E9*U9,2)</f>
        <v>12.67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264" t="s">
        <v>1592</v>
      </c>
      <c r="D10" s="265"/>
      <c r="E10" s="265"/>
      <c r="F10" s="265"/>
      <c r="G10" s="265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91" t="s">
        <v>1593</v>
      </c>
      <c r="D11" s="182"/>
      <c r="E11" s="183">
        <v>2.3774999999999999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68">
        <v>2</v>
      </c>
      <c r="B12" s="169" t="s">
        <v>526</v>
      </c>
      <c r="C12" s="178" t="s">
        <v>527</v>
      </c>
      <c r="D12" s="170" t="s">
        <v>243</v>
      </c>
      <c r="E12" s="171">
        <v>2.3774999999999999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 t="s">
        <v>285</v>
      </c>
      <c r="S12" s="173" t="s">
        <v>216</v>
      </c>
      <c r="T12" s="174" t="s">
        <v>245</v>
      </c>
      <c r="U12" s="159">
        <v>1.35</v>
      </c>
      <c r="V12" s="159">
        <f>ROUND(E12*U12,2)</f>
        <v>3.21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56"/>
      <c r="B13" s="157"/>
      <c r="C13" s="264" t="s">
        <v>528</v>
      </c>
      <c r="D13" s="265"/>
      <c r="E13" s="265"/>
      <c r="F13" s="265"/>
      <c r="G13" s="265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68">
        <v>3</v>
      </c>
      <c r="B14" s="169" t="s">
        <v>532</v>
      </c>
      <c r="C14" s="178" t="s">
        <v>533</v>
      </c>
      <c r="D14" s="170" t="s">
        <v>243</v>
      </c>
      <c r="E14" s="171">
        <v>2.3774999999999999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285</v>
      </c>
      <c r="S14" s="173" t="s">
        <v>216</v>
      </c>
      <c r="T14" s="174" t="s">
        <v>245</v>
      </c>
      <c r="U14" s="159">
        <v>0.41</v>
      </c>
      <c r="V14" s="159">
        <f>ROUND(E14*U14,2)</f>
        <v>0.97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247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56"/>
      <c r="B15" s="157"/>
      <c r="C15" s="264" t="s">
        <v>534</v>
      </c>
      <c r="D15" s="265"/>
      <c r="E15" s="265"/>
      <c r="F15" s="265"/>
      <c r="G15" s="265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0.399999999999999" outlineLevel="1" x14ac:dyDescent="0.25">
      <c r="A16" s="168">
        <v>4</v>
      </c>
      <c r="B16" s="169" t="s">
        <v>552</v>
      </c>
      <c r="C16" s="178" t="s">
        <v>553</v>
      </c>
      <c r="D16" s="170" t="s">
        <v>272</v>
      </c>
      <c r="E16" s="171">
        <v>8.3690000000000001E-2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1.0662499999999999</v>
      </c>
      <c r="O16" s="173">
        <f>ROUND(E16*N16,2)</f>
        <v>0.09</v>
      </c>
      <c r="P16" s="173">
        <v>0</v>
      </c>
      <c r="Q16" s="173">
        <f>ROUND(E16*P16,2)</f>
        <v>0</v>
      </c>
      <c r="R16" s="173" t="s">
        <v>285</v>
      </c>
      <c r="S16" s="173" t="s">
        <v>216</v>
      </c>
      <c r="T16" s="174" t="s">
        <v>245</v>
      </c>
      <c r="U16" s="159">
        <v>15.231</v>
      </c>
      <c r="V16" s="159">
        <f>ROUND(E16*U16,2)</f>
        <v>1.27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247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264" t="s">
        <v>550</v>
      </c>
      <c r="D17" s="265"/>
      <c r="E17" s="265"/>
      <c r="F17" s="265"/>
      <c r="G17" s="265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249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91" t="s">
        <v>1594</v>
      </c>
      <c r="D18" s="182"/>
      <c r="E18" s="183">
        <v>8.3690000000000001E-2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251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5">
      <c r="A19" s="162" t="s">
        <v>211</v>
      </c>
      <c r="B19" s="163" t="s">
        <v>96</v>
      </c>
      <c r="C19" s="177" t="s">
        <v>97</v>
      </c>
      <c r="D19" s="164"/>
      <c r="E19" s="165"/>
      <c r="F19" s="166"/>
      <c r="G19" s="166">
        <f>SUMIF(AG20:AG28,"&lt;&gt;NOR",G20:G28)</f>
        <v>0</v>
      </c>
      <c r="H19" s="166"/>
      <c r="I19" s="166">
        <f>SUM(I20:I28)</f>
        <v>0</v>
      </c>
      <c r="J19" s="166"/>
      <c r="K19" s="166">
        <f>SUM(K20:K28)</f>
        <v>0</v>
      </c>
      <c r="L19" s="166"/>
      <c r="M19" s="166">
        <f>SUM(M20:M28)</f>
        <v>0</v>
      </c>
      <c r="N19" s="166"/>
      <c r="O19" s="166">
        <f>SUM(O20:O28)</f>
        <v>1.8900000000000001</v>
      </c>
      <c r="P19" s="166"/>
      <c r="Q19" s="166">
        <f>SUM(Q20:Q28)</f>
        <v>0</v>
      </c>
      <c r="R19" s="166"/>
      <c r="S19" s="166"/>
      <c r="T19" s="167"/>
      <c r="U19" s="161"/>
      <c r="V19" s="161">
        <f>SUM(V20:V28)</f>
        <v>14.41</v>
      </c>
      <c r="W19" s="161"/>
      <c r="X19" s="161"/>
      <c r="AG19" t="s">
        <v>212</v>
      </c>
    </row>
    <row r="20" spans="1:60" outlineLevel="1" x14ac:dyDescent="0.25">
      <c r="A20" s="168">
        <v>5</v>
      </c>
      <c r="B20" s="169" t="s">
        <v>1595</v>
      </c>
      <c r="C20" s="178" t="s">
        <v>1596</v>
      </c>
      <c r="D20" s="170" t="s">
        <v>243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1.84565</v>
      </c>
      <c r="O20" s="173">
        <f>ROUND(E20*N20,2)</f>
        <v>1.85</v>
      </c>
      <c r="P20" s="173">
        <v>0</v>
      </c>
      <c r="Q20" s="173">
        <f>ROUND(E20*P20,2)</f>
        <v>0</v>
      </c>
      <c r="R20" s="173" t="s">
        <v>285</v>
      </c>
      <c r="S20" s="173" t="s">
        <v>216</v>
      </c>
      <c r="T20" s="174" t="s">
        <v>245</v>
      </c>
      <c r="U20" s="159">
        <v>8.9719999999999995</v>
      </c>
      <c r="V20" s="159">
        <f>ROUND(E20*U20,2)</f>
        <v>8.9700000000000006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247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1" outlineLevel="1" x14ac:dyDescent="0.25">
      <c r="A21" s="156"/>
      <c r="B21" s="157"/>
      <c r="C21" s="264" t="s">
        <v>1597</v>
      </c>
      <c r="D21" s="265"/>
      <c r="E21" s="265"/>
      <c r="F21" s="265"/>
      <c r="G21" s="265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5" t="str">
        <f>C21</f>
        <v>se základovou deskou (dnem) z betonu, se stěnami z betonu, s obetonováním potrubí ve stěnách a nade dnem, s cementovým potěrem ve spádu k čistící vložce, s dodáním a osazením lehkého litinového poklopu vel. 600 x 600 mm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4">
        <v>6</v>
      </c>
      <c r="B22" s="185" t="s">
        <v>1598</v>
      </c>
      <c r="C22" s="192" t="s">
        <v>1599</v>
      </c>
      <c r="D22" s="186" t="s">
        <v>336</v>
      </c>
      <c r="E22" s="187">
        <v>1</v>
      </c>
      <c r="F22" s="188"/>
      <c r="G22" s="189">
        <f>ROUND(E22*F22,2)</f>
        <v>0</v>
      </c>
      <c r="H22" s="188"/>
      <c r="I22" s="189">
        <f>ROUND(E22*H22,2)</f>
        <v>0</v>
      </c>
      <c r="J22" s="188"/>
      <c r="K22" s="189">
        <f>ROUND(E22*J22,2)</f>
        <v>0</v>
      </c>
      <c r="L22" s="189">
        <v>21</v>
      </c>
      <c r="M22" s="189">
        <f>G22*(1+L22/100)</f>
        <v>0</v>
      </c>
      <c r="N22" s="189">
        <v>7.0200000000000002E-3</v>
      </c>
      <c r="O22" s="189">
        <f>ROUND(E22*N22,2)</f>
        <v>0.01</v>
      </c>
      <c r="P22" s="189">
        <v>0</v>
      </c>
      <c r="Q22" s="189">
        <f>ROUND(E22*P22,2)</f>
        <v>0</v>
      </c>
      <c r="R22" s="189" t="s">
        <v>1600</v>
      </c>
      <c r="S22" s="189" t="s">
        <v>216</v>
      </c>
      <c r="T22" s="190" t="s">
        <v>245</v>
      </c>
      <c r="U22" s="159">
        <v>1.0940000000000001</v>
      </c>
      <c r="V22" s="159">
        <f>ROUND(E22*U22,2)</f>
        <v>1.0900000000000001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247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0.399999999999999" outlineLevel="1" x14ac:dyDescent="0.25">
      <c r="A23" s="184">
        <v>7</v>
      </c>
      <c r="B23" s="185" t="s">
        <v>1601</v>
      </c>
      <c r="C23" s="192" t="s">
        <v>1602</v>
      </c>
      <c r="D23" s="186" t="s">
        <v>336</v>
      </c>
      <c r="E23" s="187">
        <v>1</v>
      </c>
      <c r="F23" s="188"/>
      <c r="G23" s="189">
        <f>ROUND(E23*F23,2)</f>
        <v>0</v>
      </c>
      <c r="H23" s="188"/>
      <c r="I23" s="189">
        <f>ROUND(E23*H23,2)</f>
        <v>0</v>
      </c>
      <c r="J23" s="188"/>
      <c r="K23" s="189">
        <f>ROUND(E23*J23,2)</f>
        <v>0</v>
      </c>
      <c r="L23" s="189">
        <v>21</v>
      </c>
      <c r="M23" s="189">
        <f>G23*(1+L23/100)</f>
        <v>0</v>
      </c>
      <c r="N23" s="189">
        <v>2.5000000000000001E-2</v>
      </c>
      <c r="O23" s="189">
        <f>ROUND(E23*N23,2)</f>
        <v>0.03</v>
      </c>
      <c r="P23" s="189">
        <v>0</v>
      </c>
      <c r="Q23" s="189">
        <f>ROUND(E23*P23,2)</f>
        <v>0</v>
      </c>
      <c r="R23" s="189" t="s">
        <v>273</v>
      </c>
      <c r="S23" s="189" t="s">
        <v>216</v>
      </c>
      <c r="T23" s="190" t="s">
        <v>245</v>
      </c>
      <c r="U23" s="159">
        <v>0</v>
      </c>
      <c r="V23" s="159">
        <f>ROUND(E23*U23,2)</f>
        <v>0</v>
      </c>
      <c r="W23" s="159"/>
      <c r="X23" s="159" t="s">
        <v>274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275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0.399999999999999" outlineLevel="1" x14ac:dyDescent="0.25">
      <c r="A24" s="168">
        <v>8</v>
      </c>
      <c r="B24" s="169" t="s">
        <v>1603</v>
      </c>
      <c r="C24" s="178" t="s">
        <v>1604</v>
      </c>
      <c r="D24" s="170" t="s">
        <v>243</v>
      </c>
      <c r="E24" s="171">
        <v>0.125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 t="s">
        <v>244</v>
      </c>
      <c r="S24" s="173" t="s">
        <v>216</v>
      </c>
      <c r="T24" s="174" t="s">
        <v>245</v>
      </c>
      <c r="U24" s="159">
        <v>1.1499999999999999</v>
      </c>
      <c r="V24" s="159">
        <f>ROUND(E24*U24,2)</f>
        <v>0.14000000000000001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247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264" t="s">
        <v>1605</v>
      </c>
      <c r="D25" s="265"/>
      <c r="E25" s="265"/>
      <c r="F25" s="265"/>
      <c r="G25" s="265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249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56"/>
      <c r="B26" s="157"/>
      <c r="C26" s="191" t="s">
        <v>1606</v>
      </c>
      <c r="D26" s="182"/>
      <c r="E26" s="183">
        <v>0.125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251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68">
        <v>9</v>
      </c>
      <c r="B27" s="169" t="s">
        <v>1607</v>
      </c>
      <c r="C27" s="178" t="s">
        <v>1608</v>
      </c>
      <c r="D27" s="170" t="s">
        <v>243</v>
      </c>
      <c r="E27" s="171">
        <v>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 t="s">
        <v>444</v>
      </c>
      <c r="S27" s="173" t="s">
        <v>216</v>
      </c>
      <c r="T27" s="174" t="s">
        <v>245</v>
      </c>
      <c r="U27" s="159">
        <v>4.2050000000000001</v>
      </c>
      <c r="V27" s="159">
        <f>ROUND(E27*U27,2)</f>
        <v>4.21</v>
      </c>
      <c r="W27" s="159"/>
      <c r="X27" s="159" t="s">
        <v>445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446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91" t="s">
        <v>1609</v>
      </c>
      <c r="D28" s="182"/>
      <c r="E28" s="183">
        <v>1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251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5">
      <c r="A29" s="162" t="s">
        <v>211</v>
      </c>
      <c r="B29" s="163" t="s">
        <v>98</v>
      </c>
      <c r="C29" s="177" t="s">
        <v>99</v>
      </c>
      <c r="D29" s="164"/>
      <c r="E29" s="165"/>
      <c r="F29" s="166"/>
      <c r="G29" s="166">
        <f>SUMIF(AG30:AG39,"&lt;&gt;NOR",G30:G39)</f>
        <v>0</v>
      </c>
      <c r="H29" s="166"/>
      <c r="I29" s="166">
        <f>SUM(I30:I39)</f>
        <v>0</v>
      </c>
      <c r="J29" s="166"/>
      <c r="K29" s="166">
        <f>SUM(K30:K39)</f>
        <v>0</v>
      </c>
      <c r="L29" s="166"/>
      <c r="M29" s="166">
        <f>SUM(M30:M39)</f>
        <v>0</v>
      </c>
      <c r="N29" s="166"/>
      <c r="O29" s="166">
        <f>SUM(O30:O39)</f>
        <v>0</v>
      </c>
      <c r="P29" s="166"/>
      <c r="Q29" s="166">
        <f>SUM(Q30:Q39)</f>
        <v>5.34</v>
      </c>
      <c r="R29" s="166"/>
      <c r="S29" s="166"/>
      <c r="T29" s="167"/>
      <c r="U29" s="161"/>
      <c r="V29" s="161">
        <f>SUM(V30:V39)</f>
        <v>189.6</v>
      </c>
      <c r="W29" s="161"/>
      <c r="X29" s="161"/>
      <c r="AG29" t="s">
        <v>212</v>
      </c>
    </row>
    <row r="30" spans="1:60" outlineLevel="1" x14ac:dyDescent="0.25">
      <c r="A30" s="168">
        <v>10</v>
      </c>
      <c r="B30" s="169" t="s">
        <v>1610</v>
      </c>
      <c r="C30" s="178" t="s">
        <v>1611</v>
      </c>
      <c r="D30" s="170" t="s">
        <v>312</v>
      </c>
      <c r="E30" s="171">
        <v>63.4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4.6000000000000001E-4</v>
      </c>
      <c r="Q30" s="173">
        <f>ROUND(E30*P30,2)</f>
        <v>0.03</v>
      </c>
      <c r="R30" s="173" t="s">
        <v>626</v>
      </c>
      <c r="S30" s="173" t="s">
        <v>216</v>
      </c>
      <c r="T30" s="174" t="s">
        <v>245</v>
      </c>
      <c r="U30" s="159">
        <v>1.5</v>
      </c>
      <c r="V30" s="159">
        <f>ROUND(E30*U30,2)</f>
        <v>95.1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247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6"/>
      <c r="B31" s="157"/>
      <c r="C31" s="191" t="s">
        <v>1612</v>
      </c>
      <c r="D31" s="182"/>
      <c r="E31" s="183">
        <v>63.4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251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68">
        <v>11</v>
      </c>
      <c r="B32" s="169" t="s">
        <v>1613</v>
      </c>
      <c r="C32" s="178" t="s">
        <v>1614</v>
      </c>
      <c r="D32" s="170" t="s">
        <v>312</v>
      </c>
      <c r="E32" s="171">
        <v>31.7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0</v>
      </c>
      <c r="O32" s="173">
        <f>ROUND(E32*N32,2)</f>
        <v>0</v>
      </c>
      <c r="P32" s="173">
        <v>9.9000000000000005E-2</v>
      </c>
      <c r="Q32" s="173">
        <f>ROUND(E32*P32,2)</f>
        <v>3.14</v>
      </c>
      <c r="R32" s="173" t="s">
        <v>626</v>
      </c>
      <c r="S32" s="173" t="s">
        <v>216</v>
      </c>
      <c r="T32" s="174" t="s">
        <v>245</v>
      </c>
      <c r="U32" s="159">
        <v>1.536</v>
      </c>
      <c r="V32" s="159">
        <f>ROUND(E32*U32,2)</f>
        <v>48.69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247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56"/>
      <c r="B33" s="157"/>
      <c r="C33" s="264" t="s">
        <v>1615</v>
      </c>
      <c r="D33" s="265"/>
      <c r="E33" s="265"/>
      <c r="F33" s="265"/>
      <c r="G33" s="265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249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0.399999999999999" outlineLevel="1" x14ac:dyDescent="0.25">
      <c r="A34" s="168">
        <v>12</v>
      </c>
      <c r="B34" s="169" t="s">
        <v>1616</v>
      </c>
      <c r="C34" s="178" t="s">
        <v>1617</v>
      </c>
      <c r="D34" s="170" t="s">
        <v>312</v>
      </c>
      <c r="E34" s="171">
        <v>63.4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0</v>
      </c>
      <c r="O34" s="173">
        <f>ROUND(E34*N34,2)</f>
        <v>0</v>
      </c>
      <c r="P34" s="173">
        <v>3.3000000000000002E-2</v>
      </c>
      <c r="Q34" s="173">
        <f>ROUND(E34*P34,2)</f>
        <v>2.09</v>
      </c>
      <c r="R34" s="173" t="s">
        <v>626</v>
      </c>
      <c r="S34" s="173" t="s">
        <v>216</v>
      </c>
      <c r="T34" s="174" t="s">
        <v>245</v>
      </c>
      <c r="U34" s="159">
        <v>0.46</v>
      </c>
      <c r="V34" s="159">
        <f>ROUND(E34*U34,2)</f>
        <v>29.16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247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56"/>
      <c r="B35" s="157"/>
      <c r="C35" s="264" t="s">
        <v>1615</v>
      </c>
      <c r="D35" s="265"/>
      <c r="E35" s="265"/>
      <c r="F35" s="265"/>
      <c r="G35" s="265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249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68">
        <v>13</v>
      </c>
      <c r="B36" s="169" t="s">
        <v>1618</v>
      </c>
      <c r="C36" s="178" t="s">
        <v>1619</v>
      </c>
      <c r="D36" s="170" t="s">
        <v>284</v>
      </c>
      <c r="E36" s="171">
        <v>15.85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4.8700000000000002E-3</v>
      </c>
      <c r="Q36" s="173">
        <f>ROUND(E36*P36,2)</f>
        <v>0.08</v>
      </c>
      <c r="R36" s="173" t="s">
        <v>713</v>
      </c>
      <c r="S36" s="173" t="s">
        <v>216</v>
      </c>
      <c r="T36" s="174" t="s">
        <v>245</v>
      </c>
      <c r="U36" s="159">
        <v>4.1000000000000002E-2</v>
      </c>
      <c r="V36" s="159">
        <f>ROUND(E36*U36,2)</f>
        <v>0.65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191" t="s">
        <v>1620</v>
      </c>
      <c r="D37" s="182"/>
      <c r="E37" s="183">
        <v>15.85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251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68">
        <v>14</v>
      </c>
      <c r="B38" s="169" t="s">
        <v>1127</v>
      </c>
      <c r="C38" s="178" t="s">
        <v>1128</v>
      </c>
      <c r="D38" s="170" t="s">
        <v>1065</v>
      </c>
      <c r="E38" s="171">
        <v>16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/>
      <c r="S38" s="173" t="s">
        <v>216</v>
      </c>
      <c r="T38" s="174" t="s">
        <v>245</v>
      </c>
      <c r="U38" s="159">
        <v>1</v>
      </c>
      <c r="V38" s="159">
        <f>ROUND(E38*U38,2)</f>
        <v>16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247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56"/>
      <c r="B39" s="157"/>
      <c r="C39" s="191" t="s">
        <v>1621</v>
      </c>
      <c r="D39" s="182"/>
      <c r="E39" s="183">
        <v>16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251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5">
      <c r="A40" s="162" t="s">
        <v>211</v>
      </c>
      <c r="B40" s="163" t="s">
        <v>110</v>
      </c>
      <c r="C40" s="177" t="s">
        <v>111</v>
      </c>
      <c r="D40" s="164"/>
      <c r="E40" s="165"/>
      <c r="F40" s="166"/>
      <c r="G40" s="166">
        <f>SUMIF(AG41:AG42,"&lt;&gt;NOR",G41:G42)</f>
        <v>0</v>
      </c>
      <c r="H40" s="166"/>
      <c r="I40" s="166">
        <f>SUM(I41:I42)</f>
        <v>0</v>
      </c>
      <c r="J40" s="166"/>
      <c r="K40" s="166">
        <f>SUM(K41:K42)</f>
        <v>0</v>
      </c>
      <c r="L40" s="166"/>
      <c r="M40" s="166">
        <f>SUM(M41:M42)</f>
        <v>0</v>
      </c>
      <c r="N40" s="166"/>
      <c r="O40" s="166">
        <f>SUM(O41:O42)</f>
        <v>0</v>
      </c>
      <c r="P40" s="166"/>
      <c r="Q40" s="166">
        <f>SUM(Q41:Q42)</f>
        <v>0</v>
      </c>
      <c r="R40" s="166"/>
      <c r="S40" s="166"/>
      <c r="T40" s="167"/>
      <c r="U40" s="161"/>
      <c r="V40" s="161">
        <f>SUM(V41:V42)</f>
        <v>16.61</v>
      </c>
      <c r="W40" s="161"/>
      <c r="X40" s="161"/>
      <c r="AG40" t="s">
        <v>212</v>
      </c>
    </row>
    <row r="41" spans="1:60" ht="30.6" outlineLevel="1" x14ac:dyDescent="0.25">
      <c r="A41" s="168">
        <v>15</v>
      </c>
      <c r="B41" s="169" t="s">
        <v>1622</v>
      </c>
      <c r="C41" s="178" t="s">
        <v>1623</v>
      </c>
      <c r="D41" s="170" t="s">
        <v>272</v>
      </c>
      <c r="E41" s="171">
        <v>7.9106500000000004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 t="s">
        <v>313</v>
      </c>
      <c r="S41" s="173" t="s">
        <v>216</v>
      </c>
      <c r="T41" s="174" t="s">
        <v>245</v>
      </c>
      <c r="U41" s="159">
        <v>2.1</v>
      </c>
      <c r="V41" s="159">
        <f>ROUND(E41*U41,2)</f>
        <v>16.61</v>
      </c>
      <c r="W41" s="159"/>
      <c r="X41" s="159" t="s">
        <v>708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709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264" t="s">
        <v>710</v>
      </c>
      <c r="D42" s="265"/>
      <c r="E42" s="265"/>
      <c r="F42" s="265"/>
      <c r="G42" s="265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249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5">
      <c r="A43" s="162" t="s">
        <v>211</v>
      </c>
      <c r="B43" s="163" t="s">
        <v>118</v>
      </c>
      <c r="C43" s="177" t="s">
        <v>119</v>
      </c>
      <c r="D43" s="164"/>
      <c r="E43" s="165"/>
      <c r="F43" s="166"/>
      <c r="G43" s="166">
        <f>SUMIF(AG44:AG48,"&lt;&gt;NOR",G44:G48)</f>
        <v>0</v>
      </c>
      <c r="H43" s="166"/>
      <c r="I43" s="166">
        <f>SUM(I44:I48)</f>
        <v>0</v>
      </c>
      <c r="J43" s="166"/>
      <c r="K43" s="166">
        <f>SUM(K44:K48)</f>
        <v>0</v>
      </c>
      <c r="L43" s="166"/>
      <c r="M43" s="166">
        <f>SUM(M44:M48)</f>
        <v>0</v>
      </c>
      <c r="N43" s="166"/>
      <c r="O43" s="166">
        <f>SUM(O44:O48)</f>
        <v>0</v>
      </c>
      <c r="P43" s="166"/>
      <c r="Q43" s="166">
        <f>SUM(Q44:Q48)</f>
        <v>0.64999999999999991</v>
      </c>
      <c r="R43" s="166"/>
      <c r="S43" s="166"/>
      <c r="T43" s="167"/>
      <c r="U43" s="161"/>
      <c r="V43" s="161">
        <f>SUM(V44:V48)</f>
        <v>7.99</v>
      </c>
      <c r="W43" s="161"/>
      <c r="X43" s="161"/>
      <c r="AG43" t="s">
        <v>212</v>
      </c>
    </row>
    <row r="44" spans="1:60" outlineLevel="1" x14ac:dyDescent="0.25">
      <c r="A44" s="168">
        <v>16</v>
      </c>
      <c r="B44" s="169" t="s">
        <v>1624</v>
      </c>
      <c r="C44" s="178" t="s">
        <v>1625</v>
      </c>
      <c r="D44" s="170" t="s">
        <v>312</v>
      </c>
      <c r="E44" s="171">
        <v>9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0</v>
      </c>
      <c r="O44" s="173">
        <f>ROUND(E44*N44,2)</f>
        <v>0</v>
      </c>
      <c r="P44" s="173">
        <v>2.6700000000000002E-2</v>
      </c>
      <c r="Q44" s="173">
        <f>ROUND(E44*P44,2)</f>
        <v>0.24</v>
      </c>
      <c r="R44" s="173" t="s">
        <v>951</v>
      </c>
      <c r="S44" s="173" t="s">
        <v>216</v>
      </c>
      <c r="T44" s="174" t="s">
        <v>245</v>
      </c>
      <c r="U44" s="159">
        <v>0.29299999999999998</v>
      </c>
      <c r="V44" s="159">
        <f>ROUND(E44*U44,2)</f>
        <v>2.64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247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264" t="s">
        <v>1626</v>
      </c>
      <c r="D45" s="265"/>
      <c r="E45" s="265"/>
      <c r="F45" s="265"/>
      <c r="G45" s="265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4">
        <v>17</v>
      </c>
      <c r="B46" s="185" t="s">
        <v>1627</v>
      </c>
      <c r="C46" s="192" t="s">
        <v>1628</v>
      </c>
      <c r="D46" s="186" t="s">
        <v>336</v>
      </c>
      <c r="E46" s="187">
        <v>5</v>
      </c>
      <c r="F46" s="188"/>
      <c r="G46" s="189">
        <f>ROUND(E46*F46,2)</f>
        <v>0</v>
      </c>
      <c r="H46" s="188"/>
      <c r="I46" s="189">
        <f>ROUND(E46*H46,2)</f>
        <v>0</v>
      </c>
      <c r="J46" s="188"/>
      <c r="K46" s="189">
        <f>ROUND(E46*J46,2)</f>
        <v>0</v>
      </c>
      <c r="L46" s="189">
        <v>21</v>
      </c>
      <c r="M46" s="189">
        <f>G46*(1+L46/100)</f>
        <v>0</v>
      </c>
      <c r="N46" s="189">
        <v>0</v>
      </c>
      <c r="O46" s="189">
        <f>ROUND(E46*N46,2)</f>
        <v>0</v>
      </c>
      <c r="P46" s="189">
        <v>8.2000000000000003E-2</v>
      </c>
      <c r="Q46" s="189">
        <f>ROUND(E46*P46,2)</f>
        <v>0.41</v>
      </c>
      <c r="R46" s="189" t="s">
        <v>951</v>
      </c>
      <c r="S46" s="189" t="s">
        <v>216</v>
      </c>
      <c r="T46" s="190" t="s">
        <v>245</v>
      </c>
      <c r="U46" s="159">
        <v>0.63</v>
      </c>
      <c r="V46" s="159">
        <f>ROUND(E46*U46,2)</f>
        <v>3.15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247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68">
        <v>18</v>
      </c>
      <c r="B47" s="169" t="s">
        <v>1629</v>
      </c>
      <c r="C47" s="178" t="s">
        <v>1630</v>
      </c>
      <c r="D47" s="170" t="s">
        <v>272</v>
      </c>
      <c r="E47" s="171">
        <v>0.65029999999999999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 t="s">
        <v>951</v>
      </c>
      <c r="S47" s="173" t="s">
        <v>216</v>
      </c>
      <c r="T47" s="174" t="s">
        <v>245</v>
      </c>
      <c r="U47" s="159">
        <v>3.379</v>
      </c>
      <c r="V47" s="159">
        <f>ROUND(E47*U47,2)</f>
        <v>2.2000000000000002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264" t="s">
        <v>1631</v>
      </c>
      <c r="D48" s="265"/>
      <c r="E48" s="265"/>
      <c r="F48" s="265"/>
      <c r="G48" s="26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249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5">
      <c r="A49" s="162" t="s">
        <v>211</v>
      </c>
      <c r="B49" s="163" t="s">
        <v>124</v>
      </c>
      <c r="C49" s="177" t="s">
        <v>125</v>
      </c>
      <c r="D49" s="164"/>
      <c r="E49" s="165"/>
      <c r="F49" s="166"/>
      <c r="G49" s="166">
        <f>SUMIF(AG50:AG99,"&lt;&gt;NOR",G50:G99)</f>
        <v>0</v>
      </c>
      <c r="H49" s="166"/>
      <c r="I49" s="166">
        <f>SUM(I50:I99)</f>
        <v>0</v>
      </c>
      <c r="J49" s="166"/>
      <c r="K49" s="166">
        <f>SUM(K50:K99)</f>
        <v>0</v>
      </c>
      <c r="L49" s="166"/>
      <c r="M49" s="166">
        <f>SUM(M50:M99)</f>
        <v>0</v>
      </c>
      <c r="N49" s="166"/>
      <c r="O49" s="166">
        <f>SUM(O50:O99)</f>
        <v>8.7799999999999994</v>
      </c>
      <c r="P49" s="166"/>
      <c r="Q49" s="166">
        <f>SUM(Q50:Q99)</f>
        <v>0</v>
      </c>
      <c r="R49" s="166"/>
      <c r="S49" s="166"/>
      <c r="T49" s="167"/>
      <c r="U49" s="161"/>
      <c r="V49" s="161">
        <f>SUM(V50:V99)</f>
        <v>113.23</v>
      </c>
      <c r="W49" s="161"/>
      <c r="X49" s="161"/>
      <c r="AG49" t="s">
        <v>212</v>
      </c>
    </row>
    <row r="50" spans="1:60" outlineLevel="1" x14ac:dyDescent="0.25">
      <c r="A50" s="184">
        <v>19</v>
      </c>
      <c r="B50" s="185" t="s">
        <v>1632</v>
      </c>
      <c r="C50" s="192" t="s">
        <v>1633</v>
      </c>
      <c r="D50" s="186" t="s">
        <v>336</v>
      </c>
      <c r="E50" s="187">
        <v>1</v>
      </c>
      <c r="F50" s="188"/>
      <c r="G50" s="189">
        <f>ROUND(E50*F50,2)</f>
        <v>0</v>
      </c>
      <c r="H50" s="188"/>
      <c r="I50" s="189">
        <f>ROUND(E50*H50,2)</f>
        <v>0</v>
      </c>
      <c r="J50" s="188"/>
      <c r="K50" s="189">
        <f>ROUND(E50*J50,2)</f>
        <v>0</v>
      </c>
      <c r="L50" s="189">
        <v>21</v>
      </c>
      <c r="M50" s="189">
        <f>G50*(1+L50/100)</f>
        <v>0</v>
      </c>
      <c r="N50" s="189">
        <v>1.58E-3</v>
      </c>
      <c r="O50" s="189">
        <f>ROUND(E50*N50,2)</f>
        <v>0</v>
      </c>
      <c r="P50" s="189">
        <v>0</v>
      </c>
      <c r="Q50" s="189">
        <f>ROUND(E50*P50,2)</f>
        <v>0</v>
      </c>
      <c r="R50" s="189" t="s">
        <v>951</v>
      </c>
      <c r="S50" s="189" t="s">
        <v>216</v>
      </c>
      <c r="T50" s="190" t="s">
        <v>245</v>
      </c>
      <c r="U50" s="159">
        <v>1.4650000000000001</v>
      </c>
      <c r="V50" s="159">
        <f>ROUND(E50*U50,2)</f>
        <v>1.47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84">
        <v>20</v>
      </c>
      <c r="B51" s="185" t="s">
        <v>1634</v>
      </c>
      <c r="C51" s="192" t="s">
        <v>1635</v>
      </c>
      <c r="D51" s="186" t="s">
        <v>336</v>
      </c>
      <c r="E51" s="187">
        <v>1</v>
      </c>
      <c r="F51" s="188"/>
      <c r="G51" s="189">
        <f>ROUND(E51*F51,2)</f>
        <v>0</v>
      </c>
      <c r="H51" s="188"/>
      <c r="I51" s="189">
        <f>ROUND(E51*H51,2)</f>
        <v>0</v>
      </c>
      <c r="J51" s="188"/>
      <c r="K51" s="189">
        <f>ROUND(E51*J51,2)</f>
        <v>0</v>
      </c>
      <c r="L51" s="189">
        <v>21</v>
      </c>
      <c r="M51" s="189">
        <f>G51*(1+L51/100)</f>
        <v>0</v>
      </c>
      <c r="N51" s="189">
        <v>2.0899999999999998E-3</v>
      </c>
      <c r="O51" s="189">
        <f>ROUND(E51*N51,2)</f>
        <v>0</v>
      </c>
      <c r="P51" s="189">
        <v>0</v>
      </c>
      <c r="Q51" s="189">
        <f>ROUND(E51*P51,2)</f>
        <v>0</v>
      </c>
      <c r="R51" s="189" t="s">
        <v>951</v>
      </c>
      <c r="S51" s="189" t="s">
        <v>216</v>
      </c>
      <c r="T51" s="190" t="s">
        <v>245</v>
      </c>
      <c r="U51" s="159">
        <v>1.744</v>
      </c>
      <c r="V51" s="159">
        <f>ROUND(E51*U51,2)</f>
        <v>1.74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247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4">
        <v>21</v>
      </c>
      <c r="B52" s="185" t="s">
        <v>1636</v>
      </c>
      <c r="C52" s="192" t="s">
        <v>1637</v>
      </c>
      <c r="D52" s="186" t="s">
        <v>336</v>
      </c>
      <c r="E52" s="187">
        <v>1</v>
      </c>
      <c r="F52" s="188"/>
      <c r="G52" s="189">
        <f>ROUND(E52*F52,2)</f>
        <v>0</v>
      </c>
      <c r="H52" s="188"/>
      <c r="I52" s="189">
        <f>ROUND(E52*H52,2)</f>
        <v>0</v>
      </c>
      <c r="J52" s="188"/>
      <c r="K52" s="189">
        <f>ROUND(E52*J52,2)</f>
        <v>0</v>
      </c>
      <c r="L52" s="189">
        <v>21</v>
      </c>
      <c r="M52" s="189">
        <f>G52*(1+L52/100)</f>
        <v>0</v>
      </c>
      <c r="N52" s="189">
        <v>0</v>
      </c>
      <c r="O52" s="189">
        <f>ROUND(E52*N52,2)</f>
        <v>0</v>
      </c>
      <c r="P52" s="189">
        <v>0</v>
      </c>
      <c r="Q52" s="189">
        <f>ROUND(E52*P52,2)</f>
        <v>0</v>
      </c>
      <c r="R52" s="189" t="s">
        <v>951</v>
      </c>
      <c r="S52" s="189" t="s">
        <v>216</v>
      </c>
      <c r="T52" s="190" t="s">
        <v>245</v>
      </c>
      <c r="U52" s="159">
        <v>1.1679999999999999</v>
      </c>
      <c r="V52" s="159">
        <f>ROUND(E52*U52,2)</f>
        <v>1.17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247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68">
        <v>22</v>
      </c>
      <c r="B53" s="169" t="s">
        <v>1638</v>
      </c>
      <c r="C53" s="178" t="s">
        <v>1639</v>
      </c>
      <c r="D53" s="170" t="s">
        <v>336</v>
      </c>
      <c r="E53" s="171">
        <v>1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3">
        <v>6.8300000000000001E-3</v>
      </c>
      <c r="O53" s="173">
        <f>ROUND(E53*N53,2)</f>
        <v>0.01</v>
      </c>
      <c r="P53" s="173">
        <v>0</v>
      </c>
      <c r="Q53" s="173">
        <f>ROUND(E53*P53,2)</f>
        <v>0</v>
      </c>
      <c r="R53" s="173" t="s">
        <v>951</v>
      </c>
      <c r="S53" s="173" t="s">
        <v>216</v>
      </c>
      <c r="T53" s="174" t="s">
        <v>245</v>
      </c>
      <c r="U53" s="159">
        <v>0.73699999999999999</v>
      </c>
      <c r="V53" s="159">
        <f>ROUND(E53*U53,2)</f>
        <v>0.74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247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56"/>
      <c r="B54" s="157"/>
      <c r="C54" s="255" t="s">
        <v>954</v>
      </c>
      <c r="D54" s="256"/>
      <c r="E54" s="256"/>
      <c r="F54" s="256"/>
      <c r="G54" s="256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220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68">
        <v>23</v>
      </c>
      <c r="B55" s="169" t="s">
        <v>1640</v>
      </c>
      <c r="C55" s="178" t="s">
        <v>1641</v>
      </c>
      <c r="D55" s="170" t="s">
        <v>312</v>
      </c>
      <c r="E55" s="171">
        <v>1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3.4000000000000002E-4</v>
      </c>
      <c r="O55" s="173">
        <f>ROUND(E55*N55,2)</f>
        <v>0</v>
      </c>
      <c r="P55" s="173">
        <v>0</v>
      </c>
      <c r="Q55" s="173">
        <f>ROUND(E55*P55,2)</f>
        <v>0</v>
      </c>
      <c r="R55" s="173" t="s">
        <v>951</v>
      </c>
      <c r="S55" s="173" t="s">
        <v>216</v>
      </c>
      <c r="T55" s="174" t="s">
        <v>245</v>
      </c>
      <c r="U55" s="159">
        <v>0.32</v>
      </c>
      <c r="V55" s="159">
        <f>ROUND(E55*U55,2)</f>
        <v>0.32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247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6"/>
      <c r="B56" s="157"/>
      <c r="C56" s="264" t="s">
        <v>1642</v>
      </c>
      <c r="D56" s="265"/>
      <c r="E56" s="265"/>
      <c r="F56" s="265"/>
      <c r="G56" s="265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249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56"/>
      <c r="B57" s="157"/>
      <c r="C57" s="266" t="s">
        <v>1643</v>
      </c>
      <c r="D57" s="267"/>
      <c r="E57" s="267"/>
      <c r="F57" s="267"/>
      <c r="G57" s="267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220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68">
        <v>24</v>
      </c>
      <c r="B58" s="169" t="s">
        <v>1644</v>
      </c>
      <c r="C58" s="178" t="s">
        <v>1645</v>
      </c>
      <c r="D58" s="170" t="s">
        <v>312</v>
      </c>
      <c r="E58" s="171">
        <v>0.5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3.8000000000000002E-4</v>
      </c>
      <c r="O58" s="173">
        <f>ROUND(E58*N58,2)</f>
        <v>0</v>
      </c>
      <c r="P58" s="173">
        <v>0</v>
      </c>
      <c r="Q58" s="173">
        <f>ROUND(E58*P58,2)</f>
        <v>0</v>
      </c>
      <c r="R58" s="173" t="s">
        <v>951</v>
      </c>
      <c r="S58" s="173" t="s">
        <v>216</v>
      </c>
      <c r="T58" s="174" t="s">
        <v>245</v>
      </c>
      <c r="U58" s="159">
        <v>0.32</v>
      </c>
      <c r="V58" s="159">
        <f>ROUND(E58*U58,2)</f>
        <v>0.16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247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264" t="s">
        <v>1642</v>
      </c>
      <c r="D59" s="265"/>
      <c r="E59" s="265"/>
      <c r="F59" s="265"/>
      <c r="G59" s="265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6"/>
      <c r="B60" s="157"/>
      <c r="C60" s="266" t="s">
        <v>1643</v>
      </c>
      <c r="D60" s="267"/>
      <c r="E60" s="267"/>
      <c r="F60" s="267"/>
      <c r="G60" s="267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220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68">
        <v>25</v>
      </c>
      <c r="B61" s="169" t="s">
        <v>1646</v>
      </c>
      <c r="C61" s="178" t="s">
        <v>1647</v>
      </c>
      <c r="D61" s="170" t="s">
        <v>312</v>
      </c>
      <c r="E61" s="171">
        <v>1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6.9999999999999999E-4</v>
      </c>
      <c r="O61" s="173">
        <f>ROUND(E61*N61,2)</f>
        <v>0</v>
      </c>
      <c r="P61" s="173">
        <v>0</v>
      </c>
      <c r="Q61" s="173">
        <f>ROUND(E61*P61,2)</f>
        <v>0</v>
      </c>
      <c r="R61" s="173" t="s">
        <v>951</v>
      </c>
      <c r="S61" s="173" t="s">
        <v>216</v>
      </c>
      <c r="T61" s="174" t="s">
        <v>245</v>
      </c>
      <c r="U61" s="159">
        <v>0.45200000000000001</v>
      </c>
      <c r="V61" s="159">
        <f>ROUND(E61*U61,2)</f>
        <v>0.45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247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264" t="s">
        <v>1642</v>
      </c>
      <c r="D62" s="265"/>
      <c r="E62" s="265"/>
      <c r="F62" s="265"/>
      <c r="G62" s="265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249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56"/>
      <c r="B63" s="157"/>
      <c r="C63" s="266" t="s">
        <v>1643</v>
      </c>
      <c r="D63" s="267"/>
      <c r="E63" s="267"/>
      <c r="F63" s="267"/>
      <c r="G63" s="267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220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68">
        <v>26</v>
      </c>
      <c r="B64" s="169" t="s">
        <v>1648</v>
      </c>
      <c r="C64" s="178" t="s">
        <v>1649</v>
      </c>
      <c r="D64" s="170" t="s">
        <v>312</v>
      </c>
      <c r="E64" s="171">
        <v>7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1.6000000000000001E-3</v>
      </c>
      <c r="O64" s="173">
        <f>ROUND(E64*N64,2)</f>
        <v>0.01</v>
      </c>
      <c r="P64" s="173">
        <v>0</v>
      </c>
      <c r="Q64" s="173">
        <f>ROUND(E64*P64,2)</f>
        <v>0</v>
      </c>
      <c r="R64" s="173" t="s">
        <v>951</v>
      </c>
      <c r="S64" s="173" t="s">
        <v>216</v>
      </c>
      <c r="T64" s="174" t="s">
        <v>245</v>
      </c>
      <c r="U64" s="159">
        <v>0.443</v>
      </c>
      <c r="V64" s="159">
        <f>ROUND(E64*U64,2)</f>
        <v>3.1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247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56"/>
      <c r="B65" s="157"/>
      <c r="C65" s="264" t="s">
        <v>1642</v>
      </c>
      <c r="D65" s="265"/>
      <c r="E65" s="265"/>
      <c r="F65" s="265"/>
      <c r="G65" s="265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249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56"/>
      <c r="B66" s="157"/>
      <c r="C66" s="266" t="s">
        <v>1650</v>
      </c>
      <c r="D66" s="267"/>
      <c r="E66" s="267"/>
      <c r="F66" s="267"/>
      <c r="G66" s="267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220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266" t="s">
        <v>1651</v>
      </c>
      <c r="D67" s="267"/>
      <c r="E67" s="267"/>
      <c r="F67" s="267"/>
      <c r="G67" s="267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220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68">
        <v>27</v>
      </c>
      <c r="B68" s="169" t="s">
        <v>1652</v>
      </c>
      <c r="C68" s="178" t="s">
        <v>1653</v>
      </c>
      <c r="D68" s="170" t="s">
        <v>336</v>
      </c>
      <c r="E68" s="171">
        <v>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 t="s">
        <v>951</v>
      </c>
      <c r="S68" s="173" t="s">
        <v>216</v>
      </c>
      <c r="T68" s="174" t="s">
        <v>245</v>
      </c>
      <c r="U68" s="159">
        <v>0.14799999999999999</v>
      </c>
      <c r="V68" s="159">
        <f>ROUND(E68*U68,2)</f>
        <v>0.15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247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56"/>
      <c r="B69" s="157"/>
      <c r="C69" s="264" t="s">
        <v>1654</v>
      </c>
      <c r="D69" s="265"/>
      <c r="E69" s="265"/>
      <c r="F69" s="265"/>
      <c r="G69" s="265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249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68">
        <v>28</v>
      </c>
      <c r="B70" s="169" t="s">
        <v>1655</v>
      </c>
      <c r="C70" s="178" t="s">
        <v>1656</v>
      </c>
      <c r="D70" s="170" t="s">
        <v>336</v>
      </c>
      <c r="E70" s="171">
        <v>1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 t="s">
        <v>951</v>
      </c>
      <c r="S70" s="173" t="s">
        <v>216</v>
      </c>
      <c r="T70" s="174" t="s">
        <v>245</v>
      </c>
      <c r="U70" s="159">
        <v>0.157</v>
      </c>
      <c r="V70" s="159">
        <f>ROUND(E70*U70,2)</f>
        <v>0.16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247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264" t="s">
        <v>1654</v>
      </c>
      <c r="D71" s="265"/>
      <c r="E71" s="265"/>
      <c r="F71" s="265"/>
      <c r="G71" s="265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68">
        <v>29</v>
      </c>
      <c r="B72" s="169" t="s">
        <v>1657</v>
      </c>
      <c r="C72" s="178" t="s">
        <v>1658</v>
      </c>
      <c r="D72" s="170" t="s">
        <v>336</v>
      </c>
      <c r="E72" s="171">
        <v>7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 t="s">
        <v>951</v>
      </c>
      <c r="S72" s="173" t="s">
        <v>216</v>
      </c>
      <c r="T72" s="174" t="s">
        <v>245</v>
      </c>
      <c r="U72" s="159">
        <v>0.25900000000000001</v>
      </c>
      <c r="V72" s="159">
        <f>ROUND(E72*U72,2)</f>
        <v>1.81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247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/>
      <c r="B73" s="157"/>
      <c r="C73" s="264" t="s">
        <v>1654</v>
      </c>
      <c r="D73" s="265"/>
      <c r="E73" s="265"/>
      <c r="F73" s="265"/>
      <c r="G73" s="265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249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0.399999999999999" outlineLevel="1" x14ac:dyDescent="0.25">
      <c r="A74" s="184">
        <v>30</v>
      </c>
      <c r="B74" s="185" t="s">
        <v>1659</v>
      </c>
      <c r="C74" s="192" t="s">
        <v>1660</v>
      </c>
      <c r="D74" s="186" t="s">
        <v>336</v>
      </c>
      <c r="E74" s="187">
        <v>5</v>
      </c>
      <c r="F74" s="188"/>
      <c r="G74" s="189">
        <f>ROUND(E74*F74,2)</f>
        <v>0</v>
      </c>
      <c r="H74" s="188"/>
      <c r="I74" s="189">
        <f>ROUND(E74*H74,2)</f>
        <v>0</v>
      </c>
      <c r="J74" s="188"/>
      <c r="K74" s="189">
        <f>ROUND(E74*J74,2)</f>
        <v>0</v>
      </c>
      <c r="L74" s="189">
        <v>21</v>
      </c>
      <c r="M74" s="189">
        <f>G74*(1+L74/100)</f>
        <v>0</v>
      </c>
      <c r="N74" s="189">
        <v>1.5499999999999999E-3</v>
      </c>
      <c r="O74" s="189">
        <f>ROUND(E74*N74,2)</f>
        <v>0.01</v>
      </c>
      <c r="P74" s="189">
        <v>0</v>
      </c>
      <c r="Q74" s="189">
        <f>ROUND(E74*P74,2)</f>
        <v>0</v>
      </c>
      <c r="R74" s="189" t="s">
        <v>951</v>
      </c>
      <c r="S74" s="189" t="s">
        <v>216</v>
      </c>
      <c r="T74" s="190" t="s">
        <v>245</v>
      </c>
      <c r="U74" s="159">
        <v>0.154</v>
      </c>
      <c r="V74" s="159">
        <f>ROUND(E74*U74,2)</f>
        <v>0.77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247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0.399999999999999" outlineLevel="1" x14ac:dyDescent="0.25">
      <c r="A75" s="184">
        <v>31</v>
      </c>
      <c r="B75" s="185" t="s">
        <v>1661</v>
      </c>
      <c r="C75" s="192" t="s">
        <v>1662</v>
      </c>
      <c r="D75" s="186" t="s">
        <v>336</v>
      </c>
      <c r="E75" s="187">
        <v>1</v>
      </c>
      <c r="F75" s="188"/>
      <c r="G75" s="189">
        <f>ROUND(E75*F75,2)</f>
        <v>0</v>
      </c>
      <c r="H75" s="188"/>
      <c r="I75" s="189">
        <f>ROUND(E75*H75,2)</f>
        <v>0</v>
      </c>
      <c r="J75" s="188"/>
      <c r="K75" s="189">
        <f>ROUND(E75*J75,2)</f>
        <v>0</v>
      </c>
      <c r="L75" s="189">
        <v>21</v>
      </c>
      <c r="M75" s="189">
        <f>G75*(1+L75/100)</f>
        <v>0</v>
      </c>
      <c r="N75" s="189">
        <v>3.5899999999999999E-3</v>
      </c>
      <c r="O75" s="189">
        <f>ROUND(E75*N75,2)</f>
        <v>0</v>
      </c>
      <c r="P75" s="189">
        <v>0</v>
      </c>
      <c r="Q75" s="189">
        <f>ROUND(E75*P75,2)</f>
        <v>0</v>
      </c>
      <c r="R75" s="189" t="s">
        <v>951</v>
      </c>
      <c r="S75" s="189" t="s">
        <v>216</v>
      </c>
      <c r="T75" s="190" t="s">
        <v>245</v>
      </c>
      <c r="U75" s="159">
        <v>0.93</v>
      </c>
      <c r="V75" s="159">
        <f>ROUND(E75*U75,2)</f>
        <v>0.93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247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68">
        <v>32</v>
      </c>
      <c r="B76" s="169" t="s">
        <v>1663</v>
      </c>
      <c r="C76" s="178" t="s">
        <v>1664</v>
      </c>
      <c r="D76" s="170" t="s">
        <v>312</v>
      </c>
      <c r="E76" s="171">
        <v>31.5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 t="s">
        <v>951</v>
      </c>
      <c r="S76" s="173" t="s">
        <v>216</v>
      </c>
      <c r="T76" s="174" t="s">
        <v>245</v>
      </c>
      <c r="U76" s="159">
        <v>4.8000000000000001E-2</v>
      </c>
      <c r="V76" s="159">
        <f>ROUND(E76*U76,2)</f>
        <v>1.51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247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56"/>
      <c r="B77" s="157"/>
      <c r="C77" s="191" t="s">
        <v>1665</v>
      </c>
      <c r="D77" s="182"/>
      <c r="E77" s="183">
        <v>9.5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251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56"/>
      <c r="B78" s="157"/>
      <c r="C78" s="191" t="s">
        <v>1666</v>
      </c>
      <c r="D78" s="182"/>
      <c r="E78" s="183">
        <v>22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251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68">
        <v>33</v>
      </c>
      <c r="B79" s="169" t="s">
        <v>1667</v>
      </c>
      <c r="C79" s="178" t="s">
        <v>1668</v>
      </c>
      <c r="D79" s="170" t="s">
        <v>312</v>
      </c>
      <c r="E79" s="171">
        <v>10.5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 t="s">
        <v>951</v>
      </c>
      <c r="S79" s="173" t="s">
        <v>216</v>
      </c>
      <c r="T79" s="174" t="s">
        <v>245</v>
      </c>
      <c r="U79" s="159">
        <v>5.8999999999999997E-2</v>
      </c>
      <c r="V79" s="159">
        <f>ROUND(E79*U79,2)</f>
        <v>0.62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247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56"/>
      <c r="B80" s="157"/>
      <c r="C80" s="191" t="s">
        <v>1669</v>
      </c>
      <c r="D80" s="182"/>
      <c r="E80" s="183">
        <v>10.5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251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68">
        <v>34</v>
      </c>
      <c r="B81" s="169" t="s">
        <v>1275</v>
      </c>
      <c r="C81" s="178" t="s">
        <v>1276</v>
      </c>
      <c r="D81" s="170" t="s">
        <v>977</v>
      </c>
      <c r="E81" s="171">
        <v>4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3">
        <v>8.9099999999999995E-3</v>
      </c>
      <c r="O81" s="173">
        <f>ROUND(E81*N81,2)</f>
        <v>0.04</v>
      </c>
      <c r="P81" s="173">
        <v>0</v>
      </c>
      <c r="Q81" s="173">
        <f>ROUND(E81*P81,2)</f>
        <v>0</v>
      </c>
      <c r="R81" s="173" t="s">
        <v>951</v>
      </c>
      <c r="S81" s="173" t="s">
        <v>216</v>
      </c>
      <c r="T81" s="174" t="s">
        <v>245</v>
      </c>
      <c r="U81" s="159">
        <v>2.1619999999999999</v>
      </c>
      <c r="V81" s="159">
        <f>ROUND(E81*U81,2)</f>
        <v>8.65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247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56"/>
      <c r="B82" s="157"/>
      <c r="C82" s="191" t="s">
        <v>1670</v>
      </c>
      <c r="D82" s="182"/>
      <c r="E82" s="183">
        <v>4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251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68">
        <v>35</v>
      </c>
      <c r="B83" s="169" t="s">
        <v>1671</v>
      </c>
      <c r="C83" s="178" t="s">
        <v>1672</v>
      </c>
      <c r="D83" s="170" t="s">
        <v>312</v>
      </c>
      <c r="E83" s="171">
        <v>8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/>
      <c r="S83" s="173" t="s">
        <v>820</v>
      </c>
      <c r="T83" s="174" t="s">
        <v>1058</v>
      </c>
      <c r="U83" s="159">
        <v>5.0999999999999997E-2</v>
      </c>
      <c r="V83" s="159">
        <f>ROUND(E83*U83,2)</f>
        <v>0.41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247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6"/>
      <c r="B84" s="157"/>
      <c r="C84" s="191" t="s">
        <v>1673</v>
      </c>
      <c r="D84" s="182"/>
      <c r="E84" s="183">
        <v>8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251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0.399999999999999" outlineLevel="1" x14ac:dyDescent="0.25">
      <c r="A85" s="168">
        <v>36</v>
      </c>
      <c r="B85" s="169" t="s">
        <v>1674</v>
      </c>
      <c r="C85" s="178" t="s">
        <v>1675</v>
      </c>
      <c r="D85" s="170" t="s">
        <v>312</v>
      </c>
      <c r="E85" s="171">
        <v>40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3.9899999999999996E-3</v>
      </c>
      <c r="O85" s="173">
        <f>ROUND(E85*N85,2)</f>
        <v>0.16</v>
      </c>
      <c r="P85" s="173">
        <v>0</v>
      </c>
      <c r="Q85" s="173">
        <f>ROUND(E85*P85,2)</f>
        <v>0</v>
      </c>
      <c r="R85" s="173" t="s">
        <v>951</v>
      </c>
      <c r="S85" s="173" t="s">
        <v>216</v>
      </c>
      <c r="T85" s="174" t="s">
        <v>245</v>
      </c>
      <c r="U85" s="159">
        <v>0.54290000000000005</v>
      </c>
      <c r="V85" s="159">
        <f>ROUND(E85*U85,2)</f>
        <v>21.72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247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264" t="s">
        <v>1676</v>
      </c>
      <c r="D86" s="265"/>
      <c r="E86" s="265"/>
      <c r="F86" s="265"/>
      <c r="G86" s="265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249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/>
      <c r="B87" s="157"/>
      <c r="C87" s="266" t="s">
        <v>953</v>
      </c>
      <c r="D87" s="267"/>
      <c r="E87" s="267"/>
      <c r="F87" s="267"/>
      <c r="G87" s="267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220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6"/>
      <c r="B88" s="157"/>
      <c r="C88" s="266" t="s">
        <v>954</v>
      </c>
      <c r="D88" s="267"/>
      <c r="E88" s="267"/>
      <c r="F88" s="267"/>
      <c r="G88" s="267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220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191" t="s">
        <v>1677</v>
      </c>
      <c r="D89" s="182"/>
      <c r="E89" s="183">
        <v>40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251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84">
        <v>37</v>
      </c>
      <c r="B90" s="185" t="s">
        <v>1678</v>
      </c>
      <c r="C90" s="192" t="s">
        <v>1679</v>
      </c>
      <c r="D90" s="186" t="s">
        <v>312</v>
      </c>
      <c r="E90" s="187">
        <v>1.5</v>
      </c>
      <c r="F90" s="188"/>
      <c r="G90" s="189">
        <f>ROUND(E90*F90,2)</f>
        <v>0</v>
      </c>
      <c r="H90" s="188"/>
      <c r="I90" s="189">
        <f>ROUND(E90*H90,2)</f>
        <v>0</v>
      </c>
      <c r="J90" s="188"/>
      <c r="K90" s="189">
        <f>ROUND(E90*J90,2)</f>
        <v>0</v>
      </c>
      <c r="L90" s="189">
        <v>21</v>
      </c>
      <c r="M90" s="189">
        <f>G90*(1+L90/100)</f>
        <v>0</v>
      </c>
      <c r="N90" s="189">
        <v>0.21664</v>
      </c>
      <c r="O90" s="189">
        <f>ROUND(E90*N90,2)</f>
        <v>0.32</v>
      </c>
      <c r="P90" s="189">
        <v>0</v>
      </c>
      <c r="Q90" s="189">
        <f>ROUND(E90*P90,2)</f>
        <v>0</v>
      </c>
      <c r="R90" s="189" t="s">
        <v>725</v>
      </c>
      <c r="S90" s="189" t="s">
        <v>216</v>
      </c>
      <c r="T90" s="190" t="s">
        <v>245</v>
      </c>
      <c r="U90" s="159">
        <v>1.89974</v>
      </c>
      <c r="V90" s="159">
        <f>ROUND(E90*U90,2)</f>
        <v>2.85</v>
      </c>
      <c r="W90" s="159"/>
      <c r="X90" s="159" t="s">
        <v>445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446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68">
        <v>38</v>
      </c>
      <c r="B91" s="169" t="s">
        <v>1680</v>
      </c>
      <c r="C91" s="178" t="s">
        <v>1681</v>
      </c>
      <c r="D91" s="170" t="s">
        <v>312</v>
      </c>
      <c r="E91" s="171">
        <v>20.5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3">
        <v>0.21706</v>
      </c>
      <c r="O91" s="173">
        <f>ROUND(E91*N91,2)</f>
        <v>4.45</v>
      </c>
      <c r="P91" s="173">
        <v>0</v>
      </c>
      <c r="Q91" s="173">
        <f>ROUND(E91*P91,2)</f>
        <v>0</v>
      </c>
      <c r="R91" s="173" t="s">
        <v>725</v>
      </c>
      <c r="S91" s="173" t="s">
        <v>216</v>
      </c>
      <c r="T91" s="174" t="s">
        <v>245</v>
      </c>
      <c r="U91" s="159">
        <v>1.90038</v>
      </c>
      <c r="V91" s="159">
        <f>ROUND(E91*U91,2)</f>
        <v>38.96</v>
      </c>
      <c r="W91" s="159"/>
      <c r="X91" s="159" t="s">
        <v>445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446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56"/>
      <c r="B92" s="157"/>
      <c r="C92" s="191" t="s">
        <v>1682</v>
      </c>
      <c r="D92" s="182"/>
      <c r="E92" s="183">
        <v>20.5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251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84">
        <v>39</v>
      </c>
      <c r="B93" s="185" t="s">
        <v>1683</v>
      </c>
      <c r="C93" s="192" t="s">
        <v>1684</v>
      </c>
      <c r="D93" s="186" t="s">
        <v>312</v>
      </c>
      <c r="E93" s="187">
        <v>2</v>
      </c>
      <c r="F93" s="188"/>
      <c r="G93" s="189">
        <f t="shared" ref="G93:G98" si="0">ROUND(E93*F93,2)</f>
        <v>0</v>
      </c>
      <c r="H93" s="188"/>
      <c r="I93" s="189">
        <f t="shared" ref="I93:I98" si="1">ROUND(E93*H93,2)</f>
        <v>0</v>
      </c>
      <c r="J93" s="188"/>
      <c r="K93" s="189">
        <f t="shared" ref="K93:K98" si="2">ROUND(E93*J93,2)</f>
        <v>0</v>
      </c>
      <c r="L93" s="189">
        <v>21</v>
      </c>
      <c r="M93" s="189">
        <f t="shared" ref="M93:M98" si="3">G93*(1+L93/100)</f>
        <v>0</v>
      </c>
      <c r="N93" s="189">
        <v>0.35976000000000002</v>
      </c>
      <c r="O93" s="189">
        <f t="shared" ref="O93:O98" si="4">ROUND(E93*N93,2)</f>
        <v>0.72</v>
      </c>
      <c r="P93" s="189">
        <v>0</v>
      </c>
      <c r="Q93" s="189">
        <f t="shared" ref="Q93:Q98" si="5">ROUND(E93*P93,2)</f>
        <v>0</v>
      </c>
      <c r="R93" s="189" t="s">
        <v>725</v>
      </c>
      <c r="S93" s="189" t="s">
        <v>216</v>
      </c>
      <c r="T93" s="190" t="s">
        <v>245</v>
      </c>
      <c r="U93" s="159">
        <v>2.3588300000000002</v>
      </c>
      <c r="V93" s="159">
        <f t="shared" ref="V93:V98" si="6">ROUND(E93*U93,2)</f>
        <v>4.72</v>
      </c>
      <c r="W93" s="159"/>
      <c r="X93" s="159" t="s">
        <v>445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446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84">
        <v>40</v>
      </c>
      <c r="B94" s="185" t="s">
        <v>1685</v>
      </c>
      <c r="C94" s="192" t="s">
        <v>1686</v>
      </c>
      <c r="D94" s="186" t="s">
        <v>312</v>
      </c>
      <c r="E94" s="187">
        <v>8.5</v>
      </c>
      <c r="F94" s="188"/>
      <c r="G94" s="189">
        <f t="shared" si="0"/>
        <v>0</v>
      </c>
      <c r="H94" s="188"/>
      <c r="I94" s="189">
        <f t="shared" si="1"/>
        <v>0</v>
      </c>
      <c r="J94" s="188"/>
      <c r="K94" s="189">
        <f t="shared" si="2"/>
        <v>0</v>
      </c>
      <c r="L94" s="189">
        <v>21</v>
      </c>
      <c r="M94" s="189">
        <f t="shared" si="3"/>
        <v>0</v>
      </c>
      <c r="N94" s="189">
        <v>0.36021999999999998</v>
      </c>
      <c r="O94" s="189">
        <f t="shared" si="4"/>
        <v>3.06</v>
      </c>
      <c r="P94" s="189">
        <v>0</v>
      </c>
      <c r="Q94" s="189">
        <f t="shared" si="5"/>
        <v>0</v>
      </c>
      <c r="R94" s="189" t="s">
        <v>725</v>
      </c>
      <c r="S94" s="189" t="s">
        <v>216</v>
      </c>
      <c r="T94" s="190" t="s">
        <v>245</v>
      </c>
      <c r="U94" s="159">
        <v>2.4095399999999998</v>
      </c>
      <c r="V94" s="159">
        <f t="shared" si="6"/>
        <v>20.48</v>
      </c>
      <c r="W94" s="159"/>
      <c r="X94" s="159" t="s">
        <v>445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446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84">
        <v>41</v>
      </c>
      <c r="B95" s="185" t="s">
        <v>1687</v>
      </c>
      <c r="C95" s="192" t="s">
        <v>1688</v>
      </c>
      <c r="D95" s="186" t="s">
        <v>336</v>
      </c>
      <c r="E95" s="187">
        <v>1</v>
      </c>
      <c r="F95" s="188"/>
      <c r="G95" s="189">
        <f t="shared" si="0"/>
        <v>0</v>
      </c>
      <c r="H95" s="188"/>
      <c r="I95" s="189">
        <f t="shared" si="1"/>
        <v>0</v>
      </c>
      <c r="J95" s="188"/>
      <c r="K95" s="189">
        <f t="shared" si="2"/>
        <v>0</v>
      </c>
      <c r="L95" s="189">
        <v>21</v>
      </c>
      <c r="M95" s="189">
        <f t="shared" si="3"/>
        <v>0</v>
      </c>
      <c r="N95" s="189">
        <v>8.0000000000000004E-4</v>
      </c>
      <c r="O95" s="189">
        <f t="shared" si="4"/>
        <v>0</v>
      </c>
      <c r="P95" s="189">
        <v>0</v>
      </c>
      <c r="Q95" s="189">
        <f t="shared" si="5"/>
        <v>0</v>
      </c>
      <c r="R95" s="189"/>
      <c r="S95" s="189" t="s">
        <v>820</v>
      </c>
      <c r="T95" s="190" t="s">
        <v>217</v>
      </c>
      <c r="U95" s="159">
        <v>0</v>
      </c>
      <c r="V95" s="159">
        <f t="shared" si="6"/>
        <v>0</v>
      </c>
      <c r="W95" s="159"/>
      <c r="X95" s="159" t="s">
        <v>274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275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84">
        <v>42</v>
      </c>
      <c r="B96" s="185" t="s">
        <v>1689</v>
      </c>
      <c r="C96" s="192" t="s">
        <v>1690</v>
      </c>
      <c r="D96" s="186" t="s">
        <v>336</v>
      </c>
      <c r="E96" s="187">
        <v>1</v>
      </c>
      <c r="F96" s="188"/>
      <c r="G96" s="189">
        <f t="shared" si="0"/>
        <v>0</v>
      </c>
      <c r="H96" s="188"/>
      <c r="I96" s="189">
        <f t="shared" si="1"/>
        <v>0</v>
      </c>
      <c r="J96" s="188"/>
      <c r="K96" s="189">
        <f t="shared" si="2"/>
        <v>0</v>
      </c>
      <c r="L96" s="189">
        <v>21</v>
      </c>
      <c r="M96" s="189">
        <f t="shared" si="3"/>
        <v>0</v>
      </c>
      <c r="N96" s="189">
        <v>8.0000000000000004E-4</v>
      </c>
      <c r="O96" s="189">
        <f t="shared" si="4"/>
        <v>0</v>
      </c>
      <c r="P96" s="189">
        <v>0</v>
      </c>
      <c r="Q96" s="189">
        <f t="shared" si="5"/>
        <v>0</v>
      </c>
      <c r="R96" s="189" t="s">
        <v>273</v>
      </c>
      <c r="S96" s="189" t="s">
        <v>216</v>
      </c>
      <c r="T96" s="190" t="s">
        <v>245</v>
      </c>
      <c r="U96" s="159">
        <v>0</v>
      </c>
      <c r="V96" s="159">
        <f t="shared" si="6"/>
        <v>0</v>
      </c>
      <c r="W96" s="159"/>
      <c r="X96" s="159" t="s">
        <v>274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275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84">
        <v>43</v>
      </c>
      <c r="B97" s="185" t="s">
        <v>1691</v>
      </c>
      <c r="C97" s="192" t="s">
        <v>1692</v>
      </c>
      <c r="D97" s="186" t="s">
        <v>336</v>
      </c>
      <c r="E97" s="187">
        <v>1</v>
      </c>
      <c r="F97" s="188"/>
      <c r="G97" s="189">
        <f t="shared" si="0"/>
        <v>0</v>
      </c>
      <c r="H97" s="188"/>
      <c r="I97" s="189">
        <f t="shared" si="1"/>
        <v>0</v>
      </c>
      <c r="J97" s="188"/>
      <c r="K97" s="189">
        <f t="shared" si="2"/>
        <v>0</v>
      </c>
      <c r="L97" s="189">
        <v>21</v>
      </c>
      <c r="M97" s="189">
        <f t="shared" si="3"/>
        <v>0</v>
      </c>
      <c r="N97" s="189">
        <v>3.0000000000000001E-3</v>
      </c>
      <c r="O97" s="189">
        <f t="shared" si="4"/>
        <v>0</v>
      </c>
      <c r="P97" s="189">
        <v>0</v>
      </c>
      <c r="Q97" s="189">
        <f t="shared" si="5"/>
        <v>0</v>
      </c>
      <c r="R97" s="189" t="s">
        <v>273</v>
      </c>
      <c r="S97" s="189" t="s">
        <v>216</v>
      </c>
      <c r="T97" s="190" t="s">
        <v>245</v>
      </c>
      <c r="U97" s="159">
        <v>0</v>
      </c>
      <c r="V97" s="159">
        <f t="shared" si="6"/>
        <v>0</v>
      </c>
      <c r="W97" s="159"/>
      <c r="X97" s="159" t="s">
        <v>274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275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68">
        <v>44</v>
      </c>
      <c r="B98" s="169" t="s">
        <v>1693</v>
      </c>
      <c r="C98" s="178" t="s">
        <v>1694</v>
      </c>
      <c r="D98" s="170" t="s">
        <v>272</v>
      </c>
      <c r="E98" s="171">
        <v>0.23411000000000001</v>
      </c>
      <c r="F98" s="172"/>
      <c r="G98" s="173">
        <f t="shared" si="0"/>
        <v>0</v>
      </c>
      <c r="H98" s="172"/>
      <c r="I98" s="173">
        <f t="shared" si="1"/>
        <v>0</v>
      </c>
      <c r="J98" s="172"/>
      <c r="K98" s="173">
        <f t="shared" si="2"/>
        <v>0</v>
      </c>
      <c r="L98" s="173">
        <v>21</v>
      </c>
      <c r="M98" s="173">
        <f t="shared" si="3"/>
        <v>0</v>
      </c>
      <c r="N98" s="173">
        <v>0</v>
      </c>
      <c r="O98" s="173">
        <f t="shared" si="4"/>
        <v>0</v>
      </c>
      <c r="P98" s="173">
        <v>0</v>
      </c>
      <c r="Q98" s="173">
        <f t="shared" si="5"/>
        <v>0</v>
      </c>
      <c r="R98" s="173" t="s">
        <v>951</v>
      </c>
      <c r="S98" s="173" t="s">
        <v>216</v>
      </c>
      <c r="T98" s="174" t="s">
        <v>245</v>
      </c>
      <c r="U98" s="159">
        <v>1.47</v>
      </c>
      <c r="V98" s="159">
        <f t="shared" si="6"/>
        <v>0.34</v>
      </c>
      <c r="W98" s="159"/>
      <c r="X98" s="159" t="s">
        <v>708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709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264" t="s">
        <v>1695</v>
      </c>
      <c r="D99" s="265"/>
      <c r="E99" s="265"/>
      <c r="F99" s="265"/>
      <c r="G99" s="265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5">
      <c r="A100" s="162" t="s">
        <v>211</v>
      </c>
      <c r="B100" s="163" t="s">
        <v>126</v>
      </c>
      <c r="C100" s="177" t="s">
        <v>127</v>
      </c>
      <c r="D100" s="164"/>
      <c r="E100" s="165"/>
      <c r="F100" s="166"/>
      <c r="G100" s="166">
        <f>SUMIF(AG101:AG151,"&lt;&gt;NOR",G101:G151)</f>
        <v>0</v>
      </c>
      <c r="H100" s="166"/>
      <c r="I100" s="166">
        <f>SUM(I101:I151)</f>
        <v>0</v>
      </c>
      <c r="J100" s="166"/>
      <c r="K100" s="166">
        <f>SUM(K101:K151)</f>
        <v>0</v>
      </c>
      <c r="L100" s="166"/>
      <c r="M100" s="166">
        <f>SUM(M101:M151)</f>
        <v>0</v>
      </c>
      <c r="N100" s="166"/>
      <c r="O100" s="166">
        <f>SUM(O101:O151)</f>
        <v>0.82000000000000006</v>
      </c>
      <c r="P100" s="166"/>
      <c r="Q100" s="166">
        <f>SUM(Q101:Q151)</f>
        <v>0</v>
      </c>
      <c r="R100" s="166"/>
      <c r="S100" s="166"/>
      <c r="T100" s="167"/>
      <c r="U100" s="161"/>
      <c r="V100" s="161">
        <f>SUM(V101:V151)</f>
        <v>153.13000000000002</v>
      </c>
      <c r="W100" s="161"/>
      <c r="X100" s="161"/>
      <c r="AG100" t="s">
        <v>212</v>
      </c>
    </row>
    <row r="101" spans="1:60" ht="20.399999999999999" outlineLevel="1" x14ac:dyDescent="0.25">
      <c r="A101" s="168">
        <v>45</v>
      </c>
      <c r="B101" s="169" t="s">
        <v>1696</v>
      </c>
      <c r="C101" s="178" t="s">
        <v>1697</v>
      </c>
      <c r="D101" s="170" t="s">
        <v>312</v>
      </c>
      <c r="E101" s="171">
        <v>6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3">
        <v>5.6299999999999996E-3</v>
      </c>
      <c r="O101" s="173">
        <f>ROUND(E101*N101,2)</f>
        <v>0.03</v>
      </c>
      <c r="P101" s="173">
        <v>0</v>
      </c>
      <c r="Q101" s="173">
        <f>ROUND(E101*P101,2)</f>
        <v>0</v>
      </c>
      <c r="R101" s="173" t="s">
        <v>951</v>
      </c>
      <c r="S101" s="173" t="s">
        <v>216</v>
      </c>
      <c r="T101" s="174" t="s">
        <v>245</v>
      </c>
      <c r="U101" s="159">
        <v>0.56599999999999995</v>
      </c>
      <c r="V101" s="159">
        <f>ROUND(E101*U101,2)</f>
        <v>3.4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247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56"/>
      <c r="B102" s="157"/>
      <c r="C102" s="255" t="s">
        <v>953</v>
      </c>
      <c r="D102" s="256"/>
      <c r="E102" s="256"/>
      <c r="F102" s="256"/>
      <c r="G102" s="256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220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0.399999999999999" outlineLevel="1" x14ac:dyDescent="0.25">
      <c r="A103" s="168">
        <v>46</v>
      </c>
      <c r="B103" s="169" t="s">
        <v>1698</v>
      </c>
      <c r="C103" s="178" t="s">
        <v>1699</v>
      </c>
      <c r="D103" s="170" t="s">
        <v>312</v>
      </c>
      <c r="E103" s="171">
        <v>30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1.6080000000000001E-2</v>
      </c>
      <c r="O103" s="173">
        <f>ROUND(E103*N103,2)</f>
        <v>0.48</v>
      </c>
      <c r="P103" s="173">
        <v>0</v>
      </c>
      <c r="Q103" s="173">
        <f>ROUND(E103*P103,2)</f>
        <v>0</v>
      </c>
      <c r="R103" s="173" t="s">
        <v>951</v>
      </c>
      <c r="S103" s="173" t="s">
        <v>216</v>
      </c>
      <c r="T103" s="174" t="s">
        <v>245</v>
      </c>
      <c r="U103" s="159">
        <v>0.91800000000000004</v>
      </c>
      <c r="V103" s="159">
        <f>ROUND(E103*U103,2)</f>
        <v>27.54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247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255" t="s">
        <v>953</v>
      </c>
      <c r="D104" s="256"/>
      <c r="E104" s="256"/>
      <c r="F104" s="256"/>
      <c r="G104" s="256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220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68">
        <v>47</v>
      </c>
      <c r="B105" s="169" t="s">
        <v>1700</v>
      </c>
      <c r="C105" s="178" t="s">
        <v>1701</v>
      </c>
      <c r="D105" s="170" t="s">
        <v>977</v>
      </c>
      <c r="E105" s="171">
        <v>1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21</v>
      </c>
      <c r="M105" s="173">
        <f>G105*(1+L105/100)</f>
        <v>0</v>
      </c>
      <c r="N105" s="173">
        <v>1.0319999999999999E-2</v>
      </c>
      <c r="O105" s="173">
        <f>ROUND(E105*N105,2)</f>
        <v>0.01</v>
      </c>
      <c r="P105" s="173">
        <v>0</v>
      </c>
      <c r="Q105" s="173">
        <f>ROUND(E105*P105,2)</f>
        <v>0</v>
      </c>
      <c r="R105" s="173" t="s">
        <v>951</v>
      </c>
      <c r="S105" s="173" t="s">
        <v>216</v>
      </c>
      <c r="T105" s="174" t="s">
        <v>245</v>
      </c>
      <c r="U105" s="159">
        <v>1.1259999999999999</v>
      </c>
      <c r="V105" s="159">
        <f>ROUND(E105*U105,2)</f>
        <v>1.1299999999999999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247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56"/>
      <c r="B106" s="157"/>
      <c r="C106" s="255" t="s">
        <v>954</v>
      </c>
      <c r="D106" s="256"/>
      <c r="E106" s="256"/>
      <c r="F106" s="256"/>
      <c r="G106" s="256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220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68">
        <v>48</v>
      </c>
      <c r="B107" s="169" t="s">
        <v>1702</v>
      </c>
      <c r="C107" s="178" t="s">
        <v>1703</v>
      </c>
      <c r="D107" s="170" t="s">
        <v>977</v>
      </c>
      <c r="E107" s="171">
        <v>1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3">
        <v>1.252E-2</v>
      </c>
      <c r="O107" s="173">
        <f>ROUND(E107*N107,2)</f>
        <v>0.01</v>
      </c>
      <c r="P107" s="173">
        <v>0</v>
      </c>
      <c r="Q107" s="173">
        <f>ROUND(E107*P107,2)</f>
        <v>0</v>
      </c>
      <c r="R107" s="173" t="s">
        <v>951</v>
      </c>
      <c r="S107" s="173" t="s">
        <v>216</v>
      </c>
      <c r="T107" s="174" t="s">
        <v>245</v>
      </c>
      <c r="U107" s="159">
        <v>1.591</v>
      </c>
      <c r="V107" s="159">
        <f>ROUND(E107*U107,2)</f>
        <v>1.59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247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56"/>
      <c r="B108" s="157"/>
      <c r="C108" s="255" t="s">
        <v>954</v>
      </c>
      <c r="D108" s="256"/>
      <c r="E108" s="256"/>
      <c r="F108" s="256"/>
      <c r="G108" s="256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220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84">
        <v>49</v>
      </c>
      <c r="B109" s="185" t="s">
        <v>1704</v>
      </c>
      <c r="C109" s="192" t="s">
        <v>1705</v>
      </c>
      <c r="D109" s="186" t="s">
        <v>336</v>
      </c>
      <c r="E109" s="187">
        <v>1</v>
      </c>
      <c r="F109" s="188"/>
      <c r="G109" s="189">
        <f>ROUND(E109*F109,2)</f>
        <v>0</v>
      </c>
      <c r="H109" s="188"/>
      <c r="I109" s="189">
        <f>ROUND(E109*H109,2)</f>
        <v>0</v>
      </c>
      <c r="J109" s="188"/>
      <c r="K109" s="189">
        <f>ROUND(E109*J109,2)</f>
        <v>0</v>
      </c>
      <c r="L109" s="189">
        <v>21</v>
      </c>
      <c r="M109" s="189">
        <f>G109*(1+L109/100)</f>
        <v>0</v>
      </c>
      <c r="N109" s="189">
        <v>8.0000000000000004E-4</v>
      </c>
      <c r="O109" s="189">
        <f>ROUND(E109*N109,2)</f>
        <v>0</v>
      </c>
      <c r="P109" s="189">
        <v>0</v>
      </c>
      <c r="Q109" s="189">
        <f>ROUND(E109*P109,2)</f>
        <v>0</v>
      </c>
      <c r="R109" s="189" t="s">
        <v>951</v>
      </c>
      <c r="S109" s="189" t="s">
        <v>216</v>
      </c>
      <c r="T109" s="190" t="s">
        <v>245</v>
      </c>
      <c r="U109" s="159">
        <v>0.59399999999999997</v>
      </c>
      <c r="V109" s="159">
        <f>ROUND(E109*U109,2)</f>
        <v>0.59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247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84">
        <v>50</v>
      </c>
      <c r="B110" s="185" t="s">
        <v>1706</v>
      </c>
      <c r="C110" s="192" t="s">
        <v>1707</v>
      </c>
      <c r="D110" s="186" t="s">
        <v>336</v>
      </c>
      <c r="E110" s="187">
        <v>1</v>
      </c>
      <c r="F110" s="188"/>
      <c r="G110" s="189">
        <f>ROUND(E110*F110,2)</f>
        <v>0</v>
      </c>
      <c r="H110" s="188"/>
      <c r="I110" s="189">
        <f>ROUND(E110*H110,2)</f>
        <v>0</v>
      </c>
      <c r="J110" s="188"/>
      <c r="K110" s="189">
        <f>ROUND(E110*J110,2)</f>
        <v>0</v>
      </c>
      <c r="L110" s="189">
        <v>21</v>
      </c>
      <c r="M110" s="189">
        <f>G110*(1+L110/100)</f>
        <v>0</v>
      </c>
      <c r="N110" s="189">
        <v>9.8999999999999999E-4</v>
      </c>
      <c r="O110" s="189">
        <f>ROUND(E110*N110,2)</f>
        <v>0</v>
      </c>
      <c r="P110" s="189">
        <v>0</v>
      </c>
      <c r="Q110" s="189">
        <f>ROUND(E110*P110,2)</f>
        <v>0</v>
      </c>
      <c r="R110" s="189" t="s">
        <v>951</v>
      </c>
      <c r="S110" s="189" t="s">
        <v>216</v>
      </c>
      <c r="T110" s="190" t="s">
        <v>245</v>
      </c>
      <c r="U110" s="159">
        <v>0.66900000000000004</v>
      </c>
      <c r="V110" s="159">
        <f>ROUND(E110*U110,2)</f>
        <v>0.67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247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84">
        <v>51</v>
      </c>
      <c r="B111" s="185" t="s">
        <v>1708</v>
      </c>
      <c r="C111" s="192" t="s">
        <v>1709</v>
      </c>
      <c r="D111" s="186" t="s">
        <v>336</v>
      </c>
      <c r="E111" s="187">
        <v>2</v>
      </c>
      <c r="F111" s="188"/>
      <c r="G111" s="189">
        <f>ROUND(E111*F111,2)</f>
        <v>0</v>
      </c>
      <c r="H111" s="188"/>
      <c r="I111" s="189">
        <f>ROUND(E111*H111,2)</f>
        <v>0</v>
      </c>
      <c r="J111" s="188"/>
      <c r="K111" s="189">
        <f>ROUND(E111*J111,2)</f>
        <v>0</v>
      </c>
      <c r="L111" s="189">
        <v>21</v>
      </c>
      <c r="M111" s="189">
        <f>G111*(1+L111/100)</f>
        <v>0</v>
      </c>
      <c r="N111" s="189">
        <v>1.47E-3</v>
      </c>
      <c r="O111" s="189">
        <f>ROUND(E111*N111,2)</f>
        <v>0</v>
      </c>
      <c r="P111" s="189">
        <v>0</v>
      </c>
      <c r="Q111" s="189">
        <f>ROUND(E111*P111,2)</f>
        <v>0</v>
      </c>
      <c r="R111" s="189" t="s">
        <v>951</v>
      </c>
      <c r="S111" s="189" t="s">
        <v>216</v>
      </c>
      <c r="T111" s="190" t="s">
        <v>245</v>
      </c>
      <c r="U111" s="159">
        <v>0.90600000000000003</v>
      </c>
      <c r="V111" s="159">
        <f>ROUND(E111*U111,2)</f>
        <v>1.81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247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68">
        <v>52</v>
      </c>
      <c r="B112" s="169" t="s">
        <v>1710</v>
      </c>
      <c r="C112" s="178" t="s">
        <v>1711</v>
      </c>
      <c r="D112" s="170" t="s">
        <v>312</v>
      </c>
      <c r="E112" s="171">
        <v>10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3">
        <v>9.5E-4</v>
      </c>
      <c r="O112" s="173">
        <f>ROUND(E112*N112,2)</f>
        <v>0.01</v>
      </c>
      <c r="P112" s="173">
        <v>0</v>
      </c>
      <c r="Q112" s="173">
        <f>ROUND(E112*P112,2)</f>
        <v>0</v>
      </c>
      <c r="R112" s="173" t="s">
        <v>951</v>
      </c>
      <c r="S112" s="173" t="s">
        <v>216</v>
      </c>
      <c r="T112" s="174" t="s">
        <v>245</v>
      </c>
      <c r="U112" s="159">
        <v>0.27400000000000002</v>
      </c>
      <c r="V112" s="159">
        <f>ROUND(E112*U112,2)</f>
        <v>2.74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247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56"/>
      <c r="B113" s="157"/>
      <c r="C113" s="264" t="s">
        <v>978</v>
      </c>
      <c r="D113" s="265"/>
      <c r="E113" s="265"/>
      <c r="F113" s="265"/>
      <c r="G113" s="265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249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6"/>
      <c r="B114" s="157"/>
      <c r="C114" s="266" t="s">
        <v>954</v>
      </c>
      <c r="D114" s="267"/>
      <c r="E114" s="267"/>
      <c r="F114" s="267"/>
      <c r="G114" s="267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220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68">
        <v>53</v>
      </c>
      <c r="B115" s="169" t="s">
        <v>1712</v>
      </c>
      <c r="C115" s="178" t="s">
        <v>1713</v>
      </c>
      <c r="D115" s="170" t="s">
        <v>312</v>
      </c>
      <c r="E115" s="171">
        <v>160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3">
        <v>1.16E-3</v>
      </c>
      <c r="O115" s="173">
        <f>ROUND(E115*N115,2)</f>
        <v>0.19</v>
      </c>
      <c r="P115" s="173">
        <v>0</v>
      </c>
      <c r="Q115" s="173">
        <f>ROUND(E115*P115,2)</f>
        <v>0</v>
      </c>
      <c r="R115" s="173" t="s">
        <v>951</v>
      </c>
      <c r="S115" s="173" t="s">
        <v>216</v>
      </c>
      <c r="T115" s="174" t="s">
        <v>245</v>
      </c>
      <c r="U115" s="159">
        <v>0.28499999999999998</v>
      </c>
      <c r="V115" s="159">
        <f>ROUND(E115*U115,2)</f>
        <v>45.6</v>
      </c>
      <c r="W115" s="159"/>
      <c r="X115" s="159" t="s">
        <v>246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247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56"/>
      <c r="B116" s="157"/>
      <c r="C116" s="264" t="s">
        <v>978</v>
      </c>
      <c r="D116" s="265"/>
      <c r="E116" s="265"/>
      <c r="F116" s="265"/>
      <c r="G116" s="265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249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56"/>
      <c r="B117" s="157"/>
      <c r="C117" s="266" t="s">
        <v>954</v>
      </c>
      <c r="D117" s="267"/>
      <c r="E117" s="267"/>
      <c r="F117" s="267"/>
      <c r="G117" s="267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220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0.399999999999999" outlineLevel="1" x14ac:dyDescent="0.25">
      <c r="A118" s="168">
        <v>54</v>
      </c>
      <c r="B118" s="169" t="s">
        <v>1714</v>
      </c>
      <c r="C118" s="178" t="s">
        <v>1715</v>
      </c>
      <c r="D118" s="170" t="s">
        <v>312</v>
      </c>
      <c r="E118" s="171">
        <v>6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3">
        <v>6.0000000000000002E-5</v>
      </c>
      <c r="O118" s="173">
        <f>ROUND(E118*N118,2)</f>
        <v>0</v>
      </c>
      <c r="P118" s="173">
        <v>0</v>
      </c>
      <c r="Q118" s="173">
        <f>ROUND(E118*P118,2)</f>
        <v>0</v>
      </c>
      <c r="R118" s="173" t="s">
        <v>951</v>
      </c>
      <c r="S118" s="173" t="s">
        <v>216</v>
      </c>
      <c r="T118" s="174" t="s">
        <v>245</v>
      </c>
      <c r="U118" s="159">
        <v>0.129</v>
      </c>
      <c r="V118" s="159">
        <f>ROUND(E118*U118,2)</f>
        <v>0.77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247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56"/>
      <c r="B119" s="157"/>
      <c r="C119" s="255" t="s">
        <v>1716</v>
      </c>
      <c r="D119" s="256"/>
      <c r="E119" s="256"/>
      <c r="F119" s="256"/>
      <c r="G119" s="256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220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0.399999999999999" outlineLevel="1" x14ac:dyDescent="0.25">
      <c r="A120" s="168">
        <v>55</v>
      </c>
      <c r="B120" s="169" t="s">
        <v>1717</v>
      </c>
      <c r="C120" s="178" t="s">
        <v>1718</v>
      </c>
      <c r="D120" s="170" t="s">
        <v>312</v>
      </c>
      <c r="E120" s="171">
        <v>10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3">
        <v>4.0000000000000003E-5</v>
      </c>
      <c r="O120" s="173">
        <f>ROUND(E120*N120,2)</f>
        <v>0</v>
      </c>
      <c r="P120" s="173">
        <v>0</v>
      </c>
      <c r="Q120" s="173">
        <f>ROUND(E120*P120,2)</f>
        <v>0</v>
      </c>
      <c r="R120" s="173" t="s">
        <v>951</v>
      </c>
      <c r="S120" s="173" t="s">
        <v>216</v>
      </c>
      <c r="T120" s="174" t="s">
        <v>245</v>
      </c>
      <c r="U120" s="159">
        <v>0.129</v>
      </c>
      <c r="V120" s="159">
        <f>ROUND(E120*U120,2)</f>
        <v>1.29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247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56"/>
      <c r="B121" s="157"/>
      <c r="C121" s="255" t="s">
        <v>1716</v>
      </c>
      <c r="D121" s="256"/>
      <c r="E121" s="256"/>
      <c r="F121" s="256"/>
      <c r="G121" s="256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220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0.399999999999999" outlineLevel="1" x14ac:dyDescent="0.25">
      <c r="A122" s="168">
        <v>56</v>
      </c>
      <c r="B122" s="169" t="s">
        <v>1719</v>
      </c>
      <c r="C122" s="178" t="s">
        <v>1720</v>
      </c>
      <c r="D122" s="170" t="s">
        <v>312</v>
      </c>
      <c r="E122" s="171">
        <v>160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21</v>
      </c>
      <c r="M122" s="173">
        <f>G122*(1+L122/100)</f>
        <v>0</v>
      </c>
      <c r="N122" s="173">
        <v>8.0000000000000007E-5</v>
      </c>
      <c r="O122" s="173">
        <f>ROUND(E122*N122,2)</f>
        <v>0.01</v>
      </c>
      <c r="P122" s="173">
        <v>0</v>
      </c>
      <c r="Q122" s="173">
        <f>ROUND(E122*P122,2)</f>
        <v>0</v>
      </c>
      <c r="R122" s="173" t="s">
        <v>951</v>
      </c>
      <c r="S122" s="173" t="s">
        <v>216</v>
      </c>
      <c r="T122" s="174" t="s">
        <v>245</v>
      </c>
      <c r="U122" s="159">
        <v>0.129</v>
      </c>
      <c r="V122" s="159">
        <f>ROUND(E122*U122,2)</f>
        <v>20.64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247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56"/>
      <c r="B123" s="157"/>
      <c r="C123" s="255" t="s">
        <v>1716</v>
      </c>
      <c r="D123" s="256"/>
      <c r="E123" s="256"/>
      <c r="F123" s="256"/>
      <c r="G123" s="256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220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0.399999999999999" outlineLevel="1" x14ac:dyDescent="0.25">
      <c r="A124" s="168">
        <v>57</v>
      </c>
      <c r="B124" s="169" t="s">
        <v>1721</v>
      </c>
      <c r="C124" s="178" t="s">
        <v>1722</v>
      </c>
      <c r="D124" s="170" t="s">
        <v>312</v>
      </c>
      <c r="E124" s="171">
        <v>30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3">
        <v>1.3999999999999999E-4</v>
      </c>
      <c r="O124" s="173">
        <f>ROUND(E124*N124,2)</f>
        <v>0</v>
      </c>
      <c r="P124" s="173">
        <v>0</v>
      </c>
      <c r="Q124" s="173">
        <f>ROUND(E124*P124,2)</f>
        <v>0</v>
      </c>
      <c r="R124" s="173" t="s">
        <v>951</v>
      </c>
      <c r="S124" s="173" t="s">
        <v>216</v>
      </c>
      <c r="T124" s="174" t="s">
        <v>245</v>
      </c>
      <c r="U124" s="159">
        <v>0.17</v>
      </c>
      <c r="V124" s="159">
        <f>ROUND(E124*U124,2)</f>
        <v>5.0999999999999996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247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56"/>
      <c r="B125" s="157"/>
      <c r="C125" s="255" t="s">
        <v>1716</v>
      </c>
      <c r="D125" s="256"/>
      <c r="E125" s="256"/>
      <c r="F125" s="256"/>
      <c r="G125" s="256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220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84">
        <v>58</v>
      </c>
      <c r="B126" s="185" t="s">
        <v>1723</v>
      </c>
      <c r="C126" s="192" t="s">
        <v>1724</v>
      </c>
      <c r="D126" s="186" t="s">
        <v>336</v>
      </c>
      <c r="E126" s="187">
        <v>4</v>
      </c>
      <c r="F126" s="188"/>
      <c r="G126" s="189">
        <f>ROUND(E126*F126,2)</f>
        <v>0</v>
      </c>
      <c r="H126" s="188"/>
      <c r="I126" s="189">
        <f>ROUND(E126*H126,2)</f>
        <v>0</v>
      </c>
      <c r="J126" s="188"/>
      <c r="K126" s="189">
        <f>ROUND(E126*J126,2)</f>
        <v>0</v>
      </c>
      <c r="L126" s="189">
        <v>21</v>
      </c>
      <c r="M126" s="189">
        <f>G126*(1+L126/100)</f>
        <v>0</v>
      </c>
      <c r="N126" s="189">
        <v>0</v>
      </c>
      <c r="O126" s="189">
        <f>ROUND(E126*N126,2)</f>
        <v>0</v>
      </c>
      <c r="P126" s="189">
        <v>0</v>
      </c>
      <c r="Q126" s="189">
        <f>ROUND(E126*P126,2)</f>
        <v>0</v>
      </c>
      <c r="R126" s="189" t="s">
        <v>951</v>
      </c>
      <c r="S126" s="189" t="s">
        <v>216</v>
      </c>
      <c r="T126" s="190" t="s">
        <v>245</v>
      </c>
      <c r="U126" s="159">
        <v>0.42499999999999999</v>
      </c>
      <c r="V126" s="159">
        <f>ROUND(E126*U126,2)</f>
        <v>1.7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247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84">
        <v>59</v>
      </c>
      <c r="B127" s="185" t="s">
        <v>1725</v>
      </c>
      <c r="C127" s="192" t="s">
        <v>1726</v>
      </c>
      <c r="D127" s="186" t="s">
        <v>336</v>
      </c>
      <c r="E127" s="187">
        <v>1</v>
      </c>
      <c r="F127" s="188"/>
      <c r="G127" s="189">
        <f>ROUND(E127*F127,2)</f>
        <v>0</v>
      </c>
      <c r="H127" s="188"/>
      <c r="I127" s="189">
        <f>ROUND(E127*H127,2)</f>
        <v>0</v>
      </c>
      <c r="J127" s="188"/>
      <c r="K127" s="189">
        <f>ROUND(E127*J127,2)</f>
        <v>0</v>
      </c>
      <c r="L127" s="189">
        <v>21</v>
      </c>
      <c r="M127" s="189">
        <f>G127*(1+L127/100)</f>
        <v>0</v>
      </c>
      <c r="N127" s="189">
        <v>0</v>
      </c>
      <c r="O127" s="189">
        <f>ROUND(E127*N127,2)</f>
        <v>0</v>
      </c>
      <c r="P127" s="189">
        <v>0</v>
      </c>
      <c r="Q127" s="189">
        <f>ROUND(E127*P127,2)</f>
        <v>0</v>
      </c>
      <c r="R127" s="189" t="s">
        <v>951</v>
      </c>
      <c r="S127" s="189" t="s">
        <v>216</v>
      </c>
      <c r="T127" s="190" t="s">
        <v>245</v>
      </c>
      <c r="U127" s="159">
        <v>0.42499999999999999</v>
      </c>
      <c r="V127" s="159">
        <f>ROUND(E127*U127,2)</f>
        <v>0.43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247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68">
        <v>60</v>
      </c>
      <c r="B128" s="169" t="s">
        <v>1727</v>
      </c>
      <c r="C128" s="178" t="s">
        <v>1728</v>
      </c>
      <c r="D128" s="170" t="s">
        <v>336</v>
      </c>
      <c r="E128" s="171">
        <v>4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21</v>
      </c>
      <c r="M128" s="173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3" t="s">
        <v>951</v>
      </c>
      <c r="S128" s="173" t="s">
        <v>216</v>
      </c>
      <c r="T128" s="174" t="s">
        <v>245</v>
      </c>
      <c r="U128" s="159">
        <v>0.16500000000000001</v>
      </c>
      <c r="V128" s="159">
        <f>ROUND(E128*U128,2)</f>
        <v>0.66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247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5">
      <c r="A129" s="156"/>
      <c r="B129" s="157"/>
      <c r="C129" s="264" t="s">
        <v>1729</v>
      </c>
      <c r="D129" s="265"/>
      <c r="E129" s="265"/>
      <c r="F129" s="265"/>
      <c r="G129" s="265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249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20.399999999999999" outlineLevel="1" x14ac:dyDescent="0.25">
      <c r="A130" s="184">
        <v>61</v>
      </c>
      <c r="B130" s="185" t="s">
        <v>1730</v>
      </c>
      <c r="C130" s="192" t="s">
        <v>1731</v>
      </c>
      <c r="D130" s="186" t="s">
        <v>336</v>
      </c>
      <c r="E130" s="187">
        <v>1</v>
      </c>
      <c r="F130" s="188"/>
      <c r="G130" s="189">
        <f t="shared" ref="G130:G144" si="7">ROUND(E130*F130,2)</f>
        <v>0</v>
      </c>
      <c r="H130" s="188"/>
      <c r="I130" s="189">
        <f t="shared" ref="I130:I144" si="8">ROUND(E130*H130,2)</f>
        <v>0</v>
      </c>
      <c r="J130" s="188"/>
      <c r="K130" s="189">
        <f t="shared" ref="K130:K144" si="9">ROUND(E130*J130,2)</f>
        <v>0</v>
      </c>
      <c r="L130" s="189">
        <v>21</v>
      </c>
      <c r="M130" s="189">
        <f t="shared" ref="M130:M144" si="10">G130*(1+L130/100)</f>
        <v>0</v>
      </c>
      <c r="N130" s="189">
        <v>1.9000000000000001E-4</v>
      </c>
      <c r="O130" s="189">
        <f t="shared" ref="O130:O144" si="11">ROUND(E130*N130,2)</f>
        <v>0</v>
      </c>
      <c r="P130" s="189">
        <v>0</v>
      </c>
      <c r="Q130" s="189">
        <f t="shared" ref="Q130:Q144" si="12">ROUND(E130*P130,2)</f>
        <v>0</v>
      </c>
      <c r="R130" s="189" t="s">
        <v>951</v>
      </c>
      <c r="S130" s="189" t="s">
        <v>216</v>
      </c>
      <c r="T130" s="190" t="s">
        <v>245</v>
      </c>
      <c r="U130" s="159">
        <v>8.3000000000000004E-2</v>
      </c>
      <c r="V130" s="159">
        <f t="shared" ref="V130:V144" si="13">ROUND(E130*U130,2)</f>
        <v>0.08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247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0.399999999999999" outlineLevel="1" x14ac:dyDescent="0.25">
      <c r="A131" s="184">
        <v>62</v>
      </c>
      <c r="B131" s="185" t="s">
        <v>1732</v>
      </c>
      <c r="C131" s="192" t="s">
        <v>1733</v>
      </c>
      <c r="D131" s="186" t="s">
        <v>336</v>
      </c>
      <c r="E131" s="187">
        <v>5</v>
      </c>
      <c r="F131" s="188"/>
      <c r="G131" s="189">
        <f t="shared" si="7"/>
        <v>0</v>
      </c>
      <c r="H131" s="188"/>
      <c r="I131" s="189">
        <f t="shared" si="8"/>
        <v>0</v>
      </c>
      <c r="J131" s="188"/>
      <c r="K131" s="189">
        <f t="shared" si="9"/>
        <v>0</v>
      </c>
      <c r="L131" s="189">
        <v>21</v>
      </c>
      <c r="M131" s="189">
        <f t="shared" si="10"/>
        <v>0</v>
      </c>
      <c r="N131" s="189">
        <v>1.2999999999999999E-4</v>
      </c>
      <c r="O131" s="189">
        <f t="shared" si="11"/>
        <v>0</v>
      </c>
      <c r="P131" s="189">
        <v>0</v>
      </c>
      <c r="Q131" s="189">
        <f t="shared" si="12"/>
        <v>0</v>
      </c>
      <c r="R131" s="189" t="s">
        <v>951</v>
      </c>
      <c r="S131" s="189" t="s">
        <v>216</v>
      </c>
      <c r="T131" s="190" t="s">
        <v>245</v>
      </c>
      <c r="U131" s="159">
        <v>8.3000000000000004E-2</v>
      </c>
      <c r="V131" s="159">
        <f t="shared" si="13"/>
        <v>0.42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247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5">
      <c r="A132" s="184">
        <v>63</v>
      </c>
      <c r="B132" s="185" t="s">
        <v>1734</v>
      </c>
      <c r="C132" s="192" t="s">
        <v>1735</v>
      </c>
      <c r="D132" s="186" t="s">
        <v>336</v>
      </c>
      <c r="E132" s="187">
        <v>2</v>
      </c>
      <c r="F132" s="188"/>
      <c r="G132" s="189">
        <f t="shared" si="7"/>
        <v>0</v>
      </c>
      <c r="H132" s="188"/>
      <c r="I132" s="189">
        <f t="shared" si="8"/>
        <v>0</v>
      </c>
      <c r="J132" s="188"/>
      <c r="K132" s="189">
        <f t="shared" si="9"/>
        <v>0</v>
      </c>
      <c r="L132" s="189">
        <v>21</v>
      </c>
      <c r="M132" s="189">
        <f t="shared" si="10"/>
        <v>0</v>
      </c>
      <c r="N132" s="189">
        <v>3.3999999999999998E-3</v>
      </c>
      <c r="O132" s="189">
        <f t="shared" si="11"/>
        <v>0.01</v>
      </c>
      <c r="P132" s="189">
        <v>0</v>
      </c>
      <c r="Q132" s="189">
        <f t="shared" si="12"/>
        <v>0</v>
      </c>
      <c r="R132" s="189" t="s">
        <v>951</v>
      </c>
      <c r="S132" s="189" t="s">
        <v>216</v>
      </c>
      <c r="T132" s="190" t="s">
        <v>245</v>
      </c>
      <c r="U132" s="159">
        <v>0.78600000000000003</v>
      </c>
      <c r="V132" s="159">
        <f t="shared" si="13"/>
        <v>1.57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247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84">
        <v>64</v>
      </c>
      <c r="B133" s="185" t="s">
        <v>1736</v>
      </c>
      <c r="C133" s="192" t="s">
        <v>1737</v>
      </c>
      <c r="D133" s="186" t="s">
        <v>336</v>
      </c>
      <c r="E133" s="187">
        <v>1</v>
      </c>
      <c r="F133" s="188"/>
      <c r="G133" s="189">
        <f t="shared" si="7"/>
        <v>0</v>
      </c>
      <c r="H133" s="188"/>
      <c r="I133" s="189">
        <f t="shared" si="8"/>
        <v>0</v>
      </c>
      <c r="J133" s="188"/>
      <c r="K133" s="189">
        <f t="shared" si="9"/>
        <v>0</v>
      </c>
      <c r="L133" s="189">
        <v>21</v>
      </c>
      <c r="M133" s="189">
        <f t="shared" si="10"/>
        <v>0</v>
      </c>
      <c r="N133" s="189">
        <v>1.1E-4</v>
      </c>
      <c r="O133" s="189">
        <f t="shared" si="11"/>
        <v>0</v>
      </c>
      <c r="P133" s="189">
        <v>0</v>
      </c>
      <c r="Q133" s="189">
        <f t="shared" si="12"/>
        <v>0</v>
      </c>
      <c r="R133" s="189" t="s">
        <v>951</v>
      </c>
      <c r="S133" s="189" t="s">
        <v>216</v>
      </c>
      <c r="T133" s="190" t="s">
        <v>245</v>
      </c>
      <c r="U133" s="159">
        <v>0.16500000000000001</v>
      </c>
      <c r="V133" s="159">
        <f t="shared" si="13"/>
        <v>0.17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247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84">
        <v>65</v>
      </c>
      <c r="B134" s="185" t="s">
        <v>1738</v>
      </c>
      <c r="C134" s="192" t="s">
        <v>1739</v>
      </c>
      <c r="D134" s="186" t="s">
        <v>336</v>
      </c>
      <c r="E134" s="187">
        <v>2</v>
      </c>
      <c r="F134" s="188"/>
      <c r="G134" s="189">
        <f t="shared" si="7"/>
        <v>0</v>
      </c>
      <c r="H134" s="188"/>
      <c r="I134" s="189">
        <f t="shared" si="8"/>
        <v>0</v>
      </c>
      <c r="J134" s="188"/>
      <c r="K134" s="189">
        <f t="shared" si="9"/>
        <v>0</v>
      </c>
      <c r="L134" s="189">
        <v>21</v>
      </c>
      <c r="M134" s="189">
        <f t="shared" si="10"/>
        <v>0</v>
      </c>
      <c r="N134" s="189">
        <v>1.8000000000000001E-4</v>
      </c>
      <c r="O134" s="189">
        <f t="shared" si="11"/>
        <v>0</v>
      </c>
      <c r="P134" s="189">
        <v>0</v>
      </c>
      <c r="Q134" s="189">
        <f t="shared" si="12"/>
        <v>0</v>
      </c>
      <c r="R134" s="189" t="s">
        <v>951</v>
      </c>
      <c r="S134" s="189" t="s">
        <v>216</v>
      </c>
      <c r="T134" s="190" t="s">
        <v>245</v>
      </c>
      <c r="U134" s="159">
        <v>0.16500000000000001</v>
      </c>
      <c r="V134" s="159">
        <f t="shared" si="13"/>
        <v>0.33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247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84">
        <v>66</v>
      </c>
      <c r="B135" s="185" t="s">
        <v>1740</v>
      </c>
      <c r="C135" s="192" t="s">
        <v>1741</v>
      </c>
      <c r="D135" s="186" t="s">
        <v>336</v>
      </c>
      <c r="E135" s="187">
        <v>2</v>
      </c>
      <c r="F135" s="188"/>
      <c r="G135" s="189">
        <f t="shared" si="7"/>
        <v>0</v>
      </c>
      <c r="H135" s="188"/>
      <c r="I135" s="189">
        <f t="shared" si="8"/>
        <v>0</v>
      </c>
      <c r="J135" s="188"/>
      <c r="K135" s="189">
        <f t="shared" si="9"/>
        <v>0</v>
      </c>
      <c r="L135" s="189">
        <v>21</v>
      </c>
      <c r="M135" s="189">
        <f t="shared" si="10"/>
        <v>0</v>
      </c>
      <c r="N135" s="189">
        <v>3.1E-4</v>
      </c>
      <c r="O135" s="189">
        <f t="shared" si="11"/>
        <v>0</v>
      </c>
      <c r="P135" s="189">
        <v>0</v>
      </c>
      <c r="Q135" s="189">
        <f t="shared" si="12"/>
        <v>0</v>
      </c>
      <c r="R135" s="189" t="s">
        <v>951</v>
      </c>
      <c r="S135" s="189" t="s">
        <v>216</v>
      </c>
      <c r="T135" s="190" t="s">
        <v>245</v>
      </c>
      <c r="U135" s="159">
        <v>0.20699999999999999</v>
      </c>
      <c r="V135" s="159">
        <f t="shared" si="13"/>
        <v>0.41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247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84">
        <v>67</v>
      </c>
      <c r="B136" s="185" t="s">
        <v>1742</v>
      </c>
      <c r="C136" s="192" t="s">
        <v>1743</v>
      </c>
      <c r="D136" s="186" t="s">
        <v>336</v>
      </c>
      <c r="E136" s="187">
        <v>1</v>
      </c>
      <c r="F136" s="188"/>
      <c r="G136" s="189">
        <f t="shared" si="7"/>
        <v>0</v>
      </c>
      <c r="H136" s="188"/>
      <c r="I136" s="189">
        <f t="shared" si="8"/>
        <v>0</v>
      </c>
      <c r="J136" s="188"/>
      <c r="K136" s="189">
        <f t="shared" si="9"/>
        <v>0</v>
      </c>
      <c r="L136" s="189">
        <v>21</v>
      </c>
      <c r="M136" s="189">
        <f t="shared" si="10"/>
        <v>0</v>
      </c>
      <c r="N136" s="189">
        <v>4.8000000000000001E-4</v>
      </c>
      <c r="O136" s="189">
        <f t="shared" si="11"/>
        <v>0</v>
      </c>
      <c r="P136" s="189">
        <v>0</v>
      </c>
      <c r="Q136" s="189">
        <f t="shared" si="12"/>
        <v>0</v>
      </c>
      <c r="R136" s="189" t="s">
        <v>951</v>
      </c>
      <c r="S136" s="189" t="s">
        <v>216</v>
      </c>
      <c r="T136" s="190" t="s">
        <v>245</v>
      </c>
      <c r="U136" s="159">
        <v>0.22700000000000001</v>
      </c>
      <c r="V136" s="159">
        <f t="shared" si="13"/>
        <v>0.23</v>
      </c>
      <c r="W136" s="159"/>
      <c r="X136" s="159" t="s">
        <v>246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247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84">
        <v>68</v>
      </c>
      <c r="B137" s="185" t="s">
        <v>1744</v>
      </c>
      <c r="C137" s="192" t="s">
        <v>1745</v>
      </c>
      <c r="D137" s="186" t="s">
        <v>336</v>
      </c>
      <c r="E137" s="187">
        <v>9</v>
      </c>
      <c r="F137" s="188"/>
      <c r="G137" s="189">
        <f t="shared" si="7"/>
        <v>0</v>
      </c>
      <c r="H137" s="188"/>
      <c r="I137" s="189">
        <f t="shared" si="8"/>
        <v>0</v>
      </c>
      <c r="J137" s="188"/>
      <c r="K137" s="189">
        <f t="shared" si="9"/>
        <v>0</v>
      </c>
      <c r="L137" s="189">
        <v>21</v>
      </c>
      <c r="M137" s="189">
        <f t="shared" si="10"/>
        <v>0</v>
      </c>
      <c r="N137" s="189">
        <v>1.0399999999999999E-3</v>
      </c>
      <c r="O137" s="189">
        <f t="shared" si="11"/>
        <v>0.01</v>
      </c>
      <c r="P137" s="189">
        <v>0</v>
      </c>
      <c r="Q137" s="189">
        <f t="shared" si="12"/>
        <v>0</v>
      </c>
      <c r="R137" s="189" t="s">
        <v>951</v>
      </c>
      <c r="S137" s="189" t="s">
        <v>216</v>
      </c>
      <c r="T137" s="190" t="s">
        <v>245</v>
      </c>
      <c r="U137" s="159">
        <v>0.35099999999999998</v>
      </c>
      <c r="V137" s="159">
        <f t="shared" si="13"/>
        <v>3.16</v>
      </c>
      <c r="W137" s="159"/>
      <c r="X137" s="159" t="s">
        <v>246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247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84">
        <v>69</v>
      </c>
      <c r="B138" s="185" t="s">
        <v>1746</v>
      </c>
      <c r="C138" s="192" t="s">
        <v>1747</v>
      </c>
      <c r="D138" s="186" t="s">
        <v>336</v>
      </c>
      <c r="E138" s="187">
        <v>3</v>
      </c>
      <c r="F138" s="188"/>
      <c r="G138" s="189">
        <f t="shared" si="7"/>
        <v>0</v>
      </c>
      <c r="H138" s="188"/>
      <c r="I138" s="189">
        <f t="shared" si="8"/>
        <v>0</v>
      </c>
      <c r="J138" s="188"/>
      <c r="K138" s="189">
        <f t="shared" si="9"/>
        <v>0</v>
      </c>
      <c r="L138" s="189">
        <v>21</v>
      </c>
      <c r="M138" s="189">
        <f t="shared" si="10"/>
        <v>0</v>
      </c>
      <c r="N138" s="189">
        <v>8.0000000000000004E-4</v>
      </c>
      <c r="O138" s="189">
        <f t="shared" si="11"/>
        <v>0</v>
      </c>
      <c r="P138" s="189">
        <v>0</v>
      </c>
      <c r="Q138" s="189">
        <f t="shared" si="12"/>
        <v>0</v>
      </c>
      <c r="R138" s="189" t="s">
        <v>951</v>
      </c>
      <c r="S138" s="189" t="s">
        <v>216</v>
      </c>
      <c r="T138" s="190" t="s">
        <v>245</v>
      </c>
      <c r="U138" s="159">
        <v>0.35099999999999998</v>
      </c>
      <c r="V138" s="159">
        <f t="shared" si="13"/>
        <v>1.05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247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0.399999999999999" outlineLevel="1" x14ac:dyDescent="0.25">
      <c r="A139" s="184">
        <v>70</v>
      </c>
      <c r="B139" s="185" t="s">
        <v>1748</v>
      </c>
      <c r="C139" s="192" t="s">
        <v>1749</v>
      </c>
      <c r="D139" s="186" t="s">
        <v>336</v>
      </c>
      <c r="E139" s="187">
        <v>1</v>
      </c>
      <c r="F139" s="188"/>
      <c r="G139" s="189">
        <f t="shared" si="7"/>
        <v>0</v>
      </c>
      <c r="H139" s="188"/>
      <c r="I139" s="189">
        <f t="shared" si="8"/>
        <v>0</v>
      </c>
      <c r="J139" s="188"/>
      <c r="K139" s="189">
        <f t="shared" si="9"/>
        <v>0</v>
      </c>
      <c r="L139" s="189">
        <v>21</v>
      </c>
      <c r="M139" s="189">
        <f t="shared" si="10"/>
        <v>0</v>
      </c>
      <c r="N139" s="189">
        <v>2.3000000000000001E-4</v>
      </c>
      <c r="O139" s="189">
        <f t="shared" si="11"/>
        <v>0</v>
      </c>
      <c r="P139" s="189">
        <v>0</v>
      </c>
      <c r="Q139" s="189">
        <f t="shared" si="12"/>
        <v>0</v>
      </c>
      <c r="R139" s="189" t="s">
        <v>951</v>
      </c>
      <c r="S139" s="189" t="s">
        <v>216</v>
      </c>
      <c r="T139" s="190" t="s">
        <v>245</v>
      </c>
      <c r="U139" s="159">
        <v>0.20699999999999999</v>
      </c>
      <c r="V139" s="159">
        <f t="shared" si="13"/>
        <v>0.21</v>
      </c>
      <c r="W139" s="159"/>
      <c r="X139" s="159" t="s">
        <v>246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247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0.399999999999999" outlineLevel="1" x14ac:dyDescent="0.25">
      <c r="A140" s="184">
        <v>71</v>
      </c>
      <c r="B140" s="185" t="s">
        <v>1750</v>
      </c>
      <c r="C140" s="192" t="s">
        <v>1751</v>
      </c>
      <c r="D140" s="186" t="s">
        <v>336</v>
      </c>
      <c r="E140" s="187">
        <v>1</v>
      </c>
      <c r="F140" s="188"/>
      <c r="G140" s="189">
        <f t="shared" si="7"/>
        <v>0</v>
      </c>
      <c r="H140" s="188"/>
      <c r="I140" s="189">
        <f t="shared" si="8"/>
        <v>0</v>
      </c>
      <c r="J140" s="188"/>
      <c r="K140" s="189">
        <f t="shared" si="9"/>
        <v>0</v>
      </c>
      <c r="L140" s="189">
        <v>21</v>
      </c>
      <c r="M140" s="189">
        <f t="shared" si="10"/>
        <v>0</v>
      </c>
      <c r="N140" s="189">
        <v>3.4000000000000002E-4</v>
      </c>
      <c r="O140" s="189">
        <f t="shared" si="11"/>
        <v>0</v>
      </c>
      <c r="P140" s="189">
        <v>0</v>
      </c>
      <c r="Q140" s="189">
        <f t="shared" si="12"/>
        <v>0</v>
      </c>
      <c r="R140" s="189" t="s">
        <v>951</v>
      </c>
      <c r="S140" s="189" t="s">
        <v>216</v>
      </c>
      <c r="T140" s="190" t="s">
        <v>245</v>
      </c>
      <c r="U140" s="159">
        <v>0.22700000000000001</v>
      </c>
      <c r="V140" s="159">
        <f t="shared" si="13"/>
        <v>0.23</v>
      </c>
      <c r="W140" s="159"/>
      <c r="X140" s="159" t="s">
        <v>246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247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84">
        <v>72</v>
      </c>
      <c r="B141" s="185" t="s">
        <v>1752</v>
      </c>
      <c r="C141" s="192" t="s">
        <v>1753</v>
      </c>
      <c r="D141" s="186" t="s">
        <v>336</v>
      </c>
      <c r="E141" s="187">
        <v>1</v>
      </c>
      <c r="F141" s="188"/>
      <c r="G141" s="189">
        <f t="shared" si="7"/>
        <v>0</v>
      </c>
      <c r="H141" s="188"/>
      <c r="I141" s="189">
        <f t="shared" si="8"/>
        <v>0</v>
      </c>
      <c r="J141" s="188"/>
      <c r="K141" s="189">
        <f t="shared" si="9"/>
        <v>0</v>
      </c>
      <c r="L141" s="189">
        <v>21</v>
      </c>
      <c r="M141" s="189">
        <f t="shared" si="10"/>
        <v>0</v>
      </c>
      <c r="N141" s="189">
        <v>0</v>
      </c>
      <c r="O141" s="189">
        <f t="shared" si="11"/>
        <v>0</v>
      </c>
      <c r="P141" s="189">
        <v>0</v>
      </c>
      <c r="Q141" s="189">
        <f t="shared" si="12"/>
        <v>0</v>
      </c>
      <c r="R141" s="189" t="s">
        <v>951</v>
      </c>
      <c r="S141" s="189" t="s">
        <v>216</v>
      </c>
      <c r="T141" s="190" t="s">
        <v>245</v>
      </c>
      <c r="U141" s="159">
        <v>0.35099999999999998</v>
      </c>
      <c r="V141" s="159">
        <f t="shared" si="13"/>
        <v>0.35</v>
      </c>
      <c r="W141" s="159"/>
      <c r="X141" s="159" t="s">
        <v>246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247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84">
        <v>73</v>
      </c>
      <c r="B142" s="185" t="s">
        <v>1754</v>
      </c>
      <c r="C142" s="192" t="s">
        <v>1755</v>
      </c>
      <c r="D142" s="186" t="s">
        <v>1050</v>
      </c>
      <c r="E142" s="187">
        <v>1</v>
      </c>
      <c r="F142" s="188"/>
      <c r="G142" s="189">
        <f t="shared" si="7"/>
        <v>0</v>
      </c>
      <c r="H142" s="188"/>
      <c r="I142" s="189">
        <f t="shared" si="8"/>
        <v>0</v>
      </c>
      <c r="J142" s="188"/>
      <c r="K142" s="189">
        <f t="shared" si="9"/>
        <v>0</v>
      </c>
      <c r="L142" s="189">
        <v>21</v>
      </c>
      <c r="M142" s="189">
        <f t="shared" si="10"/>
        <v>0</v>
      </c>
      <c r="N142" s="189">
        <v>0</v>
      </c>
      <c r="O142" s="189">
        <f t="shared" si="11"/>
        <v>0</v>
      </c>
      <c r="P142" s="189">
        <v>0</v>
      </c>
      <c r="Q142" s="189">
        <f t="shared" si="12"/>
        <v>0</v>
      </c>
      <c r="R142" s="189"/>
      <c r="S142" s="189" t="s">
        <v>820</v>
      </c>
      <c r="T142" s="190" t="s">
        <v>1051</v>
      </c>
      <c r="U142" s="159">
        <v>0</v>
      </c>
      <c r="V142" s="159">
        <f t="shared" si="13"/>
        <v>0</v>
      </c>
      <c r="W142" s="159"/>
      <c r="X142" s="159" t="s">
        <v>274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275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0.399999999999999" outlineLevel="1" x14ac:dyDescent="0.25">
      <c r="A143" s="184">
        <v>74</v>
      </c>
      <c r="B143" s="185" t="s">
        <v>1756</v>
      </c>
      <c r="C143" s="192" t="s">
        <v>1757</v>
      </c>
      <c r="D143" s="186" t="s">
        <v>336</v>
      </c>
      <c r="E143" s="187">
        <v>2</v>
      </c>
      <c r="F143" s="188"/>
      <c r="G143" s="189">
        <f t="shared" si="7"/>
        <v>0</v>
      </c>
      <c r="H143" s="188"/>
      <c r="I143" s="189">
        <f t="shared" si="8"/>
        <v>0</v>
      </c>
      <c r="J143" s="188"/>
      <c r="K143" s="189">
        <f t="shared" si="9"/>
        <v>0</v>
      </c>
      <c r="L143" s="189">
        <v>21</v>
      </c>
      <c r="M143" s="189">
        <f t="shared" si="10"/>
        <v>0</v>
      </c>
      <c r="N143" s="189">
        <v>6.0800000000000003E-3</v>
      </c>
      <c r="O143" s="189">
        <f t="shared" si="11"/>
        <v>0.01</v>
      </c>
      <c r="P143" s="189">
        <v>0</v>
      </c>
      <c r="Q143" s="189">
        <f t="shared" si="12"/>
        <v>0</v>
      </c>
      <c r="R143" s="189" t="s">
        <v>951</v>
      </c>
      <c r="S143" s="189" t="s">
        <v>216</v>
      </c>
      <c r="T143" s="190" t="s">
        <v>245</v>
      </c>
      <c r="U143" s="159">
        <v>0.42299999999999999</v>
      </c>
      <c r="V143" s="159">
        <f t="shared" si="13"/>
        <v>0.85</v>
      </c>
      <c r="W143" s="159"/>
      <c r="X143" s="159" t="s">
        <v>246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247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68">
        <v>75</v>
      </c>
      <c r="B144" s="169" t="s">
        <v>1758</v>
      </c>
      <c r="C144" s="178" t="s">
        <v>1759</v>
      </c>
      <c r="D144" s="170" t="s">
        <v>312</v>
      </c>
      <c r="E144" s="171">
        <v>206</v>
      </c>
      <c r="F144" s="172"/>
      <c r="G144" s="173">
        <f t="shared" si="7"/>
        <v>0</v>
      </c>
      <c r="H144" s="172"/>
      <c r="I144" s="173">
        <f t="shared" si="8"/>
        <v>0</v>
      </c>
      <c r="J144" s="172"/>
      <c r="K144" s="173">
        <f t="shared" si="9"/>
        <v>0</v>
      </c>
      <c r="L144" s="173">
        <v>21</v>
      </c>
      <c r="M144" s="173">
        <f t="shared" si="10"/>
        <v>0</v>
      </c>
      <c r="N144" s="173">
        <v>1.8000000000000001E-4</v>
      </c>
      <c r="O144" s="173">
        <f t="shared" si="11"/>
        <v>0.04</v>
      </c>
      <c r="P144" s="173">
        <v>0</v>
      </c>
      <c r="Q144" s="173">
        <f t="shared" si="12"/>
        <v>0</v>
      </c>
      <c r="R144" s="173" t="s">
        <v>951</v>
      </c>
      <c r="S144" s="173" t="s">
        <v>216</v>
      </c>
      <c r="T144" s="174" t="s">
        <v>245</v>
      </c>
      <c r="U144" s="159">
        <v>6.7000000000000004E-2</v>
      </c>
      <c r="V144" s="159">
        <f t="shared" si="13"/>
        <v>13.8</v>
      </c>
      <c r="W144" s="159"/>
      <c r="X144" s="159" t="s">
        <v>246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247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56"/>
      <c r="B145" s="157"/>
      <c r="C145" s="255" t="s">
        <v>1419</v>
      </c>
      <c r="D145" s="256"/>
      <c r="E145" s="256"/>
      <c r="F145" s="256"/>
      <c r="G145" s="256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220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56"/>
      <c r="B146" s="157"/>
      <c r="C146" s="191" t="s">
        <v>1760</v>
      </c>
      <c r="D146" s="182"/>
      <c r="E146" s="183">
        <v>206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251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68">
        <v>76</v>
      </c>
      <c r="B147" s="169" t="s">
        <v>1761</v>
      </c>
      <c r="C147" s="178" t="s">
        <v>1762</v>
      </c>
      <c r="D147" s="170" t="s">
        <v>312</v>
      </c>
      <c r="E147" s="171">
        <v>206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3">
        <v>1.0000000000000001E-5</v>
      </c>
      <c r="O147" s="173">
        <f>ROUND(E147*N147,2)</f>
        <v>0</v>
      </c>
      <c r="P147" s="173">
        <v>0</v>
      </c>
      <c r="Q147" s="173">
        <f>ROUND(E147*P147,2)</f>
        <v>0</v>
      </c>
      <c r="R147" s="173" t="s">
        <v>951</v>
      </c>
      <c r="S147" s="173" t="s">
        <v>216</v>
      </c>
      <c r="T147" s="174" t="s">
        <v>245</v>
      </c>
      <c r="U147" s="159">
        <v>6.2E-2</v>
      </c>
      <c r="V147" s="159">
        <f>ROUND(E147*U147,2)</f>
        <v>12.77</v>
      </c>
      <c r="W147" s="159"/>
      <c r="X147" s="159" t="s">
        <v>246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247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56"/>
      <c r="B148" s="157"/>
      <c r="C148" s="255" t="s">
        <v>1763</v>
      </c>
      <c r="D148" s="256"/>
      <c r="E148" s="256"/>
      <c r="F148" s="256"/>
      <c r="G148" s="256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220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30.6" outlineLevel="1" x14ac:dyDescent="0.25">
      <c r="A149" s="184">
        <v>77</v>
      </c>
      <c r="B149" s="185" t="s">
        <v>1764</v>
      </c>
      <c r="C149" s="192" t="s">
        <v>1765</v>
      </c>
      <c r="D149" s="186" t="s">
        <v>977</v>
      </c>
      <c r="E149" s="187">
        <v>5</v>
      </c>
      <c r="F149" s="188"/>
      <c r="G149" s="189">
        <f>ROUND(E149*F149,2)</f>
        <v>0</v>
      </c>
      <c r="H149" s="188"/>
      <c r="I149" s="189">
        <f>ROUND(E149*H149,2)</f>
        <v>0</v>
      </c>
      <c r="J149" s="188"/>
      <c r="K149" s="189">
        <f>ROUND(E149*J149,2)</f>
        <v>0</v>
      </c>
      <c r="L149" s="189">
        <v>21</v>
      </c>
      <c r="M149" s="189">
        <f>G149*(1+L149/100)</f>
        <v>0</v>
      </c>
      <c r="N149" s="189">
        <v>1.25E-3</v>
      </c>
      <c r="O149" s="189">
        <f>ROUND(E149*N149,2)</f>
        <v>0.01</v>
      </c>
      <c r="P149" s="189">
        <v>0</v>
      </c>
      <c r="Q149" s="189">
        <f>ROUND(E149*P149,2)</f>
        <v>0</v>
      </c>
      <c r="R149" s="189" t="s">
        <v>951</v>
      </c>
      <c r="S149" s="189" t="s">
        <v>216</v>
      </c>
      <c r="T149" s="190" t="s">
        <v>245</v>
      </c>
      <c r="U149" s="159">
        <v>0.14499999999999999</v>
      </c>
      <c r="V149" s="159">
        <f>ROUND(E149*U149,2)</f>
        <v>0.73</v>
      </c>
      <c r="W149" s="159"/>
      <c r="X149" s="159" t="s">
        <v>246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247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68">
        <v>78</v>
      </c>
      <c r="B150" s="169" t="s">
        <v>1766</v>
      </c>
      <c r="C150" s="178" t="s">
        <v>1767</v>
      </c>
      <c r="D150" s="170" t="s">
        <v>272</v>
      </c>
      <c r="E150" s="171">
        <v>0.8357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3" t="s">
        <v>951</v>
      </c>
      <c r="S150" s="173" t="s">
        <v>216</v>
      </c>
      <c r="T150" s="174" t="s">
        <v>245</v>
      </c>
      <c r="U150" s="159">
        <v>1.327</v>
      </c>
      <c r="V150" s="159">
        <f>ROUND(E150*U150,2)</f>
        <v>1.1100000000000001</v>
      </c>
      <c r="W150" s="159"/>
      <c r="X150" s="159" t="s">
        <v>708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709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56"/>
      <c r="B151" s="157"/>
      <c r="C151" s="264" t="s">
        <v>740</v>
      </c>
      <c r="D151" s="265"/>
      <c r="E151" s="265"/>
      <c r="F151" s="265"/>
      <c r="G151" s="265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249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x14ac:dyDescent="0.25">
      <c r="A152" s="162" t="s">
        <v>211</v>
      </c>
      <c r="B152" s="163" t="s">
        <v>132</v>
      </c>
      <c r="C152" s="177" t="s">
        <v>133</v>
      </c>
      <c r="D152" s="164"/>
      <c r="E152" s="165"/>
      <c r="F152" s="166"/>
      <c r="G152" s="166">
        <f>SUMIF(AG153:AG161,"&lt;&gt;NOR",G153:G161)</f>
        <v>0</v>
      </c>
      <c r="H152" s="166"/>
      <c r="I152" s="166">
        <f>SUM(I153:I161)</f>
        <v>0</v>
      </c>
      <c r="J152" s="166"/>
      <c r="K152" s="166">
        <f>SUM(K153:K161)</f>
        <v>0</v>
      </c>
      <c r="L152" s="166"/>
      <c r="M152" s="166">
        <f>SUM(M153:M161)</f>
        <v>0</v>
      </c>
      <c r="N152" s="166"/>
      <c r="O152" s="166">
        <f>SUM(O153:O161)</f>
        <v>0.03</v>
      </c>
      <c r="P152" s="166"/>
      <c r="Q152" s="166">
        <f>SUM(Q153:Q161)</f>
        <v>0</v>
      </c>
      <c r="R152" s="166"/>
      <c r="S152" s="166"/>
      <c r="T152" s="167"/>
      <c r="U152" s="161"/>
      <c r="V152" s="161">
        <f>SUM(V153:V161)</f>
        <v>2.4</v>
      </c>
      <c r="W152" s="161"/>
      <c r="X152" s="161"/>
      <c r="AG152" t="s">
        <v>212</v>
      </c>
    </row>
    <row r="153" spans="1:60" outlineLevel="1" x14ac:dyDescent="0.25">
      <c r="A153" s="184">
        <v>79</v>
      </c>
      <c r="B153" s="185" t="s">
        <v>1768</v>
      </c>
      <c r="C153" s="192" t="s">
        <v>1769</v>
      </c>
      <c r="D153" s="186" t="s">
        <v>977</v>
      </c>
      <c r="E153" s="187">
        <v>1</v>
      </c>
      <c r="F153" s="188"/>
      <c r="G153" s="189">
        <f>ROUND(E153*F153,2)</f>
        <v>0</v>
      </c>
      <c r="H153" s="188"/>
      <c r="I153" s="189">
        <f>ROUND(E153*H153,2)</f>
        <v>0</v>
      </c>
      <c r="J153" s="188"/>
      <c r="K153" s="189">
        <f>ROUND(E153*J153,2)</f>
        <v>0</v>
      </c>
      <c r="L153" s="189">
        <v>21</v>
      </c>
      <c r="M153" s="189">
        <f>G153*(1+L153/100)</f>
        <v>0</v>
      </c>
      <c r="N153" s="189">
        <v>1.651E-2</v>
      </c>
      <c r="O153" s="189">
        <f>ROUND(E153*N153,2)</f>
        <v>0.02</v>
      </c>
      <c r="P153" s="189">
        <v>0</v>
      </c>
      <c r="Q153" s="189">
        <f>ROUND(E153*P153,2)</f>
        <v>0</v>
      </c>
      <c r="R153" s="189" t="s">
        <v>951</v>
      </c>
      <c r="S153" s="189" t="s">
        <v>216</v>
      </c>
      <c r="T153" s="190" t="s">
        <v>245</v>
      </c>
      <c r="U153" s="159">
        <v>1.1890000000000001</v>
      </c>
      <c r="V153" s="159">
        <f>ROUND(E153*U153,2)</f>
        <v>1.19</v>
      </c>
      <c r="W153" s="159"/>
      <c r="X153" s="159" t="s">
        <v>246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247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5">
      <c r="A154" s="168">
        <v>80</v>
      </c>
      <c r="B154" s="169" t="s">
        <v>1770</v>
      </c>
      <c r="C154" s="178" t="s">
        <v>1771</v>
      </c>
      <c r="D154" s="170" t="s">
        <v>336</v>
      </c>
      <c r="E154" s="171">
        <v>1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3">
        <v>9.0000000000000006E-5</v>
      </c>
      <c r="O154" s="173">
        <f>ROUND(E154*N154,2)</f>
        <v>0</v>
      </c>
      <c r="P154" s="173">
        <v>0</v>
      </c>
      <c r="Q154" s="173">
        <f>ROUND(E154*P154,2)</f>
        <v>0</v>
      </c>
      <c r="R154" s="173" t="s">
        <v>951</v>
      </c>
      <c r="S154" s="173" t="s">
        <v>216</v>
      </c>
      <c r="T154" s="174" t="s">
        <v>245</v>
      </c>
      <c r="U154" s="159">
        <v>0.18</v>
      </c>
      <c r="V154" s="159">
        <f>ROUND(E154*U154,2)</f>
        <v>0.18</v>
      </c>
      <c r="W154" s="159"/>
      <c r="X154" s="159" t="s">
        <v>246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247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56"/>
      <c r="B155" s="157"/>
      <c r="C155" s="264" t="s">
        <v>1772</v>
      </c>
      <c r="D155" s="265"/>
      <c r="E155" s="265"/>
      <c r="F155" s="265"/>
      <c r="G155" s="265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249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68">
        <v>81</v>
      </c>
      <c r="B156" s="169" t="s">
        <v>1773</v>
      </c>
      <c r="C156" s="178" t="s">
        <v>1774</v>
      </c>
      <c r="D156" s="170" t="s">
        <v>977</v>
      </c>
      <c r="E156" s="171">
        <v>1</v>
      </c>
      <c r="F156" s="172"/>
      <c r="G156" s="173">
        <f>ROUND(E156*F156,2)</f>
        <v>0</v>
      </c>
      <c r="H156" s="172"/>
      <c r="I156" s="173">
        <f>ROUND(E156*H156,2)</f>
        <v>0</v>
      </c>
      <c r="J156" s="172"/>
      <c r="K156" s="173">
        <f>ROUND(E156*J156,2)</f>
        <v>0</v>
      </c>
      <c r="L156" s="173">
        <v>21</v>
      </c>
      <c r="M156" s="173">
        <f>G156*(1+L156/100)</f>
        <v>0</v>
      </c>
      <c r="N156" s="173">
        <v>6.6E-4</v>
      </c>
      <c r="O156" s="173">
        <f>ROUND(E156*N156,2)</f>
        <v>0</v>
      </c>
      <c r="P156" s="173">
        <v>0</v>
      </c>
      <c r="Q156" s="173">
        <f>ROUND(E156*P156,2)</f>
        <v>0</v>
      </c>
      <c r="R156" s="173"/>
      <c r="S156" s="173" t="s">
        <v>820</v>
      </c>
      <c r="T156" s="174" t="s">
        <v>217</v>
      </c>
      <c r="U156" s="159">
        <v>0.50700000000000001</v>
      </c>
      <c r="V156" s="159">
        <f>ROUND(E156*U156,2)</f>
        <v>0.51</v>
      </c>
      <c r="W156" s="159"/>
      <c r="X156" s="159" t="s">
        <v>246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247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56"/>
      <c r="B157" s="157"/>
      <c r="C157" s="255" t="s">
        <v>1775</v>
      </c>
      <c r="D157" s="256"/>
      <c r="E157" s="256"/>
      <c r="F157" s="256"/>
      <c r="G157" s="256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220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0.399999999999999" outlineLevel="1" x14ac:dyDescent="0.25">
      <c r="A158" s="184">
        <v>82</v>
      </c>
      <c r="B158" s="185" t="s">
        <v>1776</v>
      </c>
      <c r="C158" s="192" t="s">
        <v>1777</v>
      </c>
      <c r="D158" s="186" t="s">
        <v>336</v>
      </c>
      <c r="E158" s="187">
        <v>1</v>
      </c>
      <c r="F158" s="188"/>
      <c r="G158" s="189">
        <f>ROUND(E158*F158,2)</f>
        <v>0</v>
      </c>
      <c r="H158" s="188"/>
      <c r="I158" s="189">
        <f>ROUND(E158*H158,2)</f>
        <v>0</v>
      </c>
      <c r="J158" s="188"/>
      <c r="K158" s="189">
        <f>ROUND(E158*J158,2)</f>
        <v>0</v>
      </c>
      <c r="L158" s="189">
        <v>21</v>
      </c>
      <c r="M158" s="189">
        <f>G158*(1+L158/100)</f>
        <v>0</v>
      </c>
      <c r="N158" s="189">
        <v>1.42E-3</v>
      </c>
      <c r="O158" s="189">
        <f>ROUND(E158*N158,2)</f>
        <v>0</v>
      </c>
      <c r="P158" s="189">
        <v>0</v>
      </c>
      <c r="Q158" s="189">
        <f>ROUND(E158*P158,2)</f>
        <v>0</v>
      </c>
      <c r="R158" s="189" t="s">
        <v>951</v>
      </c>
      <c r="S158" s="189" t="s">
        <v>216</v>
      </c>
      <c r="T158" s="190" t="s">
        <v>245</v>
      </c>
      <c r="U158" s="159">
        <v>0.47599999999999998</v>
      </c>
      <c r="V158" s="159">
        <f>ROUND(E158*U158,2)</f>
        <v>0.48</v>
      </c>
      <c r="W158" s="159"/>
      <c r="X158" s="159" t="s">
        <v>246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247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0.399999999999999" outlineLevel="1" x14ac:dyDescent="0.25">
      <c r="A159" s="184">
        <v>83</v>
      </c>
      <c r="B159" s="185" t="s">
        <v>1778</v>
      </c>
      <c r="C159" s="192" t="s">
        <v>1779</v>
      </c>
      <c r="D159" s="186" t="s">
        <v>336</v>
      </c>
      <c r="E159" s="187">
        <v>1</v>
      </c>
      <c r="F159" s="188"/>
      <c r="G159" s="189">
        <f>ROUND(E159*F159,2)</f>
        <v>0</v>
      </c>
      <c r="H159" s="188"/>
      <c r="I159" s="189">
        <f>ROUND(E159*H159,2)</f>
        <v>0</v>
      </c>
      <c r="J159" s="188"/>
      <c r="K159" s="189">
        <f>ROUND(E159*J159,2)</f>
        <v>0</v>
      </c>
      <c r="L159" s="189">
        <v>21</v>
      </c>
      <c r="M159" s="189">
        <f>G159*(1+L159/100)</f>
        <v>0</v>
      </c>
      <c r="N159" s="189">
        <v>8.0000000000000002E-3</v>
      </c>
      <c r="O159" s="189">
        <f>ROUND(E159*N159,2)</f>
        <v>0.01</v>
      </c>
      <c r="P159" s="189">
        <v>0</v>
      </c>
      <c r="Q159" s="189">
        <f>ROUND(E159*P159,2)</f>
        <v>0</v>
      </c>
      <c r="R159" s="189" t="s">
        <v>273</v>
      </c>
      <c r="S159" s="189" t="s">
        <v>216</v>
      </c>
      <c r="T159" s="190" t="s">
        <v>245</v>
      </c>
      <c r="U159" s="159">
        <v>0</v>
      </c>
      <c r="V159" s="159">
        <f>ROUND(E159*U159,2)</f>
        <v>0</v>
      </c>
      <c r="W159" s="159"/>
      <c r="X159" s="159" t="s">
        <v>274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275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68">
        <v>84</v>
      </c>
      <c r="B160" s="169" t="s">
        <v>1766</v>
      </c>
      <c r="C160" s="178" t="s">
        <v>1767</v>
      </c>
      <c r="D160" s="170" t="s">
        <v>272</v>
      </c>
      <c r="E160" s="171">
        <v>2.6679999999999999E-2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3">
        <v>0</v>
      </c>
      <c r="O160" s="173">
        <f>ROUND(E160*N160,2)</f>
        <v>0</v>
      </c>
      <c r="P160" s="173">
        <v>0</v>
      </c>
      <c r="Q160" s="173">
        <f>ROUND(E160*P160,2)</f>
        <v>0</v>
      </c>
      <c r="R160" s="173" t="s">
        <v>951</v>
      </c>
      <c r="S160" s="173" t="s">
        <v>216</v>
      </c>
      <c r="T160" s="174" t="s">
        <v>245</v>
      </c>
      <c r="U160" s="159">
        <v>1.327</v>
      </c>
      <c r="V160" s="159">
        <f>ROUND(E160*U160,2)</f>
        <v>0.04</v>
      </c>
      <c r="W160" s="159"/>
      <c r="X160" s="159" t="s">
        <v>708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709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56"/>
      <c r="B161" s="157"/>
      <c r="C161" s="264" t="s">
        <v>740</v>
      </c>
      <c r="D161" s="265"/>
      <c r="E161" s="265"/>
      <c r="F161" s="265"/>
      <c r="G161" s="265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249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x14ac:dyDescent="0.25">
      <c r="A162" s="162" t="s">
        <v>211</v>
      </c>
      <c r="B162" s="163" t="s">
        <v>151</v>
      </c>
      <c r="C162" s="177" t="s">
        <v>152</v>
      </c>
      <c r="D162" s="164"/>
      <c r="E162" s="165"/>
      <c r="F162" s="166"/>
      <c r="G162" s="166">
        <f>SUMIF(AG163:AG167,"&lt;&gt;NOR",G163:G167)</f>
        <v>0</v>
      </c>
      <c r="H162" s="166"/>
      <c r="I162" s="166">
        <f>SUM(I163:I167)</f>
        <v>0</v>
      </c>
      <c r="J162" s="166"/>
      <c r="K162" s="166">
        <f>SUM(K163:K167)</f>
        <v>0</v>
      </c>
      <c r="L162" s="166"/>
      <c r="M162" s="166">
        <f>SUM(M163:M167)</f>
        <v>0</v>
      </c>
      <c r="N162" s="166"/>
      <c r="O162" s="166">
        <f>SUM(O163:O167)</f>
        <v>0.03</v>
      </c>
      <c r="P162" s="166"/>
      <c r="Q162" s="166">
        <f>SUM(Q163:Q167)</f>
        <v>0</v>
      </c>
      <c r="R162" s="166"/>
      <c r="S162" s="166"/>
      <c r="T162" s="167"/>
      <c r="U162" s="161"/>
      <c r="V162" s="161">
        <f>SUM(V163:V167)</f>
        <v>10.74</v>
      </c>
      <c r="W162" s="161"/>
      <c r="X162" s="161"/>
      <c r="AG162" t="s">
        <v>212</v>
      </c>
    </row>
    <row r="163" spans="1:60" outlineLevel="1" x14ac:dyDescent="0.25">
      <c r="A163" s="184">
        <v>85</v>
      </c>
      <c r="B163" s="185" t="s">
        <v>1080</v>
      </c>
      <c r="C163" s="192" t="s">
        <v>1081</v>
      </c>
      <c r="D163" s="186" t="s">
        <v>790</v>
      </c>
      <c r="E163" s="187">
        <v>25</v>
      </c>
      <c r="F163" s="188"/>
      <c r="G163" s="189">
        <f>ROUND(E163*F163,2)</f>
        <v>0</v>
      </c>
      <c r="H163" s="188"/>
      <c r="I163" s="189">
        <f>ROUND(E163*H163,2)</f>
        <v>0</v>
      </c>
      <c r="J163" s="188"/>
      <c r="K163" s="189">
        <f>ROUND(E163*J163,2)</f>
        <v>0</v>
      </c>
      <c r="L163" s="189">
        <v>21</v>
      </c>
      <c r="M163" s="189">
        <f>G163*(1+L163/100)</f>
        <v>0</v>
      </c>
      <c r="N163" s="189">
        <v>6.0000000000000002E-5</v>
      </c>
      <c r="O163" s="189">
        <f>ROUND(E163*N163,2)</f>
        <v>0</v>
      </c>
      <c r="P163" s="189">
        <v>0</v>
      </c>
      <c r="Q163" s="189">
        <f>ROUND(E163*P163,2)</f>
        <v>0</v>
      </c>
      <c r="R163" s="189" t="s">
        <v>781</v>
      </c>
      <c r="S163" s="189" t="s">
        <v>216</v>
      </c>
      <c r="T163" s="190" t="s">
        <v>245</v>
      </c>
      <c r="U163" s="159">
        <v>0.42599999999999999</v>
      </c>
      <c r="V163" s="159">
        <f>ROUND(E163*U163,2)</f>
        <v>10.65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247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68">
        <v>86</v>
      </c>
      <c r="B164" s="169" t="s">
        <v>1082</v>
      </c>
      <c r="C164" s="178" t="s">
        <v>1083</v>
      </c>
      <c r="D164" s="170" t="s">
        <v>790</v>
      </c>
      <c r="E164" s="171">
        <v>25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3">
        <v>1E-3</v>
      </c>
      <c r="O164" s="173">
        <f>ROUND(E164*N164,2)</f>
        <v>0.03</v>
      </c>
      <c r="P164" s="173">
        <v>0</v>
      </c>
      <c r="Q164" s="173">
        <f>ROUND(E164*P164,2)</f>
        <v>0</v>
      </c>
      <c r="R164" s="173" t="s">
        <v>273</v>
      </c>
      <c r="S164" s="173" t="s">
        <v>216</v>
      </c>
      <c r="T164" s="174" t="s">
        <v>245</v>
      </c>
      <c r="U164" s="159">
        <v>0</v>
      </c>
      <c r="V164" s="159">
        <f>ROUND(E164*U164,2)</f>
        <v>0</v>
      </c>
      <c r="W164" s="159"/>
      <c r="X164" s="159" t="s">
        <v>274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275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56"/>
      <c r="B165" s="157"/>
      <c r="C165" s="191" t="s">
        <v>1780</v>
      </c>
      <c r="D165" s="182"/>
      <c r="E165" s="183">
        <v>25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251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68">
        <v>87</v>
      </c>
      <c r="B166" s="169" t="s">
        <v>1096</v>
      </c>
      <c r="C166" s="178" t="s">
        <v>1097</v>
      </c>
      <c r="D166" s="170" t="s">
        <v>272</v>
      </c>
      <c r="E166" s="171">
        <v>2.6499999999999999E-2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3" t="s">
        <v>781</v>
      </c>
      <c r="S166" s="173" t="s">
        <v>216</v>
      </c>
      <c r="T166" s="174" t="s">
        <v>245</v>
      </c>
      <c r="U166" s="159">
        <v>3.327</v>
      </c>
      <c r="V166" s="159">
        <f>ROUND(E166*U166,2)</f>
        <v>0.09</v>
      </c>
      <c r="W166" s="159"/>
      <c r="X166" s="159" t="s">
        <v>708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709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56"/>
      <c r="B167" s="157"/>
      <c r="C167" s="264" t="s">
        <v>747</v>
      </c>
      <c r="D167" s="265"/>
      <c r="E167" s="265"/>
      <c r="F167" s="265"/>
      <c r="G167" s="265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249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x14ac:dyDescent="0.25">
      <c r="A168" s="162" t="s">
        <v>211</v>
      </c>
      <c r="B168" s="163" t="s">
        <v>178</v>
      </c>
      <c r="C168" s="177" t="s">
        <v>179</v>
      </c>
      <c r="D168" s="164"/>
      <c r="E168" s="165"/>
      <c r="F168" s="166"/>
      <c r="G168" s="166">
        <f>SUMIF(AG169:AG178,"&lt;&gt;NOR",G169:G178)</f>
        <v>0</v>
      </c>
      <c r="H168" s="166"/>
      <c r="I168" s="166">
        <f>SUM(I169:I178)</f>
        <v>0</v>
      </c>
      <c r="J168" s="166"/>
      <c r="K168" s="166">
        <f>SUM(K169:K178)</f>
        <v>0</v>
      </c>
      <c r="L168" s="166"/>
      <c r="M168" s="166">
        <f>SUM(M169:M178)</f>
        <v>0</v>
      </c>
      <c r="N168" s="166"/>
      <c r="O168" s="166">
        <f>SUM(O169:O178)</f>
        <v>0</v>
      </c>
      <c r="P168" s="166"/>
      <c r="Q168" s="166">
        <f>SUM(Q169:Q178)</f>
        <v>0</v>
      </c>
      <c r="R168" s="166"/>
      <c r="S168" s="166"/>
      <c r="T168" s="167"/>
      <c r="U168" s="161"/>
      <c r="V168" s="161">
        <f>SUM(V169:V178)</f>
        <v>25.75</v>
      </c>
      <c r="W168" s="161"/>
      <c r="X168" s="161"/>
      <c r="AG168" t="s">
        <v>212</v>
      </c>
    </row>
    <row r="169" spans="1:60" outlineLevel="1" x14ac:dyDescent="0.25">
      <c r="A169" s="184">
        <v>88</v>
      </c>
      <c r="B169" s="185" t="s">
        <v>1781</v>
      </c>
      <c r="C169" s="192" t="s">
        <v>1782</v>
      </c>
      <c r="D169" s="186" t="s">
        <v>272</v>
      </c>
      <c r="E169" s="187">
        <v>5.9871499999999997</v>
      </c>
      <c r="F169" s="188"/>
      <c r="G169" s="189">
        <f>ROUND(E169*F169,2)</f>
        <v>0</v>
      </c>
      <c r="H169" s="188"/>
      <c r="I169" s="189">
        <f>ROUND(E169*H169,2)</f>
        <v>0</v>
      </c>
      <c r="J169" s="188"/>
      <c r="K169" s="189">
        <f>ROUND(E169*J169,2)</f>
        <v>0</v>
      </c>
      <c r="L169" s="189">
        <v>21</v>
      </c>
      <c r="M169" s="189">
        <f>G169*(1+L169/100)</f>
        <v>0</v>
      </c>
      <c r="N169" s="189">
        <v>0</v>
      </c>
      <c r="O169" s="189">
        <f>ROUND(E169*N169,2)</f>
        <v>0</v>
      </c>
      <c r="P169" s="189">
        <v>0</v>
      </c>
      <c r="Q169" s="189">
        <f>ROUND(E169*P169,2)</f>
        <v>0</v>
      </c>
      <c r="R169" s="189"/>
      <c r="S169" s="189" t="s">
        <v>216</v>
      </c>
      <c r="T169" s="190" t="s">
        <v>245</v>
      </c>
      <c r="U169" s="159">
        <v>2.6120000000000001</v>
      </c>
      <c r="V169" s="159">
        <f>ROUND(E169*U169,2)</f>
        <v>15.64</v>
      </c>
      <c r="W169" s="159"/>
      <c r="X169" s="159" t="s">
        <v>936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937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5">
      <c r="A170" s="184">
        <v>89</v>
      </c>
      <c r="B170" s="185" t="s">
        <v>934</v>
      </c>
      <c r="C170" s="192" t="s">
        <v>935</v>
      </c>
      <c r="D170" s="186" t="s">
        <v>272</v>
      </c>
      <c r="E170" s="187">
        <v>5.9871499999999997</v>
      </c>
      <c r="F170" s="188"/>
      <c r="G170" s="189">
        <f>ROUND(E170*F170,2)</f>
        <v>0</v>
      </c>
      <c r="H170" s="188"/>
      <c r="I170" s="189">
        <f>ROUND(E170*H170,2)</f>
        <v>0</v>
      </c>
      <c r="J170" s="188"/>
      <c r="K170" s="189">
        <f>ROUND(E170*J170,2)</f>
        <v>0</v>
      </c>
      <c r="L170" s="189">
        <v>21</v>
      </c>
      <c r="M170" s="189">
        <f>G170*(1+L170/100)</f>
        <v>0</v>
      </c>
      <c r="N170" s="189">
        <v>0</v>
      </c>
      <c r="O170" s="189">
        <f>ROUND(E170*N170,2)</f>
        <v>0</v>
      </c>
      <c r="P170" s="189">
        <v>0</v>
      </c>
      <c r="Q170" s="189">
        <f>ROUND(E170*P170,2)</f>
        <v>0</v>
      </c>
      <c r="R170" s="189" t="s">
        <v>626</v>
      </c>
      <c r="S170" s="189" t="s">
        <v>216</v>
      </c>
      <c r="T170" s="190" t="s">
        <v>245</v>
      </c>
      <c r="U170" s="159">
        <v>0.49</v>
      </c>
      <c r="V170" s="159">
        <f>ROUND(E170*U170,2)</f>
        <v>2.93</v>
      </c>
      <c r="W170" s="159"/>
      <c r="X170" s="159" t="s">
        <v>936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937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84">
        <v>90</v>
      </c>
      <c r="B171" s="185" t="s">
        <v>939</v>
      </c>
      <c r="C171" s="192" t="s">
        <v>940</v>
      </c>
      <c r="D171" s="186" t="s">
        <v>272</v>
      </c>
      <c r="E171" s="187">
        <v>23.948609999999999</v>
      </c>
      <c r="F171" s="188"/>
      <c r="G171" s="189">
        <f>ROUND(E171*F171,2)</f>
        <v>0</v>
      </c>
      <c r="H171" s="188"/>
      <c r="I171" s="189">
        <f>ROUND(E171*H171,2)</f>
        <v>0</v>
      </c>
      <c r="J171" s="188"/>
      <c r="K171" s="189">
        <f>ROUND(E171*J171,2)</f>
        <v>0</v>
      </c>
      <c r="L171" s="189">
        <v>21</v>
      </c>
      <c r="M171" s="189">
        <f>G171*(1+L171/100)</f>
        <v>0</v>
      </c>
      <c r="N171" s="189">
        <v>0</v>
      </c>
      <c r="O171" s="189">
        <f>ROUND(E171*N171,2)</f>
        <v>0</v>
      </c>
      <c r="P171" s="189">
        <v>0</v>
      </c>
      <c r="Q171" s="189">
        <f>ROUND(E171*P171,2)</f>
        <v>0</v>
      </c>
      <c r="R171" s="189" t="s">
        <v>626</v>
      </c>
      <c r="S171" s="189" t="s">
        <v>216</v>
      </c>
      <c r="T171" s="190" t="s">
        <v>245</v>
      </c>
      <c r="U171" s="159">
        <v>0</v>
      </c>
      <c r="V171" s="159">
        <f>ROUND(E171*U171,2)</f>
        <v>0</v>
      </c>
      <c r="W171" s="159"/>
      <c r="X171" s="159" t="s">
        <v>936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937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5">
      <c r="A172" s="184">
        <v>91</v>
      </c>
      <c r="B172" s="185" t="s">
        <v>1783</v>
      </c>
      <c r="C172" s="192" t="s">
        <v>1784</v>
      </c>
      <c r="D172" s="186" t="s">
        <v>272</v>
      </c>
      <c r="E172" s="187">
        <v>5.9871499999999997</v>
      </c>
      <c r="F172" s="188"/>
      <c r="G172" s="189">
        <f>ROUND(E172*F172,2)</f>
        <v>0</v>
      </c>
      <c r="H172" s="188"/>
      <c r="I172" s="189">
        <f>ROUND(E172*H172,2)</f>
        <v>0</v>
      </c>
      <c r="J172" s="188"/>
      <c r="K172" s="189">
        <f>ROUND(E172*J172,2)</f>
        <v>0</v>
      </c>
      <c r="L172" s="189">
        <v>21</v>
      </c>
      <c r="M172" s="189">
        <f>G172*(1+L172/100)</f>
        <v>0</v>
      </c>
      <c r="N172" s="189">
        <v>0</v>
      </c>
      <c r="O172" s="189">
        <f>ROUND(E172*N172,2)</f>
        <v>0</v>
      </c>
      <c r="P172" s="189">
        <v>0</v>
      </c>
      <c r="Q172" s="189">
        <f>ROUND(E172*P172,2)</f>
        <v>0</v>
      </c>
      <c r="R172" s="189" t="s">
        <v>626</v>
      </c>
      <c r="S172" s="189" t="s">
        <v>216</v>
      </c>
      <c r="T172" s="190" t="s">
        <v>245</v>
      </c>
      <c r="U172" s="159">
        <v>0</v>
      </c>
      <c r="V172" s="159">
        <f>ROUND(E172*U172,2)</f>
        <v>0</v>
      </c>
      <c r="W172" s="159"/>
      <c r="X172" s="159" t="s">
        <v>936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937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0.399999999999999" outlineLevel="1" x14ac:dyDescent="0.25">
      <c r="A173" s="168">
        <v>92</v>
      </c>
      <c r="B173" s="169" t="s">
        <v>1785</v>
      </c>
      <c r="C173" s="178" t="s">
        <v>1786</v>
      </c>
      <c r="D173" s="170" t="s">
        <v>272</v>
      </c>
      <c r="E173" s="171">
        <v>5.9871499999999997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3" t="s">
        <v>279</v>
      </c>
      <c r="S173" s="173" t="s">
        <v>216</v>
      </c>
      <c r="T173" s="174" t="s">
        <v>245</v>
      </c>
      <c r="U173" s="159">
        <v>0.83199999999999996</v>
      </c>
      <c r="V173" s="159">
        <f>ROUND(E173*U173,2)</f>
        <v>4.9800000000000004</v>
      </c>
      <c r="W173" s="159"/>
      <c r="X173" s="159" t="s">
        <v>936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937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5">
      <c r="A174" s="156"/>
      <c r="B174" s="157"/>
      <c r="C174" s="264" t="s">
        <v>1787</v>
      </c>
      <c r="D174" s="265"/>
      <c r="E174" s="265"/>
      <c r="F174" s="265"/>
      <c r="G174" s="265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249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75" t="str">
        <f>C174</f>
        <v>nebo vybouraných hmot nošením nebo přehazováním k místu nakládky přístupnému normálním dopravním prostředkům do 10 m,</v>
      </c>
      <c r="BB174" s="149"/>
      <c r="BC174" s="149"/>
      <c r="BD174" s="149"/>
      <c r="BE174" s="149"/>
      <c r="BF174" s="149"/>
      <c r="BG174" s="149"/>
      <c r="BH174" s="149"/>
    </row>
    <row r="175" spans="1:60" ht="20.399999999999999" outlineLevel="1" x14ac:dyDescent="0.25">
      <c r="A175" s="168">
        <v>93</v>
      </c>
      <c r="B175" s="169" t="s">
        <v>1788</v>
      </c>
      <c r="C175" s="178" t="s">
        <v>1789</v>
      </c>
      <c r="D175" s="170" t="s">
        <v>272</v>
      </c>
      <c r="E175" s="171">
        <v>5.9871499999999997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0</v>
      </c>
      <c r="O175" s="173">
        <f>ROUND(E175*N175,2)</f>
        <v>0</v>
      </c>
      <c r="P175" s="173">
        <v>0</v>
      </c>
      <c r="Q175" s="173">
        <f>ROUND(E175*P175,2)</f>
        <v>0</v>
      </c>
      <c r="R175" s="173" t="s">
        <v>279</v>
      </c>
      <c r="S175" s="173" t="s">
        <v>216</v>
      </c>
      <c r="T175" s="174" t="s">
        <v>245</v>
      </c>
      <c r="U175" s="159">
        <v>0.36</v>
      </c>
      <c r="V175" s="159">
        <f>ROUND(E175*U175,2)</f>
        <v>2.16</v>
      </c>
      <c r="W175" s="159"/>
      <c r="X175" s="159" t="s">
        <v>936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937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56"/>
      <c r="B176" s="157"/>
      <c r="C176" s="264" t="s">
        <v>1787</v>
      </c>
      <c r="D176" s="265"/>
      <c r="E176" s="265"/>
      <c r="F176" s="265"/>
      <c r="G176" s="265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75" t="str">
        <f>C176</f>
        <v>nebo vybouraných hmot nošením nebo přehazováním k místu nakládky přístupnému normálním dopravním prostředkům do 10 m,</v>
      </c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5">
      <c r="A177" s="168">
        <v>94</v>
      </c>
      <c r="B177" s="169" t="s">
        <v>1790</v>
      </c>
      <c r="C177" s="178" t="s">
        <v>1791</v>
      </c>
      <c r="D177" s="170" t="s">
        <v>272</v>
      </c>
      <c r="E177" s="171">
        <v>5.9871499999999997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21</v>
      </c>
      <c r="M177" s="173">
        <f>G177*(1+L177/100)</f>
        <v>0</v>
      </c>
      <c r="N177" s="173">
        <v>0</v>
      </c>
      <c r="O177" s="173">
        <f>ROUND(E177*N177,2)</f>
        <v>0</v>
      </c>
      <c r="P177" s="173">
        <v>0</v>
      </c>
      <c r="Q177" s="173">
        <f>ROUND(E177*P177,2)</f>
        <v>0</v>
      </c>
      <c r="R177" s="173" t="s">
        <v>703</v>
      </c>
      <c r="S177" s="173" t="s">
        <v>216</v>
      </c>
      <c r="T177" s="174" t="s">
        <v>245</v>
      </c>
      <c r="U177" s="159">
        <v>6.0000000000000001E-3</v>
      </c>
      <c r="V177" s="159">
        <f>ROUND(E177*U177,2)</f>
        <v>0.04</v>
      </c>
      <c r="W177" s="159"/>
      <c r="X177" s="159" t="s">
        <v>936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937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5">
      <c r="A178" s="156"/>
      <c r="B178" s="157"/>
      <c r="C178" s="264" t="s">
        <v>1792</v>
      </c>
      <c r="D178" s="265"/>
      <c r="E178" s="265"/>
      <c r="F178" s="265"/>
      <c r="G178" s="265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249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x14ac:dyDescent="0.25">
      <c r="A179" s="3"/>
      <c r="B179" s="4"/>
      <c r="C179" s="179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v>15</v>
      </c>
      <c r="AF179">
        <v>21</v>
      </c>
      <c r="AG179" t="s">
        <v>198</v>
      </c>
    </row>
    <row r="180" spans="1:60" x14ac:dyDescent="0.25">
      <c r="A180" s="152"/>
      <c r="B180" s="153" t="s">
        <v>29</v>
      </c>
      <c r="C180" s="180"/>
      <c r="D180" s="154"/>
      <c r="E180" s="155"/>
      <c r="F180" s="155"/>
      <c r="G180" s="176">
        <f>G8+G19+G29+G40+G43+G49+G100+G152+G162+G168</f>
        <v>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E180">
        <f>SUMIF(L7:L178,AE179,G7:G178)</f>
        <v>0</v>
      </c>
      <c r="AF180">
        <f>SUMIF(L7:L178,AF179,G7:G178)</f>
        <v>0</v>
      </c>
      <c r="AG180" t="s">
        <v>238</v>
      </c>
    </row>
    <row r="181" spans="1:60" x14ac:dyDescent="0.25">
      <c r="C181" s="181"/>
      <c r="D181" s="10"/>
      <c r="AG181" t="s">
        <v>239</v>
      </c>
    </row>
    <row r="182" spans="1:60" x14ac:dyDescent="0.25">
      <c r="D182" s="10"/>
    </row>
    <row r="183" spans="1:60" x14ac:dyDescent="0.25">
      <c r="D183" s="10"/>
    </row>
    <row r="184" spans="1:60" x14ac:dyDescent="0.25">
      <c r="D184" s="10"/>
    </row>
    <row r="185" spans="1:60" x14ac:dyDescent="0.25">
      <c r="D185" s="10"/>
    </row>
    <row r="186" spans="1:60" x14ac:dyDescent="0.25">
      <c r="D186" s="10"/>
    </row>
    <row r="187" spans="1:60" x14ac:dyDescent="0.25">
      <c r="D187" s="10"/>
    </row>
    <row r="188" spans="1:60" x14ac:dyDescent="0.25">
      <c r="D188" s="10"/>
    </row>
    <row r="189" spans="1:60" x14ac:dyDescent="0.25">
      <c r="D189" s="10"/>
    </row>
    <row r="190" spans="1:60" x14ac:dyDescent="0.25">
      <c r="D190" s="10"/>
    </row>
    <row r="191" spans="1:60" x14ac:dyDescent="0.25">
      <c r="D191" s="10"/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mgDQVd28CRhgg9QCKft7RwpAbPIcclTQnSx+J+qKpNyrtDAW5mpV7Iq+0iWbxEDYxqylhcHOGlPIrhqg8Uo+w==" saltValue="8THupH20A8AY7KndjYTDwg==" spinCount="100000" sheet="1"/>
  <mergeCells count="55">
    <mergeCell ref="C35:G35"/>
    <mergeCell ref="A1:G1"/>
    <mergeCell ref="C2:G2"/>
    <mergeCell ref="C3:G3"/>
    <mergeCell ref="C4:G4"/>
    <mergeCell ref="C10:G10"/>
    <mergeCell ref="C13:G13"/>
    <mergeCell ref="C15:G15"/>
    <mergeCell ref="C17:G17"/>
    <mergeCell ref="C21:G21"/>
    <mergeCell ref="C25:G25"/>
    <mergeCell ref="C33:G33"/>
    <mergeCell ref="C66:G66"/>
    <mergeCell ref="C42:G42"/>
    <mergeCell ref="C45:G45"/>
    <mergeCell ref="C48:G48"/>
    <mergeCell ref="C54:G54"/>
    <mergeCell ref="C56:G56"/>
    <mergeCell ref="C57:G57"/>
    <mergeCell ref="C59:G59"/>
    <mergeCell ref="C60:G60"/>
    <mergeCell ref="C62:G62"/>
    <mergeCell ref="C63:G63"/>
    <mergeCell ref="C65:G65"/>
    <mergeCell ref="C108:G108"/>
    <mergeCell ref="C67:G67"/>
    <mergeCell ref="C69:G69"/>
    <mergeCell ref="C71:G71"/>
    <mergeCell ref="C73:G73"/>
    <mergeCell ref="C86:G86"/>
    <mergeCell ref="C87:G87"/>
    <mergeCell ref="C88:G88"/>
    <mergeCell ref="C99:G99"/>
    <mergeCell ref="C102:G102"/>
    <mergeCell ref="C104:G104"/>
    <mergeCell ref="C106:G106"/>
    <mergeCell ref="C151:G151"/>
    <mergeCell ref="C113:G113"/>
    <mergeCell ref="C114:G114"/>
    <mergeCell ref="C116:G116"/>
    <mergeCell ref="C117:G117"/>
    <mergeCell ref="C119:G119"/>
    <mergeCell ref="C121:G121"/>
    <mergeCell ref="C123:G123"/>
    <mergeCell ref="C125:G125"/>
    <mergeCell ref="C129:G129"/>
    <mergeCell ref="C145:G145"/>
    <mergeCell ref="C148:G148"/>
    <mergeCell ref="C178:G178"/>
    <mergeCell ref="C155:G155"/>
    <mergeCell ref="C157:G157"/>
    <mergeCell ref="C161:G161"/>
    <mergeCell ref="C167:G167"/>
    <mergeCell ref="C174:G174"/>
    <mergeCell ref="C176:G17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248F-89E6-479D-AED3-2E7AEA82814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66</v>
      </c>
      <c r="C4" s="261" t="s">
        <v>67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174</v>
      </c>
      <c r="C8" s="177" t="s">
        <v>175</v>
      </c>
      <c r="D8" s="164"/>
      <c r="E8" s="165"/>
      <c r="F8" s="166"/>
      <c r="G8" s="166">
        <f>SUMIF(AG9:AG59,"&lt;&gt;NOR",G9:G59)</f>
        <v>0</v>
      </c>
      <c r="H8" s="166"/>
      <c r="I8" s="166">
        <f>SUM(I9:I59)</f>
        <v>0</v>
      </c>
      <c r="J8" s="166"/>
      <c r="K8" s="166">
        <f>SUM(K9:K59)</f>
        <v>0</v>
      </c>
      <c r="L8" s="166"/>
      <c r="M8" s="166">
        <f>SUM(M9:M59)</f>
        <v>0</v>
      </c>
      <c r="N8" s="166"/>
      <c r="O8" s="166">
        <f>SUM(O9:O59)</f>
        <v>0.40000000000000008</v>
      </c>
      <c r="P8" s="166"/>
      <c r="Q8" s="166">
        <f>SUM(Q9:Q59)</f>
        <v>0</v>
      </c>
      <c r="R8" s="166"/>
      <c r="S8" s="166"/>
      <c r="T8" s="167"/>
      <c r="U8" s="161"/>
      <c r="V8" s="161">
        <f>SUM(V9:V59)</f>
        <v>131.66999999999999</v>
      </c>
      <c r="W8" s="161"/>
      <c r="X8" s="161"/>
      <c r="AG8" t="s">
        <v>212</v>
      </c>
    </row>
    <row r="9" spans="1:60" outlineLevel="1" x14ac:dyDescent="0.25">
      <c r="A9" s="184">
        <v>1</v>
      </c>
      <c r="B9" s="185" t="s">
        <v>1793</v>
      </c>
      <c r="C9" s="192" t="s">
        <v>1794</v>
      </c>
      <c r="D9" s="186" t="s">
        <v>312</v>
      </c>
      <c r="E9" s="187">
        <v>40</v>
      </c>
      <c r="F9" s="188"/>
      <c r="G9" s="189">
        <f t="shared" ref="G9:G40" si="0">ROUND(E9*F9,2)</f>
        <v>0</v>
      </c>
      <c r="H9" s="188"/>
      <c r="I9" s="189">
        <f t="shared" ref="I9:I40" si="1">ROUND(E9*H9,2)</f>
        <v>0</v>
      </c>
      <c r="J9" s="188"/>
      <c r="K9" s="189">
        <f t="shared" ref="K9:K40" si="2">ROUND(E9*J9,2)</f>
        <v>0</v>
      </c>
      <c r="L9" s="189">
        <v>21</v>
      </c>
      <c r="M9" s="189">
        <f t="shared" ref="M9:M40" si="3">G9*(1+L9/100)</f>
        <v>0</v>
      </c>
      <c r="N9" s="189">
        <v>2.0999999999999999E-3</v>
      </c>
      <c r="O9" s="189">
        <f t="shared" ref="O9:O40" si="4">ROUND(E9*N9,2)</f>
        <v>0.08</v>
      </c>
      <c r="P9" s="189">
        <v>0</v>
      </c>
      <c r="Q9" s="189">
        <f t="shared" ref="Q9:Q40" si="5">ROUND(E9*P9,2)</f>
        <v>0</v>
      </c>
      <c r="R9" s="189"/>
      <c r="S9" s="189" t="s">
        <v>820</v>
      </c>
      <c r="T9" s="190" t="s">
        <v>1058</v>
      </c>
      <c r="U9" s="159">
        <v>0.13915</v>
      </c>
      <c r="V9" s="159">
        <f t="shared" ref="V9:V40" si="6">ROUND(E9*U9,2)</f>
        <v>5.57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1795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0.399999999999999" outlineLevel="1" x14ac:dyDescent="0.25">
      <c r="A10" s="184">
        <v>2</v>
      </c>
      <c r="B10" s="185" t="s">
        <v>1796</v>
      </c>
      <c r="C10" s="192" t="s">
        <v>1797</v>
      </c>
      <c r="D10" s="186" t="s">
        <v>312</v>
      </c>
      <c r="E10" s="187">
        <v>60</v>
      </c>
      <c r="F10" s="188"/>
      <c r="G10" s="189">
        <f t="shared" si="0"/>
        <v>0</v>
      </c>
      <c r="H10" s="188"/>
      <c r="I10" s="189">
        <f t="shared" si="1"/>
        <v>0</v>
      </c>
      <c r="J10" s="188"/>
      <c r="K10" s="189">
        <f t="shared" si="2"/>
        <v>0</v>
      </c>
      <c r="L10" s="189">
        <v>21</v>
      </c>
      <c r="M10" s="189">
        <f t="shared" si="3"/>
        <v>0</v>
      </c>
      <c r="N10" s="189">
        <v>8.0000000000000004E-4</v>
      </c>
      <c r="O10" s="189">
        <f t="shared" si="4"/>
        <v>0.05</v>
      </c>
      <c r="P10" s="189">
        <v>0</v>
      </c>
      <c r="Q10" s="189">
        <f t="shared" si="5"/>
        <v>0</v>
      </c>
      <c r="R10" s="189" t="s">
        <v>174</v>
      </c>
      <c r="S10" s="189" t="s">
        <v>216</v>
      </c>
      <c r="T10" s="190" t="s">
        <v>245</v>
      </c>
      <c r="U10" s="159">
        <v>0.12062</v>
      </c>
      <c r="V10" s="159">
        <f t="shared" si="6"/>
        <v>7.24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1795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4">
        <v>3</v>
      </c>
      <c r="B11" s="185" t="s">
        <v>1798</v>
      </c>
      <c r="C11" s="192" t="s">
        <v>1799</v>
      </c>
      <c r="D11" s="186" t="s">
        <v>312</v>
      </c>
      <c r="E11" s="187">
        <v>10</v>
      </c>
      <c r="F11" s="188"/>
      <c r="G11" s="189">
        <f t="shared" si="0"/>
        <v>0</v>
      </c>
      <c r="H11" s="188"/>
      <c r="I11" s="189">
        <f t="shared" si="1"/>
        <v>0</v>
      </c>
      <c r="J11" s="188"/>
      <c r="K11" s="189">
        <f t="shared" si="2"/>
        <v>0</v>
      </c>
      <c r="L11" s="189">
        <v>21</v>
      </c>
      <c r="M11" s="189">
        <f t="shared" si="3"/>
        <v>0</v>
      </c>
      <c r="N11" s="189">
        <v>2.2000000000000001E-4</v>
      </c>
      <c r="O11" s="189">
        <f t="shared" si="4"/>
        <v>0</v>
      </c>
      <c r="P11" s="189">
        <v>0</v>
      </c>
      <c r="Q11" s="189">
        <f t="shared" si="5"/>
        <v>0</v>
      </c>
      <c r="R11" s="189" t="s">
        <v>174</v>
      </c>
      <c r="S11" s="189" t="s">
        <v>216</v>
      </c>
      <c r="T11" s="190" t="s">
        <v>245</v>
      </c>
      <c r="U11" s="159">
        <v>9.955E-2</v>
      </c>
      <c r="V11" s="159">
        <f t="shared" si="6"/>
        <v>1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1795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84">
        <v>4</v>
      </c>
      <c r="B12" s="185" t="s">
        <v>1800</v>
      </c>
      <c r="C12" s="192" t="s">
        <v>1801</v>
      </c>
      <c r="D12" s="186" t="s">
        <v>312</v>
      </c>
      <c r="E12" s="187">
        <v>90</v>
      </c>
      <c r="F12" s="188"/>
      <c r="G12" s="189">
        <f t="shared" si="0"/>
        <v>0</v>
      </c>
      <c r="H12" s="188"/>
      <c r="I12" s="189">
        <f t="shared" si="1"/>
        <v>0</v>
      </c>
      <c r="J12" s="188"/>
      <c r="K12" s="189">
        <f t="shared" si="2"/>
        <v>0</v>
      </c>
      <c r="L12" s="189">
        <v>21</v>
      </c>
      <c r="M12" s="189">
        <f t="shared" si="3"/>
        <v>0</v>
      </c>
      <c r="N12" s="189">
        <v>1.6000000000000001E-4</v>
      </c>
      <c r="O12" s="189">
        <f t="shared" si="4"/>
        <v>0.01</v>
      </c>
      <c r="P12" s="189">
        <v>0</v>
      </c>
      <c r="Q12" s="189">
        <f t="shared" si="5"/>
        <v>0</v>
      </c>
      <c r="R12" s="189"/>
      <c r="S12" s="189" t="s">
        <v>820</v>
      </c>
      <c r="T12" s="190" t="s">
        <v>245</v>
      </c>
      <c r="U12" s="159">
        <v>9.955E-2</v>
      </c>
      <c r="V12" s="159">
        <f t="shared" si="6"/>
        <v>8.9600000000000009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1795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4">
        <v>5</v>
      </c>
      <c r="B13" s="185" t="s">
        <v>1802</v>
      </c>
      <c r="C13" s="192" t="s">
        <v>1803</v>
      </c>
      <c r="D13" s="186" t="s">
        <v>312</v>
      </c>
      <c r="E13" s="187">
        <v>300</v>
      </c>
      <c r="F13" s="188"/>
      <c r="G13" s="189">
        <f t="shared" si="0"/>
        <v>0</v>
      </c>
      <c r="H13" s="188"/>
      <c r="I13" s="189">
        <f t="shared" si="1"/>
        <v>0</v>
      </c>
      <c r="J13" s="188"/>
      <c r="K13" s="189">
        <f t="shared" si="2"/>
        <v>0</v>
      </c>
      <c r="L13" s="189">
        <v>21</v>
      </c>
      <c r="M13" s="189">
        <f t="shared" si="3"/>
        <v>0</v>
      </c>
      <c r="N13" s="189">
        <v>1.6000000000000001E-4</v>
      </c>
      <c r="O13" s="189">
        <f t="shared" si="4"/>
        <v>0.05</v>
      </c>
      <c r="P13" s="189">
        <v>0</v>
      </c>
      <c r="Q13" s="189">
        <f t="shared" si="5"/>
        <v>0</v>
      </c>
      <c r="R13" s="189" t="s">
        <v>174</v>
      </c>
      <c r="S13" s="189" t="s">
        <v>216</v>
      </c>
      <c r="T13" s="190" t="s">
        <v>245</v>
      </c>
      <c r="U13" s="159">
        <v>9.955E-2</v>
      </c>
      <c r="V13" s="159">
        <f t="shared" si="6"/>
        <v>29.87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1795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4">
        <v>6</v>
      </c>
      <c r="B14" s="185" t="s">
        <v>1804</v>
      </c>
      <c r="C14" s="192" t="s">
        <v>1805</v>
      </c>
      <c r="D14" s="186" t="s">
        <v>312</v>
      </c>
      <c r="E14" s="187">
        <v>250</v>
      </c>
      <c r="F14" s="188"/>
      <c r="G14" s="189">
        <f t="shared" si="0"/>
        <v>0</v>
      </c>
      <c r="H14" s="188"/>
      <c r="I14" s="189">
        <f t="shared" si="1"/>
        <v>0</v>
      </c>
      <c r="J14" s="188"/>
      <c r="K14" s="189">
        <f t="shared" si="2"/>
        <v>0</v>
      </c>
      <c r="L14" s="189">
        <v>21</v>
      </c>
      <c r="M14" s="189">
        <f t="shared" si="3"/>
        <v>0</v>
      </c>
      <c r="N14" s="189">
        <v>2.3000000000000001E-4</v>
      </c>
      <c r="O14" s="189">
        <f t="shared" si="4"/>
        <v>0.06</v>
      </c>
      <c r="P14" s="189">
        <v>0</v>
      </c>
      <c r="Q14" s="189">
        <f t="shared" si="5"/>
        <v>0</v>
      </c>
      <c r="R14" s="189" t="s">
        <v>174</v>
      </c>
      <c r="S14" s="189" t="s">
        <v>216</v>
      </c>
      <c r="T14" s="190" t="s">
        <v>245</v>
      </c>
      <c r="U14" s="159">
        <v>9.955E-2</v>
      </c>
      <c r="V14" s="159">
        <f t="shared" si="6"/>
        <v>24.89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1795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0.399999999999999" outlineLevel="1" x14ac:dyDescent="0.25">
      <c r="A15" s="184">
        <v>7</v>
      </c>
      <c r="B15" s="185" t="s">
        <v>1806</v>
      </c>
      <c r="C15" s="192" t="s">
        <v>1807</v>
      </c>
      <c r="D15" s="186" t="s">
        <v>312</v>
      </c>
      <c r="E15" s="187">
        <v>50</v>
      </c>
      <c r="F15" s="188"/>
      <c r="G15" s="189">
        <f t="shared" si="0"/>
        <v>0</v>
      </c>
      <c r="H15" s="188"/>
      <c r="I15" s="189">
        <f t="shared" si="1"/>
        <v>0</v>
      </c>
      <c r="J15" s="188"/>
      <c r="K15" s="189">
        <f t="shared" si="2"/>
        <v>0</v>
      </c>
      <c r="L15" s="189">
        <v>21</v>
      </c>
      <c r="M15" s="189">
        <f t="shared" si="3"/>
        <v>0</v>
      </c>
      <c r="N15" s="189">
        <v>1.6000000000000001E-4</v>
      </c>
      <c r="O15" s="189">
        <f t="shared" si="4"/>
        <v>0.01</v>
      </c>
      <c r="P15" s="189">
        <v>0</v>
      </c>
      <c r="Q15" s="189">
        <f t="shared" si="5"/>
        <v>0</v>
      </c>
      <c r="R15" s="189" t="s">
        <v>174</v>
      </c>
      <c r="S15" s="189" t="s">
        <v>216</v>
      </c>
      <c r="T15" s="190" t="s">
        <v>245</v>
      </c>
      <c r="U15" s="159">
        <v>9.955E-2</v>
      </c>
      <c r="V15" s="159">
        <f t="shared" si="6"/>
        <v>4.9800000000000004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1795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4">
        <v>8</v>
      </c>
      <c r="B16" s="185" t="s">
        <v>1808</v>
      </c>
      <c r="C16" s="192" t="s">
        <v>1809</v>
      </c>
      <c r="D16" s="186" t="s">
        <v>312</v>
      </c>
      <c r="E16" s="187">
        <v>30</v>
      </c>
      <c r="F16" s="188"/>
      <c r="G16" s="189">
        <f t="shared" si="0"/>
        <v>0</v>
      </c>
      <c r="H16" s="188"/>
      <c r="I16" s="189">
        <f t="shared" si="1"/>
        <v>0</v>
      </c>
      <c r="J16" s="188"/>
      <c r="K16" s="189">
        <f t="shared" si="2"/>
        <v>0</v>
      </c>
      <c r="L16" s="189">
        <v>21</v>
      </c>
      <c r="M16" s="189">
        <f t="shared" si="3"/>
        <v>0</v>
      </c>
      <c r="N16" s="189">
        <v>0</v>
      </c>
      <c r="O16" s="189">
        <f t="shared" si="4"/>
        <v>0</v>
      </c>
      <c r="P16" s="189">
        <v>0</v>
      </c>
      <c r="Q16" s="189">
        <f t="shared" si="5"/>
        <v>0</v>
      </c>
      <c r="R16" s="189"/>
      <c r="S16" s="189" t="s">
        <v>216</v>
      </c>
      <c r="T16" s="190" t="s">
        <v>245</v>
      </c>
      <c r="U16" s="159">
        <v>0.18933</v>
      </c>
      <c r="V16" s="159">
        <f t="shared" si="6"/>
        <v>5.68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1795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30.6" outlineLevel="1" x14ac:dyDescent="0.25">
      <c r="A17" s="184">
        <v>9</v>
      </c>
      <c r="B17" s="185" t="s">
        <v>1810</v>
      </c>
      <c r="C17" s="192" t="s">
        <v>1811</v>
      </c>
      <c r="D17" s="186" t="s">
        <v>312</v>
      </c>
      <c r="E17" s="187">
        <v>30</v>
      </c>
      <c r="F17" s="188"/>
      <c r="G17" s="189">
        <f t="shared" si="0"/>
        <v>0</v>
      </c>
      <c r="H17" s="188"/>
      <c r="I17" s="189">
        <f t="shared" si="1"/>
        <v>0</v>
      </c>
      <c r="J17" s="188"/>
      <c r="K17" s="189">
        <f t="shared" si="2"/>
        <v>0</v>
      </c>
      <c r="L17" s="189">
        <v>21</v>
      </c>
      <c r="M17" s="189">
        <f t="shared" si="3"/>
        <v>0</v>
      </c>
      <c r="N17" s="189">
        <v>0</v>
      </c>
      <c r="O17" s="189">
        <f t="shared" si="4"/>
        <v>0</v>
      </c>
      <c r="P17" s="189">
        <v>0</v>
      </c>
      <c r="Q17" s="189">
        <f t="shared" si="5"/>
        <v>0</v>
      </c>
      <c r="R17" s="189" t="s">
        <v>273</v>
      </c>
      <c r="S17" s="189" t="s">
        <v>216</v>
      </c>
      <c r="T17" s="190" t="s">
        <v>245</v>
      </c>
      <c r="U17" s="159">
        <v>0</v>
      </c>
      <c r="V17" s="159">
        <f t="shared" si="6"/>
        <v>0</v>
      </c>
      <c r="W17" s="159"/>
      <c r="X17" s="159" t="s">
        <v>274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275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4">
        <v>10</v>
      </c>
      <c r="B18" s="185" t="s">
        <v>1812</v>
      </c>
      <c r="C18" s="192" t="s">
        <v>1813</v>
      </c>
      <c r="D18" s="186" t="s">
        <v>312</v>
      </c>
      <c r="E18" s="187">
        <v>200</v>
      </c>
      <c r="F18" s="188"/>
      <c r="G18" s="189">
        <f t="shared" si="0"/>
        <v>0</v>
      </c>
      <c r="H18" s="188"/>
      <c r="I18" s="189">
        <f t="shared" si="1"/>
        <v>0</v>
      </c>
      <c r="J18" s="188"/>
      <c r="K18" s="189">
        <f t="shared" si="2"/>
        <v>0</v>
      </c>
      <c r="L18" s="189">
        <v>21</v>
      </c>
      <c r="M18" s="189">
        <f t="shared" si="3"/>
        <v>0</v>
      </c>
      <c r="N18" s="189">
        <v>2.9E-4</v>
      </c>
      <c r="O18" s="189">
        <f t="shared" si="4"/>
        <v>0.06</v>
      </c>
      <c r="P18" s="189">
        <v>0</v>
      </c>
      <c r="Q18" s="189">
        <f t="shared" si="5"/>
        <v>0</v>
      </c>
      <c r="R18" s="189" t="s">
        <v>174</v>
      </c>
      <c r="S18" s="189" t="s">
        <v>216</v>
      </c>
      <c r="T18" s="190" t="s">
        <v>245</v>
      </c>
      <c r="U18" s="159">
        <v>9.1219999999999996E-2</v>
      </c>
      <c r="V18" s="159">
        <f t="shared" si="6"/>
        <v>18.239999999999998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1795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4">
        <v>11</v>
      </c>
      <c r="B19" s="185" t="s">
        <v>1814</v>
      </c>
      <c r="C19" s="192" t="s">
        <v>1815</v>
      </c>
      <c r="D19" s="186" t="s">
        <v>312</v>
      </c>
      <c r="E19" s="187">
        <v>30</v>
      </c>
      <c r="F19" s="188"/>
      <c r="G19" s="189">
        <f t="shared" si="0"/>
        <v>0</v>
      </c>
      <c r="H19" s="188"/>
      <c r="I19" s="189">
        <f t="shared" si="1"/>
        <v>0</v>
      </c>
      <c r="J19" s="188"/>
      <c r="K19" s="189">
        <f t="shared" si="2"/>
        <v>0</v>
      </c>
      <c r="L19" s="189">
        <v>21</v>
      </c>
      <c r="M19" s="189">
        <f t="shared" si="3"/>
        <v>0</v>
      </c>
      <c r="N19" s="189">
        <v>4.2000000000000002E-4</v>
      </c>
      <c r="O19" s="189">
        <f t="shared" si="4"/>
        <v>0.01</v>
      </c>
      <c r="P19" s="189">
        <v>0</v>
      </c>
      <c r="Q19" s="189">
        <f t="shared" si="5"/>
        <v>0</v>
      </c>
      <c r="R19" s="189" t="s">
        <v>174</v>
      </c>
      <c r="S19" s="189" t="s">
        <v>216</v>
      </c>
      <c r="T19" s="190" t="s">
        <v>245</v>
      </c>
      <c r="U19" s="159">
        <v>9.1219999999999996E-2</v>
      </c>
      <c r="V19" s="159">
        <f t="shared" si="6"/>
        <v>2.74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1795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4">
        <v>12</v>
      </c>
      <c r="B20" s="185" t="s">
        <v>1816</v>
      </c>
      <c r="C20" s="192" t="s">
        <v>1817</v>
      </c>
      <c r="D20" s="186" t="s">
        <v>336</v>
      </c>
      <c r="E20" s="187">
        <v>5</v>
      </c>
      <c r="F20" s="188"/>
      <c r="G20" s="189">
        <f t="shared" si="0"/>
        <v>0</v>
      </c>
      <c r="H20" s="188"/>
      <c r="I20" s="189">
        <f t="shared" si="1"/>
        <v>0</v>
      </c>
      <c r="J20" s="188"/>
      <c r="K20" s="189">
        <f t="shared" si="2"/>
        <v>0</v>
      </c>
      <c r="L20" s="189">
        <v>21</v>
      </c>
      <c r="M20" s="189">
        <f t="shared" si="3"/>
        <v>0</v>
      </c>
      <c r="N20" s="189">
        <v>0</v>
      </c>
      <c r="O20" s="189">
        <f t="shared" si="4"/>
        <v>0</v>
      </c>
      <c r="P20" s="189">
        <v>0</v>
      </c>
      <c r="Q20" s="189">
        <f t="shared" si="5"/>
        <v>0</v>
      </c>
      <c r="R20" s="189"/>
      <c r="S20" s="189" t="s">
        <v>820</v>
      </c>
      <c r="T20" s="190" t="s">
        <v>217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1795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4">
        <v>13</v>
      </c>
      <c r="B21" s="185" t="s">
        <v>1818</v>
      </c>
      <c r="C21" s="192" t="s">
        <v>1819</v>
      </c>
      <c r="D21" s="186" t="s">
        <v>336</v>
      </c>
      <c r="E21" s="187">
        <v>5</v>
      </c>
      <c r="F21" s="188"/>
      <c r="G21" s="189">
        <f t="shared" si="0"/>
        <v>0</v>
      </c>
      <c r="H21" s="188"/>
      <c r="I21" s="189">
        <f t="shared" si="1"/>
        <v>0</v>
      </c>
      <c r="J21" s="188"/>
      <c r="K21" s="189">
        <f t="shared" si="2"/>
        <v>0</v>
      </c>
      <c r="L21" s="189">
        <v>21</v>
      </c>
      <c r="M21" s="189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89"/>
      <c r="S21" s="189" t="s">
        <v>820</v>
      </c>
      <c r="T21" s="190" t="s">
        <v>217</v>
      </c>
      <c r="U21" s="159">
        <v>0</v>
      </c>
      <c r="V21" s="159">
        <f t="shared" si="6"/>
        <v>0</v>
      </c>
      <c r="W21" s="159"/>
      <c r="X21" s="159" t="s">
        <v>274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1088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4">
        <v>14</v>
      </c>
      <c r="B22" s="185" t="s">
        <v>1820</v>
      </c>
      <c r="C22" s="192" t="s">
        <v>1821</v>
      </c>
      <c r="D22" s="186" t="s">
        <v>1134</v>
      </c>
      <c r="E22" s="187">
        <v>1</v>
      </c>
      <c r="F22" s="188"/>
      <c r="G22" s="189">
        <f t="shared" si="0"/>
        <v>0</v>
      </c>
      <c r="H22" s="188"/>
      <c r="I22" s="189">
        <f t="shared" si="1"/>
        <v>0</v>
      </c>
      <c r="J22" s="188"/>
      <c r="K22" s="189">
        <f t="shared" si="2"/>
        <v>0</v>
      </c>
      <c r="L22" s="189">
        <v>21</v>
      </c>
      <c r="M22" s="189">
        <f t="shared" si="3"/>
        <v>0</v>
      </c>
      <c r="N22" s="189">
        <v>0</v>
      </c>
      <c r="O22" s="189">
        <f t="shared" si="4"/>
        <v>0</v>
      </c>
      <c r="P22" s="189">
        <v>0</v>
      </c>
      <c r="Q22" s="189">
        <f t="shared" si="5"/>
        <v>0</v>
      </c>
      <c r="R22" s="189"/>
      <c r="S22" s="189" t="s">
        <v>820</v>
      </c>
      <c r="T22" s="190" t="s">
        <v>217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1795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4">
        <v>15</v>
      </c>
      <c r="B23" s="185" t="s">
        <v>1822</v>
      </c>
      <c r="C23" s="192" t="s">
        <v>1823</v>
      </c>
      <c r="D23" s="186" t="s">
        <v>336</v>
      </c>
      <c r="E23" s="187">
        <v>25</v>
      </c>
      <c r="F23" s="188"/>
      <c r="G23" s="189">
        <f t="shared" si="0"/>
        <v>0</v>
      </c>
      <c r="H23" s="188"/>
      <c r="I23" s="189">
        <f t="shared" si="1"/>
        <v>0</v>
      </c>
      <c r="J23" s="188"/>
      <c r="K23" s="189">
        <f t="shared" si="2"/>
        <v>0</v>
      </c>
      <c r="L23" s="189">
        <v>21</v>
      </c>
      <c r="M23" s="189">
        <f t="shared" si="3"/>
        <v>0</v>
      </c>
      <c r="N23" s="189">
        <v>1.2999999999999999E-4</v>
      </c>
      <c r="O23" s="189">
        <f t="shared" si="4"/>
        <v>0</v>
      </c>
      <c r="P23" s="189">
        <v>0</v>
      </c>
      <c r="Q23" s="189">
        <f t="shared" si="5"/>
        <v>0</v>
      </c>
      <c r="R23" s="189"/>
      <c r="S23" s="189" t="s">
        <v>820</v>
      </c>
      <c r="T23" s="190" t="s">
        <v>217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1795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4">
        <v>16</v>
      </c>
      <c r="B24" s="185" t="s">
        <v>1824</v>
      </c>
      <c r="C24" s="192" t="s">
        <v>1825</v>
      </c>
      <c r="D24" s="186" t="s">
        <v>336</v>
      </c>
      <c r="E24" s="187">
        <v>25</v>
      </c>
      <c r="F24" s="188"/>
      <c r="G24" s="189">
        <f t="shared" si="0"/>
        <v>0</v>
      </c>
      <c r="H24" s="188"/>
      <c r="I24" s="189">
        <f t="shared" si="1"/>
        <v>0</v>
      </c>
      <c r="J24" s="188"/>
      <c r="K24" s="189">
        <f t="shared" si="2"/>
        <v>0</v>
      </c>
      <c r="L24" s="189">
        <v>21</v>
      </c>
      <c r="M24" s="189">
        <f t="shared" si="3"/>
        <v>0</v>
      </c>
      <c r="N24" s="189">
        <v>5.9999999999999995E-4</v>
      </c>
      <c r="O24" s="189">
        <f t="shared" si="4"/>
        <v>0.02</v>
      </c>
      <c r="P24" s="189">
        <v>0</v>
      </c>
      <c r="Q24" s="189">
        <f t="shared" si="5"/>
        <v>0</v>
      </c>
      <c r="R24" s="189"/>
      <c r="S24" s="189" t="s">
        <v>820</v>
      </c>
      <c r="T24" s="190" t="s">
        <v>217</v>
      </c>
      <c r="U24" s="159">
        <v>0</v>
      </c>
      <c r="V24" s="159">
        <f t="shared" si="6"/>
        <v>0</v>
      </c>
      <c r="W24" s="159"/>
      <c r="X24" s="159" t="s">
        <v>274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1088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4">
        <v>17</v>
      </c>
      <c r="B25" s="185" t="s">
        <v>1826</v>
      </c>
      <c r="C25" s="192" t="s">
        <v>1827</v>
      </c>
      <c r="D25" s="186" t="s">
        <v>336</v>
      </c>
      <c r="E25" s="187">
        <v>4</v>
      </c>
      <c r="F25" s="188"/>
      <c r="G25" s="189">
        <f t="shared" si="0"/>
        <v>0</v>
      </c>
      <c r="H25" s="188"/>
      <c r="I25" s="189">
        <f t="shared" si="1"/>
        <v>0</v>
      </c>
      <c r="J25" s="188"/>
      <c r="K25" s="189">
        <f t="shared" si="2"/>
        <v>0</v>
      </c>
      <c r="L25" s="189">
        <v>21</v>
      </c>
      <c r="M25" s="189">
        <f t="shared" si="3"/>
        <v>0</v>
      </c>
      <c r="N25" s="189">
        <v>1.4E-3</v>
      </c>
      <c r="O25" s="189">
        <f t="shared" si="4"/>
        <v>0.01</v>
      </c>
      <c r="P25" s="189">
        <v>0</v>
      </c>
      <c r="Q25" s="189">
        <f t="shared" si="5"/>
        <v>0</v>
      </c>
      <c r="R25" s="189"/>
      <c r="S25" s="189" t="s">
        <v>820</v>
      </c>
      <c r="T25" s="190" t="s">
        <v>1058</v>
      </c>
      <c r="U25" s="159">
        <v>0.48</v>
      </c>
      <c r="V25" s="159">
        <f t="shared" si="6"/>
        <v>1.92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247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4">
        <v>18</v>
      </c>
      <c r="B26" s="185" t="s">
        <v>1828</v>
      </c>
      <c r="C26" s="192" t="s">
        <v>1829</v>
      </c>
      <c r="D26" s="186" t="s">
        <v>336</v>
      </c>
      <c r="E26" s="187">
        <v>4</v>
      </c>
      <c r="F26" s="188"/>
      <c r="G26" s="189">
        <f t="shared" si="0"/>
        <v>0</v>
      </c>
      <c r="H26" s="188"/>
      <c r="I26" s="189">
        <f t="shared" si="1"/>
        <v>0</v>
      </c>
      <c r="J26" s="188"/>
      <c r="K26" s="189">
        <f t="shared" si="2"/>
        <v>0</v>
      </c>
      <c r="L26" s="189">
        <v>21</v>
      </c>
      <c r="M26" s="189">
        <f t="shared" si="3"/>
        <v>0</v>
      </c>
      <c r="N26" s="189">
        <v>3.2000000000000003E-4</v>
      </c>
      <c r="O26" s="189">
        <f t="shared" si="4"/>
        <v>0</v>
      </c>
      <c r="P26" s="189">
        <v>0</v>
      </c>
      <c r="Q26" s="189">
        <f t="shared" si="5"/>
        <v>0</v>
      </c>
      <c r="R26" s="189" t="s">
        <v>273</v>
      </c>
      <c r="S26" s="189" t="s">
        <v>216</v>
      </c>
      <c r="T26" s="190" t="s">
        <v>245</v>
      </c>
      <c r="U26" s="159">
        <v>0</v>
      </c>
      <c r="V26" s="159">
        <f t="shared" si="6"/>
        <v>0</v>
      </c>
      <c r="W26" s="159"/>
      <c r="X26" s="159" t="s">
        <v>274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275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84">
        <v>19</v>
      </c>
      <c r="B27" s="185" t="s">
        <v>1830</v>
      </c>
      <c r="C27" s="192" t="s">
        <v>1831</v>
      </c>
      <c r="D27" s="186" t="s">
        <v>336</v>
      </c>
      <c r="E27" s="187">
        <v>10</v>
      </c>
      <c r="F27" s="188"/>
      <c r="G27" s="189">
        <f t="shared" si="0"/>
        <v>0</v>
      </c>
      <c r="H27" s="188"/>
      <c r="I27" s="189">
        <f t="shared" si="1"/>
        <v>0</v>
      </c>
      <c r="J27" s="188"/>
      <c r="K27" s="189">
        <f t="shared" si="2"/>
        <v>0</v>
      </c>
      <c r="L27" s="189">
        <v>21</v>
      </c>
      <c r="M27" s="189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89" t="s">
        <v>174</v>
      </c>
      <c r="S27" s="189" t="s">
        <v>216</v>
      </c>
      <c r="T27" s="190" t="s">
        <v>245</v>
      </c>
      <c r="U27" s="159">
        <v>0.14130000000000001</v>
      </c>
      <c r="V27" s="159">
        <f t="shared" si="6"/>
        <v>1.41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1795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30.6" outlineLevel="1" x14ac:dyDescent="0.25">
      <c r="A28" s="184">
        <v>20</v>
      </c>
      <c r="B28" s="185" t="s">
        <v>1832</v>
      </c>
      <c r="C28" s="192" t="s">
        <v>1833</v>
      </c>
      <c r="D28" s="186" t="s">
        <v>336</v>
      </c>
      <c r="E28" s="187">
        <v>10</v>
      </c>
      <c r="F28" s="188"/>
      <c r="G28" s="189">
        <f t="shared" si="0"/>
        <v>0</v>
      </c>
      <c r="H28" s="188"/>
      <c r="I28" s="189">
        <f t="shared" si="1"/>
        <v>0</v>
      </c>
      <c r="J28" s="188"/>
      <c r="K28" s="189">
        <f t="shared" si="2"/>
        <v>0</v>
      </c>
      <c r="L28" s="189">
        <v>21</v>
      </c>
      <c r="M28" s="189">
        <f t="shared" si="3"/>
        <v>0</v>
      </c>
      <c r="N28" s="189">
        <v>3.0000000000000001E-5</v>
      </c>
      <c r="O28" s="189">
        <f t="shared" si="4"/>
        <v>0</v>
      </c>
      <c r="P28" s="189">
        <v>0</v>
      </c>
      <c r="Q28" s="189">
        <f t="shared" si="5"/>
        <v>0</v>
      </c>
      <c r="R28" s="189" t="s">
        <v>273</v>
      </c>
      <c r="S28" s="189" t="s">
        <v>216</v>
      </c>
      <c r="T28" s="190" t="s">
        <v>245</v>
      </c>
      <c r="U28" s="159">
        <v>0</v>
      </c>
      <c r="V28" s="159">
        <f t="shared" si="6"/>
        <v>0</v>
      </c>
      <c r="W28" s="159"/>
      <c r="X28" s="159" t="s">
        <v>274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1088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4">
        <v>21</v>
      </c>
      <c r="B29" s="185" t="s">
        <v>1834</v>
      </c>
      <c r="C29" s="192" t="s">
        <v>1835</v>
      </c>
      <c r="D29" s="186" t="s">
        <v>312</v>
      </c>
      <c r="E29" s="187">
        <v>90</v>
      </c>
      <c r="F29" s="188"/>
      <c r="G29" s="189">
        <f t="shared" si="0"/>
        <v>0</v>
      </c>
      <c r="H29" s="188"/>
      <c r="I29" s="189">
        <f t="shared" si="1"/>
        <v>0</v>
      </c>
      <c r="J29" s="188"/>
      <c r="K29" s="189">
        <f t="shared" si="2"/>
        <v>0</v>
      </c>
      <c r="L29" s="189">
        <v>21</v>
      </c>
      <c r="M29" s="189">
        <f t="shared" si="3"/>
        <v>0</v>
      </c>
      <c r="N29" s="189">
        <v>0</v>
      </c>
      <c r="O29" s="189">
        <f t="shared" si="4"/>
        <v>0</v>
      </c>
      <c r="P29" s="189">
        <v>0</v>
      </c>
      <c r="Q29" s="189">
        <f t="shared" si="5"/>
        <v>0</v>
      </c>
      <c r="R29" s="189"/>
      <c r="S29" s="189" t="s">
        <v>216</v>
      </c>
      <c r="T29" s="190" t="s">
        <v>245</v>
      </c>
      <c r="U29" s="159">
        <v>8.7330000000000005E-2</v>
      </c>
      <c r="V29" s="159">
        <f t="shared" si="6"/>
        <v>7.86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1795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4">
        <v>22</v>
      </c>
      <c r="B30" s="185" t="s">
        <v>1836</v>
      </c>
      <c r="C30" s="192" t="s">
        <v>1837</v>
      </c>
      <c r="D30" s="186" t="s">
        <v>312</v>
      </c>
      <c r="E30" s="187">
        <v>90</v>
      </c>
      <c r="F30" s="188"/>
      <c r="G30" s="189">
        <f t="shared" si="0"/>
        <v>0</v>
      </c>
      <c r="H30" s="188"/>
      <c r="I30" s="189">
        <f t="shared" si="1"/>
        <v>0</v>
      </c>
      <c r="J30" s="188"/>
      <c r="K30" s="189">
        <f t="shared" si="2"/>
        <v>0</v>
      </c>
      <c r="L30" s="189">
        <v>21</v>
      </c>
      <c r="M30" s="189">
        <f t="shared" si="3"/>
        <v>0</v>
      </c>
      <c r="N30" s="189">
        <v>1.1E-4</v>
      </c>
      <c r="O30" s="189">
        <f t="shared" si="4"/>
        <v>0.01</v>
      </c>
      <c r="P30" s="189">
        <v>0</v>
      </c>
      <c r="Q30" s="189">
        <f t="shared" si="5"/>
        <v>0</v>
      </c>
      <c r="R30" s="189"/>
      <c r="S30" s="189" t="s">
        <v>820</v>
      </c>
      <c r="T30" s="190" t="s">
        <v>217</v>
      </c>
      <c r="U30" s="159">
        <v>0</v>
      </c>
      <c r="V30" s="159">
        <f t="shared" si="6"/>
        <v>0</v>
      </c>
      <c r="W30" s="159"/>
      <c r="X30" s="159" t="s">
        <v>274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1088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0.399999999999999" outlineLevel="1" x14ac:dyDescent="0.25">
      <c r="A31" s="184">
        <v>23</v>
      </c>
      <c r="B31" s="185" t="s">
        <v>1838</v>
      </c>
      <c r="C31" s="192" t="s">
        <v>1839</v>
      </c>
      <c r="D31" s="186" t="s">
        <v>336</v>
      </c>
      <c r="E31" s="187">
        <v>150</v>
      </c>
      <c r="F31" s="188"/>
      <c r="G31" s="189">
        <f t="shared" si="0"/>
        <v>0</v>
      </c>
      <c r="H31" s="188"/>
      <c r="I31" s="189">
        <f t="shared" si="1"/>
        <v>0</v>
      </c>
      <c r="J31" s="188"/>
      <c r="K31" s="189">
        <f t="shared" si="2"/>
        <v>0</v>
      </c>
      <c r="L31" s="189">
        <v>21</v>
      </c>
      <c r="M31" s="189">
        <f t="shared" si="3"/>
        <v>0</v>
      </c>
      <c r="N31" s="189">
        <v>0</v>
      </c>
      <c r="O31" s="189">
        <f t="shared" si="4"/>
        <v>0</v>
      </c>
      <c r="P31" s="189">
        <v>0</v>
      </c>
      <c r="Q31" s="189">
        <f t="shared" si="5"/>
        <v>0</v>
      </c>
      <c r="R31" s="189" t="s">
        <v>273</v>
      </c>
      <c r="S31" s="189" t="s">
        <v>216</v>
      </c>
      <c r="T31" s="190" t="s">
        <v>245</v>
      </c>
      <c r="U31" s="159">
        <v>0</v>
      </c>
      <c r="V31" s="159">
        <f t="shared" si="6"/>
        <v>0</v>
      </c>
      <c r="W31" s="159"/>
      <c r="X31" s="159" t="s">
        <v>274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275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0.399999999999999" outlineLevel="1" x14ac:dyDescent="0.25">
      <c r="A32" s="184">
        <v>24</v>
      </c>
      <c r="B32" s="185" t="s">
        <v>1840</v>
      </c>
      <c r="C32" s="192" t="s">
        <v>1841</v>
      </c>
      <c r="D32" s="186" t="s">
        <v>336</v>
      </c>
      <c r="E32" s="187">
        <v>150</v>
      </c>
      <c r="F32" s="188"/>
      <c r="G32" s="189">
        <f t="shared" si="0"/>
        <v>0</v>
      </c>
      <c r="H32" s="188"/>
      <c r="I32" s="189">
        <f t="shared" si="1"/>
        <v>0</v>
      </c>
      <c r="J32" s="188"/>
      <c r="K32" s="189">
        <f t="shared" si="2"/>
        <v>0</v>
      </c>
      <c r="L32" s="189">
        <v>21</v>
      </c>
      <c r="M32" s="189">
        <f t="shared" si="3"/>
        <v>0</v>
      </c>
      <c r="N32" s="189">
        <v>0</v>
      </c>
      <c r="O32" s="189">
        <f t="shared" si="4"/>
        <v>0</v>
      </c>
      <c r="P32" s="189">
        <v>0</v>
      </c>
      <c r="Q32" s="189">
        <f t="shared" si="5"/>
        <v>0</v>
      </c>
      <c r="R32" s="189" t="s">
        <v>273</v>
      </c>
      <c r="S32" s="189" t="s">
        <v>216</v>
      </c>
      <c r="T32" s="190" t="s">
        <v>245</v>
      </c>
      <c r="U32" s="159">
        <v>0</v>
      </c>
      <c r="V32" s="159">
        <f t="shared" si="6"/>
        <v>0</v>
      </c>
      <c r="W32" s="159"/>
      <c r="X32" s="159" t="s">
        <v>274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275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4">
        <v>25</v>
      </c>
      <c r="B33" s="185" t="s">
        <v>1842</v>
      </c>
      <c r="C33" s="192" t="s">
        <v>1843</v>
      </c>
      <c r="D33" s="186" t="s">
        <v>1844</v>
      </c>
      <c r="E33" s="187">
        <v>1</v>
      </c>
      <c r="F33" s="188"/>
      <c r="G33" s="189">
        <f t="shared" si="0"/>
        <v>0</v>
      </c>
      <c r="H33" s="188"/>
      <c r="I33" s="189">
        <f t="shared" si="1"/>
        <v>0</v>
      </c>
      <c r="J33" s="188"/>
      <c r="K33" s="189">
        <f t="shared" si="2"/>
        <v>0</v>
      </c>
      <c r="L33" s="189">
        <v>21</v>
      </c>
      <c r="M33" s="189">
        <f t="shared" si="3"/>
        <v>0</v>
      </c>
      <c r="N33" s="189">
        <v>0</v>
      </c>
      <c r="O33" s="189">
        <f t="shared" si="4"/>
        <v>0</v>
      </c>
      <c r="P33" s="189">
        <v>0</v>
      </c>
      <c r="Q33" s="189">
        <f t="shared" si="5"/>
        <v>0</v>
      </c>
      <c r="R33" s="189"/>
      <c r="S33" s="189" t="s">
        <v>820</v>
      </c>
      <c r="T33" s="190" t="s">
        <v>217</v>
      </c>
      <c r="U33" s="159">
        <v>0</v>
      </c>
      <c r="V33" s="159">
        <f t="shared" si="6"/>
        <v>0</v>
      </c>
      <c r="W33" s="159"/>
      <c r="X33" s="159" t="s">
        <v>274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1088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0.399999999999999" outlineLevel="1" x14ac:dyDescent="0.25">
      <c r="A34" s="184">
        <v>26</v>
      </c>
      <c r="B34" s="185" t="s">
        <v>1845</v>
      </c>
      <c r="C34" s="192" t="s">
        <v>1846</v>
      </c>
      <c r="D34" s="186" t="s">
        <v>336</v>
      </c>
      <c r="E34" s="187">
        <v>1</v>
      </c>
      <c r="F34" s="188"/>
      <c r="G34" s="189">
        <f t="shared" si="0"/>
        <v>0</v>
      </c>
      <c r="H34" s="188"/>
      <c r="I34" s="189">
        <f t="shared" si="1"/>
        <v>0</v>
      </c>
      <c r="J34" s="188"/>
      <c r="K34" s="189">
        <f t="shared" si="2"/>
        <v>0</v>
      </c>
      <c r="L34" s="189">
        <v>21</v>
      </c>
      <c r="M34" s="189">
        <f t="shared" si="3"/>
        <v>0</v>
      </c>
      <c r="N34" s="189">
        <v>4.0000000000000003E-5</v>
      </c>
      <c r="O34" s="189">
        <f t="shared" si="4"/>
        <v>0</v>
      </c>
      <c r="P34" s="189">
        <v>0</v>
      </c>
      <c r="Q34" s="189">
        <f t="shared" si="5"/>
        <v>0</v>
      </c>
      <c r="R34" s="189" t="s">
        <v>174</v>
      </c>
      <c r="S34" s="189" t="s">
        <v>216</v>
      </c>
      <c r="T34" s="190" t="s">
        <v>245</v>
      </c>
      <c r="U34" s="159">
        <v>0.14749999999999999</v>
      </c>
      <c r="V34" s="159">
        <f t="shared" si="6"/>
        <v>0.15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1795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4">
        <v>27</v>
      </c>
      <c r="B35" s="185" t="s">
        <v>1847</v>
      </c>
      <c r="C35" s="192" t="s">
        <v>1848</v>
      </c>
      <c r="D35" s="186" t="s">
        <v>336</v>
      </c>
      <c r="E35" s="187">
        <v>5</v>
      </c>
      <c r="F35" s="188"/>
      <c r="G35" s="189">
        <f t="shared" si="0"/>
        <v>0</v>
      </c>
      <c r="H35" s="188"/>
      <c r="I35" s="189">
        <f t="shared" si="1"/>
        <v>0</v>
      </c>
      <c r="J35" s="188"/>
      <c r="K35" s="189">
        <f t="shared" si="2"/>
        <v>0</v>
      </c>
      <c r="L35" s="189">
        <v>21</v>
      </c>
      <c r="M35" s="189">
        <f t="shared" si="3"/>
        <v>0</v>
      </c>
      <c r="N35" s="189">
        <v>6.0000000000000002E-5</v>
      </c>
      <c r="O35" s="189">
        <f t="shared" si="4"/>
        <v>0</v>
      </c>
      <c r="P35" s="189">
        <v>0</v>
      </c>
      <c r="Q35" s="189">
        <f t="shared" si="5"/>
        <v>0</v>
      </c>
      <c r="R35" s="189"/>
      <c r="S35" s="189" t="s">
        <v>820</v>
      </c>
      <c r="T35" s="190" t="s">
        <v>245</v>
      </c>
      <c r="U35" s="159">
        <v>0.14749999999999999</v>
      </c>
      <c r="V35" s="159">
        <f t="shared" si="6"/>
        <v>0.74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1795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0.399999999999999" outlineLevel="1" x14ac:dyDescent="0.25">
      <c r="A36" s="184">
        <v>28</v>
      </c>
      <c r="B36" s="185" t="s">
        <v>1849</v>
      </c>
      <c r="C36" s="192" t="s">
        <v>1850</v>
      </c>
      <c r="D36" s="186" t="s">
        <v>336</v>
      </c>
      <c r="E36" s="187">
        <v>2</v>
      </c>
      <c r="F36" s="188"/>
      <c r="G36" s="189">
        <f t="shared" si="0"/>
        <v>0</v>
      </c>
      <c r="H36" s="188"/>
      <c r="I36" s="189">
        <f t="shared" si="1"/>
        <v>0</v>
      </c>
      <c r="J36" s="188"/>
      <c r="K36" s="189">
        <f t="shared" si="2"/>
        <v>0</v>
      </c>
      <c r="L36" s="189">
        <v>21</v>
      </c>
      <c r="M36" s="189">
        <f t="shared" si="3"/>
        <v>0</v>
      </c>
      <c r="N36" s="189">
        <v>4.0000000000000003E-5</v>
      </c>
      <c r="O36" s="189">
        <f t="shared" si="4"/>
        <v>0</v>
      </c>
      <c r="P36" s="189">
        <v>0</v>
      </c>
      <c r="Q36" s="189">
        <f t="shared" si="5"/>
        <v>0</v>
      </c>
      <c r="R36" s="189" t="s">
        <v>174</v>
      </c>
      <c r="S36" s="189" t="s">
        <v>216</v>
      </c>
      <c r="T36" s="190" t="s">
        <v>245</v>
      </c>
      <c r="U36" s="159">
        <v>0.16866999999999999</v>
      </c>
      <c r="V36" s="159">
        <f t="shared" si="6"/>
        <v>0.34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1795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0.399999999999999" outlineLevel="1" x14ac:dyDescent="0.25">
      <c r="A37" s="184">
        <v>29</v>
      </c>
      <c r="B37" s="185" t="s">
        <v>1851</v>
      </c>
      <c r="C37" s="192" t="s">
        <v>1852</v>
      </c>
      <c r="D37" s="186" t="s">
        <v>336</v>
      </c>
      <c r="E37" s="187">
        <v>2</v>
      </c>
      <c r="F37" s="188"/>
      <c r="G37" s="189">
        <f t="shared" si="0"/>
        <v>0</v>
      </c>
      <c r="H37" s="188"/>
      <c r="I37" s="189">
        <f t="shared" si="1"/>
        <v>0</v>
      </c>
      <c r="J37" s="188"/>
      <c r="K37" s="189">
        <f t="shared" si="2"/>
        <v>0</v>
      </c>
      <c r="L37" s="189">
        <v>21</v>
      </c>
      <c r="M37" s="189">
        <f t="shared" si="3"/>
        <v>0</v>
      </c>
      <c r="N37" s="189">
        <v>9.0000000000000006E-5</v>
      </c>
      <c r="O37" s="189">
        <f t="shared" si="4"/>
        <v>0</v>
      </c>
      <c r="P37" s="189">
        <v>0</v>
      </c>
      <c r="Q37" s="189">
        <f t="shared" si="5"/>
        <v>0</v>
      </c>
      <c r="R37" s="189" t="s">
        <v>174</v>
      </c>
      <c r="S37" s="189" t="s">
        <v>216</v>
      </c>
      <c r="T37" s="190" t="s">
        <v>245</v>
      </c>
      <c r="U37" s="159">
        <v>0.2475</v>
      </c>
      <c r="V37" s="159">
        <f t="shared" si="6"/>
        <v>0.5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1795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0.399999999999999" outlineLevel="1" x14ac:dyDescent="0.25">
      <c r="A38" s="184">
        <v>30</v>
      </c>
      <c r="B38" s="185" t="s">
        <v>1853</v>
      </c>
      <c r="C38" s="192" t="s">
        <v>1854</v>
      </c>
      <c r="D38" s="186" t="s">
        <v>336</v>
      </c>
      <c r="E38" s="187">
        <v>4</v>
      </c>
      <c r="F38" s="188"/>
      <c r="G38" s="189">
        <f t="shared" si="0"/>
        <v>0</v>
      </c>
      <c r="H38" s="188"/>
      <c r="I38" s="189">
        <f t="shared" si="1"/>
        <v>0</v>
      </c>
      <c r="J38" s="188"/>
      <c r="K38" s="189">
        <f t="shared" si="2"/>
        <v>0</v>
      </c>
      <c r="L38" s="189">
        <v>21</v>
      </c>
      <c r="M38" s="189">
        <f t="shared" si="3"/>
        <v>0</v>
      </c>
      <c r="N38" s="189">
        <v>6.0000000000000002E-5</v>
      </c>
      <c r="O38" s="189">
        <f t="shared" si="4"/>
        <v>0</v>
      </c>
      <c r="P38" s="189">
        <v>0</v>
      </c>
      <c r="Q38" s="189">
        <f t="shared" si="5"/>
        <v>0</v>
      </c>
      <c r="R38" s="189" t="s">
        <v>174</v>
      </c>
      <c r="S38" s="189" t="s">
        <v>216</v>
      </c>
      <c r="T38" s="190" t="s">
        <v>245</v>
      </c>
      <c r="U38" s="159">
        <v>0.249</v>
      </c>
      <c r="V38" s="159">
        <f t="shared" si="6"/>
        <v>1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1795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0.399999999999999" outlineLevel="1" x14ac:dyDescent="0.25">
      <c r="A39" s="184">
        <v>31</v>
      </c>
      <c r="B39" s="185" t="s">
        <v>1855</v>
      </c>
      <c r="C39" s="192" t="s">
        <v>1856</v>
      </c>
      <c r="D39" s="186" t="s">
        <v>336</v>
      </c>
      <c r="E39" s="187">
        <v>3</v>
      </c>
      <c r="F39" s="188"/>
      <c r="G39" s="189">
        <f t="shared" si="0"/>
        <v>0</v>
      </c>
      <c r="H39" s="188"/>
      <c r="I39" s="189">
        <f t="shared" si="1"/>
        <v>0</v>
      </c>
      <c r="J39" s="188"/>
      <c r="K39" s="189">
        <f t="shared" si="2"/>
        <v>0</v>
      </c>
      <c r="L39" s="189">
        <v>21</v>
      </c>
      <c r="M39" s="189">
        <f t="shared" si="3"/>
        <v>0</v>
      </c>
      <c r="N39" s="189">
        <v>1.8000000000000001E-4</v>
      </c>
      <c r="O39" s="189">
        <f t="shared" si="4"/>
        <v>0</v>
      </c>
      <c r="P39" s="189">
        <v>0</v>
      </c>
      <c r="Q39" s="189">
        <f t="shared" si="5"/>
        <v>0</v>
      </c>
      <c r="R39" s="189" t="s">
        <v>174</v>
      </c>
      <c r="S39" s="189" t="s">
        <v>216</v>
      </c>
      <c r="T39" s="190" t="s">
        <v>245</v>
      </c>
      <c r="U39" s="159">
        <v>0.46383000000000002</v>
      </c>
      <c r="V39" s="159">
        <f t="shared" si="6"/>
        <v>1.39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247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4">
        <v>32</v>
      </c>
      <c r="B40" s="185" t="s">
        <v>1857</v>
      </c>
      <c r="C40" s="192" t="s">
        <v>1858</v>
      </c>
      <c r="D40" s="186" t="s">
        <v>336</v>
      </c>
      <c r="E40" s="187">
        <v>2</v>
      </c>
      <c r="F40" s="188"/>
      <c r="G40" s="189">
        <f t="shared" si="0"/>
        <v>0</v>
      </c>
      <c r="H40" s="188"/>
      <c r="I40" s="189">
        <f t="shared" si="1"/>
        <v>0</v>
      </c>
      <c r="J40" s="188"/>
      <c r="K40" s="189">
        <f t="shared" si="2"/>
        <v>0</v>
      </c>
      <c r="L40" s="189">
        <v>21</v>
      </c>
      <c r="M40" s="189">
        <f t="shared" si="3"/>
        <v>0</v>
      </c>
      <c r="N40" s="189">
        <v>0</v>
      </c>
      <c r="O40" s="189">
        <f t="shared" si="4"/>
        <v>0</v>
      </c>
      <c r="P40" s="189">
        <v>0</v>
      </c>
      <c r="Q40" s="189">
        <f t="shared" si="5"/>
        <v>0</v>
      </c>
      <c r="R40" s="189"/>
      <c r="S40" s="189" t="s">
        <v>820</v>
      </c>
      <c r="T40" s="190" t="s">
        <v>217</v>
      </c>
      <c r="U40" s="159">
        <v>0</v>
      </c>
      <c r="V40" s="159">
        <f t="shared" si="6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1795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84">
        <v>33</v>
      </c>
      <c r="B41" s="185" t="s">
        <v>1859</v>
      </c>
      <c r="C41" s="192" t="s">
        <v>1860</v>
      </c>
      <c r="D41" s="186" t="s">
        <v>1134</v>
      </c>
      <c r="E41" s="187">
        <v>1</v>
      </c>
      <c r="F41" s="188"/>
      <c r="G41" s="189">
        <f t="shared" ref="G41:G72" si="7">ROUND(E41*F41,2)</f>
        <v>0</v>
      </c>
      <c r="H41" s="188"/>
      <c r="I41" s="189">
        <f t="shared" ref="I41:I72" si="8">ROUND(E41*H41,2)</f>
        <v>0</v>
      </c>
      <c r="J41" s="188"/>
      <c r="K41" s="189">
        <f t="shared" ref="K41:K72" si="9">ROUND(E41*J41,2)</f>
        <v>0</v>
      </c>
      <c r="L41" s="189">
        <v>21</v>
      </c>
      <c r="M41" s="189">
        <f t="shared" ref="M41:M72" si="10">G41*(1+L41/100)</f>
        <v>0</v>
      </c>
      <c r="N41" s="189">
        <v>0</v>
      </c>
      <c r="O41" s="189">
        <f t="shared" ref="O41:O72" si="11">ROUND(E41*N41,2)</f>
        <v>0</v>
      </c>
      <c r="P41" s="189">
        <v>0</v>
      </c>
      <c r="Q41" s="189">
        <f t="shared" ref="Q41:Q72" si="12">ROUND(E41*P41,2)</f>
        <v>0</v>
      </c>
      <c r="R41" s="189"/>
      <c r="S41" s="189" t="s">
        <v>820</v>
      </c>
      <c r="T41" s="190" t="s">
        <v>217</v>
      </c>
      <c r="U41" s="159">
        <v>0</v>
      </c>
      <c r="V41" s="159">
        <f t="shared" ref="V41:V72" si="13"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1795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4">
        <v>34</v>
      </c>
      <c r="B42" s="185" t="s">
        <v>1861</v>
      </c>
      <c r="C42" s="192" t="s">
        <v>1862</v>
      </c>
      <c r="D42" s="186" t="s">
        <v>1134</v>
      </c>
      <c r="E42" s="187">
        <v>1</v>
      </c>
      <c r="F42" s="188"/>
      <c r="G42" s="189">
        <f t="shared" si="7"/>
        <v>0</v>
      </c>
      <c r="H42" s="188"/>
      <c r="I42" s="189">
        <f t="shared" si="8"/>
        <v>0</v>
      </c>
      <c r="J42" s="188"/>
      <c r="K42" s="189">
        <f t="shared" si="9"/>
        <v>0</v>
      </c>
      <c r="L42" s="189">
        <v>21</v>
      </c>
      <c r="M42" s="189">
        <f t="shared" si="10"/>
        <v>0</v>
      </c>
      <c r="N42" s="189">
        <v>0</v>
      </c>
      <c r="O42" s="189">
        <f t="shared" si="11"/>
        <v>0</v>
      </c>
      <c r="P42" s="189">
        <v>0</v>
      </c>
      <c r="Q42" s="189">
        <f t="shared" si="12"/>
        <v>0</v>
      </c>
      <c r="R42" s="189"/>
      <c r="S42" s="189" t="s">
        <v>820</v>
      </c>
      <c r="T42" s="190" t="s">
        <v>217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1795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4">
        <v>35</v>
      </c>
      <c r="B43" s="185" t="s">
        <v>1863</v>
      </c>
      <c r="C43" s="192" t="s">
        <v>1864</v>
      </c>
      <c r="D43" s="186" t="s">
        <v>601</v>
      </c>
      <c r="E43" s="187">
        <v>1</v>
      </c>
      <c r="F43" s="188"/>
      <c r="G43" s="189">
        <f t="shared" si="7"/>
        <v>0</v>
      </c>
      <c r="H43" s="188"/>
      <c r="I43" s="189">
        <f t="shared" si="8"/>
        <v>0</v>
      </c>
      <c r="J43" s="188"/>
      <c r="K43" s="189">
        <f t="shared" si="9"/>
        <v>0</v>
      </c>
      <c r="L43" s="189">
        <v>21</v>
      </c>
      <c r="M43" s="189">
        <f t="shared" si="10"/>
        <v>0</v>
      </c>
      <c r="N43" s="189">
        <v>0</v>
      </c>
      <c r="O43" s="189">
        <f t="shared" si="11"/>
        <v>0</v>
      </c>
      <c r="P43" s="189">
        <v>0</v>
      </c>
      <c r="Q43" s="189">
        <f t="shared" si="12"/>
        <v>0</v>
      </c>
      <c r="R43" s="189"/>
      <c r="S43" s="189" t="s">
        <v>820</v>
      </c>
      <c r="T43" s="190" t="s">
        <v>217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1795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4">
        <v>36</v>
      </c>
      <c r="B44" s="185" t="s">
        <v>1865</v>
      </c>
      <c r="C44" s="192" t="s">
        <v>1866</v>
      </c>
      <c r="D44" s="186" t="s">
        <v>1134</v>
      </c>
      <c r="E44" s="187">
        <v>1</v>
      </c>
      <c r="F44" s="188"/>
      <c r="G44" s="189">
        <f t="shared" si="7"/>
        <v>0</v>
      </c>
      <c r="H44" s="188"/>
      <c r="I44" s="189">
        <f t="shared" si="8"/>
        <v>0</v>
      </c>
      <c r="J44" s="188"/>
      <c r="K44" s="189">
        <f t="shared" si="9"/>
        <v>0</v>
      </c>
      <c r="L44" s="189">
        <v>21</v>
      </c>
      <c r="M44" s="189">
        <f t="shared" si="10"/>
        <v>0</v>
      </c>
      <c r="N44" s="189">
        <v>0</v>
      </c>
      <c r="O44" s="189">
        <f t="shared" si="11"/>
        <v>0</v>
      </c>
      <c r="P44" s="189">
        <v>0</v>
      </c>
      <c r="Q44" s="189">
        <f t="shared" si="12"/>
        <v>0</v>
      </c>
      <c r="R44" s="189"/>
      <c r="S44" s="189" t="s">
        <v>820</v>
      </c>
      <c r="T44" s="190" t="s">
        <v>217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1795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4">
        <v>37</v>
      </c>
      <c r="B45" s="185" t="s">
        <v>1867</v>
      </c>
      <c r="C45" s="192" t="s">
        <v>1077</v>
      </c>
      <c r="D45" s="186" t="s">
        <v>1134</v>
      </c>
      <c r="E45" s="187">
        <v>1</v>
      </c>
      <c r="F45" s="188"/>
      <c r="G45" s="189">
        <f t="shared" si="7"/>
        <v>0</v>
      </c>
      <c r="H45" s="188"/>
      <c r="I45" s="189">
        <f t="shared" si="8"/>
        <v>0</v>
      </c>
      <c r="J45" s="188"/>
      <c r="K45" s="189">
        <f t="shared" si="9"/>
        <v>0</v>
      </c>
      <c r="L45" s="189">
        <v>21</v>
      </c>
      <c r="M45" s="189">
        <f t="shared" si="10"/>
        <v>0</v>
      </c>
      <c r="N45" s="189">
        <v>0</v>
      </c>
      <c r="O45" s="189">
        <f t="shared" si="11"/>
        <v>0</v>
      </c>
      <c r="P45" s="189">
        <v>0</v>
      </c>
      <c r="Q45" s="189">
        <f t="shared" si="12"/>
        <v>0</v>
      </c>
      <c r="R45" s="189"/>
      <c r="S45" s="189" t="s">
        <v>820</v>
      </c>
      <c r="T45" s="190" t="s">
        <v>217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1795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4">
        <v>38</v>
      </c>
      <c r="B46" s="185" t="s">
        <v>1868</v>
      </c>
      <c r="C46" s="192" t="s">
        <v>1869</v>
      </c>
      <c r="D46" s="186" t="s">
        <v>1134</v>
      </c>
      <c r="E46" s="187">
        <v>1</v>
      </c>
      <c r="F46" s="188"/>
      <c r="G46" s="189">
        <f t="shared" si="7"/>
        <v>0</v>
      </c>
      <c r="H46" s="188"/>
      <c r="I46" s="189">
        <f t="shared" si="8"/>
        <v>0</v>
      </c>
      <c r="J46" s="188"/>
      <c r="K46" s="189">
        <f t="shared" si="9"/>
        <v>0</v>
      </c>
      <c r="L46" s="189">
        <v>21</v>
      </c>
      <c r="M46" s="189">
        <f t="shared" si="10"/>
        <v>0</v>
      </c>
      <c r="N46" s="189">
        <v>0</v>
      </c>
      <c r="O46" s="189">
        <f t="shared" si="11"/>
        <v>0</v>
      </c>
      <c r="P46" s="189">
        <v>0</v>
      </c>
      <c r="Q46" s="189">
        <f t="shared" si="12"/>
        <v>0</v>
      </c>
      <c r="R46" s="189"/>
      <c r="S46" s="189" t="s">
        <v>820</v>
      </c>
      <c r="T46" s="190" t="s">
        <v>217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1795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84">
        <v>39</v>
      </c>
      <c r="B47" s="185" t="s">
        <v>1870</v>
      </c>
      <c r="C47" s="192" t="s">
        <v>1871</v>
      </c>
      <c r="D47" s="186" t="s">
        <v>312</v>
      </c>
      <c r="E47" s="187">
        <v>10</v>
      </c>
      <c r="F47" s="188"/>
      <c r="G47" s="189">
        <f t="shared" si="7"/>
        <v>0</v>
      </c>
      <c r="H47" s="188"/>
      <c r="I47" s="189">
        <f t="shared" si="8"/>
        <v>0</v>
      </c>
      <c r="J47" s="188"/>
      <c r="K47" s="189">
        <f t="shared" si="9"/>
        <v>0</v>
      </c>
      <c r="L47" s="189">
        <v>21</v>
      </c>
      <c r="M47" s="189">
        <f t="shared" si="10"/>
        <v>0</v>
      </c>
      <c r="N47" s="189">
        <v>0</v>
      </c>
      <c r="O47" s="189">
        <f t="shared" si="11"/>
        <v>0</v>
      </c>
      <c r="P47" s="189">
        <v>0</v>
      </c>
      <c r="Q47" s="189">
        <f t="shared" si="12"/>
        <v>0</v>
      </c>
      <c r="R47" s="189" t="s">
        <v>174</v>
      </c>
      <c r="S47" s="189" t="s">
        <v>216</v>
      </c>
      <c r="T47" s="190" t="s">
        <v>245</v>
      </c>
      <c r="U47" s="159">
        <v>0.64832999999999996</v>
      </c>
      <c r="V47" s="159">
        <f t="shared" si="13"/>
        <v>6.48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84">
        <v>40</v>
      </c>
      <c r="B48" s="185" t="s">
        <v>1872</v>
      </c>
      <c r="C48" s="192" t="s">
        <v>1873</v>
      </c>
      <c r="D48" s="186" t="s">
        <v>312</v>
      </c>
      <c r="E48" s="187">
        <v>10</v>
      </c>
      <c r="F48" s="188"/>
      <c r="G48" s="189">
        <f t="shared" si="7"/>
        <v>0</v>
      </c>
      <c r="H48" s="188"/>
      <c r="I48" s="189">
        <f t="shared" si="8"/>
        <v>0</v>
      </c>
      <c r="J48" s="188"/>
      <c r="K48" s="189">
        <f t="shared" si="9"/>
        <v>0</v>
      </c>
      <c r="L48" s="189">
        <v>21</v>
      </c>
      <c r="M48" s="189">
        <f t="shared" si="10"/>
        <v>0</v>
      </c>
      <c r="N48" s="189">
        <v>1.2999999999999999E-3</v>
      </c>
      <c r="O48" s="189">
        <f t="shared" si="11"/>
        <v>0.01</v>
      </c>
      <c r="P48" s="189">
        <v>0</v>
      </c>
      <c r="Q48" s="189">
        <f t="shared" si="12"/>
        <v>0</v>
      </c>
      <c r="R48" s="189" t="s">
        <v>273</v>
      </c>
      <c r="S48" s="189" t="s">
        <v>216</v>
      </c>
      <c r="T48" s="190" t="s">
        <v>245</v>
      </c>
      <c r="U48" s="159">
        <v>0</v>
      </c>
      <c r="V48" s="159">
        <f t="shared" si="13"/>
        <v>0</v>
      </c>
      <c r="W48" s="159"/>
      <c r="X48" s="159" t="s">
        <v>274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275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4">
        <v>41</v>
      </c>
      <c r="B49" s="185" t="s">
        <v>1874</v>
      </c>
      <c r="C49" s="192" t="s">
        <v>1875</v>
      </c>
      <c r="D49" s="186" t="s">
        <v>1876</v>
      </c>
      <c r="E49" s="187">
        <v>1.7999999999999999E-2</v>
      </c>
      <c r="F49" s="188"/>
      <c r="G49" s="189">
        <f t="shared" si="7"/>
        <v>0</v>
      </c>
      <c r="H49" s="188"/>
      <c r="I49" s="189">
        <f t="shared" si="8"/>
        <v>0</v>
      </c>
      <c r="J49" s="188"/>
      <c r="K49" s="189">
        <f t="shared" si="9"/>
        <v>0</v>
      </c>
      <c r="L49" s="189">
        <v>21</v>
      </c>
      <c r="M49" s="189">
        <f t="shared" si="10"/>
        <v>0</v>
      </c>
      <c r="N49" s="189">
        <v>7.0000000000000001E-3</v>
      </c>
      <c r="O49" s="189">
        <f t="shared" si="11"/>
        <v>0</v>
      </c>
      <c r="P49" s="189">
        <v>0</v>
      </c>
      <c r="Q49" s="189">
        <f t="shared" si="12"/>
        <v>0</v>
      </c>
      <c r="R49" s="189" t="s">
        <v>273</v>
      </c>
      <c r="S49" s="189" t="s">
        <v>216</v>
      </c>
      <c r="T49" s="190" t="s">
        <v>245</v>
      </c>
      <c r="U49" s="159">
        <v>0</v>
      </c>
      <c r="V49" s="159">
        <f t="shared" si="13"/>
        <v>0</v>
      </c>
      <c r="W49" s="159"/>
      <c r="X49" s="159" t="s">
        <v>274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275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4">
        <v>42</v>
      </c>
      <c r="B50" s="185" t="s">
        <v>1877</v>
      </c>
      <c r="C50" s="192" t="s">
        <v>1878</v>
      </c>
      <c r="D50" s="186" t="s">
        <v>336</v>
      </c>
      <c r="E50" s="187">
        <v>10</v>
      </c>
      <c r="F50" s="188"/>
      <c r="G50" s="189">
        <f t="shared" si="7"/>
        <v>0</v>
      </c>
      <c r="H50" s="188"/>
      <c r="I50" s="189">
        <f t="shared" si="8"/>
        <v>0</v>
      </c>
      <c r="J50" s="188"/>
      <c r="K50" s="189">
        <f t="shared" si="9"/>
        <v>0</v>
      </c>
      <c r="L50" s="189">
        <v>21</v>
      </c>
      <c r="M50" s="189">
        <f t="shared" si="10"/>
        <v>0</v>
      </c>
      <c r="N50" s="189">
        <v>1.5200000000000001E-3</v>
      </c>
      <c r="O50" s="189">
        <f t="shared" si="11"/>
        <v>0.02</v>
      </c>
      <c r="P50" s="189">
        <v>0</v>
      </c>
      <c r="Q50" s="189">
        <f t="shared" si="12"/>
        <v>0</v>
      </c>
      <c r="R50" s="189"/>
      <c r="S50" s="189" t="s">
        <v>820</v>
      </c>
      <c r="T50" s="190" t="s">
        <v>217</v>
      </c>
      <c r="U50" s="159">
        <v>0</v>
      </c>
      <c r="V50" s="159">
        <f t="shared" si="13"/>
        <v>0</v>
      </c>
      <c r="W50" s="159"/>
      <c r="X50" s="159" t="s">
        <v>274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275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84">
        <v>43</v>
      </c>
      <c r="B51" s="185" t="s">
        <v>1879</v>
      </c>
      <c r="C51" s="192" t="s">
        <v>1880</v>
      </c>
      <c r="D51" s="186" t="s">
        <v>1876</v>
      </c>
      <c r="E51" s="187">
        <v>2.7E-2</v>
      </c>
      <c r="F51" s="188"/>
      <c r="G51" s="189">
        <f t="shared" si="7"/>
        <v>0</v>
      </c>
      <c r="H51" s="188"/>
      <c r="I51" s="189">
        <f t="shared" si="8"/>
        <v>0</v>
      </c>
      <c r="J51" s="188"/>
      <c r="K51" s="189">
        <f t="shared" si="9"/>
        <v>0</v>
      </c>
      <c r="L51" s="189">
        <v>21</v>
      </c>
      <c r="M51" s="189">
        <f t="shared" si="10"/>
        <v>0</v>
      </c>
      <c r="N51" s="189">
        <v>7.0000000000000001E-3</v>
      </c>
      <c r="O51" s="189">
        <f t="shared" si="11"/>
        <v>0</v>
      </c>
      <c r="P51" s="189">
        <v>0</v>
      </c>
      <c r="Q51" s="189">
        <f t="shared" si="12"/>
        <v>0</v>
      </c>
      <c r="R51" s="189" t="s">
        <v>273</v>
      </c>
      <c r="S51" s="189" t="s">
        <v>216</v>
      </c>
      <c r="T51" s="190" t="s">
        <v>245</v>
      </c>
      <c r="U51" s="159">
        <v>0</v>
      </c>
      <c r="V51" s="159">
        <f t="shared" si="13"/>
        <v>0</v>
      </c>
      <c r="W51" s="159"/>
      <c r="X51" s="159" t="s">
        <v>274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275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4">
        <v>44</v>
      </c>
      <c r="B52" s="185" t="s">
        <v>1881</v>
      </c>
      <c r="C52" s="192" t="s">
        <v>1882</v>
      </c>
      <c r="D52" s="186" t="s">
        <v>336</v>
      </c>
      <c r="E52" s="187">
        <v>2</v>
      </c>
      <c r="F52" s="188"/>
      <c r="G52" s="189">
        <f t="shared" si="7"/>
        <v>0</v>
      </c>
      <c r="H52" s="188"/>
      <c r="I52" s="189">
        <f t="shared" si="8"/>
        <v>0</v>
      </c>
      <c r="J52" s="188"/>
      <c r="K52" s="189">
        <f t="shared" si="9"/>
        <v>0</v>
      </c>
      <c r="L52" s="189">
        <v>21</v>
      </c>
      <c r="M52" s="189">
        <f t="shared" si="10"/>
        <v>0</v>
      </c>
      <c r="N52" s="189">
        <v>1.09E-3</v>
      </c>
      <c r="O52" s="189">
        <f t="shared" si="11"/>
        <v>0</v>
      </c>
      <c r="P52" s="189">
        <v>0</v>
      </c>
      <c r="Q52" s="189">
        <f t="shared" si="12"/>
        <v>0</v>
      </c>
      <c r="R52" s="189"/>
      <c r="S52" s="189" t="s">
        <v>820</v>
      </c>
      <c r="T52" s="190" t="s">
        <v>1058</v>
      </c>
      <c r="U52" s="159">
        <v>0.35499999999999998</v>
      </c>
      <c r="V52" s="159">
        <f t="shared" si="13"/>
        <v>0.71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247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0.399999999999999" outlineLevel="1" x14ac:dyDescent="0.25">
      <c r="A53" s="184">
        <v>45</v>
      </c>
      <c r="B53" s="185" t="s">
        <v>1883</v>
      </c>
      <c r="C53" s="192" t="s">
        <v>1884</v>
      </c>
      <c r="D53" s="186" t="s">
        <v>336</v>
      </c>
      <c r="E53" s="187">
        <v>1</v>
      </c>
      <c r="F53" s="188"/>
      <c r="G53" s="189">
        <f t="shared" si="7"/>
        <v>0</v>
      </c>
      <c r="H53" s="188"/>
      <c r="I53" s="189">
        <f t="shared" si="8"/>
        <v>0</v>
      </c>
      <c r="J53" s="188"/>
      <c r="K53" s="189">
        <f t="shared" si="9"/>
        <v>0</v>
      </c>
      <c r="L53" s="189">
        <v>21</v>
      </c>
      <c r="M53" s="189">
        <f t="shared" si="10"/>
        <v>0</v>
      </c>
      <c r="N53" s="189">
        <v>7.9000000000000001E-4</v>
      </c>
      <c r="O53" s="189">
        <f t="shared" si="11"/>
        <v>0</v>
      </c>
      <c r="P53" s="189">
        <v>0</v>
      </c>
      <c r="Q53" s="189">
        <f t="shared" si="12"/>
        <v>0</v>
      </c>
      <c r="R53" s="189" t="s">
        <v>273</v>
      </c>
      <c r="S53" s="189" t="s">
        <v>216</v>
      </c>
      <c r="T53" s="190" t="s">
        <v>245</v>
      </c>
      <c r="U53" s="159">
        <v>0</v>
      </c>
      <c r="V53" s="159">
        <f t="shared" si="13"/>
        <v>0</v>
      </c>
      <c r="W53" s="159"/>
      <c r="X53" s="159" t="s">
        <v>274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275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4">
        <v>46</v>
      </c>
      <c r="B54" s="185" t="s">
        <v>1885</v>
      </c>
      <c r="C54" s="192" t="s">
        <v>1886</v>
      </c>
      <c r="D54" s="186" t="s">
        <v>336</v>
      </c>
      <c r="E54" s="187">
        <v>1</v>
      </c>
      <c r="F54" s="188"/>
      <c r="G54" s="189">
        <f t="shared" si="7"/>
        <v>0</v>
      </c>
      <c r="H54" s="188"/>
      <c r="I54" s="189">
        <f t="shared" si="8"/>
        <v>0</v>
      </c>
      <c r="J54" s="188"/>
      <c r="K54" s="189">
        <f t="shared" si="9"/>
        <v>0</v>
      </c>
      <c r="L54" s="189">
        <v>21</v>
      </c>
      <c r="M54" s="189">
        <f t="shared" si="10"/>
        <v>0</v>
      </c>
      <c r="N54" s="189">
        <v>1.4999999999999999E-4</v>
      </c>
      <c r="O54" s="189">
        <f t="shared" si="11"/>
        <v>0</v>
      </c>
      <c r="P54" s="189">
        <v>0</v>
      </c>
      <c r="Q54" s="189">
        <f t="shared" si="12"/>
        <v>0</v>
      </c>
      <c r="R54" s="189"/>
      <c r="S54" s="189" t="s">
        <v>820</v>
      </c>
      <c r="T54" s="190" t="s">
        <v>245</v>
      </c>
      <c r="U54" s="159">
        <v>0</v>
      </c>
      <c r="V54" s="159">
        <f t="shared" si="13"/>
        <v>0</v>
      </c>
      <c r="W54" s="159"/>
      <c r="X54" s="159" t="s">
        <v>274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275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0.399999999999999" outlineLevel="1" x14ac:dyDescent="0.25">
      <c r="A55" s="184">
        <v>47</v>
      </c>
      <c r="B55" s="185" t="s">
        <v>1887</v>
      </c>
      <c r="C55" s="192" t="s">
        <v>1888</v>
      </c>
      <c r="D55" s="186" t="s">
        <v>336</v>
      </c>
      <c r="E55" s="187">
        <v>1</v>
      </c>
      <c r="F55" s="188"/>
      <c r="G55" s="189">
        <f t="shared" si="7"/>
        <v>0</v>
      </c>
      <c r="H55" s="188"/>
      <c r="I55" s="189">
        <f t="shared" si="8"/>
        <v>0</v>
      </c>
      <c r="J55" s="188"/>
      <c r="K55" s="189">
        <f t="shared" si="9"/>
        <v>0</v>
      </c>
      <c r="L55" s="189">
        <v>21</v>
      </c>
      <c r="M55" s="189">
        <f t="shared" si="10"/>
        <v>0</v>
      </c>
      <c r="N55" s="189">
        <v>5.0000000000000001E-4</v>
      </c>
      <c r="O55" s="189">
        <f t="shared" si="11"/>
        <v>0</v>
      </c>
      <c r="P55" s="189">
        <v>0</v>
      </c>
      <c r="Q55" s="189">
        <f t="shared" si="12"/>
        <v>0</v>
      </c>
      <c r="R55" s="189" t="s">
        <v>273</v>
      </c>
      <c r="S55" s="189" t="s">
        <v>216</v>
      </c>
      <c r="T55" s="190" t="s">
        <v>245</v>
      </c>
      <c r="U55" s="159">
        <v>0</v>
      </c>
      <c r="V55" s="159">
        <f t="shared" si="13"/>
        <v>0</v>
      </c>
      <c r="W55" s="159"/>
      <c r="X55" s="159" t="s">
        <v>274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275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0.399999999999999" outlineLevel="1" x14ac:dyDescent="0.25">
      <c r="A56" s="184">
        <v>48</v>
      </c>
      <c r="B56" s="185" t="s">
        <v>1889</v>
      </c>
      <c r="C56" s="192" t="s">
        <v>1890</v>
      </c>
      <c r="D56" s="186" t="s">
        <v>336</v>
      </c>
      <c r="E56" s="187">
        <v>1</v>
      </c>
      <c r="F56" s="188"/>
      <c r="G56" s="189">
        <f t="shared" si="7"/>
        <v>0</v>
      </c>
      <c r="H56" s="188"/>
      <c r="I56" s="189">
        <f t="shared" si="8"/>
        <v>0</v>
      </c>
      <c r="J56" s="188"/>
      <c r="K56" s="189">
        <f t="shared" si="9"/>
        <v>0</v>
      </c>
      <c r="L56" s="189">
        <v>21</v>
      </c>
      <c r="M56" s="189">
        <f t="shared" si="10"/>
        <v>0</v>
      </c>
      <c r="N56" s="189">
        <v>5.0000000000000001E-4</v>
      </c>
      <c r="O56" s="189">
        <f t="shared" si="11"/>
        <v>0</v>
      </c>
      <c r="P56" s="189">
        <v>0</v>
      </c>
      <c r="Q56" s="189">
        <f t="shared" si="12"/>
        <v>0</v>
      </c>
      <c r="R56" s="189" t="s">
        <v>273</v>
      </c>
      <c r="S56" s="189" t="s">
        <v>216</v>
      </c>
      <c r="T56" s="190" t="s">
        <v>245</v>
      </c>
      <c r="U56" s="159">
        <v>0</v>
      </c>
      <c r="V56" s="159">
        <f t="shared" si="13"/>
        <v>0</v>
      </c>
      <c r="W56" s="159"/>
      <c r="X56" s="159" t="s">
        <v>274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275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84">
        <v>49</v>
      </c>
      <c r="B57" s="185" t="s">
        <v>1874</v>
      </c>
      <c r="C57" s="192" t="s">
        <v>1875</v>
      </c>
      <c r="D57" s="186" t="s">
        <v>1876</v>
      </c>
      <c r="E57" s="187">
        <v>0.02</v>
      </c>
      <c r="F57" s="188"/>
      <c r="G57" s="189">
        <f t="shared" si="7"/>
        <v>0</v>
      </c>
      <c r="H57" s="188"/>
      <c r="I57" s="189">
        <f t="shared" si="8"/>
        <v>0</v>
      </c>
      <c r="J57" s="188"/>
      <c r="K57" s="189">
        <f t="shared" si="9"/>
        <v>0</v>
      </c>
      <c r="L57" s="189">
        <v>21</v>
      </c>
      <c r="M57" s="189">
        <f t="shared" si="10"/>
        <v>0</v>
      </c>
      <c r="N57" s="189">
        <v>7.0000000000000001E-3</v>
      </c>
      <c r="O57" s="189">
        <f t="shared" si="11"/>
        <v>0</v>
      </c>
      <c r="P57" s="189">
        <v>0</v>
      </c>
      <c r="Q57" s="189">
        <f t="shared" si="12"/>
        <v>0</v>
      </c>
      <c r="R57" s="189" t="s">
        <v>273</v>
      </c>
      <c r="S57" s="189" t="s">
        <v>216</v>
      </c>
      <c r="T57" s="190" t="s">
        <v>245</v>
      </c>
      <c r="U57" s="159">
        <v>0</v>
      </c>
      <c r="V57" s="159">
        <f t="shared" si="13"/>
        <v>0</v>
      </c>
      <c r="W57" s="159"/>
      <c r="X57" s="159" t="s">
        <v>274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275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30.6" outlineLevel="1" x14ac:dyDescent="0.25">
      <c r="A58" s="184">
        <v>50</v>
      </c>
      <c r="B58" s="185" t="s">
        <v>1891</v>
      </c>
      <c r="C58" s="192" t="s">
        <v>1892</v>
      </c>
      <c r="D58" s="186" t="s">
        <v>336</v>
      </c>
      <c r="E58" s="187">
        <v>20</v>
      </c>
      <c r="F58" s="188"/>
      <c r="G58" s="189">
        <f t="shared" si="7"/>
        <v>0</v>
      </c>
      <c r="H58" s="188"/>
      <c r="I58" s="189">
        <f t="shared" si="8"/>
        <v>0</v>
      </c>
      <c r="J58" s="188"/>
      <c r="K58" s="189">
        <f t="shared" si="9"/>
        <v>0</v>
      </c>
      <c r="L58" s="189">
        <v>21</v>
      </c>
      <c r="M58" s="189">
        <f t="shared" si="10"/>
        <v>0</v>
      </c>
      <c r="N58" s="189">
        <v>0</v>
      </c>
      <c r="O58" s="189">
        <f t="shared" si="11"/>
        <v>0</v>
      </c>
      <c r="P58" s="189">
        <v>0</v>
      </c>
      <c r="Q58" s="189">
        <f t="shared" si="12"/>
        <v>0</v>
      </c>
      <c r="R58" s="189" t="s">
        <v>273</v>
      </c>
      <c r="S58" s="189" t="s">
        <v>216</v>
      </c>
      <c r="T58" s="190" t="s">
        <v>245</v>
      </c>
      <c r="U58" s="159">
        <v>0</v>
      </c>
      <c r="V58" s="159">
        <f t="shared" si="13"/>
        <v>0</v>
      </c>
      <c r="W58" s="159"/>
      <c r="X58" s="159" t="s">
        <v>274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275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0.399999999999999" outlineLevel="1" x14ac:dyDescent="0.25">
      <c r="A59" s="184">
        <v>51</v>
      </c>
      <c r="B59" s="185" t="s">
        <v>1893</v>
      </c>
      <c r="C59" s="192" t="s">
        <v>1894</v>
      </c>
      <c r="D59" s="186" t="s">
        <v>336</v>
      </c>
      <c r="E59" s="187">
        <v>10</v>
      </c>
      <c r="F59" s="188"/>
      <c r="G59" s="189">
        <f t="shared" si="7"/>
        <v>0</v>
      </c>
      <c r="H59" s="188"/>
      <c r="I59" s="189">
        <f t="shared" si="8"/>
        <v>0</v>
      </c>
      <c r="J59" s="188"/>
      <c r="K59" s="189">
        <f t="shared" si="9"/>
        <v>0</v>
      </c>
      <c r="L59" s="189">
        <v>21</v>
      </c>
      <c r="M59" s="189">
        <f t="shared" si="10"/>
        <v>0</v>
      </c>
      <c r="N59" s="189">
        <v>2.2000000000000001E-4</v>
      </c>
      <c r="O59" s="189">
        <f t="shared" si="11"/>
        <v>0</v>
      </c>
      <c r="P59" s="189">
        <v>0</v>
      </c>
      <c r="Q59" s="189">
        <f t="shared" si="12"/>
        <v>0</v>
      </c>
      <c r="R59" s="189" t="s">
        <v>273</v>
      </c>
      <c r="S59" s="189" t="s">
        <v>216</v>
      </c>
      <c r="T59" s="190" t="s">
        <v>245</v>
      </c>
      <c r="U59" s="159">
        <v>0</v>
      </c>
      <c r="V59" s="159">
        <f t="shared" si="13"/>
        <v>0</v>
      </c>
      <c r="W59" s="159"/>
      <c r="X59" s="159" t="s">
        <v>274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275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5">
      <c r="A60" s="162" t="s">
        <v>211</v>
      </c>
      <c r="B60" s="163" t="s">
        <v>106</v>
      </c>
      <c r="C60" s="177" t="s">
        <v>107</v>
      </c>
      <c r="D60" s="164"/>
      <c r="E60" s="165"/>
      <c r="F60" s="166"/>
      <c r="G60" s="166">
        <f>SUMIF(AG61:AG68,"&lt;&gt;NOR",G61:G68)</f>
        <v>0</v>
      </c>
      <c r="H60" s="166"/>
      <c r="I60" s="166">
        <f>SUM(I61:I68)</f>
        <v>0</v>
      </c>
      <c r="J60" s="166"/>
      <c r="K60" s="166">
        <f>SUM(K61:K68)</f>
        <v>0</v>
      </c>
      <c r="L60" s="166"/>
      <c r="M60" s="166">
        <f>SUM(M61:M68)</f>
        <v>0</v>
      </c>
      <c r="N60" s="166"/>
      <c r="O60" s="166">
        <f>SUM(O61:O68)</f>
        <v>0.05</v>
      </c>
      <c r="P60" s="166"/>
      <c r="Q60" s="166">
        <f>SUM(Q61:Q68)</f>
        <v>0.47</v>
      </c>
      <c r="R60" s="166"/>
      <c r="S60" s="166"/>
      <c r="T60" s="167"/>
      <c r="U60" s="161"/>
      <c r="V60" s="161">
        <f>SUM(V61:V68)</f>
        <v>9.4700000000000006</v>
      </c>
      <c r="W60" s="161"/>
      <c r="X60" s="161"/>
      <c r="AG60" t="s">
        <v>212</v>
      </c>
    </row>
    <row r="61" spans="1:60" ht="30.6" outlineLevel="1" x14ac:dyDescent="0.25">
      <c r="A61" s="168">
        <v>52</v>
      </c>
      <c r="B61" s="169" t="s">
        <v>1895</v>
      </c>
      <c r="C61" s="178" t="s">
        <v>1896</v>
      </c>
      <c r="D61" s="170" t="s">
        <v>336</v>
      </c>
      <c r="E61" s="171">
        <v>3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0</v>
      </c>
      <c r="O61" s="173">
        <f>ROUND(E61*N61,2)</f>
        <v>0</v>
      </c>
      <c r="P61" s="173">
        <v>1E-3</v>
      </c>
      <c r="Q61" s="173">
        <f>ROUND(E61*P61,2)</f>
        <v>0</v>
      </c>
      <c r="R61" s="173" t="s">
        <v>626</v>
      </c>
      <c r="S61" s="173" t="s">
        <v>216</v>
      </c>
      <c r="T61" s="174" t="s">
        <v>245</v>
      </c>
      <c r="U61" s="159">
        <v>0.183</v>
      </c>
      <c r="V61" s="159">
        <f>ROUND(E61*U61,2)</f>
        <v>0.55000000000000004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1135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264" t="s">
        <v>654</v>
      </c>
      <c r="D62" s="265"/>
      <c r="E62" s="265"/>
      <c r="F62" s="265"/>
      <c r="G62" s="265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249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4">
        <v>53</v>
      </c>
      <c r="B63" s="185" t="s">
        <v>1897</v>
      </c>
      <c r="C63" s="192" t="s">
        <v>1898</v>
      </c>
      <c r="D63" s="186" t="s">
        <v>336</v>
      </c>
      <c r="E63" s="187">
        <v>1</v>
      </c>
      <c r="F63" s="188"/>
      <c r="G63" s="189">
        <f>ROUND(E63*F63,2)</f>
        <v>0</v>
      </c>
      <c r="H63" s="188"/>
      <c r="I63" s="189">
        <f>ROUND(E63*H63,2)</f>
        <v>0</v>
      </c>
      <c r="J63" s="188"/>
      <c r="K63" s="189">
        <f>ROUND(E63*J63,2)</f>
        <v>0</v>
      </c>
      <c r="L63" s="189">
        <v>21</v>
      </c>
      <c r="M63" s="189">
        <f>G63*(1+L63/100)</f>
        <v>0</v>
      </c>
      <c r="N63" s="189">
        <v>1.33E-3</v>
      </c>
      <c r="O63" s="189">
        <f>ROUND(E63*N63,2)</f>
        <v>0</v>
      </c>
      <c r="P63" s="189">
        <v>0.41299999999999998</v>
      </c>
      <c r="Q63" s="189">
        <f>ROUND(E63*P63,2)</f>
        <v>0.41</v>
      </c>
      <c r="R63" s="189"/>
      <c r="S63" s="189" t="s">
        <v>820</v>
      </c>
      <c r="T63" s="190" t="s">
        <v>217</v>
      </c>
      <c r="U63" s="159">
        <v>0</v>
      </c>
      <c r="V63" s="159">
        <f>ROUND(E63*U63,2)</f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1135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0.399999999999999" outlineLevel="1" x14ac:dyDescent="0.25">
      <c r="A64" s="184">
        <v>54</v>
      </c>
      <c r="B64" s="185" t="s">
        <v>1899</v>
      </c>
      <c r="C64" s="192" t="s">
        <v>1900</v>
      </c>
      <c r="D64" s="186" t="s">
        <v>336</v>
      </c>
      <c r="E64" s="187">
        <v>10</v>
      </c>
      <c r="F64" s="188"/>
      <c r="G64" s="189">
        <f>ROUND(E64*F64,2)</f>
        <v>0</v>
      </c>
      <c r="H64" s="188"/>
      <c r="I64" s="189">
        <f>ROUND(E64*H64,2)</f>
        <v>0</v>
      </c>
      <c r="J64" s="188"/>
      <c r="K64" s="189">
        <f>ROUND(E64*J64,2)</f>
        <v>0</v>
      </c>
      <c r="L64" s="189">
        <v>21</v>
      </c>
      <c r="M64" s="189">
        <f>G64*(1+L64/100)</f>
        <v>0</v>
      </c>
      <c r="N64" s="189">
        <v>8.0000000000000007E-5</v>
      </c>
      <c r="O64" s="189">
        <f>ROUND(E64*N64,2)</f>
        <v>0</v>
      </c>
      <c r="P64" s="189">
        <v>1E-3</v>
      </c>
      <c r="Q64" s="189">
        <f>ROUND(E64*P64,2)</f>
        <v>0.01</v>
      </c>
      <c r="R64" s="189" t="s">
        <v>626</v>
      </c>
      <c r="S64" s="189" t="s">
        <v>216</v>
      </c>
      <c r="T64" s="190" t="s">
        <v>245</v>
      </c>
      <c r="U64" s="159">
        <v>0.152</v>
      </c>
      <c r="V64" s="159">
        <f>ROUND(E64*U64,2)</f>
        <v>1.52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1135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0.399999999999999" outlineLevel="1" x14ac:dyDescent="0.25">
      <c r="A65" s="184">
        <v>55</v>
      </c>
      <c r="B65" s="185" t="s">
        <v>1901</v>
      </c>
      <c r="C65" s="192" t="s">
        <v>1902</v>
      </c>
      <c r="D65" s="186" t="s">
        <v>312</v>
      </c>
      <c r="E65" s="187">
        <v>25</v>
      </c>
      <c r="F65" s="188"/>
      <c r="G65" s="189">
        <f>ROUND(E65*F65,2)</f>
        <v>0</v>
      </c>
      <c r="H65" s="188"/>
      <c r="I65" s="189">
        <f>ROUND(E65*H65,2)</f>
        <v>0</v>
      </c>
      <c r="J65" s="188"/>
      <c r="K65" s="189">
        <f>ROUND(E65*J65,2)</f>
        <v>0</v>
      </c>
      <c r="L65" s="189">
        <v>21</v>
      </c>
      <c r="M65" s="189">
        <f>G65*(1+L65/100)</f>
        <v>0</v>
      </c>
      <c r="N65" s="189">
        <v>4.8999999999999998E-4</v>
      </c>
      <c r="O65" s="189">
        <f>ROUND(E65*N65,2)</f>
        <v>0.01</v>
      </c>
      <c r="P65" s="189">
        <v>2E-3</v>
      </c>
      <c r="Q65" s="189">
        <f>ROUND(E65*P65,2)</f>
        <v>0.05</v>
      </c>
      <c r="R65" s="189" t="s">
        <v>626</v>
      </c>
      <c r="S65" s="189" t="s">
        <v>216</v>
      </c>
      <c r="T65" s="190" t="s">
        <v>245</v>
      </c>
      <c r="U65" s="159">
        <v>0.17599999999999999</v>
      </c>
      <c r="V65" s="159">
        <f>ROUND(E65*U65,2)</f>
        <v>4.4000000000000004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1135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0.399999999999999" outlineLevel="1" x14ac:dyDescent="0.25">
      <c r="A66" s="168">
        <v>56</v>
      </c>
      <c r="B66" s="169" t="s">
        <v>1903</v>
      </c>
      <c r="C66" s="178" t="s">
        <v>1904</v>
      </c>
      <c r="D66" s="170" t="s">
        <v>312</v>
      </c>
      <c r="E66" s="171">
        <v>25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1.56E-3</v>
      </c>
      <c r="O66" s="173">
        <f>ROUND(E66*N66,2)</f>
        <v>0.04</v>
      </c>
      <c r="P66" s="173">
        <v>0</v>
      </c>
      <c r="Q66" s="173">
        <f>ROUND(E66*P66,2)</f>
        <v>0</v>
      </c>
      <c r="R66" s="173" t="s">
        <v>313</v>
      </c>
      <c r="S66" s="173" t="s">
        <v>216</v>
      </c>
      <c r="T66" s="174" t="s">
        <v>245</v>
      </c>
      <c r="U66" s="159">
        <v>0.12</v>
      </c>
      <c r="V66" s="159">
        <f>ROUND(E66*U66,2)</f>
        <v>3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247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264" t="s">
        <v>1905</v>
      </c>
      <c r="D67" s="265"/>
      <c r="E67" s="265"/>
      <c r="F67" s="265"/>
      <c r="G67" s="265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249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84">
        <v>57</v>
      </c>
      <c r="B68" s="185" t="s">
        <v>1906</v>
      </c>
      <c r="C68" s="192" t="s">
        <v>1907</v>
      </c>
      <c r="D68" s="186" t="s">
        <v>336</v>
      </c>
      <c r="E68" s="187">
        <v>3</v>
      </c>
      <c r="F68" s="188"/>
      <c r="G68" s="189">
        <f>ROUND(E68*F68,2)</f>
        <v>0</v>
      </c>
      <c r="H68" s="188"/>
      <c r="I68" s="189">
        <f>ROUND(E68*H68,2)</f>
        <v>0</v>
      </c>
      <c r="J68" s="188"/>
      <c r="K68" s="189">
        <f>ROUND(E68*J68,2)</f>
        <v>0</v>
      </c>
      <c r="L68" s="189">
        <v>21</v>
      </c>
      <c r="M68" s="189">
        <f>G68*(1+L68/100)</f>
        <v>0</v>
      </c>
      <c r="N68" s="189">
        <v>0</v>
      </c>
      <c r="O68" s="189">
        <f>ROUND(E68*N68,2)</f>
        <v>0</v>
      </c>
      <c r="P68" s="189">
        <v>0</v>
      </c>
      <c r="Q68" s="189">
        <f>ROUND(E68*P68,2)</f>
        <v>0</v>
      </c>
      <c r="R68" s="189"/>
      <c r="S68" s="189" t="s">
        <v>820</v>
      </c>
      <c r="T68" s="190" t="s">
        <v>217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1135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x14ac:dyDescent="0.25">
      <c r="A69" s="162" t="s">
        <v>211</v>
      </c>
      <c r="B69" s="163" t="s">
        <v>116</v>
      </c>
      <c r="C69" s="177" t="s">
        <v>160</v>
      </c>
      <c r="D69" s="164"/>
      <c r="E69" s="165"/>
      <c r="F69" s="166"/>
      <c r="G69" s="166">
        <f>SUMIF(AG70:AG71,"&lt;&gt;NOR",G70:G71)</f>
        <v>0</v>
      </c>
      <c r="H69" s="166"/>
      <c r="I69" s="166">
        <f>SUM(I70:I71)</f>
        <v>0</v>
      </c>
      <c r="J69" s="166"/>
      <c r="K69" s="166">
        <f>SUM(K70:K71)</f>
        <v>0</v>
      </c>
      <c r="L69" s="166"/>
      <c r="M69" s="166">
        <f>SUM(M70:M71)</f>
        <v>0</v>
      </c>
      <c r="N69" s="166"/>
      <c r="O69" s="166">
        <f>SUM(O70:O71)</f>
        <v>0</v>
      </c>
      <c r="P69" s="166"/>
      <c r="Q69" s="166">
        <f>SUM(Q70:Q71)</f>
        <v>0</v>
      </c>
      <c r="R69" s="166"/>
      <c r="S69" s="166"/>
      <c r="T69" s="167"/>
      <c r="U69" s="161"/>
      <c r="V69" s="161">
        <f>SUM(V70:V71)</f>
        <v>0</v>
      </c>
      <c r="W69" s="161"/>
      <c r="X69" s="161"/>
      <c r="AG69" t="s">
        <v>212</v>
      </c>
    </row>
    <row r="70" spans="1:60" outlineLevel="1" x14ac:dyDescent="0.25">
      <c r="A70" s="184">
        <v>58</v>
      </c>
      <c r="B70" s="185" t="s">
        <v>1908</v>
      </c>
      <c r="C70" s="192" t="s">
        <v>1909</v>
      </c>
      <c r="D70" s="186" t="s">
        <v>1134</v>
      </c>
      <c r="E70" s="187">
        <v>1</v>
      </c>
      <c r="F70" s="188"/>
      <c r="G70" s="189">
        <f>ROUND(E70*F70,2)</f>
        <v>0</v>
      </c>
      <c r="H70" s="188"/>
      <c r="I70" s="189">
        <f>ROUND(E70*H70,2)</f>
        <v>0</v>
      </c>
      <c r="J70" s="188"/>
      <c r="K70" s="189">
        <f>ROUND(E70*J70,2)</f>
        <v>0</v>
      </c>
      <c r="L70" s="189">
        <v>21</v>
      </c>
      <c r="M70" s="189">
        <f>G70*(1+L70/100)</f>
        <v>0</v>
      </c>
      <c r="N70" s="189">
        <v>0</v>
      </c>
      <c r="O70" s="189">
        <f>ROUND(E70*N70,2)</f>
        <v>0</v>
      </c>
      <c r="P70" s="189">
        <v>0</v>
      </c>
      <c r="Q70" s="189">
        <f>ROUND(E70*P70,2)</f>
        <v>0</v>
      </c>
      <c r="R70" s="189"/>
      <c r="S70" s="189" t="s">
        <v>820</v>
      </c>
      <c r="T70" s="190" t="s">
        <v>217</v>
      </c>
      <c r="U70" s="159">
        <v>0</v>
      </c>
      <c r="V70" s="159">
        <f>ROUND(E70*U70,2)</f>
        <v>0</v>
      </c>
      <c r="W70" s="159"/>
      <c r="X70" s="159" t="s">
        <v>274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1088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0.399999999999999" outlineLevel="1" x14ac:dyDescent="0.25">
      <c r="A71" s="184">
        <v>59</v>
      </c>
      <c r="B71" s="185" t="s">
        <v>1910</v>
      </c>
      <c r="C71" s="192" t="s">
        <v>1911</v>
      </c>
      <c r="D71" s="186" t="s">
        <v>1912</v>
      </c>
      <c r="E71" s="187">
        <v>2</v>
      </c>
      <c r="F71" s="188"/>
      <c r="G71" s="189">
        <f>ROUND(E71*F71,2)</f>
        <v>0</v>
      </c>
      <c r="H71" s="188"/>
      <c r="I71" s="189">
        <f>ROUND(E71*H71,2)</f>
        <v>0</v>
      </c>
      <c r="J71" s="188"/>
      <c r="K71" s="189">
        <f>ROUND(E71*J71,2)</f>
        <v>0</v>
      </c>
      <c r="L71" s="189">
        <v>21</v>
      </c>
      <c r="M71" s="189">
        <f>G71*(1+L71/100)</f>
        <v>0</v>
      </c>
      <c r="N71" s="189">
        <v>0</v>
      </c>
      <c r="O71" s="189">
        <f>ROUND(E71*N71,2)</f>
        <v>0</v>
      </c>
      <c r="P71" s="189">
        <v>0</v>
      </c>
      <c r="Q71" s="189">
        <f>ROUND(E71*P71,2)</f>
        <v>0</v>
      </c>
      <c r="R71" s="189"/>
      <c r="S71" s="189" t="s">
        <v>820</v>
      </c>
      <c r="T71" s="190" t="s">
        <v>217</v>
      </c>
      <c r="U71" s="159">
        <v>0</v>
      </c>
      <c r="V71" s="159">
        <f>ROUND(E71*U71,2)</f>
        <v>0</v>
      </c>
      <c r="W71" s="159"/>
      <c r="X71" s="159" t="s">
        <v>274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1088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5">
      <c r="A72" s="162" t="s">
        <v>211</v>
      </c>
      <c r="B72" s="163" t="s">
        <v>161</v>
      </c>
      <c r="C72" s="177" t="s">
        <v>162</v>
      </c>
      <c r="D72" s="164"/>
      <c r="E72" s="165"/>
      <c r="F72" s="166"/>
      <c r="G72" s="166">
        <f>SUMIF(AG73:AG79,"&lt;&gt;NOR",G73:G79)</f>
        <v>0</v>
      </c>
      <c r="H72" s="166"/>
      <c r="I72" s="166">
        <f>SUM(I73:I79)</f>
        <v>0</v>
      </c>
      <c r="J72" s="166"/>
      <c r="K72" s="166">
        <f>SUM(K73:K79)</f>
        <v>0</v>
      </c>
      <c r="L72" s="166"/>
      <c r="M72" s="166">
        <f>SUM(M73:M79)</f>
        <v>0</v>
      </c>
      <c r="N72" s="166"/>
      <c r="O72" s="166">
        <f>SUM(O73:O79)</f>
        <v>0</v>
      </c>
      <c r="P72" s="166"/>
      <c r="Q72" s="166">
        <f>SUM(Q73:Q79)</f>
        <v>0</v>
      </c>
      <c r="R72" s="166"/>
      <c r="S72" s="166"/>
      <c r="T72" s="167"/>
      <c r="U72" s="161"/>
      <c r="V72" s="161">
        <f>SUM(V73:V79)</f>
        <v>0</v>
      </c>
      <c r="W72" s="161"/>
      <c r="X72" s="161"/>
      <c r="AG72" t="s">
        <v>212</v>
      </c>
    </row>
    <row r="73" spans="1:60" outlineLevel="1" x14ac:dyDescent="0.25">
      <c r="A73" s="184">
        <v>60</v>
      </c>
      <c r="B73" s="185" t="s">
        <v>1913</v>
      </c>
      <c r="C73" s="192" t="s">
        <v>1914</v>
      </c>
      <c r="D73" s="186" t="s">
        <v>336</v>
      </c>
      <c r="E73" s="187">
        <v>20</v>
      </c>
      <c r="F73" s="188"/>
      <c r="G73" s="189">
        <f t="shared" ref="G73:G79" si="14">ROUND(E73*F73,2)</f>
        <v>0</v>
      </c>
      <c r="H73" s="188"/>
      <c r="I73" s="189">
        <f t="shared" ref="I73:I79" si="15">ROUND(E73*H73,2)</f>
        <v>0</v>
      </c>
      <c r="J73" s="188"/>
      <c r="K73" s="189">
        <f t="shared" ref="K73:K79" si="16">ROUND(E73*J73,2)</f>
        <v>0</v>
      </c>
      <c r="L73" s="189">
        <v>21</v>
      </c>
      <c r="M73" s="189">
        <f t="shared" ref="M73:M79" si="17">G73*(1+L73/100)</f>
        <v>0</v>
      </c>
      <c r="N73" s="189">
        <v>0</v>
      </c>
      <c r="O73" s="189">
        <f t="shared" ref="O73:O79" si="18">ROUND(E73*N73,2)</f>
        <v>0</v>
      </c>
      <c r="P73" s="189">
        <v>0</v>
      </c>
      <c r="Q73" s="189">
        <f t="shared" ref="Q73:Q79" si="19">ROUND(E73*P73,2)</f>
        <v>0</v>
      </c>
      <c r="R73" s="189"/>
      <c r="S73" s="189" t="s">
        <v>820</v>
      </c>
      <c r="T73" s="190" t="s">
        <v>217</v>
      </c>
      <c r="U73" s="159">
        <v>0</v>
      </c>
      <c r="V73" s="159">
        <f t="shared" ref="V73:V79" si="20">ROUND(E73*U73,2)</f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1135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84">
        <v>61</v>
      </c>
      <c r="B74" s="185" t="s">
        <v>1915</v>
      </c>
      <c r="C74" s="192" t="s">
        <v>1916</v>
      </c>
      <c r="D74" s="186" t="s">
        <v>336</v>
      </c>
      <c r="E74" s="187">
        <v>14</v>
      </c>
      <c r="F74" s="188"/>
      <c r="G74" s="189">
        <f t="shared" si="14"/>
        <v>0</v>
      </c>
      <c r="H74" s="188"/>
      <c r="I74" s="189">
        <f t="shared" si="15"/>
        <v>0</v>
      </c>
      <c r="J74" s="188"/>
      <c r="K74" s="189">
        <f t="shared" si="16"/>
        <v>0</v>
      </c>
      <c r="L74" s="189">
        <v>21</v>
      </c>
      <c r="M74" s="189">
        <f t="shared" si="17"/>
        <v>0</v>
      </c>
      <c r="N74" s="189">
        <v>0</v>
      </c>
      <c r="O74" s="189">
        <f t="shared" si="18"/>
        <v>0</v>
      </c>
      <c r="P74" s="189">
        <v>0</v>
      </c>
      <c r="Q74" s="189">
        <f t="shared" si="19"/>
        <v>0</v>
      </c>
      <c r="R74" s="189"/>
      <c r="S74" s="189" t="s">
        <v>820</v>
      </c>
      <c r="T74" s="190" t="s">
        <v>217</v>
      </c>
      <c r="U74" s="159">
        <v>0</v>
      </c>
      <c r="V74" s="159">
        <f t="shared" si="20"/>
        <v>0</v>
      </c>
      <c r="W74" s="159"/>
      <c r="X74" s="159" t="s">
        <v>274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275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84">
        <v>62</v>
      </c>
      <c r="B75" s="185" t="s">
        <v>1917</v>
      </c>
      <c r="C75" s="192" t="s">
        <v>1918</v>
      </c>
      <c r="D75" s="186" t="s">
        <v>336</v>
      </c>
      <c r="E75" s="187">
        <v>2</v>
      </c>
      <c r="F75" s="188"/>
      <c r="G75" s="189">
        <f t="shared" si="14"/>
        <v>0</v>
      </c>
      <c r="H75" s="188"/>
      <c r="I75" s="189">
        <f t="shared" si="15"/>
        <v>0</v>
      </c>
      <c r="J75" s="188"/>
      <c r="K75" s="189">
        <f t="shared" si="16"/>
        <v>0</v>
      </c>
      <c r="L75" s="189">
        <v>21</v>
      </c>
      <c r="M75" s="189">
        <f t="shared" si="17"/>
        <v>0</v>
      </c>
      <c r="N75" s="189">
        <v>0</v>
      </c>
      <c r="O75" s="189">
        <f t="shared" si="18"/>
        <v>0</v>
      </c>
      <c r="P75" s="189">
        <v>0</v>
      </c>
      <c r="Q75" s="189">
        <f t="shared" si="19"/>
        <v>0</v>
      </c>
      <c r="R75" s="189"/>
      <c r="S75" s="189" t="s">
        <v>820</v>
      </c>
      <c r="T75" s="190" t="s">
        <v>217</v>
      </c>
      <c r="U75" s="159">
        <v>0</v>
      </c>
      <c r="V75" s="159">
        <f t="shared" si="20"/>
        <v>0</v>
      </c>
      <c r="W75" s="159"/>
      <c r="X75" s="159" t="s">
        <v>274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275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84">
        <v>63</v>
      </c>
      <c r="B76" s="185" t="s">
        <v>1919</v>
      </c>
      <c r="C76" s="192" t="s">
        <v>1920</v>
      </c>
      <c r="D76" s="186" t="s">
        <v>336</v>
      </c>
      <c r="E76" s="187">
        <v>4</v>
      </c>
      <c r="F76" s="188"/>
      <c r="G76" s="189">
        <f t="shared" si="14"/>
        <v>0</v>
      </c>
      <c r="H76" s="188"/>
      <c r="I76" s="189">
        <f t="shared" si="15"/>
        <v>0</v>
      </c>
      <c r="J76" s="188"/>
      <c r="K76" s="189">
        <f t="shared" si="16"/>
        <v>0</v>
      </c>
      <c r="L76" s="189">
        <v>21</v>
      </c>
      <c r="M76" s="189">
        <f t="shared" si="17"/>
        <v>0</v>
      </c>
      <c r="N76" s="189">
        <v>0</v>
      </c>
      <c r="O76" s="189">
        <f t="shared" si="18"/>
        <v>0</v>
      </c>
      <c r="P76" s="189">
        <v>0</v>
      </c>
      <c r="Q76" s="189">
        <f t="shared" si="19"/>
        <v>0</v>
      </c>
      <c r="R76" s="189"/>
      <c r="S76" s="189" t="s">
        <v>820</v>
      </c>
      <c r="T76" s="190" t="s">
        <v>217</v>
      </c>
      <c r="U76" s="159">
        <v>0</v>
      </c>
      <c r="V76" s="159">
        <f t="shared" si="20"/>
        <v>0</v>
      </c>
      <c r="W76" s="159"/>
      <c r="X76" s="159" t="s">
        <v>274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1088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84">
        <v>64</v>
      </c>
      <c r="B77" s="185" t="s">
        <v>1921</v>
      </c>
      <c r="C77" s="192" t="s">
        <v>1922</v>
      </c>
      <c r="D77" s="186" t="s">
        <v>336</v>
      </c>
      <c r="E77" s="187">
        <v>1</v>
      </c>
      <c r="F77" s="188"/>
      <c r="G77" s="189">
        <f t="shared" si="14"/>
        <v>0</v>
      </c>
      <c r="H77" s="188"/>
      <c r="I77" s="189">
        <f t="shared" si="15"/>
        <v>0</v>
      </c>
      <c r="J77" s="188"/>
      <c r="K77" s="189">
        <f t="shared" si="16"/>
        <v>0</v>
      </c>
      <c r="L77" s="189">
        <v>21</v>
      </c>
      <c r="M77" s="189">
        <f t="shared" si="17"/>
        <v>0</v>
      </c>
      <c r="N77" s="189">
        <v>0</v>
      </c>
      <c r="O77" s="189">
        <f t="shared" si="18"/>
        <v>0</v>
      </c>
      <c r="P77" s="189">
        <v>0</v>
      </c>
      <c r="Q77" s="189">
        <f t="shared" si="19"/>
        <v>0</v>
      </c>
      <c r="R77" s="189"/>
      <c r="S77" s="189" t="s">
        <v>820</v>
      </c>
      <c r="T77" s="190" t="s">
        <v>217</v>
      </c>
      <c r="U77" s="159">
        <v>0</v>
      </c>
      <c r="V77" s="159">
        <f t="shared" si="20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1135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84">
        <v>65</v>
      </c>
      <c r="B78" s="185" t="s">
        <v>1923</v>
      </c>
      <c r="C78" s="192" t="s">
        <v>1924</v>
      </c>
      <c r="D78" s="186" t="s">
        <v>336</v>
      </c>
      <c r="E78" s="187">
        <v>2</v>
      </c>
      <c r="F78" s="188"/>
      <c r="G78" s="189">
        <f t="shared" si="14"/>
        <v>0</v>
      </c>
      <c r="H78" s="188"/>
      <c r="I78" s="189">
        <f t="shared" si="15"/>
        <v>0</v>
      </c>
      <c r="J78" s="188"/>
      <c r="K78" s="189">
        <f t="shared" si="16"/>
        <v>0</v>
      </c>
      <c r="L78" s="189">
        <v>21</v>
      </c>
      <c r="M78" s="189">
        <f t="shared" si="17"/>
        <v>0</v>
      </c>
      <c r="N78" s="189">
        <v>0</v>
      </c>
      <c r="O78" s="189">
        <f t="shared" si="18"/>
        <v>0</v>
      </c>
      <c r="P78" s="189">
        <v>0</v>
      </c>
      <c r="Q78" s="189">
        <f t="shared" si="19"/>
        <v>0</v>
      </c>
      <c r="R78" s="189"/>
      <c r="S78" s="189" t="s">
        <v>820</v>
      </c>
      <c r="T78" s="190" t="s">
        <v>217</v>
      </c>
      <c r="U78" s="159">
        <v>0</v>
      </c>
      <c r="V78" s="159">
        <f t="shared" si="20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1135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68">
        <v>66</v>
      </c>
      <c r="B79" s="169" t="s">
        <v>1925</v>
      </c>
      <c r="C79" s="178" t="s">
        <v>1926</v>
      </c>
      <c r="D79" s="170" t="s">
        <v>336</v>
      </c>
      <c r="E79" s="171">
        <v>1</v>
      </c>
      <c r="F79" s="172"/>
      <c r="G79" s="173">
        <f t="shared" si="14"/>
        <v>0</v>
      </c>
      <c r="H79" s="172"/>
      <c r="I79" s="173">
        <f t="shared" si="15"/>
        <v>0</v>
      </c>
      <c r="J79" s="172"/>
      <c r="K79" s="173">
        <f t="shared" si="16"/>
        <v>0</v>
      </c>
      <c r="L79" s="173">
        <v>21</v>
      </c>
      <c r="M79" s="173">
        <f t="shared" si="17"/>
        <v>0</v>
      </c>
      <c r="N79" s="173">
        <v>0</v>
      </c>
      <c r="O79" s="173">
        <f t="shared" si="18"/>
        <v>0</v>
      </c>
      <c r="P79" s="173">
        <v>0</v>
      </c>
      <c r="Q79" s="173">
        <f t="shared" si="19"/>
        <v>0</v>
      </c>
      <c r="R79" s="173"/>
      <c r="S79" s="173" t="s">
        <v>820</v>
      </c>
      <c r="T79" s="174" t="s">
        <v>217</v>
      </c>
      <c r="U79" s="159">
        <v>0</v>
      </c>
      <c r="V79" s="159">
        <f t="shared" si="20"/>
        <v>0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1135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5">
      <c r="A80" s="3"/>
      <c r="B80" s="4"/>
      <c r="C80" s="179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v>15</v>
      </c>
      <c r="AF80">
        <v>21</v>
      </c>
      <c r="AG80" t="s">
        <v>198</v>
      </c>
    </row>
    <row r="81" spans="1:33" x14ac:dyDescent="0.25">
      <c r="A81" s="152"/>
      <c r="B81" s="153" t="s">
        <v>29</v>
      </c>
      <c r="C81" s="180"/>
      <c r="D81" s="154"/>
      <c r="E81" s="155"/>
      <c r="F81" s="155"/>
      <c r="G81" s="176">
        <f>G8+G60+G69+G72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f>SUMIF(L7:L79,AE80,G7:G79)</f>
        <v>0</v>
      </c>
      <c r="AF81">
        <f>SUMIF(L7:L79,AF80,G7:G79)</f>
        <v>0</v>
      </c>
      <c r="AG81" t="s">
        <v>238</v>
      </c>
    </row>
    <row r="82" spans="1:33" x14ac:dyDescent="0.25">
      <c r="C82" s="181"/>
      <c r="D82" s="10"/>
      <c r="AG82" t="s">
        <v>239</v>
      </c>
    </row>
    <row r="83" spans="1:33" x14ac:dyDescent="0.25">
      <c r="D83" s="10"/>
    </row>
    <row r="84" spans="1:33" x14ac:dyDescent="0.25">
      <c r="D84" s="10"/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f1Q9lziQNhJiy1dBYJcb+X8Ly2jBKvNIBCu/mntmdN9XFM+C9ILmb2qTVde0Zpvx22OPU515KcJUr2A1ybWQw==" saltValue="g6jM/uB6cu1pF3uwxjct1w==" spinCount="100000" sheet="1"/>
  <mergeCells count="6">
    <mergeCell ref="C67:G67"/>
    <mergeCell ref="A1:G1"/>
    <mergeCell ref="C2:G2"/>
    <mergeCell ref="C3:G3"/>
    <mergeCell ref="C4:G4"/>
    <mergeCell ref="C62:G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38116-797B-4DA3-8C9B-FD4B06C1FFC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68</v>
      </c>
      <c r="C4" s="261" t="s">
        <v>69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112</v>
      </c>
      <c r="C8" s="177" t="s">
        <v>157</v>
      </c>
      <c r="D8" s="164"/>
      <c r="E8" s="165"/>
      <c r="F8" s="166"/>
      <c r="G8" s="166">
        <f>SUMIF(AG9:AG22,"&lt;&gt;NOR",G9:G22)</f>
        <v>0</v>
      </c>
      <c r="H8" s="166"/>
      <c r="I8" s="166">
        <f>SUM(I9:I22)</f>
        <v>0</v>
      </c>
      <c r="J8" s="166"/>
      <c r="K8" s="166">
        <f>SUM(K9:K22)</f>
        <v>0</v>
      </c>
      <c r="L8" s="166"/>
      <c r="M8" s="166">
        <f>SUM(M9:M22)</f>
        <v>0</v>
      </c>
      <c r="N8" s="166"/>
      <c r="O8" s="166">
        <f>SUM(O9:O22)</f>
        <v>0</v>
      </c>
      <c r="P8" s="166"/>
      <c r="Q8" s="166">
        <f>SUM(Q9:Q22)</f>
        <v>0</v>
      </c>
      <c r="R8" s="166"/>
      <c r="S8" s="166"/>
      <c r="T8" s="167"/>
      <c r="U8" s="161"/>
      <c r="V8" s="161">
        <f>SUM(V9:V22)</f>
        <v>0</v>
      </c>
      <c r="W8" s="161"/>
      <c r="X8" s="161"/>
      <c r="AG8" t="s">
        <v>212</v>
      </c>
    </row>
    <row r="9" spans="1:60" outlineLevel="1" x14ac:dyDescent="0.25">
      <c r="A9" s="168">
        <v>1</v>
      </c>
      <c r="B9" s="169" t="s">
        <v>1927</v>
      </c>
      <c r="C9" s="178" t="s">
        <v>1928</v>
      </c>
      <c r="D9" s="170" t="s">
        <v>1912</v>
      </c>
      <c r="E9" s="171">
        <v>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820</v>
      </c>
      <c r="T9" s="174" t="s">
        <v>217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1135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255" t="s">
        <v>1929</v>
      </c>
      <c r="D10" s="256"/>
      <c r="E10" s="256"/>
      <c r="F10" s="256"/>
      <c r="G10" s="256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220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68">
        <v>2</v>
      </c>
      <c r="B11" s="169" t="s">
        <v>1930</v>
      </c>
      <c r="C11" s="178" t="s">
        <v>1931</v>
      </c>
      <c r="D11" s="170" t="s">
        <v>1912</v>
      </c>
      <c r="E11" s="171">
        <v>0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820</v>
      </c>
      <c r="T11" s="174" t="s">
        <v>217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1135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255" t="s">
        <v>1932</v>
      </c>
      <c r="D12" s="256"/>
      <c r="E12" s="256"/>
      <c r="F12" s="256"/>
      <c r="G12" s="256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220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68">
        <v>3</v>
      </c>
      <c r="B13" s="169" t="s">
        <v>1933</v>
      </c>
      <c r="C13" s="178" t="s">
        <v>1934</v>
      </c>
      <c r="D13" s="170" t="s">
        <v>1912</v>
      </c>
      <c r="E13" s="171">
        <v>2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820</v>
      </c>
      <c r="T13" s="174" t="s">
        <v>217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1135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255" t="s">
        <v>1932</v>
      </c>
      <c r="D14" s="256"/>
      <c r="E14" s="256"/>
      <c r="F14" s="256"/>
      <c r="G14" s="256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68">
        <v>4</v>
      </c>
      <c r="B15" s="169" t="s">
        <v>1935</v>
      </c>
      <c r="C15" s="178" t="s">
        <v>1936</v>
      </c>
      <c r="D15" s="170" t="s">
        <v>1912</v>
      </c>
      <c r="E15" s="171">
        <v>2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820</v>
      </c>
      <c r="T15" s="174" t="s">
        <v>217</v>
      </c>
      <c r="U15" s="159">
        <v>0</v>
      </c>
      <c r="V15" s="159">
        <f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1135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255" t="s">
        <v>1937</v>
      </c>
      <c r="D16" s="256"/>
      <c r="E16" s="256"/>
      <c r="F16" s="256"/>
      <c r="G16" s="256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220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4">
        <v>5</v>
      </c>
      <c r="B17" s="185" t="s">
        <v>1938</v>
      </c>
      <c r="C17" s="192" t="s">
        <v>1939</v>
      </c>
      <c r="D17" s="186" t="s">
        <v>1912</v>
      </c>
      <c r="E17" s="187">
        <v>1</v>
      </c>
      <c r="F17" s="188"/>
      <c r="G17" s="189">
        <f>ROUND(E17*F17,2)</f>
        <v>0</v>
      </c>
      <c r="H17" s="188"/>
      <c r="I17" s="189">
        <f>ROUND(E17*H17,2)</f>
        <v>0</v>
      </c>
      <c r="J17" s="188"/>
      <c r="K17" s="189">
        <f>ROUND(E17*J17,2)</f>
        <v>0</v>
      </c>
      <c r="L17" s="189">
        <v>21</v>
      </c>
      <c r="M17" s="189">
        <f>G17*(1+L17/100)</f>
        <v>0</v>
      </c>
      <c r="N17" s="189">
        <v>0</v>
      </c>
      <c r="O17" s="189">
        <f>ROUND(E17*N17,2)</f>
        <v>0</v>
      </c>
      <c r="P17" s="189">
        <v>0</v>
      </c>
      <c r="Q17" s="189">
        <f>ROUND(E17*P17,2)</f>
        <v>0</v>
      </c>
      <c r="R17" s="189"/>
      <c r="S17" s="189" t="s">
        <v>820</v>
      </c>
      <c r="T17" s="190" t="s">
        <v>217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1135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68">
        <v>6</v>
      </c>
      <c r="B18" s="169" t="s">
        <v>1940</v>
      </c>
      <c r="C18" s="178" t="s">
        <v>1941</v>
      </c>
      <c r="D18" s="170" t="s">
        <v>1912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820</v>
      </c>
      <c r="T18" s="174" t="s">
        <v>217</v>
      </c>
      <c r="U18" s="159">
        <v>0</v>
      </c>
      <c r="V18" s="159">
        <f>ROUND(E18*U18,2)</f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1135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56"/>
      <c r="B19" s="157"/>
      <c r="C19" s="255" t="s">
        <v>1942</v>
      </c>
      <c r="D19" s="256"/>
      <c r="E19" s="256"/>
      <c r="F19" s="256"/>
      <c r="G19" s="256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220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68">
        <v>7</v>
      </c>
      <c r="B20" s="169" t="s">
        <v>1943</v>
      </c>
      <c r="C20" s="178" t="s">
        <v>1944</v>
      </c>
      <c r="D20" s="170" t="s">
        <v>1912</v>
      </c>
      <c r="E20" s="171">
        <v>4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/>
      <c r="S20" s="173" t="s">
        <v>820</v>
      </c>
      <c r="T20" s="174" t="s">
        <v>217</v>
      </c>
      <c r="U20" s="159">
        <v>0</v>
      </c>
      <c r="V20" s="159">
        <f>ROUND(E20*U20,2)</f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1135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/>
      <c r="B21" s="157"/>
      <c r="C21" s="255" t="s">
        <v>1945</v>
      </c>
      <c r="D21" s="256"/>
      <c r="E21" s="256"/>
      <c r="F21" s="256"/>
      <c r="G21" s="256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220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266" t="s">
        <v>1946</v>
      </c>
      <c r="D22" s="267"/>
      <c r="E22" s="267"/>
      <c r="F22" s="267"/>
      <c r="G22" s="267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220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5">
      <c r="A23" s="162" t="s">
        <v>211</v>
      </c>
      <c r="B23" s="163" t="s">
        <v>114</v>
      </c>
      <c r="C23" s="177" t="s">
        <v>158</v>
      </c>
      <c r="D23" s="164"/>
      <c r="E23" s="165"/>
      <c r="F23" s="166"/>
      <c r="G23" s="166">
        <f>SUMIF(AG24:AG55,"&lt;&gt;NOR",G24:G55)</f>
        <v>0</v>
      </c>
      <c r="H23" s="166"/>
      <c r="I23" s="166">
        <f>SUM(I24:I55)</f>
        <v>0</v>
      </c>
      <c r="J23" s="166"/>
      <c r="K23" s="166">
        <f>SUM(K24:K55)</f>
        <v>0</v>
      </c>
      <c r="L23" s="166"/>
      <c r="M23" s="166">
        <f>SUM(M24:M55)</f>
        <v>0</v>
      </c>
      <c r="N23" s="166"/>
      <c r="O23" s="166">
        <f>SUM(O24:O55)</f>
        <v>0</v>
      </c>
      <c r="P23" s="166"/>
      <c r="Q23" s="166">
        <f>SUM(Q24:Q55)</f>
        <v>0</v>
      </c>
      <c r="R23" s="166"/>
      <c r="S23" s="166"/>
      <c r="T23" s="167"/>
      <c r="U23" s="161"/>
      <c r="V23" s="161">
        <f>SUM(V24:V55)</f>
        <v>0</v>
      </c>
      <c r="W23" s="161"/>
      <c r="X23" s="161"/>
      <c r="AG23" t="s">
        <v>212</v>
      </c>
    </row>
    <row r="24" spans="1:60" outlineLevel="1" x14ac:dyDescent="0.25">
      <c r="A24" s="168">
        <v>8</v>
      </c>
      <c r="B24" s="169" t="s">
        <v>1947</v>
      </c>
      <c r="C24" s="178" t="s">
        <v>1948</v>
      </c>
      <c r="D24" s="170" t="s">
        <v>1912</v>
      </c>
      <c r="E24" s="171">
        <v>2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 t="s">
        <v>820</v>
      </c>
      <c r="T24" s="174" t="s">
        <v>217</v>
      </c>
      <c r="U24" s="159">
        <v>0</v>
      </c>
      <c r="V24" s="159">
        <f>ROUND(E24*U24,2)</f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1135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255" t="s">
        <v>1949</v>
      </c>
      <c r="D25" s="256"/>
      <c r="E25" s="256"/>
      <c r="F25" s="256"/>
      <c r="G25" s="256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220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68">
        <v>9</v>
      </c>
      <c r="B26" s="169" t="s">
        <v>1950</v>
      </c>
      <c r="C26" s="178" t="s">
        <v>1928</v>
      </c>
      <c r="D26" s="170" t="s">
        <v>1912</v>
      </c>
      <c r="E26" s="171">
        <v>5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 t="s">
        <v>820</v>
      </c>
      <c r="T26" s="174" t="s">
        <v>217</v>
      </c>
      <c r="U26" s="159">
        <v>0</v>
      </c>
      <c r="V26" s="159">
        <f>ROUND(E26*U26,2)</f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1135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56"/>
      <c r="B27" s="157"/>
      <c r="C27" s="255" t="s">
        <v>1951</v>
      </c>
      <c r="D27" s="256"/>
      <c r="E27" s="256"/>
      <c r="F27" s="256"/>
      <c r="G27" s="256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220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68">
        <v>10</v>
      </c>
      <c r="B28" s="169" t="s">
        <v>1952</v>
      </c>
      <c r="C28" s="178" t="s">
        <v>1953</v>
      </c>
      <c r="D28" s="170" t="s">
        <v>1912</v>
      </c>
      <c r="E28" s="171">
        <v>8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/>
      <c r="S28" s="173" t="s">
        <v>820</v>
      </c>
      <c r="T28" s="174" t="s">
        <v>217</v>
      </c>
      <c r="U28" s="159">
        <v>0</v>
      </c>
      <c r="V28" s="159">
        <f>ROUND(E28*U28,2)</f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1135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255" t="s">
        <v>1954</v>
      </c>
      <c r="D29" s="256"/>
      <c r="E29" s="256"/>
      <c r="F29" s="256"/>
      <c r="G29" s="256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220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4">
        <v>11</v>
      </c>
      <c r="B30" s="185" t="s">
        <v>1955</v>
      </c>
      <c r="C30" s="192" t="s">
        <v>1956</v>
      </c>
      <c r="D30" s="186" t="s">
        <v>1912</v>
      </c>
      <c r="E30" s="187">
        <v>8</v>
      </c>
      <c r="F30" s="188"/>
      <c r="G30" s="189">
        <f>ROUND(E30*F30,2)</f>
        <v>0</v>
      </c>
      <c r="H30" s="188"/>
      <c r="I30" s="189">
        <f>ROUND(E30*H30,2)</f>
        <v>0</v>
      </c>
      <c r="J30" s="188"/>
      <c r="K30" s="189">
        <f>ROUND(E30*J30,2)</f>
        <v>0</v>
      </c>
      <c r="L30" s="189">
        <v>21</v>
      </c>
      <c r="M30" s="189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89"/>
      <c r="S30" s="189" t="s">
        <v>820</v>
      </c>
      <c r="T30" s="190" t="s">
        <v>217</v>
      </c>
      <c r="U30" s="159">
        <v>0</v>
      </c>
      <c r="V30" s="159">
        <f>ROUND(E30*U30,2)</f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1135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68">
        <v>12</v>
      </c>
      <c r="B31" s="169" t="s">
        <v>1957</v>
      </c>
      <c r="C31" s="178" t="s">
        <v>1958</v>
      </c>
      <c r="D31" s="170" t="s">
        <v>1912</v>
      </c>
      <c r="E31" s="171">
        <v>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820</v>
      </c>
      <c r="T31" s="174" t="s">
        <v>217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1135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255" t="s">
        <v>1959</v>
      </c>
      <c r="D32" s="256"/>
      <c r="E32" s="256"/>
      <c r="F32" s="256"/>
      <c r="G32" s="256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220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68">
        <v>13</v>
      </c>
      <c r="B33" s="169" t="s">
        <v>1960</v>
      </c>
      <c r="C33" s="178" t="s">
        <v>1931</v>
      </c>
      <c r="D33" s="170" t="s">
        <v>1912</v>
      </c>
      <c r="E33" s="171">
        <v>0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820</v>
      </c>
      <c r="T33" s="174" t="s">
        <v>217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1135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255" t="s">
        <v>1961</v>
      </c>
      <c r="D34" s="256"/>
      <c r="E34" s="256"/>
      <c r="F34" s="256"/>
      <c r="G34" s="256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220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68">
        <v>14</v>
      </c>
      <c r="B35" s="169" t="s">
        <v>1962</v>
      </c>
      <c r="C35" s="178" t="s">
        <v>1963</v>
      </c>
      <c r="D35" s="170" t="s">
        <v>1912</v>
      </c>
      <c r="E35" s="171">
        <v>2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3"/>
      <c r="S35" s="173" t="s">
        <v>820</v>
      </c>
      <c r="T35" s="174" t="s">
        <v>217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1135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56"/>
      <c r="B36" s="157"/>
      <c r="C36" s="255" t="s">
        <v>1961</v>
      </c>
      <c r="D36" s="256"/>
      <c r="E36" s="256"/>
      <c r="F36" s="256"/>
      <c r="G36" s="256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220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84">
        <v>15</v>
      </c>
      <c r="B37" s="185" t="s">
        <v>1964</v>
      </c>
      <c r="C37" s="192" t="s">
        <v>1939</v>
      </c>
      <c r="D37" s="186" t="s">
        <v>1912</v>
      </c>
      <c r="E37" s="187">
        <v>2</v>
      </c>
      <c r="F37" s="188"/>
      <c r="G37" s="189">
        <f>ROUND(E37*F37,2)</f>
        <v>0</v>
      </c>
      <c r="H37" s="188"/>
      <c r="I37" s="189">
        <f>ROUND(E37*H37,2)</f>
        <v>0</v>
      </c>
      <c r="J37" s="188"/>
      <c r="K37" s="189">
        <f>ROUND(E37*J37,2)</f>
        <v>0</v>
      </c>
      <c r="L37" s="189">
        <v>21</v>
      </c>
      <c r="M37" s="189">
        <f>G37*(1+L37/100)</f>
        <v>0</v>
      </c>
      <c r="N37" s="189">
        <v>0</v>
      </c>
      <c r="O37" s="189">
        <f>ROUND(E37*N37,2)</f>
        <v>0</v>
      </c>
      <c r="P37" s="189">
        <v>0</v>
      </c>
      <c r="Q37" s="189">
        <f>ROUND(E37*P37,2)</f>
        <v>0</v>
      </c>
      <c r="R37" s="189"/>
      <c r="S37" s="189" t="s">
        <v>820</v>
      </c>
      <c r="T37" s="190" t="s">
        <v>217</v>
      </c>
      <c r="U37" s="159">
        <v>0</v>
      </c>
      <c r="V37" s="159">
        <f>ROUND(E37*U37,2)</f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1135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68">
        <v>16</v>
      </c>
      <c r="B38" s="169" t="s">
        <v>1965</v>
      </c>
      <c r="C38" s="178" t="s">
        <v>1941</v>
      </c>
      <c r="D38" s="170" t="s">
        <v>1912</v>
      </c>
      <c r="E38" s="171">
        <v>2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/>
      <c r="S38" s="173" t="s">
        <v>820</v>
      </c>
      <c r="T38" s="174" t="s">
        <v>217</v>
      </c>
      <c r="U38" s="159">
        <v>0</v>
      </c>
      <c r="V38" s="159">
        <f>ROUND(E38*U38,2)</f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1135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56"/>
      <c r="B39" s="157"/>
      <c r="C39" s="255" t="s">
        <v>1966</v>
      </c>
      <c r="D39" s="256"/>
      <c r="E39" s="256"/>
      <c r="F39" s="256"/>
      <c r="G39" s="256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220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68">
        <v>17</v>
      </c>
      <c r="B40" s="169" t="s">
        <v>1967</v>
      </c>
      <c r="C40" s="178" t="s">
        <v>1968</v>
      </c>
      <c r="D40" s="170" t="s">
        <v>1912</v>
      </c>
      <c r="E40" s="171">
        <v>10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/>
      <c r="S40" s="173" t="s">
        <v>820</v>
      </c>
      <c r="T40" s="174" t="s">
        <v>217</v>
      </c>
      <c r="U40" s="159">
        <v>0</v>
      </c>
      <c r="V40" s="159">
        <f>ROUND(E40*U40,2)</f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1135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255" t="s">
        <v>1969</v>
      </c>
      <c r="D41" s="256"/>
      <c r="E41" s="256"/>
      <c r="F41" s="256"/>
      <c r="G41" s="256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220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266" t="s">
        <v>1970</v>
      </c>
      <c r="D42" s="267"/>
      <c r="E42" s="267"/>
      <c r="F42" s="267"/>
      <c r="G42" s="267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220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56"/>
      <c r="B43" s="157"/>
      <c r="C43" s="266" t="s">
        <v>1971</v>
      </c>
      <c r="D43" s="267"/>
      <c r="E43" s="267"/>
      <c r="F43" s="267"/>
      <c r="G43" s="267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220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68">
        <v>18</v>
      </c>
      <c r="B44" s="169" t="s">
        <v>1972</v>
      </c>
      <c r="C44" s="178" t="s">
        <v>1973</v>
      </c>
      <c r="D44" s="170" t="s">
        <v>1912</v>
      </c>
      <c r="E44" s="171">
        <v>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/>
      <c r="S44" s="173" t="s">
        <v>820</v>
      </c>
      <c r="T44" s="174" t="s">
        <v>217</v>
      </c>
      <c r="U44" s="159">
        <v>0</v>
      </c>
      <c r="V44" s="159">
        <f>ROUND(E44*U44,2)</f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1135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255" t="s">
        <v>1974</v>
      </c>
      <c r="D45" s="256"/>
      <c r="E45" s="256"/>
      <c r="F45" s="256"/>
      <c r="G45" s="256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220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68">
        <v>19</v>
      </c>
      <c r="B46" s="169" t="s">
        <v>1975</v>
      </c>
      <c r="C46" s="178" t="s">
        <v>1976</v>
      </c>
      <c r="D46" s="170" t="s">
        <v>1912</v>
      </c>
      <c r="E46" s="171">
        <v>1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3"/>
      <c r="S46" s="173" t="s">
        <v>820</v>
      </c>
      <c r="T46" s="174" t="s">
        <v>217</v>
      </c>
      <c r="U46" s="159">
        <v>0</v>
      </c>
      <c r="V46" s="159">
        <f>ROUND(E46*U46,2)</f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1135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56"/>
      <c r="B47" s="157"/>
      <c r="C47" s="255" t="s">
        <v>1974</v>
      </c>
      <c r="D47" s="256"/>
      <c r="E47" s="256"/>
      <c r="F47" s="256"/>
      <c r="G47" s="256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220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68">
        <v>20</v>
      </c>
      <c r="B48" s="169" t="s">
        <v>1977</v>
      </c>
      <c r="C48" s="178" t="s">
        <v>1978</v>
      </c>
      <c r="D48" s="170" t="s">
        <v>1912</v>
      </c>
      <c r="E48" s="171">
        <v>3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/>
      <c r="S48" s="173" t="s">
        <v>820</v>
      </c>
      <c r="T48" s="174" t="s">
        <v>217</v>
      </c>
      <c r="U48" s="159">
        <v>0</v>
      </c>
      <c r="V48" s="159">
        <f>ROUND(E48*U48,2)</f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1135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56"/>
      <c r="B49" s="157"/>
      <c r="C49" s="255" t="s">
        <v>1979</v>
      </c>
      <c r="D49" s="256"/>
      <c r="E49" s="256"/>
      <c r="F49" s="256"/>
      <c r="G49" s="256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220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68">
        <v>21</v>
      </c>
      <c r="B50" s="169" t="s">
        <v>1980</v>
      </c>
      <c r="C50" s="178" t="s">
        <v>1981</v>
      </c>
      <c r="D50" s="170" t="s">
        <v>1912</v>
      </c>
      <c r="E50" s="171">
        <v>1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3"/>
      <c r="S50" s="173" t="s">
        <v>820</v>
      </c>
      <c r="T50" s="174" t="s">
        <v>217</v>
      </c>
      <c r="U50" s="159">
        <v>0</v>
      </c>
      <c r="V50" s="159">
        <f>ROUND(E50*U50,2)</f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1135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56"/>
      <c r="B51" s="157"/>
      <c r="C51" s="255" t="s">
        <v>1982</v>
      </c>
      <c r="D51" s="256"/>
      <c r="E51" s="256"/>
      <c r="F51" s="256"/>
      <c r="G51" s="256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220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68">
        <v>22</v>
      </c>
      <c r="B52" s="169" t="s">
        <v>1983</v>
      </c>
      <c r="C52" s="178" t="s">
        <v>1984</v>
      </c>
      <c r="D52" s="170" t="s">
        <v>1912</v>
      </c>
      <c r="E52" s="171">
        <v>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/>
      <c r="S52" s="173" t="s">
        <v>820</v>
      </c>
      <c r="T52" s="174" t="s">
        <v>217</v>
      </c>
      <c r="U52" s="159">
        <v>0</v>
      </c>
      <c r="V52" s="159">
        <f>ROUND(E52*U52,2)</f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1135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56"/>
      <c r="B53" s="157"/>
      <c r="C53" s="255" t="s">
        <v>1985</v>
      </c>
      <c r="D53" s="256"/>
      <c r="E53" s="256"/>
      <c r="F53" s="256"/>
      <c r="G53" s="256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220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68">
        <v>23</v>
      </c>
      <c r="B54" s="169" t="s">
        <v>1986</v>
      </c>
      <c r="C54" s="178" t="s">
        <v>1987</v>
      </c>
      <c r="D54" s="170" t="s">
        <v>1912</v>
      </c>
      <c r="E54" s="171">
        <v>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3"/>
      <c r="S54" s="173" t="s">
        <v>820</v>
      </c>
      <c r="T54" s="174" t="s">
        <v>217</v>
      </c>
      <c r="U54" s="159">
        <v>0</v>
      </c>
      <c r="V54" s="159">
        <f>ROUND(E54*U54,2)</f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1135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56"/>
      <c r="B55" s="157"/>
      <c r="C55" s="255" t="s">
        <v>1988</v>
      </c>
      <c r="D55" s="256"/>
      <c r="E55" s="256"/>
      <c r="F55" s="256"/>
      <c r="G55" s="256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220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5">
      <c r="A56" s="162" t="s">
        <v>211</v>
      </c>
      <c r="B56" s="163" t="s">
        <v>116</v>
      </c>
      <c r="C56" s="177" t="s">
        <v>159</v>
      </c>
      <c r="D56" s="164"/>
      <c r="E56" s="165"/>
      <c r="F56" s="166"/>
      <c r="G56" s="166">
        <f>SUMIF(AG57:AG64,"&lt;&gt;NOR",G57:G64)</f>
        <v>0</v>
      </c>
      <c r="H56" s="166"/>
      <c r="I56" s="166">
        <f>SUM(I57:I64)</f>
        <v>0</v>
      </c>
      <c r="J56" s="166"/>
      <c r="K56" s="166">
        <f>SUM(K57:K64)</f>
        <v>0</v>
      </c>
      <c r="L56" s="166"/>
      <c r="M56" s="166">
        <f>SUM(M57:M64)</f>
        <v>0</v>
      </c>
      <c r="N56" s="166"/>
      <c r="O56" s="166">
        <f>SUM(O57:O64)</f>
        <v>0</v>
      </c>
      <c r="P56" s="166"/>
      <c r="Q56" s="166">
        <f>SUM(Q57:Q64)</f>
        <v>0</v>
      </c>
      <c r="R56" s="166"/>
      <c r="S56" s="166"/>
      <c r="T56" s="167"/>
      <c r="U56" s="161"/>
      <c r="V56" s="161">
        <f>SUM(V57:V64)</f>
        <v>0</v>
      </c>
      <c r="W56" s="161"/>
      <c r="X56" s="161"/>
      <c r="AG56" t="s">
        <v>212</v>
      </c>
    </row>
    <row r="57" spans="1:60" outlineLevel="1" x14ac:dyDescent="0.25">
      <c r="A57" s="168">
        <v>24</v>
      </c>
      <c r="B57" s="169" t="s">
        <v>1989</v>
      </c>
      <c r="C57" s="178" t="s">
        <v>1990</v>
      </c>
      <c r="D57" s="170" t="s">
        <v>1912</v>
      </c>
      <c r="E57" s="171">
        <v>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3"/>
      <c r="S57" s="173" t="s">
        <v>820</v>
      </c>
      <c r="T57" s="174" t="s">
        <v>217</v>
      </c>
      <c r="U57" s="159">
        <v>0</v>
      </c>
      <c r="V57" s="159">
        <f>ROUND(E57*U57,2)</f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1135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56"/>
      <c r="B58" s="157"/>
      <c r="C58" s="255" t="s">
        <v>1991</v>
      </c>
      <c r="D58" s="256"/>
      <c r="E58" s="256"/>
      <c r="F58" s="256"/>
      <c r="G58" s="256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220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266" t="s">
        <v>1992</v>
      </c>
      <c r="D59" s="267"/>
      <c r="E59" s="267"/>
      <c r="F59" s="267"/>
      <c r="G59" s="267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220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0.399999999999999" outlineLevel="1" x14ac:dyDescent="0.25">
      <c r="A60" s="168">
        <v>25</v>
      </c>
      <c r="B60" s="169" t="s">
        <v>1993</v>
      </c>
      <c r="C60" s="178" t="s">
        <v>1994</v>
      </c>
      <c r="D60" s="170" t="s">
        <v>1912</v>
      </c>
      <c r="E60" s="171">
        <v>1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3"/>
      <c r="S60" s="173" t="s">
        <v>820</v>
      </c>
      <c r="T60" s="174" t="s">
        <v>217</v>
      </c>
      <c r="U60" s="159">
        <v>0</v>
      </c>
      <c r="V60" s="159">
        <f>ROUND(E60*U60,2)</f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1135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56"/>
      <c r="B61" s="157"/>
      <c r="C61" s="255" t="s">
        <v>1985</v>
      </c>
      <c r="D61" s="256"/>
      <c r="E61" s="256"/>
      <c r="F61" s="256"/>
      <c r="G61" s="256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220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4">
        <v>26</v>
      </c>
      <c r="B62" s="185" t="s">
        <v>1995</v>
      </c>
      <c r="C62" s="192" t="s">
        <v>1996</v>
      </c>
      <c r="D62" s="186" t="s">
        <v>1912</v>
      </c>
      <c r="E62" s="187">
        <v>1</v>
      </c>
      <c r="F62" s="188"/>
      <c r="G62" s="189">
        <f>ROUND(E62*F62,2)</f>
        <v>0</v>
      </c>
      <c r="H62" s="188"/>
      <c r="I62" s="189">
        <f>ROUND(E62*H62,2)</f>
        <v>0</v>
      </c>
      <c r="J62" s="188"/>
      <c r="K62" s="189">
        <f>ROUND(E62*J62,2)</f>
        <v>0</v>
      </c>
      <c r="L62" s="189">
        <v>21</v>
      </c>
      <c r="M62" s="189">
        <f>G62*(1+L62/100)</f>
        <v>0</v>
      </c>
      <c r="N62" s="189">
        <v>0</v>
      </c>
      <c r="O62" s="189">
        <f>ROUND(E62*N62,2)</f>
        <v>0</v>
      </c>
      <c r="P62" s="189">
        <v>0</v>
      </c>
      <c r="Q62" s="189">
        <f>ROUND(E62*P62,2)</f>
        <v>0</v>
      </c>
      <c r="R62" s="189"/>
      <c r="S62" s="189" t="s">
        <v>820</v>
      </c>
      <c r="T62" s="190" t="s">
        <v>217</v>
      </c>
      <c r="U62" s="159">
        <v>0</v>
      </c>
      <c r="V62" s="159">
        <f>ROUND(E62*U62,2)</f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1135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68">
        <v>27</v>
      </c>
      <c r="B63" s="169" t="s">
        <v>1997</v>
      </c>
      <c r="C63" s="178" t="s">
        <v>1990</v>
      </c>
      <c r="D63" s="170" t="s">
        <v>1912</v>
      </c>
      <c r="E63" s="171">
        <v>1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3"/>
      <c r="S63" s="173" t="s">
        <v>820</v>
      </c>
      <c r="T63" s="174" t="s">
        <v>217</v>
      </c>
      <c r="U63" s="159">
        <v>0</v>
      </c>
      <c r="V63" s="159">
        <f>ROUND(E63*U63,2)</f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1135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56"/>
      <c r="B64" s="157"/>
      <c r="C64" s="255" t="s">
        <v>1998</v>
      </c>
      <c r="D64" s="256"/>
      <c r="E64" s="256"/>
      <c r="F64" s="256"/>
      <c r="G64" s="256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220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5">
      <c r="A65" s="162" t="s">
        <v>211</v>
      </c>
      <c r="B65" s="163" t="s">
        <v>161</v>
      </c>
      <c r="C65" s="177" t="s">
        <v>163</v>
      </c>
      <c r="D65" s="164"/>
      <c r="E65" s="165"/>
      <c r="F65" s="166"/>
      <c r="G65" s="166">
        <f>SUMIF(AG66:AG78,"&lt;&gt;NOR",G66:G78)</f>
        <v>0</v>
      </c>
      <c r="H65" s="166"/>
      <c r="I65" s="166">
        <f>SUM(I66:I78)</f>
        <v>0</v>
      </c>
      <c r="J65" s="166"/>
      <c r="K65" s="166">
        <f>SUM(K66:K78)</f>
        <v>0</v>
      </c>
      <c r="L65" s="166"/>
      <c r="M65" s="166">
        <f>SUM(M66:M78)</f>
        <v>0</v>
      </c>
      <c r="N65" s="166"/>
      <c r="O65" s="166">
        <f>SUM(O66:O78)</f>
        <v>0</v>
      </c>
      <c r="P65" s="166"/>
      <c r="Q65" s="166">
        <f>SUM(Q66:Q78)</f>
        <v>0</v>
      </c>
      <c r="R65" s="166"/>
      <c r="S65" s="166"/>
      <c r="T65" s="167"/>
      <c r="U65" s="161"/>
      <c r="V65" s="161">
        <f>SUM(V66:V78)</f>
        <v>0</v>
      </c>
      <c r="W65" s="161"/>
      <c r="X65" s="161"/>
      <c r="AG65" t="s">
        <v>212</v>
      </c>
    </row>
    <row r="66" spans="1:60" outlineLevel="1" x14ac:dyDescent="0.25">
      <c r="A66" s="168">
        <v>28</v>
      </c>
      <c r="B66" s="169" t="s">
        <v>1999</v>
      </c>
      <c r="C66" s="178" t="s">
        <v>1948</v>
      </c>
      <c r="D66" s="170" t="s">
        <v>1912</v>
      </c>
      <c r="E66" s="171">
        <v>2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3"/>
      <c r="S66" s="173" t="s">
        <v>820</v>
      </c>
      <c r="T66" s="174" t="s">
        <v>217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1135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255" t="s">
        <v>2000</v>
      </c>
      <c r="D67" s="256"/>
      <c r="E67" s="256"/>
      <c r="F67" s="256"/>
      <c r="G67" s="256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220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68">
        <v>29</v>
      </c>
      <c r="B68" s="169" t="s">
        <v>2001</v>
      </c>
      <c r="C68" s="178" t="s">
        <v>2002</v>
      </c>
      <c r="D68" s="170" t="s">
        <v>1912</v>
      </c>
      <c r="E68" s="171">
        <v>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/>
      <c r="S68" s="173" t="s">
        <v>820</v>
      </c>
      <c r="T68" s="174" t="s">
        <v>217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1135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56"/>
      <c r="B69" s="157"/>
      <c r="C69" s="255" t="s">
        <v>2003</v>
      </c>
      <c r="D69" s="256"/>
      <c r="E69" s="256"/>
      <c r="F69" s="256"/>
      <c r="G69" s="256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220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68">
        <v>30</v>
      </c>
      <c r="B70" s="169" t="s">
        <v>2004</v>
      </c>
      <c r="C70" s="178" t="s">
        <v>2005</v>
      </c>
      <c r="D70" s="170" t="s">
        <v>1912</v>
      </c>
      <c r="E70" s="171">
        <v>1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/>
      <c r="S70" s="173" t="s">
        <v>820</v>
      </c>
      <c r="T70" s="174" t="s">
        <v>217</v>
      </c>
      <c r="U70" s="159">
        <v>0</v>
      </c>
      <c r="V70" s="159">
        <f>ROUND(E70*U70,2)</f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1135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255" t="s">
        <v>2006</v>
      </c>
      <c r="D71" s="256"/>
      <c r="E71" s="256"/>
      <c r="F71" s="256"/>
      <c r="G71" s="256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220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68">
        <v>31</v>
      </c>
      <c r="B72" s="169" t="s">
        <v>2007</v>
      </c>
      <c r="C72" s="178" t="s">
        <v>1944</v>
      </c>
      <c r="D72" s="170" t="s">
        <v>1912</v>
      </c>
      <c r="E72" s="171">
        <v>1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820</v>
      </c>
      <c r="T72" s="174" t="s">
        <v>217</v>
      </c>
      <c r="U72" s="159">
        <v>0</v>
      </c>
      <c r="V72" s="159">
        <f>ROUND(E72*U72,2)</f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1135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/>
      <c r="B73" s="157"/>
      <c r="C73" s="255" t="s">
        <v>2008</v>
      </c>
      <c r="D73" s="256"/>
      <c r="E73" s="256"/>
      <c r="F73" s="256"/>
      <c r="G73" s="256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220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68">
        <v>32</v>
      </c>
      <c r="B74" s="169" t="s">
        <v>2009</v>
      </c>
      <c r="C74" s="178" t="s">
        <v>2010</v>
      </c>
      <c r="D74" s="170" t="s">
        <v>1912</v>
      </c>
      <c r="E74" s="171">
        <v>4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/>
      <c r="S74" s="173" t="s">
        <v>820</v>
      </c>
      <c r="T74" s="174" t="s">
        <v>217</v>
      </c>
      <c r="U74" s="159">
        <v>0</v>
      </c>
      <c r="V74" s="159">
        <f>ROUND(E74*U74,2)</f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1135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56"/>
      <c r="B75" s="157"/>
      <c r="C75" s="255" t="s">
        <v>2011</v>
      </c>
      <c r="D75" s="256"/>
      <c r="E75" s="256"/>
      <c r="F75" s="256"/>
      <c r="G75" s="256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220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84">
        <v>33</v>
      </c>
      <c r="B76" s="185" t="s">
        <v>2012</v>
      </c>
      <c r="C76" s="192" t="s">
        <v>2013</v>
      </c>
      <c r="D76" s="186" t="s">
        <v>1912</v>
      </c>
      <c r="E76" s="187">
        <v>2</v>
      </c>
      <c r="F76" s="188"/>
      <c r="G76" s="189">
        <f>ROUND(E76*F76,2)</f>
        <v>0</v>
      </c>
      <c r="H76" s="188"/>
      <c r="I76" s="189">
        <f>ROUND(E76*H76,2)</f>
        <v>0</v>
      </c>
      <c r="J76" s="188"/>
      <c r="K76" s="189">
        <f>ROUND(E76*J76,2)</f>
        <v>0</v>
      </c>
      <c r="L76" s="189">
        <v>21</v>
      </c>
      <c r="M76" s="189">
        <f>G76*(1+L76/100)</f>
        <v>0</v>
      </c>
      <c r="N76" s="189">
        <v>0</v>
      </c>
      <c r="O76" s="189">
        <f>ROUND(E76*N76,2)</f>
        <v>0</v>
      </c>
      <c r="P76" s="189">
        <v>0</v>
      </c>
      <c r="Q76" s="189">
        <f>ROUND(E76*P76,2)</f>
        <v>0</v>
      </c>
      <c r="R76" s="189"/>
      <c r="S76" s="189" t="s">
        <v>820</v>
      </c>
      <c r="T76" s="190" t="s">
        <v>217</v>
      </c>
      <c r="U76" s="159">
        <v>0</v>
      </c>
      <c r="V76" s="159">
        <f>ROUND(E76*U76,2)</f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1135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68">
        <v>34</v>
      </c>
      <c r="B77" s="169" t="s">
        <v>2014</v>
      </c>
      <c r="C77" s="178" t="s">
        <v>2015</v>
      </c>
      <c r="D77" s="170" t="s">
        <v>1912</v>
      </c>
      <c r="E77" s="171">
        <v>2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3"/>
      <c r="S77" s="173" t="s">
        <v>820</v>
      </c>
      <c r="T77" s="174" t="s">
        <v>217</v>
      </c>
      <c r="U77" s="159">
        <v>0</v>
      </c>
      <c r="V77" s="159">
        <f>ROUND(E77*U77,2)</f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1135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56"/>
      <c r="B78" s="157"/>
      <c r="C78" s="255" t="s">
        <v>2016</v>
      </c>
      <c r="D78" s="256"/>
      <c r="E78" s="256"/>
      <c r="F78" s="256"/>
      <c r="G78" s="256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220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5">
      <c r="A79" s="162" t="s">
        <v>211</v>
      </c>
      <c r="B79" s="163" t="s">
        <v>164</v>
      </c>
      <c r="C79" s="177" t="s">
        <v>165</v>
      </c>
      <c r="D79" s="164"/>
      <c r="E79" s="165"/>
      <c r="F79" s="166"/>
      <c r="G79" s="166">
        <f>SUMIF(AG80:AG91,"&lt;&gt;NOR",G80:G91)</f>
        <v>0</v>
      </c>
      <c r="H79" s="166"/>
      <c r="I79" s="166">
        <f>SUM(I80:I91)</f>
        <v>0</v>
      </c>
      <c r="J79" s="166"/>
      <c r="K79" s="166">
        <f>SUM(K80:K91)</f>
        <v>0</v>
      </c>
      <c r="L79" s="166"/>
      <c r="M79" s="166">
        <f>SUM(M80:M91)</f>
        <v>0</v>
      </c>
      <c r="N79" s="166"/>
      <c r="O79" s="166">
        <f>SUM(O80:O91)</f>
        <v>0</v>
      </c>
      <c r="P79" s="166"/>
      <c r="Q79" s="166">
        <f>SUM(Q80:Q91)</f>
        <v>0</v>
      </c>
      <c r="R79" s="166"/>
      <c r="S79" s="166"/>
      <c r="T79" s="167"/>
      <c r="U79" s="161"/>
      <c r="V79" s="161">
        <f>SUM(V80:V91)</f>
        <v>0</v>
      </c>
      <c r="W79" s="161"/>
      <c r="X79" s="161"/>
      <c r="AG79" t="s">
        <v>212</v>
      </c>
    </row>
    <row r="80" spans="1:60" outlineLevel="1" x14ac:dyDescent="0.25">
      <c r="A80" s="168">
        <v>35</v>
      </c>
      <c r="B80" s="169" t="s">
        <v>2017</v>
      </c>
      <c r="C80" s="178" t="s">
        <v>2018</v>
      </c>
      <c r="D80" s="170" t="s">
        <v>1912</v>
      </c>
      <c r="E80" s="171">
        <v>1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820</v>
      </c>
      <c r="T80" s="174" t="s">
        <v>217</v>
      </c>
      <c r="U80" s="159">
        <v>0</v>
      </c>
      <c r="V80" s="159">
        <f>ROUND(E80*U80,2)</f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1135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6"/>
      <c r="B81" s="157"/>
      <c r="C81" s="255" t="s">
        <v>2019</v>
      </c>
      <c r="D81" s="256"/>
      <c r="E81" s="256"/>
      <c r="F81" s="256"/>
      <c r="G81" s="256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220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68">
        <v>36</v>
      </c>
      <c r="B82" s="169" t="s">
        <v>2020</v>
      </c>
      <c r="C82" s="178" t="s">
        <v>2021</v>
      </c>
      <c r="D82" s="170" t="s">
        <v>1912</v>
      </c>
      <c r="E82" s="171">
        <v>1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/>
      <c r="S82" s="173" t="s">
        <v>820</v>
      </c>
      <c r="T82" s="174" t="s">
        <v>217</v>
      </c>
      <c r="U82" s="159">
        <v>0</v>
      </c>
      <c r="V82" s="159">
        <f>ROUND(E82*U82,2)</f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1135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56"/>
      <c r="B83" s="157"/>
      <c r="C83" s="255" t="s">
        <v>2022</v>
      </c>
      <c r="D83" s="256"/>
      <c r="E83" s="256"/>
      <c r="F83" s="256"/>
      <c r="G83" s="256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220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68">
        <v>37</v>
      </c>
      <c r="B84" s="169" t="s">
        <v>2023</v>
      </c>
      <c r="C84" s="178" t="s">
        <v>2024</v>
      </c>
      <c r="D84" s="170" t="s">
        <v>1912</v>
      </c>
      <c r="E84" s="171">
        <v>5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/>
      <c r="S84" s="173" t="s">
        <v>820</v>
      </c>
      <c r="T84" s="174" t="s">
        <v>217</v>
      </c>
      <c r="U84" s="159">
        <v>0</v>
      </c>
      <c r="V84" s="159">
        <f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1135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255" t="s">
        <v>2025</v>
      </c>
      <c r="D85" s="256"/>
      <c r="E85" s="256"/>
      <c r="F85" s="256"/>
      <c r="G85" s="256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220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68">
        <v>38</v>
      </c>
      <c r="B86" s="169" t="s">
        <v>2026</v>
      </c>
      <c r="C86" s="178" t="s">
        <v>2027</v>
      </c>
      <c r="D86" s="170" t="s">
        <v>1912</v>
      </c>
      <c r="E86" s="171">
        <v>3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/>
      <c r="S86" s="173" t="s">
        <v>820</v>
      </c>
      <c r="T86" s="174" t="s">
        <v>217</v>
      </c>
      <c r="U86" s="159">
        <v>0</v>
      </c>
      <c r="V86" s="159">
        <f>ROUND(E86*U86,2)</f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1135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/>
      <c r="B87" s="157"/>
      <c r="C87" s="255" t="s">
        <v>2028</v>
      </c>
      <c r="D87" s="256"/>
      <c r="E87" s="256"/>
      <c r="F87" s="256"/>
      <c r="G87" s="256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220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68">
        <v>39</v>
      </c>
      <c r="B88" s="169" t="s">
        <v>2029</v>
      </c>
      <c r="C88" s="178" t="s">
        <v>2030</v>
      </c>
      <c r="D88" s="170" t="s">
        <v>1912</v>
      </c>
      <c r="E88" s="171">
        <v>5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/>
      <c r="S88" s="173" t="s">
        <v>820</v>
      </c>
      <c r="T88" s="174" t="s">
        <v>217</v>
      </c>
      <c r="U88" s="159">
        <v>0</v>
      </c>
      <c r="V88" s="159">
        <f>ROUND(E88*U88,2)</f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1135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255" t="s">
        <v>2031</v>
      </c>
      <c r="D89" s="256"/>
      <c r="E89" s="256"/>
      <c r="F89" s="256"/>
      <c r="G89" s="256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220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84">
        <v>40</v>
      </c>
      <c r="B90" s="185" t="s">
        <v>2032</v>
      </c>
      <c r="C90" s="192" t="s">
        <v>2033</v>
      </c>
      <c r="D90" s="186" t="s">
        <v>1912</v>
      </c>
      <c r="E90" s="187">
        <v>1</v>
      </c>
      <c r="F90" s="188"/>
      <c r="G90" s="189">
        <f>ROUND(E90*F90,2)</f>
        <v>0</v>
      </c>
      <c r="H90" s="188"/>
      <c r="I90" s="189">
        <f>ROUND(E90*H90,2)</f>
        <v>0</v>
      </c>
      <c r="J90" s="188"/>
      <c r="K90" s="189">
        <f>ROUND(E90*J90,2)</f>
        <v>0</v>
      </c>
      <c r="L90" s="189">
        <v>21</v>
      </c>
      <c r="M90" s="189">
        <f>G90*(1+L90/100)</f>
        <v>0</v>
      </c>
      <c r="N90" s="189">
        <v>0</v>
      </c>
      <c r="O90" s="189">
        <f>ROUND(E90*N90,2)</f>
        <v>0</v>
      </c>
      <c r="P90" s="189">
        <v>0</v>
      </c>
      <c r="Q90" s="189">
        <f>ROUND(E90*P90,2)</f>
        <v>0</v>
      </c>
      <c r="R90" s="189"/>
      <c r="S90" s="189" t="s">
        <v>820</v>
      </c>
      <c r="T90" s="190" t="s">
        <v>217</v>
      </c>
      <c r="U90" s="159">
        <v>0</v>
      </c>
      <c r="V90" s="159">
        <f>ROUND(E90*U90,2)</f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1135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84">
        <v>41</v>
      </c>
      <c r="B91" s="185" t="s">
        <v>2034</v>
      </c>
      <c r="C91" s="192" t="s">
        <v>2035</v>
      </c>
      <c r="D91" s="186" t="s">
        <v>1912</v>
      </c>
      <c r="E91" s="187">
        <v>1</v>
      </c>
      <c r="F91" s="188"/>
      <c r="G91" s="189">
        <f>ROUND(E91*F91,2)</f>
        <v>0</v>
      </c>
      <c r="H91" s="188"/>
      <c r="I91" s="189">
        <f>ROUND(E91*H91,2)</f>
        <v>0</v>
      </c>
      <c r="J91" s="188"/>
      <c r="K91" s="189">
        <f>ROUND(E91*J91,2)</f>
        <v>0</v>
      </c>
      <c r="L91" s="189">
        <v>21</v>
      </c>
      <c r="M91" s="189">
        <f>G91*(1+L91/100)</f>
        <v>0</v>
      </c>
      <c r="N91" s="189">
        <v>0</v>
      </c>
      <c r="O91" s="189">
        <f>ROUND(E91*N91,2)</f>
        <v>0</v>
      </c>
      <c r="P91" s="189">
        <v>0</v>
      </c>
      <c r="Q91" s="189">
        <f>ROUND(E91*P91,2)</f>
        <v>0</v>
      </c>
      <c r="R91" s="189"/>
      <c r="S91" s="189" t="s">
        <v>820</v>
      </c>
      <c r="T91" s="190" t="s">
        <v>217</v>
      </c>
      <c r="U91" s="159">
        <v>0</v>
      </c>
      <c r="V91" s="159">
        <f>ROUND(E91*U91,2)</f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1135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5">
      <c r="A92" s="162" t="s">
        <v>211</v>
      </c>
      <c r="B92" s="163" t="s">
        <v>166</v>
      </c>
      <c r="C92" s="177" t="s">
        <v>167</v>
      </c>
      <c r="D92" s="164"/>
      <c r="E92" s="165"/>
      <c r="F92" s="166"/>
      <c r="G92" s="166">
        <f>SUMIF(AG93:AG94,"&lt;&gt;NOR",G93:G94)</f>
        <v>0</v>
      </c>
      <c r="H92" s="166"/>
      <c r="I92" s="166">
        <f>SUM(I93:I94)</f>
        <v>0</v>
      </c>
      <c r="J92" s="166"/>
      <c r="K92" s="166">
        <f>SUM(K93:K94)</f>
        <v>0</v>
      </c>
      <c r="L92" s="166"/>
      <c r="M92" s="166">
        <f>SUM(M93:M94)</f>
        <v>0</v>
      </c>
      <c r="N92" s="166"/>
      <c r="O92" s="166">
        <f>SUM(O93:O94)</f>
        <v>0</v>
      </c>
      <c r="P92" s="166"/>
      <c r="Q92" s="166">
        <f>SUM(Q93:Q94)</f>
        <v>0</v>
      </c>
      <c r="R92" s="166"/>
      <c r="S92" s="166"/>
      <c r="T92" s="167"/>
      <c r="U92" s="161"/>
      <c r="V92" s="161">
        <f>SUM(V93:V94)</f>
        <v>0</v>
      </c>
      <c r="W92" s="161"/>
      <c r="X92" s="161"/>
      <c r="AG92" t="s">
        <v>212</v>
      </c>
    </row>
    <row r="93" spans="1:60" outlineLevel="1" x14ac:dyDescent="0.25">
      <c r="A93" s="184">
        <v>42</v>
      </c>
      <c r="B93" s="185" t="s">
        <v>2036</v>
      </c>
      <c r="C93" s="192" t="s">
        <v>2037</v>
      </c>
      <c r="D93" s="186" t="s">
        <v>1912</v>
      </c>
      <c r="E93" s="187">
        <v>1</v>
      </c>
      <c r="F93" s="188"/>
      <c r="G93" s="189">
        <f>ROUND(E93*F93,2)</f>
        <v>0</v>
      </c>
      <c r="H93" s="188"/>
      <c r="I93" s="189">
        <f>ROUND(E93*H93,2)</f>
        <v>0</v>
      </c>
      <c r="J93" s="188"/>
      <c r="K93" s="189">
        <f>ROUND(E93*J93,2)</f>
        <v>0</v>
      </c>
      <c r="L93" s="189">
        <v>21</v>
      </c>
      <c r="M93" s="189">
        <f>G93*(1+L93/100)</f>
        <v>0</v>
      </c>
      <c r="N93" s="189">
        <v>0</v>
      </c>
      <c r="O93" s="189">
        <f>ROUND(E93*N93,2)</f>
        <v>0</v>
      </c>
      <c r="P93" s="189">
        <v>0</v>
      </c>
      <c r="Q93" s="189">
        <f>ROUND(E93*P93,2)</f>
        <v>0</v>
      </c>
      <c r="R93" s="189"/>
      <c r="S93" s="189" t="s">
        <v>820</v>
      </c>
      <c r="T93" s="190" t="s">
        <v>217</v>
      </c>
      <c r="U93" s="159">
        <v>0</v>
      </c>
      <c r="V93" s="159">
        <f>ROUND(E93*U93,2)</f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1135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84">
        <v>43</v>
      </c>
      <c r="B94" s="185" t="s">
        <v>2038</v>
      </c>
      <c r="C94" s="192" t="s">
        <v>2039</v>
      </c>
      <c r="D94" s="186" t="s">
        <v>1912</v>
      </c>
      <c r="E94" s="187">
        <v>1</v>
      </c>
      <c r="F94" s="188"/>
      <c r="G94" s="189">
        <f>ROUND(E94*F94,2)</f>
        <v>0</v>
      </c>
      <c r="H94" s="188"/>
      <c r="I94" s="189">
        <f>ROUND(E94*H94,2)</f>
        <v>0</v>
      </c>
      <c r="J94" s="188"/>
      <c r="K94" s="189">
        <f>ROUND(E94*J94,2)</f>
        <v>0</v>
      </c>
      <c r="L94" s="189">
        <v>21</v>
      </c>
      <c r="M94" s="189">
        <f>G94*(1+L94/100)</f>
        <v>0</v>
      </c>
      <c r="N94" s="189">
        <v>0</v>
      </c>
      <c r="O94" s="189">
        <f>ROUND(E94*N94,2)</f>
        <v>0</v>
      </c>
      <c r="P94" s="189">
        <v>0</v>
      </c>
      <c r="Q94" s="189">
        <f>ROUND(E94*P94,2)</f>
        <v>0</v>
      </c>
      <c r="R94" s="189"/>
      <c r="S94" s="189" t="s">
        <v>820</v>
      </c>
      <c r="T94" s="190" t="s">
        <v>217</v>
      </c>
      <c r="U94" s="159">
        <v>0</v>
      </c>
      <c r="V94" s="159">
        <f>ROUND(E94*U94,2)</f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1135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5">
      <c r="A95" s="162" t="s">
        <v>211</v>
      </c>
      <c r="B95" s="163" t="s">
        <v>168</v>
      </c>
      <c r="C95" s="177" t="s">
        <v>169</v>
      </c>
      <c r="D95" s="164"/>
      <c r="E95" s="165"/>
      <c r="F95" s="166"/>
      <c r="G95" s="166">
        <f>SUMIF(AG96:AG96,"&lt;&gt;NOR",G96:G96)</f>
        <v>0</v>
      </c>
      <c r="H95" s="166"/>
      <c r="I95" s="166">
        <f>SUM(I96:I96)</f>
        <v>0</v>
      </c>
      <c r="J95" s="166"/>
      <c r="K95" s="166">
        <f>SUM(K96:K96)</f>
        <v>0</v>
      </c>
      <c r="L95" s="166"/>
      <c r="M95" s="166">
        <f>SUM(M96:M96)</f>
        <v>0</v>
      </c>
      <c r="N95" s="166"/>
      <c r="O95" s="166">
        <f>SUM(O96:O96)</f>
        <v>0</v>
      </c>
      <c r="P95" s="166"/>
      <c r="Q95" s="166">
        <f>SUM(Q96:Q96)</f>
        <v>0</v>
      </c>
      <c r="R95" s="166"/>
      <c r="S95" s="166"/>
      <c r="T95" s="167"/>
      <c r="U95" s="161"/>
      <c r="V95" s="161">
        <f>SUM(V96:V96)</f>
        <v>0</v>
      </c>
      <c r="W95" s="161"/>
      <c r="X95" s="161"/>
      <c r="AG95" t="s">
        <v>212</v>
      </c>
    </row>
    <row r="96" spans="1:60" outlineLevel="1" x14ac:dyDescent="0.25">
      <c r="A96" s="184">
        <v>44</v>
      </c>
      <c r="B96" s="185" t="s">
        <v>2040</v>
      </c>
      <c r="C96" s="192" t="s">
        <v>2041</v>
      </c>
      <c r="D96" s="186" t="s">
        <v>1912</v>
      </c>
      <c r="E96" s="187">
        <v>1</v>
      </c>
      <c r="F96" s="188"/>
      <c r="G96" s="189">
        <f>ROUND(E96*F96,2)</f>
        <v>0</v>
      </c>
      <c r="H96" s="188"/>
      <c r="I96" s="189">
        <f>ROUND(E96*H96,2)</f>
        <v>0</v>
      </c>
      <c r="J96" s="188"/>
      <c r="K96" s="189">
        <f>ROUND(E96*J96,2)</f>
        <v>0</v>
      </c>
      <c r="L96" s="189">
        <v>21</v>
      </c>
      <c r="M96" s="189">
        <f>G96*(1+L96/100)</f>
        <v>0</v>
      </c>
      <c r="N96" s="189">
        <v>0</v>
      </c>
      <c r="O96" s="189">
        <f>ROUND(E96*N96,2)</f>
        <v>0</v>
      </c>
      <c r="P96" s="189">
        <v>0</v>
      </c>
      <c r="Q96" s="189">
        <f>ROUND(E96*P96,2)</f>
        <v>0</v>
      </c>
      <c r="R96" s="189"/>
      <c r="S96" s="189" t="s">
        <v>820</v>
      </c>
      <c r="T96" s="190" t="s">
        <v>217</v>
      </c>
      <c r="U96" s="159">
        <v>0</v>
      </c>
      <c r="V96" s="159">
        <f>ROUND(E96*U96,2)</f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1135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x14ac:dyDescent="0.25">
      <c r="A97" s="162" t="s">
        <v>211</v>
      </c>
      <c r="B97" s="163" t="s">
        <v>170</v>
      </c>
      <c r="C97" s="177" t="s">
        <v>171</v>
      </c>
      <c r="D97" s="164"/>
      <c r="E97" s="165"/>
      <c r="F97" s="166"/>
      <c r="G97" s="166">
        <f>SUMIF(AG98:AG112,"&lt;&gt;NOR",G98:G112)</f>
        <v>0</v>
      </c>
      <c r="H97" s="166"/>
      <c r="I97" s="166">
        <f>SUM(I98:I112)</f>
        <v>0</v>
      </c>
      <c r="J97" s="166"/>
      <c r="K97" s="166">
        <f>SUM(K98:K112)</f>
        <v>0</v>
      </c>
      <c r="L97" s="166"/>
      <c r="M97" s="166">
        <f>SUM(M98:M112)</f>
        <v>0</v>
      </c>
      <c r="N97" s="166"/>
      <c r="O97" s="166">
        <f>SUM(O98:O112)</f>
        <v>0</v>
      </c>
      <c r="P97" s="166"/>
      <c r="Q97" s="166">
        <f>SUM(Q98:Q112)</f>
        <v>0</v>
      </c>
      <c r="R97" s="166"/>
      <c r="S97" s="166"/>
      <c r="T97" s="167"/>
      <c r="U97" s="161"/>
      <c r="V97" s="161">
        <f>SUM(V98:V112)</f>
        <v>0</v>
      </c>
      <c r="W97" s="161"/>
      <c r="X97" s="161"/>
      <c r="AG97" t="s">
        <v>212</v>
      </c>
    </row>
    <row r="98" spans="1:60" outlineLevel="1" x14ac:dyDescent="0.25">
      <c r="A98" s="184">
        <v>45</v>
      </c>
      <c r="B98" s="185" t="s">
        <v>2042</v>
      </c>
      <c r="C98" s="192" t="s">
        <v>2043</v>
      </c>
      <c r="D98" s="186" t="s">
        <v>312</v>
      </c>
      <c r="E98" s="187">
        <v>10</v>
      </c>
      <c r="F98" s="188"/>
      <c r="G98" s="189">
        <f t="shared" ref="G98:G112" si="0">ROUND(E98*F98,2)</f>
        <v>0</v>
      </c>
      <c r="H98" s="188"/>
      <c r="I98" s="189">
        <f t="shared" ref="I98:I112" si="1">ROUND(E98*H98,2)</f>
        <v>0</v>
      </c>
      <c r="J98" s="188"/>
      <c r="K98" s="189">
        <f t="shared" ref="K98:K112" si="2">ROUND(E98*J98,2)</f>
        <v>0</v>
      </c>
      <c r="L98" s="189">
        <v>21</v>
      </c>
      <c r="M98" s="189">
        <f t="shared" ref="M98:M112" si="3">G98*(1+L98/100)</f>
        <v>0</v>
      </c>
      <c r="N98" s="189">
        <v>0</v>
      </c>
      <c r="O98" s="189">
        <f t="shared" ref="O98:O112" si="4">ROUND(E98*N98,2)</f>
        <v>0</v>
      </c>
      <c r="P98" s="189">
        <v>0</v>
      </c>
      <c r="Q98" s="189">
        <f t="shared" ref="Q98:Q112" si="5">ROUND(E98*P98,2)</f>
        <v>0</v>
      </c>
      <c r="R98" s="189"/>
      <c r="S98" s="189" t="s">
        <v>820</v>
      </c>
      <c r="T98" s="190" t="s">
        <v>217</v>
      </c>
      <c r="U98" s="159">
        <v>0</v>
      </c>
      <c r="V98" s="159">
        <f t="shared" ref="V98:V112" si="6">ROUND(E98*U98,2)</f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1135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84">
        <v>46</v>
      </c>
      <c r="B99" s="185" t="s">
        <v>2044</v>
      </c>
      <c r="C99" s="192" t="s">
        <v>2045</v>
      </c>
      <c r="D99" s="186" t="s">
        <v>312</v>
      </c>
      <c r="E99" s="187">
        <v>30</v>
      </c>
      <c r="F99" s="188"/>
      <c r="G99" s="189">
        <f t="shared" si="0"/>
        <v>0</v>
      </c>
      <c r="H99" s="188"/>
      <c r="I99" s="189">
        <f t="shared" si="1"/>
        <v>0</v>
      </c>
      <c r="J99" s="188"/>
      <c r="K99" s="189">
        <f t="shared" si="2"/>
        <v>0</v>
      </c>
      <c r="L99" s="189">
        <v>21</v>
      </c>
      <c r="M99" s="189">
        <f t="shared" si="3"/>
        <v>0</v>
      </c>
      <c r="N99" s="189">
        <v>0</v>
      </c>
      <c r="O99" s="189">
        <f t="shared" si="4"/>
        <v>0</v>
      </c>
      <c r="P99" s="189">
        <v>0</v>
      </c>
      <c r="Q99" s="189">
        <f t="shared" si="5"/>
        <v>0</v>
      </c>
      <c r="R99" s="189"/>
      <c r="S99" s="189" t="s">
        <v>820</v>
      </c>
      <c r="T99" s="190" t="s">
        <v>217</v>
      </c>
      <c r="U99" s="159">
        <v>0</v>
      </c>
      <c r="V99" s="159">
        <f t="shared" si="6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1135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84">
        <v>47</v>
      </c>
      <c r="B100" s="185" t="s">
        <v>2046</v>
      </c>
      <c r="C100" s="192" t="s">
        <v>2047</v>
      </c>
      <c r="D100" s="186" t="s">
        <v>312</v>
      </c>
      <c r="E100" s="187">
        <v>20</v>
      </c>
      <c r="F100" s="188"/>
      <c r="G100" s="189">
        <f t="shared" si="0"/>
        <v>0</v>
      </c>
      <c r="H100" s="188"/>
      <c r="I100" s="189">
        <f t="shared" si="1"/>
        <v>0</v>
      </c>
      <c r="J100" s="188"/>
      <c r="K100" s="189">
        <f t="shared" si="2"/>
        <v>0</v>
      </c>
      <c r="L100" s="189">
        <v>21</v>
      </c>
      <c r="M100" s="189">
        <f t="shared" si="3"/>
        <v>0</v>
      </c>
      <c r="N100" s="189">
        <v>0</v>
      </c>
      <c r="O100" s="189">
        <f t="shared" si="4"/>
        <v>0</v>
      </c>
      <c r="P100" s="189">
        <v>0</v>
      </c>
      <c r="Q100" s="189">
        <f t="shared" si="5"/>
        <v>0</v>
      </c>
      <c r="R100" s="189"/>
      <c r="S100" s="189" t="s">
        <v>820</v>
      </c>
      <c r="T100" s="190" t="s">
        <v>217</v>
      </c>
      <c r="U100" s="159">
        <v>0</v>
      </c>
      <c r="V100" s="159">
        <f t="shared" si="6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1135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84">
        <v>48</v>
      </c>
      <c r="B101" s="185" t="s">
        <v>2048</v>
      </c>
      <c r="C101" s="192" t="s">
        <v>2049</v>
      </c>
      <c r="D101" s="186" t="s">
        <v>312</v>
      </c>
      <c r="E101" s="187">
        <v>30</v>
      </c>
      <c r="F101" s="188"/>
      <c r="G101" s="189">
        <f t="shared" si="0"/>
        <v>0</v>
      </c>
      <c r="H101" s="188"/>
      <c r="I101" s="189">
        <f t="shared" si="1"/>
        <v>0</v>
      </c>
      <c r="J101" s="188"/>
      <c r="K101" s="189">
        <f t="shared" si="2"/>
        <v>0</v>
      </c>
      <c r="L101" s="189">
        <v>21</v>
      </c>
      <c r="M101" s="189">
        <f t="shared" si="3"/>
        <v>0</v>
      </c>
      <c r="N101" s="189">
        <v>0</v>
      </c>
      <c r="O101" s="189">
        <f t="shared" si="4"/>
        <v>0</v>
      </c>
      <c r="P101" s="189">
        <v>0</v>
      </c>
      <c r="Q101" s="189">
        <f t="shared" si="5"/>
        <v>0</v>
      </c>
      <c r="R101" s="189"/>
      <c r="S101" s="189" t="s">
        <v>820</v>
      </c>
      <c r="T101" s="190" t="s">
        <v>217</v>
      </c>
      <c r="U101" s="159">
        <v>0</v>
      </c>
      <c r="V101" s="159">
        <f t="shared" si="6"/>
        <v>0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1135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84">
        <v>49</v>
      </c>
      <c r="B102" s="185" t="s">
        <v>2050</v>
      </c>
      <c r="C102" s="192" t="s">
        <v>2051</v>
      </c>
      <c r="D102" s="186" t="s">
        <v>312</v>
      </c>
      <c r="E102" s="187">
        <v>50</v>
      </c>
      <c r="F102" s="188"/>
      <c r="G102" s="189">
        <f t="shared" si="0"/>
        <v>0</v>
      </c>
      <c r="H102" s="188"/>
      <c r="I102" s="189">
        <f t="shared" si="1"/>
        <v>0</v>
      </c>
      <c r="J102" s="188"/>
      <c r="K102" s="189">
        <f t="shared" si="2"/>
        <v>0</v>
      </c>
      <c r="L102" s="189">
        <v>21</v>
      </c>
      <c r="M102" s="189">
        <f t="shared" si="3"/>
        <v>0</v>
      </c>
      <c r="N102" s="189">
        <v>0</v>
      </c>
      <c r="O102" s="189">
        <f t="shared" si="4"/>
        <v>0</v>
      </c>
      <c r="P102" s="189">
        <v>0</v>
      </c>
      <c r="Q102" s="189">
        <f t="shared" si="5"/>
        <v>0</v>
      </c>
      <c r="R102" s="189"/>
      <c r="S102" s="189" t="s">
        <v>820</v>
      </c>
      <c r="T102" s="190" t="s">
        <v>217</v>
      </c>
      <c r="U102" s="159">
        <v>0</v>
      </c>
      <c r="V102" s="159">
        <f t="shared" si="6"/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1135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84">
        <v>50</v>
      </c>
      <c r="B103" s="185" t="s">
        <v>2052</v>
      </c>
      <c r="C103" s="192" t="s">
        <v>2053</v>
      </c>
      <c r="D103" s="186" t="s">
        <v>312</v>
      </c>
      <c r="E103" s="187">
        <v>35</v>
      </c>
      <c r="F103" s="188"/>
      <c r="G103" s="189">
        <f t="shared" si="0"/>
        <v>0</v>
      </c>
      <c r="H103" s="188"/>
      <c r="I103" s="189">
        <f t="shared" si="1"/>
        <v>0</v>
      </c>
      <c r="J103" s="188"/>
      <c r="K103" s="189">
        <f t="shared" si="2"/>
        <v>0</v>
      </c>
      <c r="L103" s="189">
        <v>21</v>
      </c>
      <c r="M103" s="189">
        <f t="shared" si="3"/>
        <v>0</v>
      </c>
      <c r="N103" s="189">
        <v>0</v>
      </c>
      <c r="O103" s="189">
        <f t="shared" si="4"/>
        <v>0</v>
      </c>
      <c r="P103" s="189">
        <v>0</v>
      </c>
      <c r="Q103" s="189">
        <f t="shared" si="5"/>
        <v>0</v>
      </c>
      <c r="R103" s="189"/>
      <c r="S103" s="189" t="s">
        <v>820</v>
      </c>
      <c r="T103" s="190" t="s">
        <v>217</v>
      </c>
      <c r="U103" s="159">
        <v>0</v>
      </c>
      <c r="V103" s="159">
        <f t="shared" si="6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1135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84">
        <v>51</v>
      </c>
      <c r="B104" s="185" t="s">
        <v>2054</v>
      </c>
      <c r="C104" s="192" t="s">
        <v>2055</v>
      </c>
      <c r="D104" s="186" t="s">
        <v>312</v>
      </c>
      <c r="E104" s="187">
        <v>35</v>
      </c>
      <c r="F104" s="188"/>
      <c r="G104" s="189">
        <f t="shared" si="0"/>
        <v>0</v>
      </c>
      <c r="H104" s="188"/>
      <c r="I104" s="189">
        <f t="shared" si="1"/>
        <v>0</v>
      </c>
      <c r="J104" s="188"/>
      <c r="K104" s="189">
        <f t="shared" si="2"/>
        <v>0</v>
      </c>
      <c r="L104" s="189">
        <v>21</v>
      </c>
      <c r="M104" s="189">
        <f t="shared" si="3"/>
        <v>0</v>
      </c>
      <c r="N104" s="189">
        <v>0</v>
      </c>
      <c r="O104" s="189">
        <f t="shared" si="4"/>
        <v>0</v>
      </c>
      <c r="P104" s="189">
        <v>0</v>
      </c>
      <c r="Q104" s="189">
        <f t="shared" si="5"/>
        <v>0</v>
      </c>
      <c r="R104" s="189"/>
      <c r="S104" s="189" t="s">
        <v>820</v>
      </c>
      <c r="T104" s="190" t="s">
        <v>217</v>
      </c>
      <c r="U104" s="159">
        <v>0</v>
      </c>
      <c r="V104" s="159">
        <f t="shared" si="6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1135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84">
        <v>52</v>
      </c>
      <c r="B105" s="185" t="s">
        <v>2056</v>
      </c>
      <c r="C105" s="192" t="s">
        <v>2057</v>
      </c>
      <c r="D105" s="186" t="s">
        <v>312</v>
      </c>
      <c r="E105" s="187">
        <v>180</v>
      </c>
      <c r="F105" s="188"/>
      <c r="G105" s="189">
        <f t="shared" si="0"/>
        <v>0</v>
      </c>
      <c r="H105" s="188"/>
      <c r="I105" s="189">
        <f t="shared" si="1"/>
        <v>0</v>
      </c>
      <c r="J105" s="188"/>
      <c r="K105" s="189">
        <f t="shared" si="2"/>
        <v>0</v>
      </c>
      <c r="L105" s="189">
        <v>21</v>
      </c>
      <c r="M105" s="189">
        <f t="shared" si="3"/>
        <v>0</v>
      </c>
      <c r="N105" s="189">
        <v>0</v>
      </c>
      <c r="O105" s="189">
        <f t="shared" si="4"/>
        <v>0</v>
      </c>
      <c r="P105" s="189">
        <v>0</v>
      </c>
      <c r="Q105" s="189">
        <f t="shared" si="5"/>
        <v>0</v>
      </c>
      <c r="R105" s="189"/>
      <c r="S105" s="189" t="s">
        <v>820</v>
      </c>
      <c r="T105" s="190" t="s">
        <v>217</v>
      </c>
      <c r="U105" s="159">
        <v>0</v>
      </c>
      <c r="V105" s="159">
        <f t="shared" si="6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1135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84">
        <v>53</v>
      </c>
      <c r="B106" s="185" t="s">
        <v>2058</v>
      </c>
      <c r="C106" s="192" t="s">
        <v>2059</v>
      </c>
      <c r="D106" s="186" t="s">
        <v>312</v>
      </c>
      <c r="E106" s="187">
        <v>70</v>
      </c>
      <c r="F106" s="188"/>
      <c r="G106" s="189">
        <f t="shared" si="0"/>
        <v>0</v>
      </c>
      <c r="H106" s="188"/>
      <c r="I106" s="189">
        <f t="shared" si="1"/>
        <v>0</v>
      </c>
      <c r="J106" s="188"/>
      <c r="K106" s="189">
        <f t="shared" si="2"/>
        <v>0</v>
      </c>
      <c r="L106" s="189">
        <v>21</v>
      </c>
      <c r="M106" s="189">
        <f t="shared" si="3"/>
        <v>0</v>
      </c>
      <c r="N106" s="189">
        <v>0</v>
      </c>
      <c r="O106" s="189">
        <f t="shared" si="4"/>
        <v>0</v>
      </c>
      <c r="P106" s="189">
        <v>0</v>
      </c>
      <c r="Q106" s="189">
        <f t="shared" si="5"/>
        <v>0</v>
      </c>
      <c r="R106" s="189"/>
      <c r="S106" s="189" t="s">
        <v>820</v>
      </c>
      <c r="T106" s="190" t="s">
        <v>217</v>
      </c>
      <c r="U106" s="159">
        <v>0</v>
      </c>
      <c r="V106" s="159">
        <f t="shared" si="6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1135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84">
        <v>54</v>
      </c>
      <c r="B107" s="185" t="s">
        <v>2060</v>
      </c>
      <c r="C107" s="192" t="s">
        <v>2061</v>
      </c>
      <c r="D107" s="186" t="s">
        <v>312</v>
      </c>
      <c r="E107" s="187">
        <v>350</v>
      </c>
      <c r="F107" s="188"/>
      <c r="G107" s="189">
        <f t="shared" si="0"/>
        <v>0</v>
      </c>
      <c r="H107" s="188"/>
      <c r="I107" s="189">
        <f t="shared" si="1"/>
        <v>0</v>
      </c>
      <c r="J107" s="188"/>
      <c r="K107" s="189">
        <f t="shared" si="2"/>
        <v>0</v>
      </c>
      <c r="L107" s="189">
        <v>21</v>
      </c>
      <c r="M107" s="189">
        <f t="shared" si="3"/>
        <v>0</v>
      </c>
      <c r="N107" s="189">
        <v>0</v>
      </c>
      <c r="O107" s="189">
        <f t="shared" si="4"/>
        <v>0</v>
      </c>
      <c r="P107" s="189">
        <v>0</v>
      </c>
      <c r="Q107" s="189">
        <f t="shared" si="5"/>
        <v>0</v>
      </c>
      <c r="R107" s="189"/>
      <c r="S107" s="189" t="s">
        <v>820</v>
      </c>
      <c r="T107" s="190" t="s">
        <v>217</v>
      </c>
      <c r="U107" s="159">
        <v>0</v>
      </c>
      <c r="V107" s="159">
        <f t="shared" si="6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1135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84">
        <v>55</v>
      </c>
      <c r="B108" s="185" t="s">
        <v>2062</v>
      </c>
      <c r="C108" s="192" t="s">
        <v>2063</v>
      </c>
      <c r="D108" s="186" t="s">
        <v>312</v>
      </c>
      <c r="E108" s="187">
        <v>20</v>
      </c>
      <c r="F108" s="188"/>
      <c r="G108" s="189">
        <f t="shared" si="0"/>
        <v>0</v>
      </c>
      <c r="H108" s="188"/>
      <c r="I108" s="189">
        <f t="shared" si="1"/>
        <v>0</v>
      </c>
      <c r="J108" s="188"/>
      <c r="K108" s="189">
        <f t="shared" si="2"/>
        <v>0</v>
      </c>
      <c r="L108" s="189">
        <v>21</v>
      </c>
      <c r="M108" s="189">
        <f t="shared" si="3"/>
        <v>0</v>
      </c>
      <c r="N108" s="189">
        <v>0</v>
      </c>
      <c r="O108" s="189">
        <f t="shared" si="4"/>
        <v>0</v>
      </c>
      <c r="P108" s="189">
        <v>0</v>
      </c>
      <c r="Q108" s="189">
        <f t="shared" si="5"/>
        <v>0</v>
      </c>
      <c r="R108" s="189"/>
      <c r="S108" s="189" t="s">
        <v>820</v>
      </c>
      <c r="T108" s="190" t="s">
        <v>217</v>
      </c>
      <c r="U108" s="159">
        <v>0</v>
      </c>
      <c r="V108" s="159">
        <f t="shared" si="6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1135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84">
        <v>56</v>
      </c>
      <c r="B109" s="185" t="s">
        <v>2064</v>
      </c>
      <c r="C109" s="192" t="s">
        <v>2065</v>
      </c>
      <c r="D109" s="186" t="s">
        <v>312</v>
      </c>
      <c r="E109" s="187">
        <v>735</v>
      </c>
      <c r="F109" s="188"/>
      <c r="G109" s="189">
        <f t="shared" si="0"/>
        <v>0</v>
      </c>
      <c r="H109" s="188"/>
      <c r="I109" s="189">
        <f t="shared" si="1"/>
        <v>0</v>
      </c>
      <c r="J109" s="188"/>
      <c r="K109" s="189">
        <f t="shared" si="2"/>
        <v>0</v>
      </c>
      <c r="L109" s="189">
        <v>21</v>
      </c>
      <c r="M109" s="189">
        <f t="shared" si="3"/>
        <v>0</v>
      </c>
      <c r="N109" s="189">
        <v>0</v>
      </c>
      <c r="O109" s="189">
        <f t="shared" si="4"/>
        <v>0</v>
      </c>
      <c r="P109" s="189">
        <v>0</v>
      </c>
      <c r="Q109" s="189">
        <f t="shared" si="5"/>
        <v>0</v>
      </c>
      <c r="R109" s="189"/>
      <c r="S109" s="189" t="s">
        <v>820</v>
      </c>
      <c r="T109" s="190" t="s">
        <v>217</v>
      </c>
      <c r="U109" s="159">
        <v>0</v>
      </c>
      <c r="V109" s="159">
        <f t="shared" si="6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1135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84">
        <v>57</v>
      </c>
      <c r="B110" s="185" t="s">
        <v>2066</v>
      </c>
      <c r="C110" s="192" t="s">
        <v>2067</v>
      </c>
      <c r="D110" s="186" t="s">
        <v>312</v>
      </c>
      <c r="E110" s="187">
        <v>1655</v>
      </c>
      <c r="F110" s="188"/>
      <c r="G110" s="189">
        <f t="shared" si="0"/>
        <v>0</v>
      </c>
      <c r="H110" s="188"/>
      <c r="I110" s="189">
        <f t="shared" si="1"/>
        <v>0</v>
      </c>
      <c r="J110" s="188"/>
      <c r="K110" s="189">
        <f t="shared" si="2"/>
        <v>0</v>
      </c>
      <c r="L110" s="189">
        <v>21</v>
      </c>
      <c r="M110" s="189">
        <f t="shared" si="3"/>
        <v>0</v>
      </c>
      <c r="N110" s="189">
        <v>0</v>
      </c>
      <c r="O110" s="189">
        <f t="shared" si="4"/>
        <v>0</v>
      </c>
      <c r="P110" s="189">
        <v>0</v>
      </c>
      <c r="Q110" s="189">
        <f t="shared" si="5"/>
        <v>0</v>
      </c>
      <c r="R110" s="189"/>
      <c r="S110" s="189" t="s">
        <v>820</v>
      </c>
      <c r="T110" s="190" t="s">
        <v>217</v>
      </c>
      <c r="U110" s="159">
        <v>0</v>
      </c>
      <c r="V110" s="159">
        <f t="shared" si="6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1135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84">
        <v>58</v>
      </c>
      <c r="B111" s="185" t="s">
        <v>2068</v>
      </c>
      <c r="C111" s="192" t="s">
        <v>2069</v>
      </c>
      <c r="D111" s="186" t="s">
        <v>312</v>
      </c>
      <c r="E111" s="187">
        <v>115</v>
      </c>
      <c r="F111" s="188"/>
      <c r="G111" s="189">
        <f t="shared" si="0"/>
        <v>0</v>
      </c>
      <c r="H111" s="188"/>
      <c r="I111" s="189">
        <f t="shared" si="1"/>
        <v>0</v>
      </c>
      <c r="J111" s="188"/>
      <c r="K111" s="189">
        <f t="shared" si="2"/>
        <v>0</v>
      </c>
      <c r="L111" s="189">
        <v>21</v>
      </c>
      <c r="M111" s="189">
        <f t="shared" si="3"/>
        <v>0</v>
      </c>
      <c r="N111" s="189">
        <v>0</v>
      </c>
      <c r="O111" s="189">
        <f t="shared" si="4"/>
        <v>0</v>
      </c>
      <c r="P111" s="189">
        <v>0</v>
      </c>
      <c r="Q111" s="189">
        <f t="shared" si="5"/>
        <v>0</v>
      </c>
      <c r="R111" s="189"/>
      <c r="S111" s="189" t="s">
        <v>820</v>
      </c>
      <c r="T111" s="190" t="s">
        <v>217</v>
      </c>
      <c r="U111" s="159">
        <v>0</v>
      </c>
      <c r="V111" s="159">
        <f t="shared" si="6"/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1135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84">
        <v>59</v>
      </c>
      <c r="B112" s="185" t="s">
        <v>2070</v>
      </c>
      <c r="C112" s="192" t="s">
        <v>1256</v>
      </c>
      <c r="D112" s="186" t="s">
        <v>1912</v>
      </c>
      <c r="E112" s="187">
        <v>1</v>
      </c>
      <c r="F112" s="188"/>
      <c r="G112" s="189">
        <f t="shared" si="0"/>
        <v>0</v>
      </c>
      <c r="H112" s="188"/>
      <c r="I112" s="189">
        <f t="shared" si="1"/>
        <v>0</v>
      </c>
      <c r="J112" s="188"/>
      <c r="K112" s="189">
        <f t="shared" si="2"/>
        <v>0</v>
      </c>
      <c r="L112" s="189">
        <v>21</v>
      </c>
      <c r="M112" s="189">
        <f t="shared" si="3"/>
        <v>0</v>
      </c>
      <c r="N112" s="189">
        <v>0</v>
      </c>
      <c r="O112" s="189">
        <f t="shared" si="4"/>
        <v>0</v>
      </c>
      <c r="P112" s="189">
        <v>0</v>
      </c>
      <c r="Q112" s="189">
        <f t="shared" si="5"/>
        <v>0</v>
      </c>
      <c r="R112" s="189"/>
      <c r="S112" s="189" t="s">
        <v>820</v>
      </c>
      <c r="T112" s="190" t="s">
        <v>217</v>
      </c>
      <c r="U112" s="159">
        <v>0</v>
      </c>
      <c r="V112" s="159">
        <f t="shared" si="6"/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1135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5">
      <c r="A113" s="162" t="s">
        <v>211</v>
      </c>
      <c r="B113" s="163" t="s">
        <v>172</v>
      </c>
      <c r="C113" s="177" t="s">
        <v>173</v>
      </c>
      <c r="D113" s="164"/>
      <c r="E113" s="165"/>
      <c r="F113" s="166"/>
      <c r="G113" s="166">
        <f>SUMIF(AG114:AG123,"&lt;&gt;NOR",G114:G123)</f>
        <v>0</v>
      </c>
      <c r="H113" s="166"/>
      <c r="I113" s="166">
        <f>SUM(I114:I123)</f>
        <v>0</v>
      </c>
      <c r="J113" s="166"/>
      <c r="K113" s="166">
        <f>SUM(K114:K123)</f>
        <v>0</v>
      </c>
      <c r="L113" s="166"/>
      <c r="M113" s="166">
        <f>SUM(M114:M123)</f>
        <v>0</v>
      </c>
      <c r="N113" s="166"/>
      <c r="O113" s="166">
        <f>SUM(O114:O123)</f>
        <v>0</v>
      </c>
      <c r="P113" s="166"/>
      <c r="Q113" s="166">
        <f>SUM(Q114:Q123)</f>
        <v>0</v>
      </c>
      <c r="R113" s="166"/>
      <c r="S113" s="166"/>
      <c r="T113" s="167"/>
      <c r="U113" s="161"/>
      <c r="V113" s="161">
        <f>SUM(V114:V123)</f>
        <v>0</v>
      </c>
      <c r="W113" s="161"/>
      <c r="X113" s="161"/>
      <c r="AG113" t="s">
        <v>212</v>
      </c>
    </row>
    <row r="114" spans="1:60" outlineLevel="1" x14ac:dyDescent="0.25">
      <c r="A114" s="184">
        <v>60</v>
      </c>
      <c r="B114" s="185" t="s">
        <v>2071</v>
      </c>
      <c r="C114" s="192" t="s">
        <v>2072</v>
      </c>
      <c r="D114" s="186" t="s">
        <v>1912</v>
      </c>
      <c r="E114" s="187">
        <v>1</v>
      </c>
      <c r="F114" s="188"/>
      <c r="G114" s="189">
        <f t="shared" ref="G114:G123" si="7">ROUND(E114*F114,2)</f>
        <v>0</v>
      </c>
      <c r="H114" s="188"/>
      <c r="I114" s="189">
        <f t="shared" ref="I114:I123" si="8">ROUND(E114*H114,2)</f>
        <v>0</v>
      </c>
      <c r="J114" s="188"/>
      <c r="K114" s="189">
        <f t="shared" ref="K114:K123" si="9">ROUND(E114*J114,2)</f>
        <v>0</v>
      </c>
      <c r="L114" s="189">
        <v>21</v>
      </c>
      <c r="M114" s="189">
        <f t="shared" ref="M114:M123" si="10">G114*(1+L114/100)</f>
        <v>0</v>
      </c>
      <c r="N114" s="189">
        <v>0</v>
      </c>
      <c r="O114" s="189">
        <f t="shared" ref="O114:O123" si="11">ROUND(E114*N114,2)</f>
        <v>0</v>
      </c>
      <c r="P114" s="189">
        <v>0</v>
      </c>
      <c r="Q114" s="189">
        <f t="shared" ref="Q114:Q123" si="12">ROUND(E114*P114,2)</f>
        <v>0</v>
      </c>
      <c r="R114" s="189"/>
      <c r="S114" s="189" t="s">
        <v>820</v>
      </c>
      <c r="T114" s="190" t="s">
        <v>217</v>
      </c>
      <c r="U114" s="159">
        <v>0</v>
      </c>
      <c r="V114" s="159">
        <f t="shared" ref="V114:V123" si="13">ROUND(E114*U114,2)</f>
        <v>0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1135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84">
        <v>61</v>
      </c>
      <c r="B115" s="185" t="s">
        <v>2073</v>
      </c>
      <c r="C115" s="192" t="s">
        <v>2074</v>
      </c>
      <c r="D115" s="186" t="s">
        <v>2075</v>
      </c>
      <c r="E115" s="187">
        <v>101</v>
      </c>
      <c r="F115" s="188"/>
      <c r="G115" s="189">
        <f t="shared" si="7"/>
        <v>0</v>
      </c>
      <c r="H115" s="188"/>
      <c r="I115" s="189">
        <f t="shared" si="8"/>
        <v>0</v>
      </c>
      <c r="J115" s="188"/>
      <c r="K115" s="189">
        <f t="shared" si="9"/>
        <v>0</v>
      </c>
      <c r="L115" s="189">
        <v>21</v>
      </c>
      <c r="M115" s="189">
        <f t="shared" si="10"/>
        <v>0</v>
      </c>
      <c r="N115" s="189">
        <v>0</v>
      </c>
      <c r="O115" s="189">
        <f t="shared" si="11"/>
        <v>0</v>
      </c>
      <c r="P115" s="189">
        <v>0</v>
      </c>
      <c r="Q115" s="189">
        <f t="shared" si="12"/>
        <v>0</v>
      </c>
      <c r="R115" s="189"/>
      <c r="S115" s="189" t="s">
        <v>820</v>
      </c>
      <c r="T115" s="190" t="s">
        <v>217</v>
      </c>
      <c r="U115" s="159">
        <v>0</v>
      </c>
      <c r="V115" s="159">
        <f t="shared" si="13"/>
        <v>0</v>
      </c>
      <c r="W115" s="159"/>
      <c r="X115" s="159" t="s">
        <v>246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1135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84">
        <v>62</v>
      </c>
      <c r="B116" s="185" t="s">
        <v>2076</v>
      </c>
      <c r="C116" s="192" t="s">
        <v>2077</v>
      </c>
      <c r="D116" s="186" t="s">
        <v>2075</v>
      </c>
      <c r="E116" s="187">
        <v>101</v>
      </c>
      <c r="F116" s="188"/>
      <c r="G116" s="189">
        <f t="shared" si="7"/>
        <v>0</v>
      </c>
      <c r="H116" s="188"/>
      <c r="I116" s="189">
        <f t="shared" si="8"/>
        <v>0</v>
      </c>
      <c r="J116" s="188"/>
      <c r="K116" s="189">
        <f t="shared" si="9"/>
        <v>0</v>
      </c>
      <c r="L116" s="189">
        <v>21</v>
      </c>
      <c r="M116" s="189">
        <f t="shared" si="10"/>
        <v>0</v>
      </c>
      <c r="N116" s="189">
        <v>0</v>
      </c>
      <c r="O116" s="189">
        <f t="shared" si="11"/>
        <v>0</v>
      </c>
      <c r="P116" s="189">
        <v>0</v>
      </c>
      <c r="Q116" s="189">
        <f t="shared" si="12"/>
        <v>0</v>
      </c>
      <c r="R116" s="189"/>
      <c r="S116" s="189" t="s">
        <v>820</v>
      </c>
      <c r="T116" s="190" t="s">
        <v>217</v>
      </c>
      <c r="U116" s="159">
        <v>0</v>
      </c>
      <c r="V116" s="159">
        <f t="shared" si="13"/>
        <v>0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1135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84">
        <v>63</v>
      </c>
      <c r="B117" s="185" t="s">
        <v>2078</v>
      </c>
      <c r="C117" s="192" t="s">
        <v>2079</v>
      </c>
      <c r="D117" s="186" t="s">
        <v>2075</v>
      </c>
      <c r="E117" s="187">
        <v>40</v>
      </c>
      <c r="F117" s="188"/>
      <c r="G117" s="189">
        <f t="shared" si="7"/>
        <v>0</v>
      </c>
      <c r="H117" s="188"/>
      <c r="I117" s="189">
        <f t="shared" si="8"/>
        <v>0</v>
      </c>
      <c r="J117" s="188"/>
      <c r="K117" s="189">
        <f t="shared" si="9"/>
        <v>0</v>
      </c>
      <c r="L117" s="189">
        <v>21</v>
      </c>
      <c r="M117" s="189">
        <f t="shared" si="10"/>
        <v>0</v>
      </c>
      <c r="N117" s="189">
        <v>0</v>
      </c>
      <c r="O117" s="189">
        <f t="shared" si="11"/>
        <v>0</v>
      </c>
      <c r="P117" s="189">
        <v>0</v>
      </c>
      <c r="Q117" s="189">
        <f t="shared" si="12"/>
        <v>0</v>
      </c>
      <c r="R117" s="189"/>
      <c r="S117" s="189" t="s">
        <v>820</v>
      </c>
      <c r="T117" s="190" t="s">
        <v>217</v>
      </c>
      <c r="U117" s="159">
        <v>0</v>
      </c>
      <c r="V117" s="159">
        <f t="shared" si="13"/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1135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84">
        <v>64</v>
      </c>
      <c r="B118" s="185" t="s">
        <v>2080</v>
      </c>
      <c r="C118" s="192" t="s">
        <v>2081</v>
      </c>
      <c r="D118" s="186" t="s">
        <v>2075</v>
      </c>
      <c r="E118" s="187">
        <v>141</v>
      </c>
      <c r="F118" s="188"/>
      <c r="G118" s="189">
        <f t="shared" si="7"/>
        <v>0</v>
      </c>
      <c r="H118" s="188"/>
      <c r="I118" s="189">
        <f t="shared" si="8"/>
        <v>0</v>
      </c>
      <c r="J118" s="188"/>
      <c r="K118" s="189">
        <f t="shared" si="9"/>
        <v>0</v>
      </c>
      <c r="L118" s="189">
        <v>21</v>
      </c>
      <c r="M118" s="189">
        <f t="shared" si="10"/>
        <v>0</v>
      </c>
      <c r="N118" s="189">
        <v>0</v>
      </c>
      <c r="O118" s="189">
        <f t="shared" si="11"/>
        <v>0</v>
      </c>
      <c r="P118" s="189">
        <v>0</v>
      </c>
      <c r="Q118" s="189">
        <f t="shared" si="12"/>
        <v>0</v>
      </c>
      <c r="R118" s="189"/>
      <c r="S118" s="189" t="s">
        <v>820</v>
      </c>
      <c r="T118" s="190" t="s">
        <v>217</v>
      </c>
      <c r="U118" s="159">
        <v>0</v>
      </c>
      <c r="V118" s="159">
        <f t="shared" si="13"/>
        <v>0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1135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84">
        <v>65</v>
      </c>
      <c r="B119" s="185" t="s">
        <v>2082</v>
      </c>
      <c r="C119" s="192" t="s">
        <v>2083</v>
      </c>
      <c r="D119" s="186" t="s">
        <v>1912</v>
      </c>
      <c r="E119" s="187">
        <v>1</v>
      </c>
      <c r="F119" s="188"/>
      <c r="G119" s="189">
        <f t="shared" si="7"/>
        <v>0</v>
      </c>
      <c r="H119" s="188"/>
      <c r="I119" s="189">
        <f t="shared" si="8"/>
        <v>0</v>
      </c>
      <c r="J119" s="188"/>
      <c r="K119" s="189">
        <f t="shared" si="9"/>
        <v>0</v>
      </c>
      <c r="L119" s="189">
        <v>21</v>
      </c>
      <c r="M119" s="189">
        <f t="shared" si="10"/>
        <v>0</v>
      </c>
      <c r="N119" s="189">
        <v>0</v>
      </c>
      <c r="O119" s="189">
        <f t="shared" si="11"/>
        <v>0</v>
      </c>
      <c r="P119" s="189">
        <v>0</v>
      </c>
      <c r="Q119" s="189">
        <f t="shared" si="12"/>
        <v>0</v>
      </c>
      <c r="R119" s="189"/>
      <c r="S119" s="189" t="s">
        <v>820</v>
      </c>
      <c r="T119" s="190" t="s">
        <v>217</v>
      </c>
      <c r="U119" s="159">
        <v>0</v>
      </c>
      <c r="V119" s="159">
        <f t="shared" si="13"/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1135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5">
      <c r="A120" s="184">
        <v>66</v>
      </c>
      <c r="B120" s="185" t="s">
        <v>2084</v>
      </c>
      <c r="C120" s="192" t="s">
        <v>2085</v>
      </c>
      <c r="D120" s="186" t="s">
        <v>1065</v>
      </c>
      <c r="E120" s="187">
        <v>8</v>
      </c>
      <c r="F120" s="188"/>
      <c r="G120" s="189">
        <f t="shared" si="7"/>
        <v>0</v>
      </c>
      <c r="H120" s="188"/>
      <c r="I120" s="189">
        <f t="shared" si="8"/>
        <v>0</v>
      </c>
      <c r="J120" s="188"/>
      <c r="K120" s="189">
        <f t="shared" si="9"/>
        <v>0</v>
      </c>
      <c r="L120" s="189">
        <v>21</v>
      </c>
      <c r="M120" s="189">
        <f t="shared" si="10"/>
        <v>0</v>
      </c>
      <c r="N120" s="189">
        <v>0</v>
      </c>
      <c r="O120" s="189">
        <f t="shared" si="11"/>
        <v>0</v>
      </c>
      <c r="P120" s="189">
        <v>0</v>
      </c>
      <c r="Q120" s="189">
        <f t="shared" si="12"/>
        <v>0</v>
      </c>
      <c r="R120" s="189"/>
      <c r="S120" s="189" t="s">
        <v>820</v>
      </c>
      <c r="T120" s="190" t="s">
        <v>217</v>
      </c>
      <c r="U120" s="159">
        <v>0</v>
      </c>
      <c r="V120" s="159">
        <f t="shared" si="13"/>
        <v>0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1135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84">
        <v>67</v>
      </c>
      <c r="B121" s="185" t="s">
        <v>2086</v>
      </c>
      <c r="C121" s="192" t="s">
        <v>2087</v>
      </c>
      <c r="D121" s="186" t="s">
        <v>1065</v>
      </c>
      <c r="E121" s="187">
        <v>8</v>
      </c>
      <c r="F121" s="188"/>
      <c r="G121" s="189">
        <f t="shared" si="7"/>
        <v>0</v>
      </c>
      <c r="H121" s="188"/>
      <c r="I121" s="189">
        <f t="shared" si="8"/>
        <v>0</v>
      </c>
      <c r="J121" s="188"/>
      <c r="K121" s="189">
        <f t="shared" si="9"/>
        <v>0</v>
      </c>
      <c r="L121" s="189">
        <v>21</v>
      </c>
      <c r="M121" s="189">
        <f t="shared" si="10"/>
        <v>0</v>
      </c>
      <c r="N121" s="189">
        <v>0</v>
      </c>
      <c r="O121" s="189">
        <f t="shared" si="11"/>
        <v>0</v>
      </c>
      <c r="P121" s="189">
        <v>0</v>
      </c>
      <c r="Q121" s="189">
        <f t="shared" si="12"/>
        <v>0</v>
      </c>
      <c r="R121" s="189"/>
      <c r="S121" s="189" t="s">
        <v>820</v>
      </c>
      <c r="T121" s="190" t="s">
        <v>217</v>
      </c>
      <c r="U121" s="159">
        <v>0</v>
      </c>
      <c r="V121" s="159">
        <f t="shared" si="13"/>
        <v>0</v>
      </c>
      <c r="W121" s="159"/>
      <c r="X121" s="159" t="s">
        <v>246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1135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84">
        <v>68</v>
      </c>
      <c r="B122" s="185" t="s">
        <v>2088</v>
      </c>
      <c r="C122" s="192" t="s">
        <v>2089</v>
      </c>
      <c r="D122" s="186" t="s">
        <v>1065</v>
      </c>
      <c r="E122" s="187">
        <v>16</v>
      </c>
      <c r="F122" s="188"/>
      <c r="G122" s="189">
        <f t="shared" si="7"/>
        <v>0</v>
      </c>
      <c r="H122" s="188"/>
      <c r="I122" s="189">
        <f t="shared" si="8"/>
        <v>0</v>
      </c>
      <c r="J122" s="188"/>
      <c r="K122" s="189">
        <f t="shared" si="9"/>
        <v>0</v>
      </c>
      <c r="L122" s="189">
        <v>21</v>
      </c>
      <c r="M122" s="189">
        <f t="shared" si="10"/>
        <v>0</v>
      </c>
      <c r="N122" s="189">
        <v>0</v>
      </c>
      <c r="O122" s="189">
        <f t="shared" si="11"/>
        <v>0</v>
      </c>
      <c r="P122" s="189">
        <v>0</v>
      </c>
      <c r="Q122" s="189">
        <f t="shared" si="12"/>
        <v>0</v>
      </c>
      <c r="R122" s="189"/>
      <c r="S122" s="189" t="s">
        <v>820</v>
      </c>
      <c r="T122" s="190" t="s">
        <v>217</v>
      </c>
      <c r="U122" s="159">
        <v>0</v>
      </c>
      <c r="V122" s="159">
        <f t="shared" si="13"/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1135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68">
        <v>69</v>
      </c>
      <c r="B123" s="169" t="s">
        <v>2090</v>
      </c>
      <c r="C123" s="178" t="s">
        <v>2091</v>
      </c>
      <c r="D123" s="170" t="s">
        <v>1912</v>
      </c>
      <c r="E123" s="171">
        <v>1</v>
      </c>
      <c r="F123" s="172"/>
      <c r="G123" s="173">
        <f t="shared" si="7"/>
        <v>0</v>
      </c>
      <c r="H123" s="172"/>
      <c r="I123" s="173">
        <f t="shared" si="8"/>
        <v>0</v>
      </c>
      <c r="J123" s="172"/>
      <c r="K123" s="173">
        <f t="shared" si="9"/>
        <v>0</v>
      </c>
      <c r="L123" s="173">
        <v>21</v>
      </c>
      <c r="M123" s="173">
        <f t="shared" si="10"/>
        <v>0</v>
      </c>
      <c r="N123" s="173">
        <v>0</v>
      </c>
      <c r="O123" s="173">
        <f t="shared" si="11"/>
        <v>0</v>
      </c>
      <c r="P123" s="173">
        <v>0</v>
      </c>
      <c r="Q123" s="173">
        <f t="shared" si="12"/>
        <v>0</v>
      </c>
      <c r="R123" s="173"/>
      <c r="S123" s="173" t="s">
        <v>820</v>
      </c>
      <c r="T123" s="174" t="s">
        <v>217</v>
      </c>
      <c r="U123" s="159">
        <v>0</v>
      </c>
      <c r="V123" s="159">
        <f t="shared" si="13"/>
        <v>0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1135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x14ac:dyDescent="0.25">
      <c r="A124" s="3"/>
      <c r="B124" s="4"/>
      <c r="C124" s="179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v>15</v>
      </c>
      <c r="AF124">
        <v>21</v>
      </c>
      <c r="AG124" t="s">
        <v>198</v>
      </c>
    </row>
    <row r="125" spans="1:60" x14ac:dyDescent="0.25">
      <c r="A125" s="152"/>
      <c r="B125" s="153" t="s">
        <v>29</v>
      </c>
      <c r="C125" s="180"/>
      <c r="D125" s="154"/>
      <c r="E125" s="155"/>
      <c r="F125" s="155"/>
      <c r="G125" s="176">
        <f>G8+G23+G56+G65+G79+G92+G95+G97+G113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f>SUMIF(L7:L123,AE124,G7:G123)</f>
        <v>0</v>
      </c>
      <c r="AF125">
        <f>SUMIF(L7:L123,AF124,G7:G123)</f>
        <v>0</v>
      </c>
      <c r="AG125" t="s">
        <v>238</v>
      </c>
    </row>
    <row r="126" spans="1:60" x14ac:dyDescent="0.25">
      <c r="C126" s="181"/>
      <c r="D126" s="10"/>
      <c r="AG126" t="s">
        <v>239</v>
      </c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/LUiCv5/ePO/XOhfW9JpoRZ0bYHWRoF+GXKkm9+ulo+nAdRm+jKZBpTIK2nhrNXBTLC7ltLnoXdTOdxmk4Mj7w==" saltValue="9V5jmJJ98RxjAas3MCPsHQ==" spinCount="100000" sheet="1"/>
  <mergeCells count="42">
    <mergeCell ref="C12:G12"/>
    <mergeCell ref="A1:G1"/>
    <mergeCell ref="C2:G2"/>
    <mergeCell ref="C3:G3"/>
    <mergeCell ref="C4:G4"/>
    <mergeCell ref="C10:G10"/>
    <mergeCell ref="C39:G39"/>
    <mergeCell ref="C14:G14"/>
    <mergeCell ref="C16:G16"/>
    <mergeCell ref="C19:G19"/>
    <mergeCell ref="C21:G21"/>
    <mergeCell ref="C22:G22"/>
    <mergeCell ref="C25:G25"/>
    <mergeCell ref="C27:G27"/>
    <mergeCell ref="C29:G29"/>
    <mergeCell ref="C32:G32"/>
    <mergeCell ref="C34:G34"/>
    <mergeCell ref="C36:G36"/>
    <mergeCell ref="C61:G61"/>
    <mergeCell ref="C41:G41"/>
    <mergeCell ref="C42:G42"/>
    <mergeCell ref="C43:G43"/>
    <mergeCell ref="C45:G45"/>
    <mergeCell ref="C47:G47"/>
    <mergeCell ref="C49:G49"/>
    <mergeCell ref="C51:G51"/>
    <mergeCell ref="C53:G53"/>
    <mergeCell ref="C55:G55"/>
    <mergeCell ref="C58:G58"/>
    <mergeCell ref="C59:G59"/>
    <mergeCell ref="C89:G89"/>
    <mergeCell ref="C64:G64"/>
    <mergeCell ref="C67:G67"/>
    <mergeCell ref="C69:G69"/>
    <mergeCell ref="C71:G71"/>
    <mergeCell ref="C73:G73"/>
    <mergeCell ref="C75:G75"/>
    <mergeCell ref="C78:G78"/>
    <mergeCell ref="C81:G81"/>
    <mergeCell ref="C83:G83"/>
    <mergeCell ref="C85:G85"/>
    <mergeCell ref="C87:G8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A86B-0FCE-4D3A-BEC1-9A2CBADD2D6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70</v>
      </c>
      <c r="C4" s="261" t="s">
        <v>71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112</v>
      </c>
      <c r="C8" s="177" t="s">
        <v>113</v>
      </c>
      <c r="D8" s="164"/>
      <c r="E8" s="165"/>
      <c r="F8" s="166"/>
      <c r="G8" s="166">
        <f>SUMIF(AG9:AG23,"&lt;&gt;NOR",G9:G23)</f>
        <v>0</v>
      </c>
      <c r="H8" s="166"/>
      <c r="I8" s="166">
        <f>SUM(I9:I23)</f>
        <v>0</v>
      </c>
      <c r="J8" s="166"/>
      <c r="K8" s="166">
        <f>SUM(K9:K23)</f>
        <v>0</v>
      </c>
      <c r="L8" s="166"/>
      <c r="M8" s="166">
        <f>SUM(M9:M23)</f>
        <v>0</v>
      </c>
      <c r="N8" s="166"/>
      <c r="O8" s="166">
        <f>SUM(O9:O23)</f>
        <v>0</v>
      </c>
      <c r="P8" s="166"/>
      <c r="Q8" s="166">
        <f>SUM(Q9:Q23)</f>
        <v>0</v>
      </c>
      <c r="R8" s="166"/>
      <c r="S8" s="166"/>
      <c r="T8" s="167"/>
      <c r="U8" s="161"/>
      <c r="V8" s="161">
        <f>SUM(V9:V23)</f>
        <v>0</v>
      </c>
      <c r="W8" s="161"/>
      <c r="X8" s="161"/>
      <c r="AG8" t="s">
        <v>212</v>
      </c>
    </row>
    <row r="9" spans="1:60" outlineLevel="1" x14ac:dyDescent="0.25">
      <c r="A9" s="184">
        <v>1</v>
      </c>
      <c r="B9" s="185" t="s">
        <v>2092</v>
      </c>
      <c r="C9" s="192" t="s">
        <v>2093</v>
      </c>
      <c r="D9" s="186" t="s">
        <v>1912</v>
      </c>
      <c r="E9" s="187">
        <v>4</v>
      </c>
      <c r="F9" s="188"/>
      <c r="G9" s="189">
        <f t="shared" ref="G9:G23" si="0">ROUND(E9*F9,2)</f>
        <v>0</v>
      </c>
      <c r="H9" s="188"/>
      <c r="I9" s="189">
        <f t="shared" ref="I9:I23" si="1">ROUND(E9*H9,2)</f>
        <v>0</v>
      </c>
      <c r="J9" s="188"/>
      <c r="K9" s="189">
        <f t="shared" ref="K9:K23" si="2">ROUND(E9*J9,2)</f>
        <v>0</v>
      </c>
      <c r="L9" s="189">
        <v>21</v>
      </c>
      <c r="M9" s="189">
        <f t="shared" ref="M9:M23" si="3">G9*(1+L9/100)</f>
        <v>0</v>
      </c>
      <c r="N9" s="189">
        <v>0</v>
      </c>
      <c r="O9" s="189">
        <f t="shared" ref="O9:O23" si="4">ROUND(E9*N9,2)</f>
        <v>0</v>
      </c>
      <c r="P9" s="189">
        <v>0</v>
      </c>
      <c r="Q9" s="189">
        <f t="shared" ref="Q9:Q23" si="5">ROUND(E9*P9,2)</f>
        <v>0</v>
      </c>
      <c r="R9" s="189"/>
      <c r="S9" s="189" t="s">
        <v>820</v>
      </c>
      <c r="T9" s="190" t="s">
        <v>217</v>
      </c>
      <c r="U9" s="159">
        <v>0</v>
      </c>
      <c r="V9" s="159">
        <f t="shared" ref="V9:V23" si="6">ROUND(E9*U9,2)</f>
        <v>0</v>
      </c>
      <c r="W9" s="159"/>
      <c r="X9" s="159" t="s">
        <v>274</v>
      </c>
      <c r="Y9" s="149"/>
      <c r="Z9" s="149"/>
      <c r="AA9" s="149"/>
      <c r="AB9" s="149"/>
      <c r="AC9" s="149"/>
      <c r="AD9" s="149"/>
      <c r="AE9" s="149"/>
      <c r="AF9" s="149"/>
      <c r="AG9" s="149" t="s">
        <v>1088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84">
        <v>2</v>
      </c>
      <c r="B10" s="185" t="s">
        <v>2094</v>
      </c>
      <c r="C10" s="192" t="s">
        <v>2095</v>
      </c>
      <c r="D10" s="186" t="s">
        <v>1912</v>
      </c>
      <c r="E10" s="187">
        <v>1</v>
      </c>
      <c r="F10" s="188"/>
      <c r="G10" s="189">
        <f t="shared" si="0"/>
        <v>0</v>
      </c>
      <c r="H10" s="188"/>
      <c r="I10" s="189">
        <f t="shared" si="1"/>
        <v>0</v>
      </c>
      <c r="J10" s="188"/>
      <c r="K10" s="189">
        <f t="shared" si="2"/>
        <v>0</v>
      </c>
      <c r="L10" s="189">
        <v>21</v>
      </c>
      <c r="M10" s="189">
        <f t="shared" si="3"/>
        <v>0</v>
      </c>
      <c r="N10" s="189">
        <v>0</v>
      </c>
      <c r="O10" s="189">
        <f t="shared" si="4"/>
        <v>0</v>
      </c>
      <c r="P10" s="189">
        <v>0</v>
      </c>
      <c r="Q10" s="189">
        <f t="shared" si="5"/>
        <v>0</v>
      </c>
      <c r="R10" s="189"/>
      <c r="S10" s="189" t="s">
        <v>820</v>
      </c>
      <c r="T10" s="190" t="s">
        <v>217</v>
      </c>
      <c r="U10" s="159">
        <v>0</v>
      </c>
      <c r="V10" s="159">
        <f t="shared" si="6"/>
        <v>0</v>
      </c>
      <c r="W10" s="159"/>
      <c r="X10" s="159" t="s">
        <v>274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1088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4">
        <v>3</v>
      </c>
      <c r="B11" s="185" t="s">
        <v>2096</v>
      </c>
      <c r="C11" s="192" t="s">
        <v>2097</v>
      </c>
      <c r="D11" s="186" t="s">
        <v>1912</v>
      </c>
      <c r="E11" s="187">
        <v>1</v>
      </c>
      <c r="F11" s="188"/>
      <c r="G11" s="189">
        <f t="shared" si="0"/>
        <v>0</v>
      </c>
      <c r="H11" s="188"/>
      <c r="I11" s="189">
        <f t="shared" si="1"/>
        <v>0</v>
      </c>
      <c r="J11" s="188"/>
      <c r="K11" s="189">
        <f t="shared" si="2"/>
        <v>0</v>
      </c>
      <c r="L11" s="189">
        <v>21</v>
      </c>
      <c r="M11" s="189">
        <f t="shared" si="3"/>
        <v>0</v>
      </c>
      <c r="N11" s="189">
        <v>0</v>
      </c>
      <c r="O11" s="189">
        <f t="shared" si="4"/>
        <v>0</v>
      </c>
      <c r="P11" s="189">
        <v>0</v>
      </c>
      <c r="Q11" s="189">
        <f t="shared" si="5"/>
        <v>0</v>
      </c>
      <c r="R11" s="189"/>
      <c r="S11" s="189" t="s">
        <v>820</v>
      </c>
      <c r="T11" s="190" t="s">
        <v>217</v>
      </c>
      <c r="U11" s="159">
        <v>0</v>
      </c>
      <c r="V11" s="159">
        <f t="shared" si="6"/>
        <v>0</v>
      </c>
      <c r="W11" s="159"/>
      <c r="X11" s="159" t="s">
        <v>274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1088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0.399999999999999" outlineLevel="1" x14ac:dyDescent="0.25">
      <c r="A12" s="184">
        <v>4</v>
      </c>
      <c r="B12" s="185" t="s">
        <v>2098</v>
      </c>
      <c r="C12" s="192" t="s">
        <v>2099</v>
      </c>
      <c r="D12" s="186" t="s">
        <v>1912</v>
      </c>
      <c r="E12" s="187">
        <v>1</v>
      </c>
      <c r="F12" s="188"/>
      <c r="G12" s="189">
        <f t="shared" si="0"/>
        <v>0</v>
      </c>
      <c r="H12" s="188"/>
      <c r="I12" s="189">
        <f t="shared" si="1"/>
        <v>0</v>
      </c>
      <c r="J12" s="188"/>
      <c r="K12" s="189">
        <f t="shared" si="2"/>
        <v>0</v>
      </c>
      <c r="L12" s="189">
        <v>21</v>
      </c>
      <c r="M12" s="189">
        <f t="shared" si="3"/>
        <v>0</v>
      </c>
      <c r="N12" s="189">
        <v>0</v>
      </c>
      <c r="O12" s="189">
        <f t="shared" si="4"/>
        <v>0</v>
      </c>
      <c r="P12" s="189">
        <v>0</v>
      </c>
      <c r="Q12" s="189">
        <f t="shared" si="5"/>
        <v>0</v>
      </c>
      <c r="R12" s="189"/>
      <c r="S12" s="189" t="s">
        <v>820</v>
      </c>
      <c r="T12" s="190" t="s">
        <v>217</v>
      </c>
      <c r="U12" s="159">
        <v>0</v>
      </c>
      <c r="V12" s="159">
        <f t="shared" si="6"/>
        <v>0</v>
      </c>
      <c r="W12" s="159"/>
      <c r="X12" s="159" t="s">
        <v>274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1088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4">
        <v>5</v>
      </c>
      <c r="B13" s="185" t="s">
        <v>2100</v>
      </c>
      <c r="C13" s="192" t="s">
        <v>2101</v>
      </c>
      <c r="D13" s="186" t="s">
        <v>1912</v>
      </c>
      <c r="E13" s="187">
        <v>1</v>
      </c>
      <c r="F13" s="188"/>
      <c r="G13" s="189">
        <f t="shared" si="0"/>
        <v>0</v>
      </c>
      <c r="H13" s="188"/>
      <c r="I13" s="189">
        <f t="shared" si="1"/>
        <v>0</v>
      </c>
      <c r="J13" s="188"/>
      <c r="K13" s="189">
        <f t="shared" si="2"/>
        <v>0</v>
      </c>
      <c r="L13" s="189">
        <v>21</v>
      </c>
      <c r="M13" s="189">
        <f t="shared" si="3"/>
        <v>0</v>
      </c>
      <c r="N13" s="189">
        <v>0</v>
      </c>
      <c r="O13" s="189">
        <f t="shared" si="4"/>
        <v>0</v>
      </c>
      <c r="P13" s="189">
        <v>0</v>
      </c>
      <c r="Q13" s="189">
        <f t="shared" si="5"/>
        <v>0</v>
      </c>
      <c r="R13" s="189"/>
      <c r="S13" s="189" t="s">
        <v>820</v>
      </c>
      <c r="T13" s="190" t="s">
        <v>217</v>
      </c>
      <c r="U13" s="159">
        <v>0</v>
      </c>
      <c r="V13" s="159">
        <f t="shared" si="6"/>
        <v>0</v>
      </c>
      <c r="W13" s="159"/>
      <c r="X13" s="159" t="s">
        <v>274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1088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4">
        <v>6</v>
      </c>
      <c r="B14" s="185" t="s">
        <v>2102</v>
      </c>
      <c r="C14" s="192" t="s">
        <v>2103</v>
      </c>
      <c r="D14" s="186" t="s">
        <v>1912</v>
      </c>
      <c r="E14" s="187">
        <v>4</v>
      </c>
      <c r="F14" s="188"/>
      <c r="G14" s="189">
        <f t="shared" si="0"/>
        <v>0</v>
      </c>
      <c r="H14" s="188"/>
      <c r="I14" s="189">
        <f t="shared" si="1"/>
        <v>0</v>
      </c>
      <c r="J14" s="188"/>
      <c r="K14" s="189">
        <f t="shared" si="2"/>
        <v>0</v>
      </c>
      <c r="L14" s="189">
        <v>21</v>
      </c>
      <c r="M14" s="189">
        <f t="shared" si="3"/>
        <v>0</v>
      </c>
      <c r="N14" s="189">
        <v>0</v>
      </c>
      <c r="O14" s="189">
        <f t="shared" si="4"/>
        <v>0</v>
      </c>
      <c r="P14" s="189">
        <v>0</v>
      </c>
      <c r="Q14" s="189">
        <f t="shared" si="5"/>
        <v>0</v>
      </c>
      <c r="R14" s="189"/>
      <c r="S14" s="189" t="s">
        <v>820</v>
      </c>
      <c r="T14" s="190" t="s">
        <v>217</v>
      </c>
      <c r="U14" s="159">
        <v>0</v>
      </c>
      <c r="V14" s="159">
        <f t="shared" si="6"/>
        <v>0</v>
      </c>
      <c r="W14" s="159"/>
      <c r="X14" s="159" t="s">
        <v>274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1088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4">
        <v>7</v>
      </c>
      <c r="B15" s="185" t="s">
        <v>2104</v>
      </c>
      <c r="C15" s="192" t="s">
        <v>2105</v>
      </c>
      <c r="D15" s="186" t="s">
        <v>1912</v>
      </c>
      <c r="E15" s="187">
        <v>4</v>
      </c>
      <c r="F15" s="188"/>
      <c r="G15" s="189">
        <f t="shared" si="0"/>
        <v>0</v>
      </c>
      <c r="H15" s="188"/>
      <c r="I15" s="189">
        <f t="shared" si="1"/>
        <v>0</v>
      </c>
      <c r="J15" s="188"/>
      <c r="K15" s="189">
        <f t="shared" si="2"/>
        <v>0</v>
      </c>
      <c r="L15" s="189">
        <v>21</v>
      </c>
      <c r="M15" s="189">
        <f t="shared" si="3"/>
        <v>0</v>
      </c>
      <c r="N15" s="189">
        <v>0</v>
      </c>
      <c r="O15" s="189">
        <f t="shared" si="4"/>
        <v>0</v>
      </c>
      <c r="P15" s="189">
        <v>0</v>
      </c>
      <c r="Q15" s="189">
        <f t="shared" si="5"/>
        <v>0</v>
      </c>
      <c r="R15" s="189"/>
      <c r="S15" s="189" t="s">
        <v>820</v>
      </c>
      <c r="T15" s="190" t="s">
        <v>217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1135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4">
        <v>8</v>
      </c>
      <c r="B16" s="185" t="s">
        <v>2106</v>
      </c>
      <c r="C16" s="192" t="s">
        <v>2107</v>
      </c>
      <c r="D16" s="186" t="s">
        <v>1912</v>
      </c>
      <c r="E16" s="187">
        <v>4</v>
      </c>
      <c r="F16" s="188"/>
      <c r="G16" s="189">
        <f t="shared" si="0"/>
        <v>0</v>
      </c>
      <c r="H16" s="188"/>
      <c r="I16" s="189">
        <f t="shared" si="1"/>
        <v>0</v>
      </c>
      <c r="J16" s="188"/>
      <c r="K16" s="189">
        <f t="shared" si="2"/>
        <v>0</v>
      </c>
      <c r="L16" s="189">
        <v>21</v>
      </c>
      <c r="M16" s="189">
        <f t="shared" si="3"/>
        <v>0</v>
      </c>
      <c r="N16" s="189">
        <v>0</v>
      </c>
      <c r="O16" s="189">
        <f t="shared" si="4"/>
        <v>0</v>
      </c>
      <c r="P16" s="189">
        <v>0</v>
      </c>
      <c r="Q16" s="189">
        <f t="shared" si="5"/>
        <v>0</v>
      </c>
      <c r="R16" s="189"/>
      <c r="S16" s="189" t="s">
        <v>820</v>
      </c>
      <c r="T16" s="190" t="s">
        <v>217</v>
      </c>
      <c r="U16" s="159">
        <v>0</v>
      </c>
      <c r="V16" s="159">
        <f t="shared" si="6"/>
        <v>0</v>
      </c>
      <c r="W16" s="159"/>
      <c r="X16" s="159" t="s">
        <v>274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1088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4">
        <v>9</v>
      </c>
      <c r="B17" s="185" t="s">
        <v>2108</v>
      </c>
      <c r="C17" s="192" t="s">
        <v>2109</v>
      </c>
      <c r="D17" s="186" t="s">
        <v>1912</v>
      </c>
      <c r="E17" s="187">
        <v>1</v>
      </c>
      <c r="F17" s="188"/>
      <c r="G17" s="189">
        <f t="shared" si="0"/>
        <v>0</v>
      </c>
      <c r="H17" s="188"/>
      <c r="I17" s="189">
        <f t="shared" si="1"/>
        <v>0</v>
      </c>
      <c r="J17" s="188"/>
      <c r="K17" s="189">
        <f t="shared" si="2"/>
        <v>0</v>
      </c>
      <c r="L17" s="189">
        <v>21</v>
      </c>
      <c r="M17" s="189">
        <f t="shared" si="3"/>
        <v>0</v>
      </c>
      <c r="N17" s="189">
        <v>0</v>
      </c>
      <c r="O17" s="189">
        <f t="shared" si="4"/>
        <v>0</v>
      </c>
      <c r="P17" s="189">
        <v>0</v>
      </c>
      <c r="Q17" s="189">
        <f t="shared" si="5"/>
        <v>0</v>
      </c>
      <c r="R17" s="189"/>
      <c r="S17" s="189" t="s">
        <v>820</v>
      </c>
      <c r="T17" s="190" t="s">
        <v>217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1135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4">
        <v>10</v>
      </c>
      <c r="B18" s="185" t="s">
        <v>2110</v>
      </c>
      <c r="C18" s="192" t="s">
        <v>2111</v>
      </c>
      <c r="D18" s="186" t="s">
        <v>312</v>
      </c>
      <c r="E18" s="187">
        <v>9</v>
      </c>
      <c r="F18" s="188"/>
      <c r="G18" s="189">
        <f t="shared" si="0"/>
        <v>0</v>
      </c>
      <c r="H18" s="188"/>
      <c r="I18" s="189">
        <f t="shared" si="1"/>
        <v>0</v>
      </c>
      <c r="J18" s="188"/>
      <c r="K18" s="189">
        <f t="shared" si="2"/>
        <v>0</v>
      </c>
      <c r="L18" s="189">
        <v>21</v>
      </c>
      <c r="M18" s="189">
        <f t="shared" si="3"/>
        <v>0</v>
      </c>
      <c r="N18" s="189">
        <v>0</v>
      </c>
      <c r="O18" s="189">
        <f t="shared" si="4"/>
        <v>0</v>
      </c>
      <c r="P18" s="189">
        <v>0</v>
      </c>
      <c r="Q18" s="189">
        <f t="shared" si="5"/>
        <v>0</v>
      </c>
      <c r="R18" s="189"/>
      <c r="S18" s="189" t="s">
        <v>820</v>
      </c>
      <c r="T18" s="190" t="s">
        <v>217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1135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4">
        <v>11</v>
      </c>
      <c r="B19" s="185" t="s">
        <v>2112</v>
      </c>
      <c r="C19" s="192" t="s">
        <v>2113</v>
      </c>
      <c r="D19" s="186" t="s">
        <v>1912</v>
      </c>
      <c r="E19" s="187">
        <v>8</v>
      </c>
      <c r="F19" s="188"/>
      <c r="G19" s="189">
        <f t="shared" si="0"/>
        <v>0</v>
      </c>
      <c r="H19" s="188"/>
      <c r="I19" s="189">
        <f t="shared" si="1"/>
        <v>0</v>
      </c>
      <c r="J19" s="188"/>
      <c r="K19" s="189">
        <f t="shared" si="2"/>
        <v>0</v>
      </c>
      <c r="L19" s="189">
        <v>21</v>
      </c>
      <c r="M19" s="189">
        <f t="shared" si="3"/>
        <v>0</v>
      </c>
      <c r="N19" s="189">
        <v>0</v>
      </c>
      <c r="O19" s="189">
        <f t="shared" si="4"/>
        <v>0</v>
      </c>
      <c r="P19" s="189">
        <v>0</v>
      </c>
      <c r="Q19" s="189">
        <f t="shared" si="5"/>
        <v>0</v>
      </c>
      <c r="R19" s="189"/>
      <c r="S19" s="189" t="s">
        <v>820</v>
      </c>
      <c r="T19" s="190" t="s">
        <v>217</v>
      </c>
      <c r="U19" s="159">
        <v>0</v>
      </c>
      <c r="V19" s="159">
        <f t="shared" si="6"/>
        <v>0</v>
      </c>
      <c r="W19" s="159"/>
      <c r="X19" s="159" t="s">
        <v>274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1088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4">
        <v>12</v>
      </c>
      <c r="B20" s="185" t="s">
        <v>2114</v>
      </c>
      <c r="C20" s="192" t="s">
        <v>2115</v>
      </c>
      <c r="D20" s="186" t="s">
        <v>284</v>
      </c>
      <c r="E20" s="187">
        <v>12</v>
      </c>
      <c r="F20" s="188"/>
      <c r="G20" s="189">
        <f t="shared" si="0"/>
        <v>0</v>
      </c>
      <c r="H20" s="188"/>
      <c r="I20" s="189">
        <f t="shared" si="1"/>
        <v>0</v>
      </c>
      <c r="J20" s="188"/>
      <c r="K20" s="189">
        <f t="shared" si="2"/>
        <v>0</v>
      </c>
      <c r="L20" s="189">
        <v>21</v>
      </c>
      <c r="M20" s="189">
        <f t="shared" si="3"/>
        <v>0</v>
      </c>
      <c r="N20" s="189">
        <v>0</v>
      </c>
      <c r="O20" s="189">
        <f t="shared" si="4"/>
        <v>0</v>
      </c>
      <c r="P20" s="189">
        <v>0</v>
      </c>
      <c r="Q20" s="189">
        <f t="shared" si="5"/>
        <v>0</v>
      </c>
      <c r="R20" s="189"/>
      <c r="S20" s="189" t="s">
        <v>820</v>
      </c>
      <c r="T20" s="190" t="s">
        <v>217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1135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4">
        <v>13</v>
      </c>
      <c r="B21" s="185" t="s">
        <v>2116</v>
      </c>
      <c r="C21" s="192" t="s">
        <v>2117</v>
      </c>
      <c r="D21" s="186" t="s">
        <v>284</v>
      </c>
      <c r="E21" s="187">
        <v>12</v>
      </c>
      <c r="F21" s="188"/>
      <c r="G21" s="189">
        <f t="shared" si="0"/>
        <v>0</v>
      </c>
      <c r="H21" s="188"/>
      <c r="I21" s="189">
        <f t="shared" si="1"/>
        <v>0</v>
      </c>
      <c r="J21" s="188"/>
      <c r="K21" s="189">
        <f t="shared" si="2"/>
        <v>0</v>
      </c>
      <c r="L21" s="189">
        <v>21</v>
      </c>
      <c r="M21" s="189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89"/>
      <c r="S21" s="189" t="s">
        <v>820</v>
      </c>
      <c r="T21" s="190" t="s">
        <v>217</v>
      </c>
      <c r="U21" s="159">
        <v>0</v>
      </c>
      <c r="V21" s="159">
        <f t="shared" si="6"/>
        <v>0</v>
      </c>
      <c r="W21" s="159"/>
      <c r="X21" s="159" t="s">
        <v>274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1088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4">
        <v>14</v>
      </c>
      <c r="B22" s="185" t="s">
        <v>2118</v>
      </c>
      <c r="C22" s="192" t="s">
        <v>2119</v>
      </c>
      <c r="D22" s="186" t="s">
        <v>1134</v>
      </c>
      <c r="E22" s="187">
        <v>1</v>
      </c>
      <c r="F22" s="188"/>
      <c r="G22" s="189">
        <f t="shared" si="0"/>
        <v>0</v>
      </c>
      <c r="H22" s="188"/>
      <c r="I22" s="189">
        <f t="shared" si="1"/>
        <v>0</v>
      </c>
      <c r="J22" s="188"/>
      <c r="K22" s="189">
        <f t="shared" si="2"/>
        <v>0</v>
      </c>
      <c r="L22" s="189">
        <v>21</v>
      </c>
      <c r="M22" s="189">
        <f t="shared" si="3"/>
        <v>0</v>
      </c>
      <c r="N22" s="189">
        <v>0</v>
      </c>
      <c r="O22" s="189">
        <f t="shared" si="4"/>
        <v>0</v>
      </c>
      <c r="P22" s="189">
        <v>0</v>
      </c>
      <c r="Q22" s="189">
        <f t="shared" si="5"/>
        <v>0</v>
      </c>
      <c r="R22" s="189"/>
      <c r="S22" s="189" t="s">
        <v>820</v>
      </c>
      <c r="T22" s="190" t="s">
        <v>217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1135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4">
        <v>15</v>
      </c>
      <c r="B23" s="185" t="s">
        <v>2120</v>
      </c>
      <c r="C23" s="192" t="s">
        <v>2121</v>
      </c>
      <c r="D23" s="186" t="s">
        <v>1134</v>
      </c>
      <c r="E23" s="187">
        <v>1</v>
      </c>
      <c r="F23" s="188"/>
      <c r="G23" s="189">
        <f t="shared" si="0"/>
        <v>0</v>
      </c>
      <c r="H23" s="188"/>
      <c r="I23" s="189">
        <f t="shared" si="1"/>
        <v>0</v>
      </c>
      <c r="J23" s="188"/>
      <c r="K23" s="189">
        <f t="shared" si="2"/>
        <v>0</v>
      </c>
      <c r="L23" s="189">
        <v>21</v>
      </c>
      <c r="M23" s="189">
        <f t="shared" si="3"/>
        <v>0</v>
      </c>
      <c r="N23" s="189">
        <v>0</v>
      </c>
      <c r="O23" s="189">
        <f t="shared" si="4"/>
        <v>0</v>
      </c>
      <c r="P23" s="189">
        <v>0</v>
      </c>
      <c r="Q23" s="189">
        <f t="shared" si="5"/>
        <v>0</v>
      </c>
      <c r="R23" s="189"/>
      <c r="S23" s="189" t="s">
        <v>820</v>
      </c>
      <c r="T23" s="190" t="s">
        <v>217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1135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5">
      <c r="A24" s="162" t="s">
        <v>211</v>
      </c>
      <c r="B24" s="163" t="s">
        <v>114</v>
      </c>
      <c r="C24" s="177" t="s">
        <v>115</v>
      </c>
      <c r="D24" s="164"/>
      <c r="E24" s="165"/>
      <c r="F24" s="166"/>
      <c r="G24" s="166">
        <f>SUMIF(AG25:AG50,"&lt;&gt;NOR",G25:G50)</f>
        <v>0</v>
      </c>
      <c r="H24" s="166"/>
      <c r="I24" s="166">
        <f>SUM(I25:I50)</f>
        <v>0</v>
      </c>
      <c r="J24" s="166"/>
      <c r="K24" s="166">
        <f>SUM(K25:K50)</f>
        <v>0</v>
      </c>
      <c r="L24" s="166"/>
      <c r="M24" s="166">
        <f>SUM(M25:M50)</f>
        <v>0</v>
      </c>
      <c r="N24" s="166"/>
      <c r="O24" s="166">
        <f>SUM(O25:O50)</f>
        <v>0</v>
      </c>
      <c r="P24" s="166"/>
      <c r="Q24" s="166">
        <f>SUM(Q25:Q50)</f>
        <v>0</v>
      </c>
      <c r="R24" s="166"/>
      <c r="S24" s="166"/>
      <c r="T24" s="167"/>
      <c r="U24" s="161"/>
      <c r="V24" s="161">
        <f>SUM(V25:V50)</f>
        <v>0</v>
      </c>
      <c r="W24" s="161"/>
      <c r="X24" s="161"/>
      <c r="AG24" t="s">
        <v>212</v>
      </c>
    </row>
    <row r="25" spans="1:60" outlineLevel="1" x14ac:dyDescent="0.25">
      <c r="A25" s="184">
        <v>16</v>
      </c>
      <c r="B25" s="185" t="s">
        <v>2122</v>
      </c>
      <c r="C25" s="192" t="s">
        <v>2123</v>
      </c>
      <c r="D25" s="186" t="s">
        <v>1912</v>
      </c>
      <c r="E25" s="187">
        <v>1</v>
      </c>
      <c r="F25" s="188"/>
      <c r="G25" s="189">
        <f t="shared" ref="G25:G50" si="7">ROUND(E25*F25,2)</f>
        <v>0</v>
      </c>
      <c r="H25" s="188"/>
      <c r="I25" s="189">
        <f t="shared" ref="I25:I50" si="8">ROUND(E25*H25,2)</f>
        <v>0</v>
      </c>
      <c r="J25" s="188"/>
      <c r="K25" s="189">
        <f t="shared" ref="K25:K50" si="9">ROUND(E25*J25,2)</f>
        <v>0</v>
      </c>
      <c r="L25" s="189">
        <v>21</v>
      </c>
      <c r="M25" s="189">
        <f t="shared" ref="M25:M50" si="10">G25*(1+L25/100)</f>
        <v>0</v>
      </c>
      <c r="N25" s="189">
        <v>0</v>
      </c>
      <c r="O25" s="189">
        <f t="shared" ref="O25:O50" si="11">ROUND(E25*N25,2)</f>
        <v>0</v>
      </c>
      <c r="P25" s="189">
        <v>0</v>
      </c>
      <c r="Q25" s="189">
        <f t="shared" ref="Q25:Q50" si="12">ROUND(E25*P25,2)</f>
        <v>0</v>
      </c>
      <c r="R25" s="189"/>
      <c r="S25" s="189" t="s">
        <v>820</v>
      </c>
      <c r="T25" s="190" t="s">
        <v>217</v>
      </c>
      <c r="U25" s="159">
        <v>0</v>
      </c>
      <c r="V25" s="159">
        <f t="shared" ref="V25:V50" si="13">ROUND(E25*U25,2)</f>
        <v>0</v>
      </c>
      <c r="W25" s="159"/>
      <c r="X25" s="159" t="s">
        <v>274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1088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0.399999999999999" outlineLevel="1" x14ac:dyDescent="0.25">
      <c r="A26" s="184">
        <v>17</v>
      </c>
      <c r="B26" s="185" t="s">
        <v>2124</v>
      </c>
      <c r="C26" s="192" t="s">
        <v>2125</v>
      </c>
      <c r="D26" s="186" t="s">
        <v>1912</v>
      </c>
      <c r="E26" s="187">
        <v>1</v>
      </c>
      <c r="F26" s="188"/>
      <c r="G26" s="189">
        <f t="shared" si="7"/>
        <v>0</v>
      </c>
      <c r="H26" s="188"/>
      <c r="I26" s="189">
        <f t="shared" si="8"/>
        <v>0</v>
      </c>
      <c r="J26" s="188"/>
      <c r="K26" s="189">
        <f t="shared" si="9"/>
        <v>0</v>
      </c>
      <c r="L26" s="189">
        <v>21</v>
      </c>
      <c r="M26" s="189">
        <f t="shared" si="10"/>
        <v>0</v>
      </c>
      <c r="N26" s="189">
        <v>0</v>
      </c>
      <c r="O26" s="189">
        <f t="shared" si="11"/>
        <v>0</v>
      </c>
      <c r="P26" s="189">
        <v>0</v>
      </c>
      <c r="Q26" s="189">
        <f t="shared" si="12"/>
        <v>0</v>
      </c>
      <c r="R26" s="189"/>
      <c r="S26" s="189" t="s">
        <v>820</v>
      </c>
      <c r="T26" s="190" t="s">
        <v>217</v>
      </c>
      <c r="U26" s="159">
        <v>0</v>
      </c>
      <c r="V26" s="159">
        <f t="shared" si="13"/>
        <v>0</v>
      </c>
      <c r="W26" s="159"/>
      <c r="X26" s="159" t="s">
        <v>274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1088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0.399999999999999" outlineLevel="1" x14ac:dyDescent="0.25">
      <c r="A27" s="184">
        <v>18</v>
      </c>
      <c r="B27" s="185" t="s">
        <v>2126</v>
      </c>
      <c r="C27" s="192" t="s">
        <v>2127</v>
      </c>
      <c r="D27" s="186" t="s">
        <v>1912</v>
      </c>
      <c r="E27" s="187">
        <v>1</v>
      </c>
      <c r="F27" s="188"/>
      <c r="G27" s="189">
        <f t="shared" si="7"/>
        <v>0</v>
      </c>
      <c r="H27" s="188"/>
      <c r="I27" s="189">
        <f t="shared" si="8"/>
        <v>0</v>
      </c>
      <c r="J27" s="188"/>
      <c r="K27" s="189">
        <f t="shared" si="9"/>
        <v>0</v>
      </c>
      <c r="L27" s="189">
        <v>21</v>
      </c>
      <c r="M27" s="189">
        <f t="shared" si="10"/>
        <v>0</v>
      </c>
      <c r="N27" s="189">
        <v>0</v>
      </c>
      <c r="O27" s="189">
        <f t="shared" si="11"/>
        <v>0</v>
      </c>
      <c r="P27" s="189">
        <v>0</v>
      </c>
      <c r="Q27" s="189">
        <f t="shared" si="12"/>
        <v>0</v>
      </c>
      <c r="R27" s="189"/>
      <c r="S27" s="189" t="s">
        <v>820</v>
      </c>
      <c r="T27" s="190" t="s">
        <v>217</v>
      </c>
      <c r="U27" s="159">
        <v>0</v>
      </c>
      <c r="V27" s="159">
        <f t="shared" si="13"/>
        <v>0</v>
      </c>
      <c r="W27" s="159"/>
      <c r="X27" s="159" t="s">
        <v>274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1088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4">
        <v>19</v>
      </c>
      <c r="B28" s="185" t="s">
        <v>2128</v>
      </c>
      <c r="C28" s="192" t="s">
        <v>2129</v>
      </c>
      <c r="D28" s="186" t="s">
        <v>1912</v>
      </c>
      <c r="E28" s="187">
        <v>1</v>
      </c>
      <c r="F28" s="188"/>
      <c r="G28" s="189">
        <f t="shared" si="7"/>
        <v>0</v>
      </c>
      <c r="H28" s="188"/>
      <c r="I28" s="189">
        <f t="shared" si="8"/>
        <v>0</v>
      </c>
      <c r="J28" s="188"/>
      <c r="K28" s="189">
        <f t="shared" si="9"/>
        <v>0</v>
      </c>
      <c r="L28" s="189">
        <v>21</v>
      </c>
      <c r="M28" s="189">
        <f t="shared" si="10"/>
        <v>0</v>
      </c>
      <c r="N28" s="189">
        <v>0</v>
      </c>
      <c r="O28" s="189">
        <f t="shared" si="11"/>
        <v>0</v>
      </c>
      <c r="P28" s="189">
        <v>0</v>
      </c>
      <c r="Q28" s="189">
        <f t="shared" si="12"/>
        <v>0</v>
      </c>
      <c r="R28" s="189"/>
      <c r="S28" s="189" t="s">
        <v>820</v>
      </c>
      <c r="T28" s="190" t="s">
        <v>217</v>
      </c>
      <c r="U28" s="159">
        <v>0</v>
      </c>
      <c r="V28" s="159">
        <f t="shared" si="13"/>
        <v>0</v>
      </c>
      <c r="W28" s="159"/>
      <c r="X28" s="159" t="s">
        <v>274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1088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4">
        <v>20</v>
      </c>
      <c r="B29" s="185" t="s">
        <v>2130</v>
      </c>
      <c r="C29" s="192" t="s">
        <v>2131</v>
      </c>
      <c r="D29" s="186" t="s">
        <v>1912</v>
      </c>
      <c r="E29" s="187">
        <v>1</v>
      </c>
      <c r="F29" s="188"/>
      <c r="G29" s="189">
        <f t="shared" si="7"/>
        <v>0</v>
      </c>
      <c r="H29" s="188"/>
      <c r="I29" s="189">
        <f t="shared" si="8"/>
        <v>0</v>
      </c>
      <c r="J29" s="188"/>
      <c r="K29" s="189">
        <f t="shared" si="9"/>
        <v>0</v>
      </c>
      <c r="L29" s="189">
        <v>21</v>
      </c>
      <c r="M29" s="189">
        <f t="shared" si="10"/>
        <v>0</v>
      </c>
      <c r="N29" s="189">
        <v>0</v>
      </c>
      <c r="O29" s="189">
        <f t="shared" si="11"/>
        <v>0</v>
      </c>
      <c r="P29" s="189">
        <v>0</v>
      </c>
      <c r="Q29" s="189">
        <f t="shared" si="12"/>
        <v>0</v>
      </c>
      <c r="R29" s="189"/>
      <c r="S29" s="189" t="s">
        <v>820</v>
      </c>
      <c r="T29" s="190" t="s">
        <v>217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1135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4">
        <v>21</v>
      </c>
      <c r="B30" s="185" t="s">
        <v>2132</v>
      </c>
      <c r="C30" s="192" t="s">
        <v>2115</v>
      </c>
      <c r="D30" s="186" t="s">
        <v>284</v>
      </c>
      <c r="E30" s="187">
        <v>8</v>
      </c>
      <c r="F30" s="188"/>
      <c r="G30" s="189">
        <f t="shared" si="7"/>
        <v>0</v>
      </c>
      <c r="H30" s="188"/>
      <c r="I30" s="189">
        <f t="shared" si="8"/>
        <v>0</v>
      </c>
      <c r="J30" s="188"/>
      <c r="K30" s="189">
        <f t="shared" si="9"/>
        <v>0</v>
      </c>
      <c r="L30" s="189">
        <v>21</v>
      </c>
      <c r="M30" s="189">
        <f t="shared" si="10"/>
        <v>0</v>
      </c>
      <c r="N30" s="189">
        <v>0</v>
      </c>
      <c r="O30" s="189">
        <f t="shared" si="11"/>
        <v>0</v>
      </c>
      <c r="P30" s="189">
        <v>0</v>
      </c>
      <c r="Q30" s="189">
        <f t="shared" si="12"/>
        <v>0</v>
      </c>
      <c r="R30" s="189"/>
      <c r="S30" s="189" t="s">
        <v>820</v>
      </c>
      <c r="T30" s="190" t="s">
        <v>217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1135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4">
        <v>22</v>
      </c>
      <c r="B31" s="185" t="s">
        <v>2133</v>
      </c>
      <c r="C31" s="192" t="s">
        <v>2123</v>
      </c>
      <c r="D31" s="186" t="s">
        <v>1912</v>
      </c>
      <c r="E31" s="187">
        <v>1</v>
      </c>
      <c r="F31" s="188"/>
      <c r="G31" s="189">
        <f t="shared" si="7"/>
        <v>0</v>
      </c>
      <c r="H31" s="188"/>
      <c r="I31" s="189">
        <f t="shared" si="8"/>
        <v>0</v>
      </c>
      <c r="J31" s="188"/>
      <c r="K31" s="189">
        <f t="shared" si="9"/>
        <v>0</v>
      </c>
      <c r="L31" s="189">
        <v>21</v>
      </c>
      <c r="M31" s="189">
        <f t="shared" si="10"/>
        <v>0</v>
      </c>
      <c r="N31" s="189">
        <v>0</v>
      </c>
      <c r="O31" s="189">
        <f t="shared" si="11"/>
        <v>0</v>
      </c>
      <c r="P31" s="189">
        <v>0</v>
      </c>
      <c r="Q31" s="189">
        <f t="shared" si="12"/>
        <v>0</v>
      </c>
      <c r="R31" s="189"/>
      <c r="S31" s="189" t="s">
        <v>820</v>
      </c>
      <c r="T31" s="190" t="s">
        <v>217</v>
      </c>
      <c r="U31" s="159">
        <v>0</v>
      </c>
      <c r="V31" s="159">
        <f t="shared" si="13"/>
        <v>0</v>
      </c>
      <c r="W31" s="159"/>
      <c r="X31" s="159" t="s">
        <v>274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1088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0.399999999999999" outlineLevel="1" x14ac:dyDescent="0.25">
      <c r="A32" s="184">
        <v>23</v>
      </c>
      <c r="B32" s="185" t="s">
        <v>2134</v>
      </c>
      <c r="C32" s="192" t="s">
        <v>2125</v>
      </c>
      <c r="D32" s="186" t="s">
        <v>1912</v>
      </c>
      <c r="E32" s="187">
        <v>1</v>
      </c>
      <c r="F32" s="188"/>
      <c r="G32" s="189">
        <f t="shared" si="7"/>
        <v>0</v>
      </c>
      <c r="H32" s="188"/>
      <c r="I32" s="189">
        <f t="shared" si="8"/>
        <v>0</v>
      </c>
      <c r="J32" s="188"/>
      <c r="K32" s="189">
        <f t="shared" si="9"/>
        <v>0</v>
      </c>
      <c r="L32" s="189">
        <v>21</v>
      </c>
      <c r="M32" s="189">
        <f t="shared" si="10"/>
        <v>0</v>
      </c>
      <c r="N32" s="189">
        <v>0</v>
      </c>
      <c r="O32" s="189">
        <f t="shared" si="11"/>
        <v>0</v>
      </c>
      <c r="P32" s="189">
        <v>0</v>
      </c>
      <c r="Q32" s="189">
        <f t="shared" si="12"/>
        <v>0</v>
      </c>
      <c r="R32" s="189"/>
      <c r="S32" s="189" t="s">
        <v>820</v>
      </c>
      <c r="T32" s="190" t="s">
        <v>217</v>
      </c>
      <c r="U32" s="159">
        <v>0</v>
      </c>
      <c r="V32" s="159">
        <f t="shared" si="13"/>
        <v>0</v>
      </c>
      <c r="W32" s="159"/>
      <c r="X32" s="159" t="s">
        <v>274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1088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0.399999999999999" outlineLevel="1" x14ac:dyDescent="0.25">
      <c r="A33" s="184">
        <v>24</v>
      </c>
      <c r="B33" s="185" t="s">
        <v>2135</v>
      </c>
      <c r="C33" s="192" t="s">
        <v>2127</v>
      </c>
      <c r="D33" s="186" t="s">
        <v>1912</v>
      </c>
      <c r="E33" s="187">
        <v>1</v>
      </c>
      <c r="F33" s="188"/>
      <c r="G33" s="189">
        <f t="shared" si="7"/>
        <v>0</v>
      </c>
      <c r="H33" s="188"/>
      <c r="I33" s="189">
        <f t="shared" si="8"/>
        <v>0</v>
      </c>
      <c r="J33" s="188"/>
      <c r="K33" s="189">
        <f t="shared" si="9"/>
        <v>0</v>
      </c>
      <c r="L33" s="189">
        <v>21</v>
      </c>
      <c r="M33" s="189">
        <f t="shared" si="10"/>
        <v>0</v>
      </c>
      <c r="N33" s="189">
        <v>0</v>
      </c>
      <c r="O33" s="189">
        <f t="shared" si="11"/>
        <v>0</v>
      </c>
      <c r="P33" s="189">
        <v>0</v>
      </c>
      <c r="Q33" s="189">
        <f t="shared" si="12"/>
        <v>0</v>
      </c>
      <c r="R33" s="189"/>
      <c r="S33" s="189" t="s">
        <v>820</v>
      </c>
      <c r="T33" s="190" t="s">
        <v>217</v>
      </c>
      <c r="U33" s="159">
        <v>0</v>
      </c>
      <c r="V33" s="159">
        <f t="shared" si="13"/>
        <v>0</v>
      </c>
      <c r="W33" s="159"/>
      <c r="X33" s="159" t="s">
        <v>274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1088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4">
        <v>25</v>
      </c>
      <c r="B34" s="185" t="s">
        <v>2136</v>
      </c>
      <c r="C34" s="192" t="s">
        <v>2129</v>
      </c>
      <c r="D34" s="186" t="s">
        <v>1912</v>
      </c>
      <c r="E34" s="187">
        <v>1</v>
      </c>
      <c r="F34" s="188"/>
      <c r="G34" s="189">
        <f t="shared" si="7"/>
        <v>0</v>
      </c>
      <c r="H34" s="188"/>
      <c r="I34" s="189">
        <f t="shared" si="8"/>
        <v>0</v>
      </c>
      <c r="J34" s="188"/>
      <c r="K34" s="189">
        <f t="shared" si="9"/>
        <v>0</v>
      </c>
      <c r="L34" s="189">
        <v>21</v>
      </c>
      <c r="M34" s="189">
        <f t="shared" si="10"/>
        <v>0</v>
      </c>
      <c r="N34" s="189">
        <v>0</v>
      </c>
      <c r="O34" s="189">
        <f t="shared" si="11"/>
        <v>0</v>
      </c>
      <c r="P34" s="189">
        <v>0</v>
      </c>
      <c r="Q34" s="189">
        <f t="shared" si="12"/>
        <v>0</v>
      </c>
      <c r="R34" s="189"/>
      <c r="S34" s="189" t="s">
        <v>820</v>
      </c>
      <c r="T34" s="190" t="s">
        <v>217</v>
      </c>
      <c r="U34" s="159">
        <v>0</v>
      </c>
      <c r="V34" s="159">
        <f t="shared" si="13"/>
        <v>0</v>
      </c>
      <c r="W34" s="159"/>
      <c r="X34" s="159" t="s">
        <v>274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1088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4">
        <v>26</v>
      </c>
      <c r="B35" s="185" t="s">
        <v>2137</v>
      </c>
      <c r="C35" s="192" t="s">
        <v>2131</v>
      </c>
      <c r="D35" s="186" t="s">
        <v>1912</v>
      </c>
      <c r="E35" s="187">
        <v>1</v>
      </c>
      <c r="F35" s="188"/>
      <c r="G35" s="189">
        <f t="shared" si="7"/>
        <v>0</v>
      </c>
      <c r="H35" s="188"/>
      <c r="I35" s="189">
        <f t="shared" si="8"/>
        <v>0</v>
      </c>
      <c r="J35" s="188"/>
      <c r="K35" s="189">
        <f t="shared" si="9"/>
        <v>0</v>
      </c>
      <c r="L35" s="189">
        <v>21</v>
      </c>
      <c r="M35" s="189">
        <f t="shared" si="10"/>
        <v>0</v>
      </c>
      <c r="N35" s="189">
        <v>0</v>
      </c>
      <c r="O35" s="189">
        <f t="shared" si="11"/>
        <v>0</v>
      </c>
      <c r="P35" s="189">
        <v>0</v>
      </c>
      <c r="Q35" s="189">
        <f t="shared" si="12"/>
        <v>0</v>
      </c>
      <c r="R35" s="189"/>
      <c r="S35" s="189" t="s">
        <v>820</v>
      </c>
      <c r="T35" s="190" t="s">
        <v>217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1135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84">
        <v>27</v>
      </c>
      <c r="B36" s="185" t="s">
        <v>2138</v>
      </c>
      <c r="C36" s="192" t="s">
        <v>2115</v>
      </c>
      <c r="D36" s="186" t="s">
        <v>284</v>
      </c>
      <c r="E36" s="187">
        <v>8</v>
      </c>
      <c r="F36" s="188"/>
      <c r="G36" s="189">
        <f t="shared" si="7"/>
        <v>0</v>
      </c>
      <c r="H36" s="188"/>
      <c r="I36" s="189">
        <f t="shared" si="8"/>
        <v>0</v>
      </c>
      <c r="J36" s="188"/>
      <c r="K36" s="189">
        <f t="shared" si="9"/>
        <v>0</v>
      </c>
      <c r="L36" s="189">
        <v>21</v>
      </c>
      <c r="M36" s="189">
        <f t="shared" si="10"/>
        <v>0</v>
      </c>
      <c r="N36" s="189">
        <v>0</v>
      </c>
      <c r="O36" s="189">
        <f t="shared" si="11"/>
        <v>0</v>
      </c>
      <c r="P36" s="189">
        <v>0</v>
      </c>
      <c r="Q36" s="189">
        <f t="shared" si="12"/>
        <v>0</v>
      </c>
      <c r="R36" s="189"/>
      <c r="S36" s="189" t="s">
        <v>820</v>
      </c>
      <c r="T36" s="190" t="s">
        <v>217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1135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84">
        <v>28</v>
      </c>
      <c r="B37" s="185" t="s">
        <v>2139</v>
      </c>
      <c r="C37" s="192" t="s">
        <v>2095</v>
      </c>
      <c r="D37" s="186" t="s">
        <v>1912</v>
      </c>
      <c r="E37" s="187">
        <v>1</v>
      </c>
      <c r="F37" s="188"/>
      <c r="G37" s="189">
        <f t="shared" si="7"/>
        <v>0</v>
      </c>
      <c r="H37" s="188"/>
      <c r="I37" s="189">
        <f t="shared" si="8"/>
        <v>0</v>
      </c>
      <c r="J37" s="188"/>
      <c r="K37" s="189">
        <f t="shared" si="9"/>
        <v>0</v>
      </c>
      <c r="L37" s="189">
        <v>21</v>
      </c>
      <c r="M37" s="189">
        <f t="shared" si="10"/>
        <v>0</v>
      </c>
      <c r="N37" s="189">
        <v>0</v>
      </c>
      <c r="O37" s="189">
        <f t="shared" si="11"/>
        <v>0</v>
      </c>
      <c r="P37" s="189">
        <v>0</v>
      </c>
      <c r="Q37" s="189">
        <f t="shared" si="12"/>
        <v>0</v>
      </c>
      <c r="R37" s="189"/>
      <c r="S37" s="189" t="s">
        <v>820</v>
      </c>
      <c r="T37" s="190" t="s">
        <v>217</v>
      </c>
      <c r="U37" s="159">
        <v>0</v>
      </c>
      <c r="V37" s="159">
        <f t="shared" si="13"/>
        <v>0</v>
      </c>
      <c r="W37" s="159"/>
      <c r="X37" s="159" t="s">
        <v>274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1088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84">
        <v>29</v>
      </c>
      <c r="B38" s="185" t="s">
        <v>2140</v>
      </c>
      <c r="C38" s="192" t="s">
        <v>2095</v>
      </c>
      <c r="D38" s="186" t="s">
        <v>1912</v>
      </c>
      <c r="E38" s="187">
        <v>1</v>
      </c>
      <c r="F38" s="188"/>
      <c r="G38" s="189">
        <f t="shared" si="7"/>
        <v>0</v>
      </c>
      <c r="H38" s="188"/>
      <c r="I38" s="189">
        <f t="shared" si="8"/>
        <v>0</v>
      </c>
      <c r="J38" s="188"/>
      <c r="K38" s="189">
        <f t="shared" si="9"/>
        <v>0</v>
      </c>
      <c r="L38" s="189">
        <v>21</v>
      </c>
      <c r="M38" s="189">
        <f t="shared" si="10"/>
        <v>0</v>
      </c>
      <c r="N38" s="189">
        <v>0</v>
      </c>
      <c r="O38" s="189">
        <f t="shared" si="11"/>
        <v>0</v>
      </c>
      <c r="P38" s="189">
        <v>0</v>
      </c>
      <c r="Q38" s="189">
        <f t="shared" si="12"/>
        <v>0</v>
      </c>
      <c r="R38" s="189"/>
      <c r="S38" s="189" t="s">
        <v>820</v>
      </c>
      <c r="T38" s="190" t="s">
        <v>217</v>
      </c>
      <c r="U38" s="159">
        <v>0</v>
      </c>
      <c r="V38" s="159">
        <f t="shared" si="13"/>
        <v>0</v>
      </c>
      <c r="W38" s="159"/>
      <c r="X38" s="159" t="s">
        <v>274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1088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84">
        <v>30</v>
      </c>
      <c r="B39" s="185" t="s">
        <v>2141</v>
      </c>
      <c r="C39" s="192" t="s">
        <v>2095</v>
      </c>
      <c r="D39" s="186" t="s">
        <v>1912</v>
      </c>
      <c r="E39" s="187">
        <v>1</v>
      </c>
      <c r="F39" s="188"/>
      <c r="G39" s="189">
        <f t="shared" si="7"/>
        <v>0</v>
      </c>
      <c r="H39" s="188"/>
      <c r="I39" s="189">
        <f t="shared" si="8"/>
        <v>0</v>
      </c>
      <c r="J39" s="188"/>
      <c r="K39" s="189">
        <f t="shared" si="9"/>
        <v>0</v>
      </c>
      <c r="L39" s="189">
        <v>21</v>
      </c>
      <c r="M39" s="189">
        <f t="shared" si="10"/>
        <v>0</v>
      </c>
      <c r="N39" s="189">
        <v>0</v>
      </c>
      <c r="O39" s="189">
        <f t="shared" si="11"/>
        <v>0</v>
      </c>
      <c r="P39" s="189">
        <v>0</v>
      </c>
      <c r="Q39" s="189">
        <f t="shared" si="12"/>
        <v>0</v>
      </c>
      <c r="R39" s="189"/>
      <c r="S39" s="189" t="s">
        <v>820</v>
      </c>
      <c r="T39" s="190" t="s">
        <v>217</v>
      </c>
      <c r="U39" s="159">
        <v>0</v>
      </c>
      <c r="V39" s="159">
        <f t="shared" si="13"/>
        <v>0</v>
      </c>
      <c r="W39" s="159"/>
      <c r="X39" s="159" t="s">
        <v>274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1088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4">
        <v>31</v>
      </c>
      <c r="B40" s="185" t="s">
        <v>2142</v>
      </c>
      <c r="C40" s="192" t="s">
        <v>2095</v>
      </c>
      <c r="D40" s="186" t="s">
        <v>1912</v>
      </c>
      <c r="E40" s="187">
        <v>1</v>
      </c>
      <c r="F40" s="188"/>
      <c r="G40" s="189">
        <f t="shared" si="7"/>
        <v>0</v>
      </c>
      <c r="H40" s="188"/>
      <c r="I40" s="189">
        <f t="shared" si="8"/>
        <v>0</v>
      </c>
      <c r="J40" s="188"/>
      <c r="K40" s="189">
        <f t="shared" si="9"/>
        <v>0</v>
      </c>
      <c r="L40" s="189">
        <v>21</v>
      </c>
      <c r="M40" s="189">
        <f t="shared" si="10"/>
        <v>0</v>
      </c>
      <c r="N40" s="189">
        <v>0</v>
      </c>
      <c r="O40" s="189">
        <f t="shared" si="11"/>
        <v>0</v>
      </c>
      <c r="P40" s="189">
        <v>0</v>
      </c>
      <c r="Q40" s="189">
        <f t="shared" si="12"/>
        <v>0</v>
      </c>
      <c r="R40" s="189"/>
      <c r="S40" s="189" t="s">
        <v>820</v>
      </c>
      <c r="T40" s="190" t="s">
        <v>217</v>
      </c>
      <c r="U40" s="159">
        <v>0</v>
      </c>
      <c r="V40" s="159">
        <f t="shared" si="13"/>
        <v>0</v>
      </c>
      <c r="W40" s="159"/>
      <c r="X40" s="159" t="s">
        <v>274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1088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0.399999999999999" outlineLevel="1" x14ac:dyDescent="0.25">
      <c r="A41" s="184">
        <v>32</v>
      </c>
      <c r="B41" s="185" t="s">
        <v>2143</v>
      </c>
      <c r="C41" s="192" t="s">
        <v>2144</v>
      </c>
      <c r="D41" s="186" t="s">
        <v>1912</v>
      </c>
      <c r="E41" s="187">
        <v>1</v>
      </c>
      <c r="F41" s="188"/>
      <c r="G41" s="189">
        <f t="shared" si="7"/>
        <v>0</v>
      </c>
      <c r="H41" s="188"/>
      <c r="I41" s="189">
        <f t="shared" si="8"/>
        <v>0</v>
      </c>
      <c r="J41" s="188"/>
      <c r="K41" s="189">
        <f t="shared" si="9"/>
        <v>0</v>
      </c>
      <c r="L41" s="189">
        <v>21</v>
      </c>
      <c r="M41" s="189">
        <f t="shared" si="10"/>
        <v>0</v>
      </c>
      <c r="N41" s="189">
        <v>0</v>
      </c>
      <c r="O41" s="189">
        <f t="shared" si="11"/>
        <v>0</v>
      </c>
      <c r="P41" s="189">
        <v>0</v>
      </c>
      <c r="Q41" s="189">
        <f t="shared" si="12"/>
        <v>0</v>
      </c>
      <c r="R41" s="189"/>
      <c r="S41" s="189" t="s">
        <v>820</v>
      </c>
      <c r="T41" s="190" t="s">
        <v>217</v>
      </c>
      <c r="U41" s="159">
        <v>0</v>
      </c>
      <c r="V41" s="159">
        <f t="shared" si="13"/>
        <v>0</v>
      </c>
      <c r="W41" s="159"/>
      <c r="X41" s="159" t="s">
        <v>274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1088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0.399999999999999" outlineLevel="1" x14ac:dyDescent="0.25">
      <c r="A42" s="184">
        <v>33</v>
      </c>
      <c r="B42" s="185" t="s">
        <v>2145</v>
      </c>
      <c r="C42" s="192" t="s">
        <v>2144</v>
      </c>
      <c r="D42" s="186" t="s">
        <v>1912</v>
      </c>
      <c r="E42" s="187">
        <v>1</v>
      </c>
      <c r="F42" s="188"/>
      <c r="G42" s="189">
        <f t="shared" si="7"/>
        <v>0</v>
      </c>
      <c r="H42" s="188"/>
      <c r="I42" s="189">
        <f t="shared" si="8"/>
        <v>0</v>
      </c>
      <c r="J42" s="188"/>
      <c r="K42" s="189">
        <f t="shared" si="9"/>
        <v>0</v>
      </c>
      <c r="L42" s="189">
        <v>21</v>
      </c>
      <c r="M42" s="189">
        <f t="shared" si="10"/>
        <v>0</v>
      </c>
      <c r="N42" s="189">
        <v>0</v>
      </c>
      <c r="O42" s="189">
        <f t="shared" si="11"/>
        <v>0</v>
      </c>
      <c r="P42" s="189">
        <v>0</v>
      </c>
      <c r="Q42" s="189">
        <f t="shared" si="12"/>
        <v>0</v>
      </c>
      <c r="R42" s="189"/>
      <c r="S42" s="189" t="s">
        <v>820</v>
      </c>
      <c r="T42" s="190" t="s">
        <v>217</v>
      </c>
      <c r="U42" s="159">
        <v>0</v>
      </c>
      <c r="V42" s="159">
        <f t="shared" si="13"/>
        <v>0</v>
      </c>
      <c r="W42" s="159"/>
      <c r="X42" s="159" t="s">
        <v>274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1088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4">
        <v>34</v>
      </c>
      <c r="B43" s="185" t="s">
        <v>2146</v>
      </c>
      <c r="C43" s="192" t="s">
        <v>2147</v>
      </c>
      <c r="D43" s="186" t="s">
        <v>1912</v>
      </c>
      <c r="E43" s="187">
        <v>1</v>
      </c>
      <c r="F43" s="188"/>
      <c r="G43" s="189">
        <f t="shared" si="7"/>
        <v>0</v>
      </c>
      <c r="H43" s="188"/>
      <c r="I43" s="189">
        <f t="shared" si="8"/>
        <v>0</v>
      </c>
      <c r="J43" s="188"/>
      <c r="K43" s="189">
        <f t="shared" si="9"/>
        <v>0</v>
      </c>
      <c r="L43" s="189">
        <v>21</v>
      </c>
      <c r="M43" s="189">
        <f t="shared" si="10"/>
        <v>0</v>
      </c>
      <c r="N43" s="189">
        <v>0</v>
      </c>
      <c r="O43" s="189">
        <f t="shared" si="11"/>
        <v>0</v>
      </c>
      <c r="P43" s="189">
        <v>0</v>
      </c>
      <c r="Q43" s="189">
        <f t="shared" si="12"/>
        <v>0</v>
      </c>
      <c r="R43" s="189"/>
      <c r="S43" s="189" t="s">
        <v>820</v>
      </c>
      <c r="T43" s="190" t="s">
        <v>217</v>
      </c>
      <c r="U43" s="159">
        <v>0</v>
      </c>
      <c r="V43" s="159">
        <f t="shared" si="13"/>
        <v>0</v>
      </c>
      <c r="W43" s="159"/>
      <c r="X43" s="159" t="s">
        <v>274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1088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4">
        <v>35</v>
      </c>
      <c r="B44" s="185" t="s">
        <v>2148</v>
      </c>
      <c r="C44" s="192" t="s">
        <v>2147</v>
      </c>
      <c r="D44" s="186" t="s">
        <v>1912</v>
      </c>
      <c r="E44" s="187">
        <v>1</v>
      </c>
      <c r="F44" s="188"/>
      <c r="G44" s="189">
        <f t="shared" si="7"/>
        <v>0</v>
      </c>
      <c r="H44" s="188"/>
      <c r="I44" s="189">
        <f t="shared" si="8"/>
        <v>0</v>
      </c>
      <c r="J44" s="188"/>
      <c r="K44" s="189">
        <f t="shared" si="9"/>
        <v>0</v>
      </c>
      <c r="L44" s="189">
        <v>21</v>
      </c>
      <c r="M44" s="189">
        <f t="shared" si="10"/>
        <v>0</v>
      </c>
      <c r="N44" s="189">
        <v>0</v>
      </c>
      <c r="O44" s="189">
        <f t="shared" si="11"/>
        <v>0</v>
      </c>
      <c r="P44" s="189">
        <v>0</v>
      </c>
      <c r="Q44" s="189">
        <f t="shared" si="12"/>
        <v>0</v>
      </c>
      <c r="R44" s="189"/>
      <c r="S44" s="189" t="s">
        <v>820</v>
      </c>
      <c r="T44" s="190" t="s">
        <v>217</v>
      </c>
      <c r="U44" s="159">
        <v>0</v>
      </c>
      <c r="V44" s="159">
        <f t="shared" si="13"/>
        <v>0</v>
      </c>
      <c r="W44" s="159"/>
      <c r="X44" s="159" t="s">
        <v>274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1088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4">
        <v>36</v>
      </c>
      <c r="B45" s="185" t="s">
        <v>2149</v>
      </c>
      <c r="C45" s="192" t="s">
        <v>2150</v>
      </c>
      <c r="D45" s="186" t="s">
        <v>1912</v>
      </c>
      <c r="E45" s="187">
        <v>1</v>
      </c>
      <c r="F45" s="188"/>
      <c r="G45" s="189">
        <f t="shared" si="7"/>
        <v>0</v>
      </c>
      <c r="H45" s="188"/>
      <c r="I45" s="189">
        <f t="shared" si="8"/>
        <v>0</v>
      </c>
      <c r="J45" s="188"/>
      <c r="K45" s="189">
        <f t="shared" si="9"/>
        <v>0</v>
      </c>
      <c r="L45" s="189">
        <v>21</v>
      </c>
      <c r="M45" s="189">
        <f t="shared" si="10"/>
        <v>0</v>
      </c>
      <c r="N45" s="189">
        <v>0</v>
      </c>
      <c r="O45" s="189">
        <f t="shared" si="11"/>
        <v>0</v>
      </c>
      <c r="P45" s="189">
        <v>0</v>
      </c>
      <c r="Q45" s="189">
        <f t="shared" si="12"/>
        <v>0</v>
      </c>
      <c r="R45" s="189"/>
      <c r="S45" s="189" t="s">
        <v>820</v>
      </c>
      <c r="T45" s="190" t="s">
        <v>217</v>
      </c>
      <c r="U45" s="159">
        <v>0</v>
      </c>
      <c r="V45" s="159">
        <f t="shared" si="13"/>
        <v>0</v>
      </c>
      <c r="W45" s="159"/>
      <c r="X45" s="159" t="s">
        <v>274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1088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4">
        <v>37</v>
      </c>
      <c r="B46" s="185" t="s">
        <v>2151</v>
      </c>
      <c r="C46" s="192" t="s">
        <v>2150</v>
      </c>
      <c r="D46" s="186" t="s">
        <v>1912</v>
      </c>
      <c r="E46" s="187">
        <v>1</v>
      </c>
      <c r="F46" s="188"/>
      <c r="G46" s="189">
        <f t="shared" si="7"/>
        <v>0</v>
      </c>
      <c r="H46" s="188"/>
      <c r="I46" s="189">
        <f t="shared" si="8"/>
        <v>0</v>
      </c>
      <c r="J46" s="188"/>
      <c r="K46" s="189">
        <f t="shared" si="9"/>
        <v>0</v>
      </c>
      <c r="L46" s="189">
        <v>21</v>
      </c>
      <c r="M46" s="189">
        <f t="shared" si="10"/>
        <v>0</v>
      </c>
      <c r="N46" s="189">
        <v>0</v>
      </c>
      <c r="O46" s="189">
        <f t="shared" si="11"/>
        <v>0</v>
      </c>
      <c r="P46" s="189">
        <v>0</v>
      </c>
      <c r="Q46" s="189">
        <f t="shared" si="12"/>
        <v>0</v>
      </c>
      <c r="R46" s="189"/>
      <c r="S46" s="189" t="s">
        <v>820</v>
      </c>
      <c r="T46" s="190" t="s">
        <v>217</v>
      </c>
      <c r="U46" s="159">
        <v>0</v>
      </c>
      <c r="V46" s="159">
        <f t="shared" si="13"/>
        <v>0</v>
      </c>
      <c r="W46" s="159"/>
      <c r="X46" s="159" t="s">
        <v>274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1088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84">
        <v>38</v>
      </c>
      <c r="B47" s="185" t="s">
        <v>2152</v>
      </c>
      <c r="C47" s="192" t="s">
        <v>2115</v>
      </c>
      <c r="D47" s="186" t="s">
        <v>284</v>
      </c>
      <c r="E47" s="187">
        <v>80</v>
      </c>
      <c r="F47" s="188"/>
      <c r="G47" s="189">
        <f t="shared" si="7"/>
        <v>0</v>
      </c>
      <c r="H47" s="188"/>
      <c r="I47" s="189">
        <f t="shared" si="8"/>
        <v>0</v>
      </c>
      <c r="J47" s="188"/>
      <c r="K47" s="189">
        <f t="shared" si="9"/>
        <v>0</v>
      </c>
      <c r="L47" s="189">
        <v>21</v>
      </c>
      <c r="M47" s="189">
        <f t="shared" si="10"/>
        <v>0</v>
      </c>
      <c r="N47" s="189">
        <v>0</v>
      </c>
      <c r="O47" s="189">
        <f t="shared" si="11"/>
        <v>0</v>
      </c>
      <c r="P47" s="189">
        <v>0</v>
      </c>
      <c r="Q47" s="189">
        <f t="shared" si="12"/>
        <v>0</v>
      </c>
      <c r="R47" s="189"/>
      <c r="S47" s="189" t="s">
        <v>820</v>
      </c>
      <c r="T47" s="190" t="s">
        <v>217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1135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84">
        <v>39</v>
      </c>
      <c r="B48" s="185" t="s">
        <v>2153</v>
      </c>
      <c r="C48" s="192" t="s">
        <v>2117</v>
      </c>
      <c r="D48" s="186" t="s">
        <v>284</v>
      </c>
      <c r="E48" s="187">
        <v>84</v>
      </c>
      <c r="F48" s="188"/>
      <c r="G48" s="189">
        <f t="shared" si="7"/>
        <v>0</v>
      </c>
      <c r="H48" s="188"/>
      <c r="I48" s="189">
        <f t="shared" si="8"/>
        <v>0</v>
      </c>
      <c r="J48" s="188"/>
      <c r="K48" s="189">
        <f t="shared" si="9"/>
        <v>0</v>
      </c>
      <c r="L48" s="189">
        <v>21</v>
      </c>
      <c r="M48" s="189">
        <f t="shared" si="10"/>
        <v>0</v>
      </c>
      <c r="N48" s="189">
        <v>0</v>
      </c>
      <c r="O48" s="189">
        <f t="shared" si="11"/>
        <v>0</v>
      </c>
      <c r="P48" s="189">
        <v>0</v>
      </c>
      <c r="Q48" s="189">
        <f t="shared" si="12"/>
        <v>0</v>
      </c>
      <c r="R48" s="189"/>
      <c r="S48" s="189" t="s">
        <v>820</v>
      </c>
      <c r="T48" s="190" t="s">
        <v>217</v>
      </c>
      <c r="U48" s="159">
        <v>0</v>
      </c>
      <c r="V48" s="159">
        <f t="shared" si="13"/>
        <v>0</v>
      </c>
      <c r="W48" s="159"/>
      <c r="X48" s="159" t="s">
        <v>274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1088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4">
        <v>40</v>
      </c>
      <c r="B49" s="185" t="s">
        <v>2154</v>
      </c>
      <c r="C49" s="192" t="s">
        <v>2119</v>
      </c>
      <c r="D49" s="186" t="s">
        <v>1134</v>
      </c>
      <c r="E49" s="187">
        <v>1</v>
      </c>
      <c r="F49" s="188"/>
      <c r="G49" s="189">
        <f t="shared" si="7"/>
        <v>0</v>
      </c>
      <c r="H49" s="188"/>
      <c r="I49" s="189">
        <f t="shared" si="8"/>
        <v>0</v>
      </c>
      <c r="J49" s="188"/>
      <c r="K49" s="189">
        <f t="shared" si="9"/>
        <v>0</v>
      </c>
      <c r="L49" s="189">
        <v>21</v>
      </c>
      <c r="M49" s="189">
        <f t="shared" si="10"/>
        <v>0</v>
      </c>
      <c r="N49" s="189">
        <v>0</v>
      </c>
      <c r="O49" s="189">
        <f t="shared" si="11"/>
        <v>0</v>
      </c>
      <c r="P49" s="189">
        <v>0</v>
      </c>
      <c r="Q49" s="189">
        <f t="shared" si="12"/>
        <v>0</v>
      </c>
      <c r="R49" s="189"/>
      <c r="S49" s="189" t="s">
        <v>820</v>
      </c>
      <c r="T49" s="190" t="s">
        <v>217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1135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4">
        <v>41</v>
      </c>
      <c r="B50" s="185" t="s">
        <v>2155</v>
      </c>
      <c r="C50" s="192" t="s">
        <v>2121</v>
      </c>
      <c r="D50" s="186" t="s">
        <v>1134</v>
      </c>
      <c r="E50" s="187">
        <v>1</v>
      </c>
      <c r="F50" s="188"/>
      <c r="G50" s="189">
        <f t="shared" si="7"/>
        <v>0</v>
      </c>
      <c r="H50" s="188"/>
      <c r="I50" s="189">
        <f t="shared" si="8"/>
        <v>0</v>
      </c>
      <c r="J50" s="188"/>
      <c r="K50" s="189">
        <f t="shared" si="9"/>
        <v>0</v>
      </c>
      <c r="L50" s="189">
        <v>21</v>
      </c>
      <c r="M50" s="189">
        <f t="shared" si="10"/>
        <v>0</v>
      </c>
      <c r="N50" s="189">
        <v>0</v>
      </c>
      <c r="O50" s="189">
        <f t="shared" si="11"/>
        <v>0</v>
      </c>
      <c r="P50" s="189">
        <v>0</v>
      </c>
      <c r="Q50" s="189">
        <f t="shared" si="12"/>
        <v>0</v>
      </c>
      <c r="R50" s="189"/>
      <c r="S50" s="189" t="s">
        <v>820</v>
      </c>
      <c r="T50" s="190" t="s">
        <v>217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1135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5">
      <c r="A51" s="162" t="s">
        <v>211</v>
      </c>
      <c r="B51" s="163" t="s">
        <v>116</v>
      </c>
      <c r="C51" s="177" t="s">
        <v>117</v>
      </c>
      <c r="D51" s="164"/>
      <c r="E51" s="165"/>
      <c r="F51" s="166"/>
      <c r="G51" s="166">
        <f>SUMIF(AG52:AG55,"&lt;&gt;NOR",G52:G55)</f>
        <v>0</v>
      </c>
      <c r="H51" s="166"/>
      <c r="I51" s="166">
        <f>SUM(I52:I55)</f>
        <v>0</v>
      </c>
      <c r="J51" s="166"/>
      <c r="K51" s="166">
        <f>SUM(K52:K55)</f>
        <v>0</v>
      </c>
      <c r="L51" s="166"/>
      <c r="M51" s="166">
        <f>SUM(M52:M55)</f>
        <v>0</v>
      </c>
      <c r="N51" s="166"/>
      <c r="O51" s="166">
        <f>SUM(O52:O55)</f>
        <v>0</v>
      </c>
      <c r="P51" s="166"/>
      <c r="Q51" s="166">
        <f>SUM(Q52:Q55)</f>
        <v>0</v>
      </c>
      <c r="R51" s="166"/>
      <c r="S51" s="166"/>
      <c r="T51" s="167"/>
      <c r="U51" s="161"/>
      <c r="V51" s="161">
        <f>SUM(V52:V55)</f>
        <v>0</v>
      </c>
      <c r="W51" s="161"/>
      <c r="X51" s="161"/>
      <c r="AG51" t="s">
        <v>212</v>
      </c>
    </row>
    <row r="52" spans="1:60" outlineLevel="1" x14ac:dyDescent="0.25">
      <c r="A52" s="184">
        <v>42</v>
      </c>
      <c r="B52" s="185" t="s">
        <v>2156</v>
      </c>
      <c r="C52" s="192" t="s">
        <v>2157</v>
      </c>
      <c r="D52" s="186" t="s">
        <v>1134</v>
      </c>
      <c r="E52" s="187">
        <v>1</v>
      </c>
      <c r="F52" s="188"/>
      <c r="G52" s="189">
        <f>ROUND(E52*F52,2)</f>
        <v>0</v>
      </c>
      <c r="H52" s="188"/>
      <c r="I52" s="189">
        <f>ROUND(E52*H52,2)</f>
        <v>0</v>
      </c>
      <c r="J52" s="188"/>
      <c r="K52" s="189">
        <f>ROUND(E52*J52,2)</f>
        <v>0</v>
      </c>
      <c r="L52" s="189">
        <v>21</v>
      </c>
      <c r="M52" s="189">
        <f>G52*(1+L52/100)</f>
        <v>0</v>
      </c>
      <c r="N52" s="189">
        <v>0</v>
      </c>
      <c r="O52" s="189">
        <f>ROUND(E52*N52,2)</f>
        <v>0</v>
      </c>
      <c r="P52" s="189">
        <v>0</v>
      </c>
      <c r="Q52" s="189">
        <f>ROUND(E52*P52,2)</f>
        <v>0</v>
      </c>
      <c r="R52" s="189"/>
      <c r="S52" s="189" t="s">
        <v>820</v>
      </c>
      <c r="T52" s="190" t="s">
        <v>217</v>
      </c>
      <c r="U52" s="159">
        <v>0</v>
      </c>
      <c r="V52" s="159">
        <f>ROUND(E52*U52,2)</f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1135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84">
        <v>43</v>
      </c>
      <c r="B53" s="185" t="s">
        <v>2158</v>
      </c>
      <c r="C53" s="192" t="s">
        <v>2159</v>
      </c>
      <c r="D53" s="186" t="s">
        <v>1134</v>
      </c>
      <c r="E53" s="187">
        <v>1</v>
      </c>
      <c r="F53" s="188"/>
      <c r="G53" s="189">
        <f>ROUND(E53*F53,2)</f>
        <v>0</v>
      </c>
      <c r="H53" s="188"/>
      <c r="I53" s="189">
        <f>ROUND(E53*H53,2)</f>
        <v>0</v>
      </c>
      <c r="J53" s="188"/>
      <c r="K53" s="189">
        <f>ROUND(E53*J53,2)</f>
        <v>0</v>
      </c>
      <c r="L53" s="189">
        <v>21</v>
      </c>
      <c r="M53" s="189">
        <f>G53*(1+L53/100)</f>
        <v>0</v>
      </c>
      <c r="N53" s="189">
        <v>0</v>
      </c>
      <c r="O53" s="189">
        <f>ROUND(E53*N53,2)</f>
        <v>0</v>
      </c>
      <c r="P53" s="189">
        <v>0</v>
      </c>
      <c r="Q53" s="189">
        <f>ROUND(E53*P53,2)</f>
        <v>0</v>
      </c>
      <c r="R53" s="189"/>
      <c r="S53" s="189" t="s">
        <v>820</v>
      </c>
      <c r="T53" s="190" t="s">
        <v>217</v>
      </c>
      <c r="U53" s="159">
        <v>0</v>
      </c>
      <c r="V53" s="159">
        <f>ROUND(E53*U53,2)</f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1135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4">
        <v>44</v>
      </c>
      <c r="B54" s="185" t="s">
        <v>2160</v>
      </c>
      <c r="C54" s="192" t="s">
        <v>2161</v>
      </c>
      <c r="D54" s="186" t="s">
        <v>1134</v>
      </c>
      <c r="E54" s="187">
        <v>1</v>
      </c>
      <c r="F54" s="188"/>
      <c r="G54" s="189">
        <f>ROUND(E54*F54,2)</f>
        <v>0</v>
      </c>
      <c r="H54" s="188"/>
      <c r="I54" s="189">
        <f>ROUND(E54*H54,2)</f>
        <v>0</v>
      </c>
      <c r="J54" s="188"/>
      <c r="K54" s="189">
        <f>ROUND(E54*J54,2)</f>
        <v>0</v>
      </c>
      <c r="L54" s="189">
        <v>21</v>
      </c>
      <c r="M54" s="189">
        <f>G54*(1+L54/100)</f>
        <v>0</v>
      </c>
      <c r="N54" s="189">
        <v>0</v>
      </c>
      <c r="O54" s="189">
        <f>ROUND(E54*N54,2)</f>
        <v>0</v>
      </c>
      <c r="P54" s="189">
        <v>0</v>
      </c>
      <c r="Q54" s="189">
        <f>ROUND(E54*P54,2)</f>
        <v>0</v>
      </c>
      <c r="R54" s="189"/>
      <c r="S54" s="189" t="s">
        <v>820</v>
      </c>
      <c r="T54" s="190" t="s">
        <v>217</v>
      </c>
      <c r="U54" s="159">
        <v>0</v>
      </c>
      <c r="V54" s="159">
        <f>ROUND(E54*U54,2)</f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1135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68">
        <v>45</v>
      </c>
      <c r="B55" s="169" t="s">
        <v>2162</v>
      </c>
      <c r="C55" s="178" t="s">
        <v>2163</v>
      </c>
      <c r="D55" s="170" t="s">
        <v>1134</v>
      </c>
      <c r="E55" s="171">
        <v>1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3"/>
      <c r="S55" s="173" t="s">
        <v>820</v>
      </c>
      <c r="T55" s="174" t="s">
        <v>217</v>
      </c>
      <c r="U55" s="159">
        <v>0</v>
      </c>
      <c r="V55" s="159">
        <f>ROUND(E55*U55,2)</f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1135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5">
      <c r="A56" s="3"/>
      <c r="B56" s="4"/>
      <c r="C56" s="179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198</v>
      </c>
    </row>
    <row r="57" spans="1:60" x14ac:dyDescent="0.25">
      <c r="A57" s="152"/>
      <c r="B57" s="153" t="s">
        <v>29</v>
      </c>
      <c r="C57" s="180"/>
      <c r="D57" s="154"/>
      <c r="E57" s="155"/>
      <c r="F57" s="155"/>
      <c r="G57" s="176">
        <f>G8+G24+G51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238</v>
      </c>
    </row>
    <row r="58" spans="1:60" x14ac:dyDescent="0.25">
      <c r="C58" s="181"/>
      <c r="D58" s="10"/>
      <c r="AG58" t="s">
        <v>239</v>
      </c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R/l4Zr6et3UjhrQZzc+HlgdWHJDvJVmE1WMexqQnxPeX+b3prp53hxqWs8SiWYzW9Mveesh6wqU0mEEkPoDCg==" saltValue="gSOaCu30EpWR5Rxknhy33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01 D 1.00 Naklady</vt:lpstr>
      <vt:lpstr>02 D 1.01 Pol</vt:lpstr>
      <vt:lpstr>02 D 1.02 Pol</vt:lpstr>
      <vt:lpstr>02 D 1.03 Pol</vt:lpstr>
      <vt:lpstr>02 D 1.04 Pol</vt:lpstr>
      <vt:lpstr>02 D 1.05 Pol</vt:lpstr>
      <vt:lpstr>02 D 1.06 Pol</vt:lpstr>
      <vt:lpstr>02 D 1.07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 1.00 Naklady'!Názvy_tisku</vt:lpstr>
      <vt:lpstr>'02 D 1.01 Pol'!Názvy_tisku</vt:lpstr>
      <vt:lpstr>'02 D 1.02 Pol'!Názvy_tisku</vt:lpstr>
      <vt:lpstr>'02 D 1.03 Pol'!Názvy_tisku</vt:lpstr>
      <vt:lpstr>'02 D 1.04 Pol'!Názvy_tisku</vt:lpstr>
      <vt:lpstr>'02 D 1.05 Pol'!Názvy_tisku</vt:lpstr>
      <vt:lpstr>'02 D 1.06 Pol'!Názvy_tisku</vt:lpstr>
      <vt:lpstr>'02 D 1.07 Pol'!Názvy_tisku</vt:lpstr>
      <vt:lpstr>oadresa</vt:lpstr>
      <vt:lpstr>Stavba!Objednatel</vt:lpstr>
      <vt:lpstr>Stavba!Objekt</vt:lpstr>
      <vt:lpstr>'01 D 1.00 Naklady'!Oblast_tisku</vt:lpstr>
      <vt:lpstr>'02 D 1.01 Pol'!Oblast_tisku</vt:lpstr>
      <vt:lpstr>'02 D 1.02 Pol'!Oblast_tisku</vt:lpstr>
      <vt:lpstr>'02 D 1.03 Pol'!Oblast_tisku</vt:lpstr>
      <vt:lpstr>'02 D 1.04 Pol'!Oblast_tisku</vt:lpstr>
      <vt:lpstr>'02 D 1.05 Pol'!Oblast_tisku</vt:lpstr>
      <vt:lpstr>'02 D 1.06 Pol'!Oblast_tisku</vt:lpstr>
      <vt:lpstr>'02 D 1.07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</dc:creator>
  <cp:lastModifiedBy>Michaela Žejšková</cp:lastModifiedBy>
  <cp:lastPrinted>2019-03-19T12:27:02Z</cp:lastPrinted>
  <dcterms:created xsi:type="dcterms:W3CDTF">2009-04-08T07:15:50Z</dcterms:created>
  <dcterms:modified xsi:type="dcterms:W3CDTF">2020-02-22T13:34:54Z</dcterms:modified>
</cp:coreProperties>
</file>