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1"/>
  </bookViews>
  <sheets>
    <sheet name="Rekapitulace" sheetId="1" r:id="rId1"/>
    <sheet name="Položky" sheetId="2" r:id="rId2"/>
    <sheet name="Rozvodnice" sheetId="3" r:id="rId3"/>
  </sheets>
  <definedNames/>
  <calcPr fullCalcOnLoad="1"/>
</workbook>
</file>

<file path=xl/sharedStrings.xml><?xml version="1.0" encoding="utf-8"?>
<sst xmlns="http://schemas.openxmlformats.org/spreadsheetml/2006/main" count="437" uniqueCount="297">
  <si>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</si>
  <si>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</si>
  <si>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</si>
  <si>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</si>
  <si>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</si>
  <si>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</si>
  <si>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</si>
  <si>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</si>
  <si>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</si>
  <si>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210010522</t>
  </si>
  <si>
    <t>odvíčkování nebo zavíčko. víčko na šrouby</t>
  </si>
  <si>
    <t>ks</t>
  </si>
  <si>
    <t>210010623V</t>
  </si>
  <si>
    <t>osazení bezšroubové  vícenásobné svorky</t>
  </si>
  <si>
    <t>210020532V</t>
  </si>
  <si>
    <t>Ocelový kabelový  drátěný  žlab 50/50mm</t>
  </si>
  <si>
    <t>m</t>
  </si>
  <si>
    <t>210020533V</t>
  </si>
  <si>
    <t>Ocelový kabelový  drátěný  žlab 100/50mm</t>
  </si>
  <si>
    <t>210020537V</t>
  </si>
  <si>
    <t>MPC-instalační nosník 27/18, pozinkovaný</t>
  </si>
  <si>
    <t>210020538V</t>
  </si>
  <si>
    <t>Montáž MPC-instalační nosník 38/40, pozinkovaný</t>
  </si>
  <si>
    <t>210020653</t>
  </si>
  <si>
    <t>nosné konstr. pro zařízení o váze do 50 kg</t>
  </si>
  <si>
    <t>210020654</t>
  </si>
  <si>
    <t>nosné konstr. pro zařízení o váze do 100 kg</t>
  </si>
  <si>
    <t>210020922</t>
  </si>
  <si>
    <t>protipožár.ucpávka průchod stěnou tl. 30cm</t>
  </si>
  <si>
    <t>m2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</si>
  <si>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</si>
  <si>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</si>
  <si>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</si>
  <si>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</si>
  <si>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</si>
  <si>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</si>
  <si>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210100252</t>
  </si>
  <si>
    <t>ukonč.kab.smršt.zákl.do 4x25 mm2</t>
  </si>
  <si>
    <t>210100258</t>
  </si>
  <si>
    <t>ukonč.kab.smršt.zákl.do 5x4 mm2</t>
  </si>
  <si>
    <t>210100260</t>
  </si>
  <si>
    <t>ukonč.kab.smršt.zákl.do 7x4 mm2</t>
  </si>
  <si>
    <t>210120511</t>
  </si>
  <si>
    <t>Trojpólový výkonový jistič 3x80A</t>
  </si>
  <si>
    <t>210190006</t>
  </si>
  <si>
    <t>mont.oceloplech.rozvodnic do 300kg</t>
  </si>
  <si>
    <t>210201101V</t>
  </si>
  <si>
    <t>Montáž svítidel a světlených sestav  dle specifikace v TZ</t>
  </si>
  <si>
    <t>210800547</t>
  </si>
  <si>
    <t>CY 6 mm2 zelenožlutý (PU)</t>
  </si>
  <si>
    <t>210800548</t>
  </si>
  <si>
    <t>CY 10 mm2 zelenožlutý (PU)</t>
  </si>
  <si>
    <t>210810046</t>
  </si>
  <si>
    <t>210810054</t>
  </si>
  <si>
    <t>210810056</t>
  </si>
  <si>
    <t>210810059</t>
  </si>
  <si>
    <t>210810904V</t>
  </si>
  <si>
    <t>Kabel UTP cat. 5e LSOH</t>
  </si>
  <si>
    <t>210950101</t>
  </si>
  <si>
    <t>označovací štítek na kabel(navíc proti ČSN)</t>
  </si>
  <si>
    <t>210950202</t>
  </si>
  <si>
    <t>přípl. za zatahování kab. při váze kab. do 2kg</t>
  </si>
  <si>
    <t>211010007</t>
  </si>
  <si>
    <t>osaz.hmožd.do zdi pál.cihel/stř.tvrd.kamene HM 10</t>
  </si>
  <si>
    <t>215011366V</t>
  </si>
  <si>
    <t>krab.rozvodka do 4mm2</t>
  </si>
  <si>
    <t>215012110</t>
  </si>
  <si>
    <t>lišta vkládací s víčkem 20mm</t>
  </si>
  <si>
    <t>Celkem za ceník:</t>
  </si>
  <si>
    <t>Výchozí revize elektro</t>
  </si>
  <si>
    <t>320410003</t>
  </si>
  <si>
    <t>Celk.prohl.el.zar.a vyhot.rev.zpr.do 500.tis.mont.</t>
  </si>
  <si>
    <t>objem</t>
  </si>
  <si>
    <t>320410004</t>
  </si>
  <si>
    <t>Celk.prohl.za kazdych 250.tis.mont.nad 500.tis.</t>
  </si>
  <si>
    <t>320410005</t>
  </si>
  <si>
    <t>Kontrola rozvaděče nn 1 pole do hmotnosti 200 kg</t>
  </si>
  <si>
    <t>320410010</t>
  </si>
  <si>
    <t>Izolační zkouška silových kabelů nn do 4x25mm2</t>
  </si>
  <si>
    <t>kabel</t>
  </si>
  <si>
    <t>320410017</t>
  </si>
  <si>
    <t xml:space="preserve">Měření odporu nulových smyček1- a 3-fáz.vedení </t>
  </si>
  <si>
    <t>okruh</t>
  </si>
  <si>
    <t>320410019</t>
  </si>
  <si>
    <t>Měř.zemn.odporu pro zem.sít do 100m pásku</t>
  </si>
  <si>
    <t>měření</t>
  </si>
  <si>
    <t>Materiály</t>
  </si>
  <si>
    <t>02921</t>
  </si>
  <si>
    <t>02961</t>
  </si>
  <si>
    <t>02971</t>
  </si>
  <si>
    <t>04100</t>
  </si>
  <si>
    <t>Fe profil U 40</t>
  </si>
  <si>
    <t>kg</t>
  </si>
  <si>
    <t>04104</t>
  </si>
  <si>
    <t>Fe pásek 5x40mm</t>
  </si>
  <si>
    <t>04135</t>
  </si>
  <si>
    <t>protipožár.ucpávka průchodu stěnou tl. 15-50cm</t>
  </si>
  <si>
    <t>05152</t>
  </si>
  <si>
    <t>hmoždinka HM10</t>
  </si>
  <si>
    <t>11529</t>
  </si>
  <si>
    <t>kabelový žlab drátěný 50/50  žz</t>
  </si>
  <si>
    <t>11530</t>
  </si>
  <si>
    <t>spojka žlabu drátěného žlabu žz</t>
  </si>
  <si>
    <t>11548</t>
  </si>
  <si>
    <t>Závitová tyč, M10, 3000 mm, pozinkovaná</t>
  </si>
  <si>
    <t>11549</t>
  </si>
  <si>
    <t>Kyvadlový závěs M10 dlouhý, mont. délka 61 mm vychýlení až 12°, délka závitu 57 mm, pozinkovaný</t>
  </si>
  <si>
    <t>11550</t>
  </si>
  <si>
    <t>MPC/MPR-nastavovací silná spojka k profilu 38/40-40/120, 41/21-41/124, pozinkovaná</t>
  </si>
  <si>
    <t>11551</t>
  </si>
  <si>
    <t>MPC-rychloupínací matice pro montáž úhelníku, M10 k profilu 38/24-40/120, pozinkovaný</t>
  </si>
  <si>
    <t>11558</t>
  </si>
  <si>
    <t>MPC-spojka pro křížení nosníků k profilu 38/40, pozinkovaná</t>
  </si>
  <si>
    <t>11559</t>
  </si>
  <si>
    <t>podružný spojovací materiál. šrouby. matice,  podložky atd. nosný systém</t>
  </si>
  <si>
    <t>kpl</t>
  </si>
  <si>
    <t>11562</t>
  </si>
  <si>
    <t>držák žlabu drátěného žlabu  žz</t>
  </si>
  <si>
    <t>11563</t>
  </si>
  <si>
    <t>spojka zemnnící drátěné žlaby + nosné konstrukce  gz</t>
  </si>
  <si>
    <t>11600</t>
  </si>
  <si>
    <t>Bezšroubová pružinová svorka  3-5násobná  1,5-2,5mm2</t>
  </si>
  <si>
    <t>11601</t>
  </si>
  <si>
    <t>11633</t>
  </si>
  <si>
    <t>Držák krabic</t>
  </si>
  <si>
    <t>11635</t>
  </si>
  <si>
    <t>Svítidlo A- dle specifikace v knize svítidel</t>
  </si>
  <si>
    <t>11636</t>
  </si>
  <si>
    <t>Svítidlo B - dle specifikace v knize svítidel</t>
  </si>
  <si>
    <t>11637</t>
  </si>
  <si>
    <t>Svítidlo C - dle specifikace v knize svítidel</t>
  </si>
  <si>
    <t>11638</t>
  </si>
  <si>
    <t>Reciklační poplatek svítidla A,B,C</t>
  </si>
  <si>
    <t>11745</t>
  </si>
  <si>
    <t>MPC-instalační nosník 38/40, délka: 6000 mm, pozinkovaný</t>
  </si>
  <si>
    <t>11746</t>
  </si>
  <si>
    <t>Nástěnný držák drátěného žlabu 100mm</t>
  </si>
  <si>
    <t>MPC-instalační nosník 27/18, délka: 6000 mm, pozinkovaný</t>
  </si>
  <si>
    <t>11747</t>
  </si>
  <si>
    <t>výložník nástěnný 100mm</t>
  </si>
  <si>
    <t>MPC-rychloupínací čep s vnějším závitem, M10 × 50 mm k profilu 38/24-40/120, pozinkovany?</t>
  </si>
  <si>
    <t>11748</t>
  </si>
  <si>
    <t>Svorkový upínák na I-profil, průchozí vnitřní závit M10, na tloušťku pásnice 0-20 mm, pozinkovaný</t>
  </si>
  <si>
    <t>11749</t>
  </si>
  <si>
    <t>Šestihranná matice, DIN 934, M8, pozinkovaná</t>
  </si>
  <si>
    <t>11750</t>
  </si>
  <si>
    <t>Trapézový závěs s navařenou maticí, matice M10, pozinkovaný vč. šroubu</t>
  </si>
  <si>
    <t>30014</t>
  </si>
  <si>
    <t>lišta vkládací bez halogenová20x20mm HF</t>
  </si>
  <si>
    <t>31424</t>
  </si>
  <si>
    <t>33746</t>
  </si>
  <si>
    <t>Vodič H07Z-K  6mm2 zelenožlutý</t>
  </si>
  <si>
    <t>33756</t>
  </si>
  <si>
    <t>H07Z-K 10mm2 zelenožlutý</t>
  </si>
  <si>
    <t>33974</t>
  </si>
  <si>
    <t>45376</t>
  </si>
  <si>
    <t>Celkem za materiály:</t>
  </si>
  <si>
    <t>Dodávky zařízení (specifikace)</t>
  </si>
  <si>
    <t>O 1</t>
  </si>
  <si>
    <t>01</t>
  </si>
  <si>
    <t>Rozvodnice RS 01</t>
  </si>
  <si>
    <t>O 2</t>
  </si>
  <si>
    <t>02</t>
  </si>
  <si>
    <t>Ovládací panel SO - rolba</t>
  </si>
  <si>
    <t>O 3</t>
  </si>
  <si>
    <t>03</t>
  </si>
  <si>
    <t>Naprogamování, oživení řídícího systému osvětlení</t>
  </si>
  <si>
    <t>O 4</t>
  </si>
  <si>
    <t>04</t>
  </si>
  <si>
    <t>Napojení na datové rozvody zimního stadionu</t>
  </si>
  <si>
    <t>O 5</t>
  </si>
  <si>
    <t>05</t>
  </si>
  <si>
    <t>Montážní plošina 10m</t>
  </si>
  <si>
    <t>den</t>
  </si>
  <si>
    <t>O 6</t>
  </si>
  <si>
    <t>06</t>
  </si>
  <si>
    <t>Pojízdné lešení</t>
  </si>
  <si>
    <t>sada</t>
  </si>
  <si>
    <t>Celkem za dodávky:</t>
  </si>
  <si>
    <t>Práce v HZS</t>
  </si>
  <si>
    <t/>
  </si>
  <si>
    <t>Úprava vývodového pole v hl. rozvodně</t>
  </si>
  <si>
    <t>hod.</t>
  </si>
  <si>
    <t>Úklid pracoviště</t>
  </si>
  <si>
    <t>Zhotovení projektové dokumentace zaměření skut prov.</t>
  </si>
  <si>
    <t>Účat ved montéra při revizi</t>
  </si>
  <si>
    <t>Výšková demontáž stávajících svítidel a kabelových tras</t>
  </si>
  <si>
    <t>Elektromontáže  práce  oneosazené v C21m</t>
  </si>
  <si>
    <t>Bourací a zednické práce</t>
  </si>
  <si>
    <t>Napojení na stávající rozvody</t>
  </si>
  <si>
    <t>Rozměření a přípravné práce osvětlovací soustavy</t>
  </si>
  <si>
    <t>Zabezpečení pracoviště</t>
  </si>
  <si>
    <t>Vypracování plánu  BOZP</t>
  </si>
  <si>
    <t>Celkem za práci v HZS:</t>
  </si>
  <si>
    <t>Kap.</t>
  </si>
  <si>
    <t>Základ DPH</t>
  </si>
  <si>
    <t>Základ 21%</t>
  </si>
  <si>
    <t>Rekapitulace</t>
  </si>
  <si>
    <t xml:space="preserve">A.  </t>
  </si>
  <si>
    <t>UPRAVENÉ ROZPOČTOVÉ NÁKLADY</t>
  </si>
  <si>
    <t>C21M - Elektromontáže (MONTÁŽ)</t>
  </si>
  <si>
    <t>C21M - Elektromontáže (MAT.NOSNÝ)</t>
  </si>
  <si>
    <t>Výchozí revize elektro (MONTÁŽ)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</si>
  <si>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</si>
  <si>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</si>
  <si>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</si>
  <si>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</si>
  <si>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</si>
  <si>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</si>
  <si>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</si>
  <si>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</si>
  <si>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CELKEM DODÁVKA</t>
  </si>
  <si>
    <t xml:space="preserve">D.  </t>
  </si>
  <si>
    <t>VEDLEJŠÍ ROZPOČTOVÉ NÁKLADY</t>
  </si>
  <si>
    <t>CELKEM VRN</t>
  </si>
  <si>
    <t>REKAPITULACE CELKEM</t>
  </si>
  <si>
    <t>CELKEM - náklady bez DPH [Kč]:</t>
  </si>
  <si>
    <t>náklady včetně DPH:</t>
  </si>
  <si>
    <t>Poř.</t>
  </si>
  <si>
    <t>Popis</t>
  </si>
  <si>
    <t>Počet kusů celkem</t>
  </si>
  <si>
    <t>Celková koncová cena [Kč]</t>
  </si>
  <si>
    <t>Rozváděč-RS01</t>
  </si>
  <si>
    <t>Montážní rám, ŠxV=800x1260</t>
  </si>
  <si>
    <t>Horní+dolní panel, s výřezy, šedý, Š=800</t>
  </si>
  <si>
    <t>Deska pro vstup kabelů, šedá, Š=800</t>
  </si>
  <si>
    <t>Deska pro vstup kabelů, bez výřezů, šedá, Š=800</t>
  </si>
  <si>
    <t>Boční panel, šedá, V=1260</t>
  </si>
  <si>
    <t>Dveře plech, tříbodový rozvorový zámek, šedá, ŠxV=800x1200</t>
  </si>
  <si>
    <t>Zámková vložka, Doppelbart (motýlek) 3mm</t>
  </si>
  <si>
    <t>Klíč, Doppelbart 3mm</t>
  </si>
  <si>
    <t>Schránka na dokumentaci A4</t>
  </si>
  <si>
    <t>Lišta pro uchycení N/PE svorek, Š=800</t>
  </si>
  <si>
    <t>Nosič svorkovnice KL-7...KL-60 na lištu, horizontální</t>
  </si>
  <si>
    <t>Svorkovnice: Rozbočovací můstek N/PE 2x25+27x16mm2</t>
  </si>
  <si>
    <t>DIN lišta hliníková, šířka skříně = 800, šířka lišty = 688</t>
  </si>
  <si>
    <t>Držák DIN lišty, pevná hloubka, sada 1pár</t>
  </si>
  <si>
    <t>Krycí deska, s výřezem 45mm, plechová, šedá, Š=800, V=150</t>
  </si>
  <si>
    <t>Krycí deska, bez výřezu, plechová, šedá, Š=800, V=100</t>
  </si>
  <si>
    <t>Záslepka pro výřezy 45mm (10TE) bílá plombovatelná</t>
  </si>
  <si>
    <t>Jistič PL7, char C, 3-pólový, Icn=10kA, In=63A</t>
  </si>
  <si>
    <t>Jednotka pom. kontaktů 1z1v pro proudové chrániče</t>
  </si>
  <si>
    <t>Elektroměr cejchovaný MID 3×230/400V, přímý do 65A, RS-485 1-sazba</t>
  </si>
  <si>
    <t>Jistič PL7, char C, 3-pólový, Icn=10kA, In=16A</t>
  </si>
  <si>
    <t>Jistič PL7, char B, 1-pólový, Icn=10kA, In=10A</t>
  </si>
  <si>
    <t>Chránič s nadproudovou ochranou, Ir=250A, AC, 1+N, 10kA, char.B, Idn=0.03A, In=16A</t>
  </si>
  <si>
    <t>Zásuvka na DIN lištu s clonkami a kolíkem</t>
  </si>
  <si>
    <t>Kompaktní přepínač s kabelem 1m volný konec, s aretací, 2 polohový, 1Z1V</t>
  </si>
  <si>
    <t>Kompaktní zapuštěná signálka s kabelem 1m a volným koncem, 24V AC/DC, zelená</t>
  </si>
  <si>
    <t>Kompaktní zapuštěná signálka s kabelem 1m a volným koncem, 24V AC/DC, žlutá</t>
  </si>
  <si>
    <t>Svodič přepětí B/C  síť TN-C-S</t>
  </si>
  <si>
    <t>Zapojení rozvodnice ,propojovací lišty svorky , drátování ...</t>
  </si>
  <si>
    <t xml:space="preserve">ŘS osvětlení DALI, řídící jednotka, napaječ, DALI převodník 2x, Ethernet rozhraní , dotyk. displej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</si>
  <si>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</si>
  <si>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</si>
  <si>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</si>
  <si>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</si>
  <si>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</si>
  <si>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</si>
  <si>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</si>
  <si>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</si>
  <si>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</si>
  <si>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</si>
  <si>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</si>
  <si>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</si>
  <si>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</si>
  <si>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</si>
  <si>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</si>
  <si>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</si>
  <si>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</si>
  <si>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</si>
  <si>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</si>
  <si>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</si>
  <si>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</si>
  <si>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</si>
  <si>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</si>
  <si>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</si>
  <si>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</si>
  <si>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</si>
  <si>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</si>
  <si>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</si>
  <si>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</si>
  <si>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</si>
  <si>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Cena celkem  [Kč]</t>
  </si>
  <si>
    <t>cena/kus</t>
  </si>
  <si>
    <t xml:space="preserve">Prořez (5,00%): </t>
  </si>
  <si>
    <t>Cena za materiály + prořez  celkem:</t>
  </si>
  <si>
    <t xml:space="preserve">  Podružný materiál 3% z pol. Č. 2</t>
  </si>
  <si>
    <t>Přesun dodávek 1% z pol.č. 7</t>
  </si>
  <si>
    <t>Doprava dodávek 5,2% z pol. Č. 7</t>
  </si>
  <si>
    <t>hodnoty DPH: 21%</t>
  </si>
  <si>
    <t>Silový bezhalogenový CU kabel s malým množstvím uvolněného tepla v případě požáru, B2ca s1d0, J 3x1,5mm2</t>
  </si>
  <si>
    <t xml:space="preserve">Silový bezhalogenový CU kabel s malým množstvím uvolněného tepla v případě požáru, B2ca s1d0, J  5x16mm2 </t>
  </si>
  <si>
    <t xml:space="preserve">Silový bezhalogenový CU kabel s malým množstvím uvolněného tepla v případě požáru, B2ca s1d0, J  5x2,5mm2 </t>
  </si>
  <si>
    <t xml:space="preserve">Silový bezhalogenový CU kabel s malým množstvím uvolněného tepla v případě požáru, B2ca s1d0, J  7x2,5mm2 </t>
  </si>
  <si>
    <t xml:space="preserve">Silový bezhalogenový CU kabel s malým množstvím uvolněného tepla v případě požáru, B2ca s1d0, J  5x16mm2  </t>
  </si>
  <si>
    <t>Silový bezhalogenový CU kabel s malým množstvím uvolněného tepla v případě požáru, B2ca s1d0, J  5Cx2.5mm2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</si>
</sst>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B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20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left" vertical="top"/>
    </xf>
    <xf numFmtId="1" fontId="42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right" vertical="top"/>
    </xf>
    <xf numFmtId="9" fontId="42" fillId="0" borderId="0" xfId="0" applyNumberFormat="1" applyFont="1" applyAlignment="1">
      <alignment horizontal="right" vertical="top"/>
    </xf>
    <xf numFmtId="0" fontId="43" fillId="0" borderId="0" xfId="0" applyFont="1" applyAlignment="1">
      <alignment horizontal="left" vertical="top"/>
    </xf>
    <xf numFmtId="2" fontId="44" fillId="0" borderId="0" xfId="0" applyNumberFormat="1" applyFont="1" applyAlignment="1">
      <alignment horizontal="right" vertical="top"/>
    </xf>
    <xf numFmtId="0" fontId="42" fillId="0" borderId="11" xfId="0" applyFont="1" applyBorder="1" applyAlignment="1">
      <alignment vertical="top"/>
    </xf>
    <xf numFmtId="2" fontId="44" fillId="0" borderId="11" xfId="0" applyNumberFormat="1" applyFont="1" applyBorder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2" fillId="33" borderId="10" xfId="0" applyFont="1" applyFill="1" applyBorder="1" applyAlignment="1">
      <alignment vertical="top"/>
    </xf>
    <xf numFmtId="0" fontId="42" fillId="0" borderId="0" xfId="0" applyFont="1" applyAlignment="1">
      <alignment vertical="top" wrapText="1"/>
    </xf>
    <xf numFmtId="2" fontId="42" fillId="0" borderId="0" xfId="0" applyNumberFormat="1" applyFont="1" applyAlignment="1">
      <alignment vertical="top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vertical="top" wrapText="1"/>
    </xf>
    <xf numFmtId="2" fontId="43" fillId="0" borderId="0" xfId="0" applyNumberFormat="1" applyFont="1" applyAlignment="1">
      <alignment vertical="top"/>
    </xf>
    <xf numFmtId="0" fontId="43" fillId="0" borderId="12" xfId="0" applyFont="1" applyBorder="1" applyAlignment="1">
      <alignment horizontal="right" vertical="top"/>
    </xf>
    <xf numFmtId="0" fontId="43" fillId="0" borderId="12" xfId="0" applyFont="1" applyBorder="1" applyAlignment="1">
      <alignment vertical="top" wrapText="1"/>
    </xf>
    <xf numFmtId="2" fontId="43" fillId="0" borderId="12" xfId="0" applyNumberFormat="1" applyFont="1" applyBorder="1" applyAlignment="1">
      <alignment vertical="top"/>
    </xf>
    <xf numFmtId="0" fontId="43" fillId="0" borderId="11" xfId="0" applyFont="1" applyBorder="1" applyAlignment="1">
      <alignment horizontal="right" vertical="top"/>
    </xf>
    <xf numFmtId="0" fontId="43" fillId="0" borderId="11" xfId="0" applyFont="1" applyBorder="1" applyAlignment="1">
      <alignment vertical="top" wrapText="1"/>
    </xf>
    <xf numFmtId="2" fontId="43" fillId="0" borderId="11" xfId="0" applyNumberFormat="1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2" fontId="44" fillId="34" borderId="0" xfId="0" applyNumberFormat="1" applyFont="1" applyFill="1" applyAlignment="1">
      <alignment horizontal="right" vertical="top"/>
    </xf>
    <xf numFmtId="2" fontId="44" fillId="35" borderId="0" xfId="0" applyNumberFormat="1" applyFont="1" applyFill="1" applyAlignment="1">
      <alignment horizontal="right" vertical="top"/>
    </xf>
    <xf numFmtId="49" fontId="46" fillId="36" borderId="13" xfId="45" applyNumberFormat="1" applyFont="1" applyFill="1" applyBorder="1" applyAlignment="1" applyProtection="1">
      <alignment horizontal="center" vertical="top" wrapText="1"/>
      <protection/>
    </xf>
    <xf numFmtId="49" fontId="46" fillId="36" borderId="14" xfId="45" applyNumberFormat="1" applyFont="1" applyFill="1" applyBorder="1" applyAlignment="1" applyProtection="1">
      <alignment horizontal="center" vertical="top" wrapText="1"/>
      <protection/>
    </xf>
    <xf numFmtId="49" fontId="46" fillId="36" borderId="15" xfId="45" applyNumberFormat="1" applyFont="1" applyFill="1" applyBorder="1" applyAlignment="1" applyProtection="1">
      <alignment horizontal="center" vertical="top" wrapText="1"/>
      <protection/>
    </xf>
    <xf numFmtId="49" fontId="46" fillId="37" borderId="16" xfId="45" applyNumberFormat="1" applyFont="1" applyFill="1" applyBorder="1" applyAlignment="1" applyProtection="1">
      <alignment horizontal="left"/>
      <protection/>
    </xf>
    <xf numFmtId="49" fontId="46" fillId="37" borderId="17" xfId="45" applyNumberFormat="1" applyFont="1" applyFill="1" applyBorder="1" applyAlignment="1" applyProtection="1">
      <alignment horizontal="left"/>
      <protection/>
    </xf>
    <xf numFmtId="49" fontId="46" fillId="37" borderId="18" xfId="45" applyNumberFormat="1" applyFont="1" applyFill="1" applyBorder="1" applyAlignment="1" applyProtection="1">
      <alignment horizontal="left"/>
      <protection/>
    </xf>
    <xf numFmtId="1" fontId="47" fillId="38" borderId="19" xfId="45" applyNumberFormat="1" applyFont="1" applyFill="1" applyBorder="1" applyAlignment="1" applyProtection="1">
      <alignment horizontal="right" vertical="top"/>
      <protection/>
    </xf>
    <xf numFmtId="1" fontId="47" fillId="38" borderId="20" xfId="45" applyNumberFormat="1" applyFont="1" applyFill="1" applyBorder="1" applyAlignment="1" applyProtection="1">
      <alignment horizontal="right" vertical="top" indent="1"/>
      <protection/>
    </xf>
    <xf numFmtId="4" fontId="47" fillId="38" borderId="21" xfId="45" applyNumberFormat="1" applyFont="1" applyFill="1" applyBorder="1" applyAlignment="1" applyProtection="1">
      <alignment horizontal="right" vertical="top"/>
      <protection/>
    </xf>
    <xf numFmtId="49" fontId="47" fillId="36" borderId="22" xfId="45" applyNumberFormat="1" applyFont="1" applyFill="1" applyBorder="1" applyAlignment="1" applyProtection="1">
      <alignment horizontal="left" vertical="top"/>
      <protection/>
    </xf>
    <xf numFmtId="49" fontId="46" fillId="36" borderId="23" xfId="45" applyNumberFormat="1" applyFont="1" applyFill="1" applyBorder="1" applyAlignment="1" applyProtection="1">
      <alignment horizontal="left" vertical="top"/>
      <protection/>
    </xf>
    <xf numFmtId="49" fontId="47" fillId="36" borderId="23" xfId="45" applyNumberFormat="1" applyFont="1" applyFill="1" applyBorder="1" applyAlignment="1" applyProtection="1">
      <alignment horizontal="left" vertical="top"/>
      <protection/>
    </xf>
    <xf numFmtId="4" fontId="48" fillId="36" borderId="15" xfId="45" applyNumberFormat="1" applyFont="1" applyFill="1" applyBorder="1" applyAlignment="1" applyProtection="1">
      <alignment horizontal="right" vertical="top"/>
      <protection/>
    </xf>
    <xf numFmtId="1" fontId="47" fillId="39" borderId="20" xfId="45" applyNumberFormat="1" applyFont="1" applyFill="1" applyBorder="1" applyAlignment="1" applyProtection="1">
      <alignment horizontal="right" vertical="top" indent="1"/>
      <protection/>
    </xf>
    <xf numFmtId="4" fontId="47" fillId="38" borderId="20" xfId="45" applyNumberFormat="1" applyFont="1" applyFill="1" applyBorder="1" applyAlignment="1" applyProtection="1">
      <alignment horizontal="left" vertical="top" wrapText="1"/>
      <protection locked="0"/>
    </xf>
    <xf numFmtId="2" fontId="42" fillId="0" borderId="0" xfId="0" applyNumberFormat="1" applyFont="1" applyAlignment="1" applyProtection="1">
      <alignment horizontal="right" vertical="top"/>
      <protection locked="0"/>
    </xf>
    <xf numFmtId="4" fontId="42" fillId="0" borderId="0" xfId="0" applyNumberFormat="1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49" fontId="46" fillId="36" borderId="14" xfId="45" applyNumberFormat="1" applyFont="1" applyFill="1" applyBorder="1" applyAlignment="1" applyProtection="1">
      <alignment horizontal="center" vertical="top" wrapText="1"/>
      <protection/>
    </xf>
    <xf numFmtId="49" fontId="47" fillId="38" borderId="20" xfId="45" applyNumberFormat="1" applyFont="1" applyFill="1" applyBorder="1" applyAlignment="1" applyProtection="1">
      <alignment horizontal="left" vertical="top" wrapText="1"/>
      <protection/>
    </xf>
    <xf numFmtId="49" fontId="47" fillId="38" borderId="20" xfId="45" applyNumberFormat="1" applyFont="1" applyFill="1" applyBorder="1" applyAlignment="1" applyProtection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Špatně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31" sqref="H31:I31"/>
    </sheetView>
  </sheetViews>
  <sheetFormatPr defaultColWidth="9.140625" defaultRowHeight="15"/>
  <cols>
    <col min="1" max="1" width="4.7109375" style="1" customWidth="1"/>
    <col min="2" max="2" width="45.7109375" style="1" customWidth="1"/>
    <col min="3" max="5" width="11.7109375" style="1" customWidth="1"/>
    <col min="6" max="16384" width="9.140625" style="1" customWidth="1"/>
  </cols>
  <sheetData>
    <row r="1" spans="1:5" ht="15">
      <c r="A1" s="48" t="s">
        <v>197</v>
      </c>
      <c r="B1" s="48"/>
      <c r="C1" s="48"/>
      <c r="D1" s="48"/>
      <c r="E1" s="48"/>
    </row>
    <row r="3" spans="1:5" ht="9.75">
      <c r="A3" s="3" t="s">
        <v>194</v>
      </c>
      <c r="B3" s="15" t="s">
        <v>3</v>
      </c>
      <c r="C3" s="3" t="s">
        <v>195</v>
      </c>
      <c r="D3" s="3" t="s">
        <v>196</v>
      </c>
      <c r="E3" s="3" t="s">
        <v>196</v>
      </c>
    </row>
    <row r="4" spans="1:5" ht="9.75">
      <c r="A4" s="18" t="s">
        <v>198</v>
      </c>
      <c r="B4" s="19" t="s">
        <v>199</v>
      </c>
      <c r="C4" s="20"/>
      <c r="D4" s="20"/>
      <c r="E4" s="20"/>
    </row>
    <row r="5" spans="1:5" ht="9.75">
      <c r="A5" s="2">
        <v>1</v>
      </c>
      <c r="B5" s="16" t="s">
        <v>200</v>
      </c>
      <c r="C5" s="17">
        <f>Položky!G34</f>
        <v>0</v>
      </c>
      <c r="D5" s="17"/>
      <c r="E5" s="17"/>
    </row>
    <row r="6" spans="1:5" ht="9.75">
      <c r="A6" s="2">
        <v>2</v>
      </c>
      <c r="B6" s="16" t="s">
        <v>201</v>
      </c>
      <c r="C6" s="17">
        <f>Položky!G106</f>
        <v>0</v>
      </c>
      <c r="D6" s="17"/>
      <c r="E6" s="17"/>
    </row>
    <row r="7" spans="1:5" ht="9.75">
      <c r="A7" s="2">
        <v>3</v>
      </c>
      <c r="B7" s="16" t="s">
        <v>287</v>
      </c>
      <c r="C7" s="17">
        <f>C6*0.03</f>
        <v>0</v>
      </c>
      <c r="D7" s="17"/>
      <c r="E7" s="17"/>
    </row>
    <row r="8" spans="1:5" ht="9.75">
      <c r="A8" s="2">
        <v>4</v>
      </c>
      <c r="B8" s="16" t="s">
        <v>202</v>
      </c>
      <c r="C8" s="17">
        <f>Položky!G49</f>
        <v>0</v>
      </c>
      <c r="D8" s="17"/>
      <c r="E8" s="17"/>
    </row>
    <row r="9" spans="1:5" ht="9.75">
      <c r="A9" s="2">
        <v>5</v>
      </c>
      <c r="B9" s="16" t="s">
        <v>288</v>
      </c>
      <c r="C9" s="17">
        <f>C17*0.01</f>
        <v>0</v>
      </c>
      <c r="D9" s="17"/>
      <c r="E9" s="17"/>
    </row>
    <row r="10" spans="1:5" ht="9.75">
      <c r="A10" s="21"/>
      <c r="B10" s="22" t="s">
        <v>203</v>
      </c>
      <c r="C10" s="23">
        <f>SUM(C5:C9)</f>
        <v>0</v>
      </c>
      <c r="D10" s="23"/>
      <c r="E10" s="23"/>
    </row>
    <row r="11" spans="1:5" ht="9.75">
      <c r="A11" s="2"/>
      <c r="B11" s="16"/>
      <c r="C11" s="17"/>
      <c r="D11" s="17"/>
      <c r="E11" s="17"/>
    </row>
    <row r="12" spans="1:5" ht="9.75">
      <c r="A12" s="18" t="s">
        <v>204</v>
      </c>
      <c r="B12" s="19" t="s">
        <v>205</v>
      </c>
      <c r="C12" s="20"/>
      <c r="D12" s="20"/>
      <c r="E12" s="20"/>
    </row>
    <row r="13" spans="1:5" ht="9.75">
      <c r="A13" s="2">
        <v>6</v>
      </c>
      <c r="B13" s="16" t="s">
        <v>206</v>
      </c>
      <c r="C13" s="17">
        <f>Položky!G137</f>
        <v>0</v>
      </c>
      <c r="D13" s="17"/>
      <c r="E13" s="17"/>
    </row>
    <row r="14" spans="1:5" ht="9.75">
      <c r="A14" s="21"/>
      <c r="B14" s="22" t="s">
        <v>207</v>
      </c>
      <c r="C14" s="23">
        <f>SUM(C13)</f>
        <v>0</v>
      </c>
      <c r="D14" s="23"/>
      <c r="E14" s="23"/>
    </row>
    <row r="15" spans="1:5" ht="9.75">
      <c r="A15" s="2"/>
      <c r="B15" s="16"/>
      <c r="C15" s="17"/>
      <c r="D15" s="17"/>
      <c r="E15" s="17"/>
    </row>
    <row r="16" spans="1:5" ht="9.75">
      <c r="A16" s="18" t="s">
        <v>208</v>
      </c>
      <c r="B16" s="19" t="s">
        <v>209</v>
      </c>
      <c r="C16" s="20"/>
      <c r="D16" s="20"/>
      <c r="E16" s="20"/>
    </row>
    <row r="17" spans="1:5" ht="9.75">
      <c r="A17" s="2">
        <v>7</v>
      </c>
      <c r="B17" s="16" t="s">
        <v>210</v>
      </c>
      <c r="C17" s="17">
        <f>Položky!G117</f>
        <v>0</v>
      </c>
      <c r="D17" s="17"/>
      <c r="E17" s="17"/>
    </row>
    <row r="18" spans="1:5" ht="9.75">
      <c r="A18" s="2">
        <v>8</v>
      </c>
      <c r="B18" s="16" t="s">
        <v>289</v>
      </c>
      <c r="C18" s="17">
        <f>C17*0.052</f>
        <v>0</v>
      </c>
      <c r="D18" s="17"/>
      <c r="E18" s="17"/>
    </row>
    <row r="19" spans="1:5" ht="9.75">
      <c r="A19" s="21"/>
      <c r="B19" s="22" t="s">
        <v>211</v>
      </c>
      <c r="C19" s="23">
        <f>SUM(C17:C18)</f>
        <v>0</v>
      </c>
      <c r="D19" s="23"/>
      <c r="E19" s="23"/>
    </row>
    <row r="20" spans="1:5" ht="9.75">
      <c r="A20" s="2"/>
      <c r="B20" s="16"/>
      <c r="C20" s="17"/>
      <c r="D20" s="17"/>
      <c r="E20" s="17"/>
    </row>
    <row r="21" spans="1:5" ht="9.75">
      <c r="A21" s="18" t="s">
        <v>212</v>
      </c>
      <c r="B21" s="19" t="s">
        <v>213</v>
      </c>
      <c r="C21" s="20"/>
      <c r="D21" s="20"/>
      <c r="E21" s="20"/>
    </row>
    <row r="22" spans="1:5" ht="9.75">
      <c r="A22" s="21"/>
      <c r="B22" s="22" t="s">
        <v>214</v>
      </c>
      <c r="C22" s="23"/>
      <c r="D22" s="23"/>
      <c r="E22" s="23"/>
    </row>
    <row r="23" spans="1:5" ht="10.5" thickBot="1">
      <c r="A23" s="2"/>
      <c r="B23" s="16"/>
      <c r="C23" s="17"/>
      <c r="D23" s="17"/>
      <c r="E23" s="17"/>
    </row>
    <row r="24" spans="1:5" ht="10.5" thickTop="1">
      <c r="A24" s="24"/>
      <c r="B24" s="25" t="s">
        <v>215</v>
      </c>
      <c r="C24" s="26">
        <f>C10+C14+C19</f>
        <v>0</v>
      </c>
      <c r="D24" s="26"/>
      <c r="E24" s="26"/>
    </row>
    <row r="27" spans="2:5" ht="12">
      <c r="B27" s="27"/>
      <c r="C27" s="28"/>
      <c r="D27" s="28"/>
      <c r="E27" s="28"/>
    </row>
    <row r="28" spans="2:5" ht="12">
      <c r="B28" s="27" t="s">
        <v>216</v>
      </c>
      <c r="C28" s="29">
        <f>C24</f>
        <v>0</v>
      </c>
      <c r="D28" s="10"/>
      <c r="E28" s="10"/>
    </row>
    <row r="29" spans="2:5" ht="12">
      <c r="B29" s="27" t="s">
        <v>290</v>
      </c>
      <c r="C29" s="10">
        <f>C28*0.21</f>
        <v>0</v>
      </c>
      <c r="D29" s="10"/>
      <c r="E29" s="10"/>
    </row>
    <row r="30" spans="2:5" ht="12">
      <c r="B30" s="27" t="s">
        <v>217</v>
      </c>
      <c r="C30" s="30">
        <f>C28+C29</f>
        <v>0</v>
      </c>
      <c r="D30" s="10"/>
      <c r="E30" s="10"/>
    </row>
  </sheetData>
  <sheetProtection sheet="1"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6">
      <selection activeCell="C23" sqref="C23"/>
    </sheetView>
  </sheetViews>
  <sheetFormatPr defaultColWidth="9.140625" defaultRowHeight="15"/>
  <cols>
    <col min="1" max="1" width="5.7109375" style="1" customWidth="1"/>
    <col min="2" max="2" width="11.7109375" style="1" customWidth="1"/>
    <col min="3" max="3" width="16.7109375" style="1" customWidth="1"/>
    <col min="4" max="5" width="11.7109375" style="1" customWidth="1"/>
    <col min="6" max="6" width="7.7109375" style="1" customWidth="1"/>
    <col min="7" max="7" width="11.7109375" style="1" customWidth="1"/>
    <col min="8" max="8" width="4.7109375" style="1" customWidth="1"/>
    <col min="9" max="16384" width="9.140625" style="1" customWidth="1"/>
  </cols>
  <sheetData>
    <row r="1" spans="1:8" ht="15">
      <c r="A1" s="49" t="s">
        <v>0</v>
      </c>
      <c r="B1" s="49"/>
      <c r="C1" s="49"/>
      <c r="D1" s="49"/>
      <c r="E1" s="49"/>
      <c r="F1" s="49"/>
      <c r="G1" s="49"/>
      <c r="H1" s="49"/>
    </row>
    <row r="2" spans="1:8" ht="9.7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 ht="20.25">
      <c r="A3" s="5">
        <v>1</v>
      </c>
      <c r="B3" s="6" t="s">
        <v>9</v>
      </c>
      <c r="C3" s="6" t="s">
        <v>10</v>
      </c>
      <c r="D3" s="46"/>
      <c r="E3" s="7">
        <v>124</v>
      </c>
      <c r="F3" s="6" t="s">
        <v>11</v>
      </c>
      <c r="G3" s="7">
        <f>E3*D3</f>
        <v>0</v>
      </c>
      <c r="H3" s="8"/>
    </row>
    <row r="4" spans="1:8" ht="20.25">
      <c r="A4" s="5">
        <v>2</v>
      </c>
      <c r="B4" s="6" t="s">
        <v>12</v>
      </c>
      <c r="C4" s="6" t="s">
        <v>13</v>
      </c>
      <c r="D4" s="46"/>
      <c r="E4" s="7">
        <v>868</v>
      </c>
      <c r="F4" s="6" t="s">
        <v>11</v>
      </c>
      <c r="G4" s="7">
        <f aca="true" t="shared" si="0" ref="G4:G32">E4*D4</f>
        <v>0</v>
      </c>
      <c r="H4" s="8"/>
    </row>
    <row r="5" spans="1:8" ht="20.25">
      <c r="A5" s="5">
        <v>3</v>
      </c>
      <c r="B5" s="6" t="s">
        <v>14</v>
      </c>
      <c r="C5" s="6" t="s">
        <v>15</v>
      </c>
      <c r="D5" s="46"/>
      <c r="E5" s="7">
        <v>10</v>
      </c>
      <c r="F5" s="6" t="s">
        <v>16</v>
      </c>
      <c r="G5" s="7">
        <f t="shared" si="0"/>
        <v>0</v>
      </c>
      <c r="H5" s="8"/>
    </row>
    <row r="6" spans="1:8" ht="20.25">
      <c r="A6" s="5">
        <v>4</v>
      </c>
      <c r="B6" s="6" t="s">
        <v>17</v>
      </c>
      <c r="C6" s="6" t="s">
        <v>18</v>
      </c>
      <c r="D6" s="46"/>
      <c r="E6" s="7">
        <v>36</v>
      </c>
      <c r="F6" s="6" t="s">
        <v>16</v>
      </c>
      <c r="G6" s="7">
        <f t="shared" si="0"/>
        <v>0</v>
      </c>
      <c r="H6" s="8"/>
    </row>
    <row r="7" spans="1:8" ht="20.25">
      <c r="A7" s="5">
        <v>5</v>
      </c>
      <c r="B7" s="6" t="s">
        <v>19</v>
      </c>
      <c r="C7" s="6" t="s">
        <v>20</v>
      </c>
      <c r="D7" s="46"/>
      <c r="E7" s="7">
        <v>96</v>
      </c>
      <c r="F7" s="6" t="s">
        <v>16</v>
      </c>
      <c r="G7" s="7">
        <f t="shared" si="0"/>
        <v>0</v>
      </c>
      <c r="H7" s="8"/>
    </row>
    <row r="8" spans="1:8" ht="30">
      <c r="A8" s="5">
        <v>6</v>
      </c>
      <c r="B8" s="6" t="s">
        <v>21</v>
      </c>
      <c r="C8" s="6" t="s">
        <v>22</v>
      </c>
      <c r="D8" s="46"/>
      <c r="E8" s="7">
        <v>480</v>
      </c>
      <c r="F8" s="6" t="s">
        <v>16</v>
      </c>
      <c r="G8" s="7">
        <f t="shared" si="0"/>
        <v>0</v>
      </c>
      <c r="H8" s="8"/>
    </row>
    <row r="9" spans="1:8" ht="20.25">
      <c r="A9" s="5">
        <v>7</v>
      </c>
      <c r="B9" s="6" t="s">
        <v>23</v>
      </c>
      <c r="C9" s="6" t="s">
        <v>24</v>
      </c>
      <c r="D9" s="46"/>
      <c r="E9" s="7">
        <v>46</v>
      </c>
      <c r="F9" s="6" t="s">
        <v>11</v>
      </c>
      <c r="G9" s="7">
        <f t="shared" si="0"/>
        <v>0</v>
      </c>
      <c r="H9" s="8"/>
    </row>
    <row r="10" spans="1:8" ht="30">
      <c r="A10" s="5">
        <v>8</v>
      </c>
      <c r="B10" s="6" t="s">
        <v>25</v>
      </c>
      <c r="C10" s="6" t="s">
        <v>26</v>
      </c>
      <c r="D10" s="46"/>
      <c r="E10" s="7">
        <v>169</v>
      </c>
      <c r="F10" s="6" t="s">
        <v>11</v>
      </c>
      <c r="G10" s="7">
        <f t="shared" si="0"/>
        <v>0</v>
      </c>
      <c r="H10" s="8"/>
    </row>
    <row r="11" spans="1:8" ht="20.25">
      <c r="A11" s="5">
        <v>9</v>
      </c>
      <c r="B11" s="6" t="s">
        <v>27</v>
      </c>
      <c r="C11" s="6" t="s">
        <v>28</v>
      </c>
      <c r="D11" s="46"/>
      <c r="E11" s="7">
        <v>0.5</v>
      </c>
      <c r="F11" s="6" t="s">
        <v>29</v>
      </c>
      <c r="G11" s="7">
        <f t="shared" si="0"/>
        <v>0</v>
      </c>
      <c r="H11" s="8"/>
    </row>
    <row r="12" spans="1:8" ht="30">
      <c r="A12" s="5">
        <v>10</v>
      </c>
      <c r="B12" s="6" t="s">
        <v>30</v>
      </c>
      <c r="C12" s="6" t="s">
        <v>31</v>
      </c>
      <c r="D12" s="46"/>
      <c r="E12" s="7">
        <v>55</v>
      </c>
      <c r="F12" s="6" t="s">
        <v>11</v>
      </c>
      <c r="G12" s="7">
        <f t="shared" si="0"/>
        <v>0</v>
      </c>
      <c r="H12" s="8"/>
    </row>
    <row r="13" spans="1:8" ht="30">
      <c r="A13" s="5">
        <v>11</v>
      </c>
      <c r="B13" s="6" t="s">
        <v>32</v>
      </c>
      <c r="C13" s="6" t="s">
        <v>33</v>
      </c>
      <c r="D13" s="46"/>
      <c r="E13" s="7">
        <v>160</v>
      </c>
      <c r="F13" s="6" t="s">
        <v>11</v>
      </c>
      <c r="G13" s="7">
        <f t="shared" si="0"/>
        <v>0</v>
      </c>
      <c r="H13" s="8"/>
    </row>
    <row r="14" spans="1:8" ht="30">
      <c r="A14" s="5">
        <v>12</v>
      </c>
      <c r="B14" s="6" t="s">
        <v>34</v>
      </c>
      <c r="C14" s="6" t="s">
        <v>35</v>
      </c>
      <c r="D14" s="46"/>
      <c r="E14" s="7">
        <v>14</v>
      </c>
      <c r="F14" s="6" t="s">
        <v>11</v>
      </c>
      <c r="G14" s="7">
        <f t="shared" si="0"/>
        <v>0</v>
      </c>
      <c r="H14" s="8"/>
    </row>
    <row r="15" spans="1:8" ht="20.25">
      <c r="A15" s="5">
        <v>13</v>
      </c>
      <c r="B15" s="6" t="s">
        <v>36</v>
      </c>
      <c r="C15" s="6" t="s">
        <v>37</v>
      </c>
      <c r="D15" s="46"/>
      <c r="E15" s="7">
        <v>2</v>
      </c>
      <c r="F15" s="6" t="s">
        <v>11</v>
      </c>
      <c r="G15" s="7">
        <f t="shared" si="0"/>
        <v>0</v>
      </c>
      <c r="H15" s="8"/>
    </row>
    <row r="16" spans="1:8" ht="20.25">
      <c r="A16" s="5">
        <v>14</v>
      </c>
      <c r="B16" s="6" t="s">
        <v>38</v>
      </c>
      <c r="C16" s="6" t="s">
        <v>39</v>
      </c>
      <c r="D16" s="46"/>
      <c r="E16" s="7">
        <v>2</v>
      </c>
      <c r="F16" s="6" t="s">
        <v>11</v>
      </c>
      <c r="G16" s="7">
        <f t="shared" si="0"/>
        <v>0</v>
      </c>
      <c r="H16" s="8"/>
    </row>
    <row r="17" spans="1:8" ht="20.25">
      <c r="A17" s="5">
        <v>15</v>
      </c>
      <c r="B17" s="6" t="s">
        <v>40</v>
      </c>
      <c r="C17" s="6" t="s">
        <v>41</v>
      </c>
      <c r="D17" s="46"/>
      <c r="E17" s="7">
        <v>7</v>
      </c>
      <c r="F17" s="6" t="s">
        <v>11</v>
      </c>
      <c r="G17" s="7">
        <f t="shared" si="0"/>
        <v>0</v>
      </c>
      <c r="H17" s="8"/>
    </row>
    <row r="18" spans="1:8" ht="20.25">
      <c r="A18" s="5">
        <v>16</v>
      </c>
      <c r="B18" s="6" t="s">
        <v>42</v>
      </c>
      <c r="C18" s="6" t="s">
        <v>43</v>
      </c>
      <c r="D18" s="46"/>
      <c r="E18" s="7">
        <v>1</v>
      </c>
      <c r="F18" s="6" t="s">
        <v>11</v>
      </c>
      <c r="G18" s="7">
        <f t="shared" si="0"/>
        <v>0</v>
      </c>
      <c r="H18" s="8"/>
    </row>
    <row r="19" spans="1:8" ht="20.25">
      <c r="A19" s="5">
        <v>17</v>
      </c>
      <c r="B19" s="6" t="s">
        <v>44</v>
      </c>
      <c r="C19" s="6" t="s">
        <v>45</v>
      </c>
      <c r="D19" s="46"/>
      <c r="E19" s="7">
        <v>2</v>
      </c>
      <c r="F19" s="6" t="s">
        <v>11</v>
      </c>
      <c r="G19" s="7">
        <f t="shared" si="0"/>
        <v>0</v>
      </c>
      <c r="H19" s="8"/>
    </row>
    <row r="20" spans="1:8" ht="30">
      <c r="A20" s="5">
        <v>18</v>
      </c>
      <c r="B20" s="6" t="s">
        <v>46</v>
      </c>
      <c r="C20" s="6" t="s">
        <v>47</v>
      </c>
      <c r="D20" s="46"/>
      <c r="E20" s="7">
        <v>117</v>
      </c>
      <c r="F20" s="6" t="s">
        <v>11</v>
      </c>
      <c r="G20" s="7">
        <f t="shared" si="0"/>
        <v>0</v>
      </c>
      <c r="H20" s="8"/>
    </row>
    <row r="21" spans="1:8" ht="20.25">
      <c r="A21" s="5">
        <v>19</v>
      </c>
      <c r="B21" s="6" t="s">
        <v>48</v>
      </c>
      <c r="C21" s="6" t="s">
        <v>49</v>
      </c>
      <c r="D21" s="46"/>
      <c r="E21" s="7">
        <v>136</v>
      </c>
      <c r="F21" s="6" t="s">
        <v>16</v>
      </c>
      <c r="G21" s="7">
        <f t="shared" si="0"/>
        <v>0</v>
      </c>
      <c r="H21" s="8"/>
    </row>
    <row r="22" spans="1:8" ht="20.25">
      <c r="A22" s="5">
        <v>20</v>
      </c>
      <c r="B22" s="6" t="s">
        <v>50</v>
      </c>
      <c r="C22" s="6" t="s">
        <v>51</v>
      </c>
      <c r="D22" s="46"/>
      <c r="E22" s="7">
        <v>22</v>
      </c>
      <c r="F22" s="6" t="s">
        <v>16</v>
      </c>
      <c r="G22" s="7">
        <f t="shared" si="0"/>
        <v>0</v>
      </c>
      <c r="H22" s="8"/>
    </row>
    <row r="23" spans="1:8" ht="51">
      <c r="A23" s="5">
        <v>21</v>
      </c>
      <c r="B23" s="6" t="s">
        <v>52</v>
      </c>
      <c r="C23" s="6" t="s">
        <v>291</v>
      </c>
      <c r="D23" s="46"/>
      <c r="E23" s="7">
        <v>40</v>
      </c>
      <c r="F23" s="6" t="s">
        <v>16</v>
      </c>
      <c r="G23" s="7">
        <f t="shared" si="0"/>
        <v>0</v>
      </c>
      <c r="H23" s="8"/>
    </row>
    <row r="24" spans="1:8" ht="51">
      <c r="A24" s="5">
        <v>22</v>
      </c>
      <c r="B24" s="6" t="s">
        <v>53</v>
      </c>
      <c r="C24" s="6" t="s">
        <v>292</v>
      </c>
      <c r="D24" s="46"/>
      <c r="E24" s="7">
        <v>12</v>
      </c>
      <c r="F24" s="6" t="s">
        <v>16</v>
      </c>
      <c r="G24" s="7">
        <f t="shared" si="0"/>
        <v>0</v>
      </c>
      <c r="H24" s="8"/>
    </row>
    <row r="25" spans="1:8" ht="60.75">
      <c r="A25" s="5">
        <v>23</v>
      </c>
      <c r="B25" s="6" t="s">
        <v>54</v>
      </c>
      <c r="C25" s="6" t="s">
        <v>293</v>
      </c>
      <c r="D25" s="46"/>
      <c r="E25" s="7">
        <v>234</v>
      </c>
      <c r="F25" s="6" t="s">
        <v>16</v>
      </c>
      <c r="G25" s="7">
        <f t="shared" si="0"/>
        <v>0</v>
      </c>
      <c r="H25" s="8"/>
    </row>
    <row r="26" spans="1:8" ht="60.75">
      <c r="A26" s="5">
        <v>24</v>
      </c>
      <c r="B26" s="6" t="s">
        <v>55</v>
      </c>
      <c r="C26" s="6" t="s">
        <v>294</v>
      </c>
      <c r="D26" s="46"/>
      <c r="E26" s="7">
        <v>945</v>
      </c>
      <c r="F26" s="6" t="s">
        <v>16</v>
      </c>
      <c r="G26" s="7">
        <f t="shared" si="0"/>
        <v>0</v>
      </c>
      <c r="H26" s="8"/>
    </row>
    <row r="27" spans="1:8" ht="20.25">
      <c r="A27" s="5">
        <v>25</v>
      </c>
      <c r="B27" s="6" t="s">
        <v>56</v>
      </c>
      <c r="C27" s="6" t="s">
        <v>57</v>
      </c>
      <c r="D27" s="46"/>
      <c r="E27" s="7">
        <v>66</v>
      </c>
      <c r="F27" s="6" t="s">
        <v>16</v>
      </c>
      <c r="G27" s="7">
        <f t="shared" si="0"/>
        <v>0</v>
      </c>
      <c r="H27" s="8"/>
    </row>
    <row r="28" spans="1:8" ht="20.25">
      <c r="A28" s="5">
        <v>26</v>
      </c>
      <c r="B28" s="6" t="s">
        <v>58</v>
      </c>
      <c r="C28" s="6" t="s">
        <v>59</v>
      </c>
      <c r="D28" s="46"/>
      <c r="E28" s="7">
        <v>124</v>
      </c>
      <c r="F28" s="6" t="s">
        <v>11</v>
      </c>
      <c r="G28" s="7">
        <f t="shared" si="0"/>
        <v>0</v>
      </c>
      <c r="H28" s="8"/>
    </row>
    <row r="29" spans="1:8" ht="20.25">
      <c r="A29" s="5">
        <v>27</v>
      </c>
      <c r="B29" s="6" t="s">
        <v>60</v>
      </c>
      <c r="C29" s="6" t="s">
        <v>61</v>
      </c>
      <c r="D29" s="46"/>
      <c r="E29" s="7">
        <v>945</v>
      </c>
      <c r="F29" s="6" t="s">
        <v>16</v>
      </c>
      <c r="G29" s="7">
        <f t="shared" si="0"/>
        <v>0</v>
      </c>
      <c r="H29" s="8"/>
    </row>
    <row r="30" spans="1:8" ht="30">
      <c r="A30" s="5">
        <v>28</v>
      </c>
      <c r="B30" s="6" t="s">
        <v>62</v>
      </c>
      <c r="C30" s="6" t="s">
        <v>63</v>
      </c>
      <c r="D30" s="46"/>
      <c r="E30" s="7">
        <v>92</v>
      </c>
      <c r="F30" s="6" t="s">
        <v>11</v>
      </c>
      <c r="G30" s="7">
        <f t="shared" si="0"/>
        <v>0</v>
      </c>
      <c r="H30" s="8"/>
    </row>
    <row r="31" spans="1:8" ht="9.75">
      <c r="A31" s="5">
        <v>29</v>
      </c>
      <c r="B31" s="6" t="s">
        <v>64</v>
      </c>
      <c r="C31" s="6" t="s">
        <v>65</v>
      </c>
      <c r="D31" s="46"/>
      <c r="E31" s="7">
        <v>124</v>
      </c>
      <c r="F31" s="6" t="s">
        <v>11</v>
      </c>
      <c r="G31" s="7">
        <f t="shared" si="0"/>
        <v>0</v>
      </c>
      <c r="H31" s="8"/>
    </row>
    <row r="32" spans="1:8" ht="20.25">
      <c r="A32" s="5">
        <v>30</v>
      </c>
      <c r="B32" s="6" t="s">
        <v>66</v>
      </c>
      <c r="C32" s="6" t="s">
        <v>67</v>
      </c>
      <c r="D32" s="46"/>
      <c r="E32" s="7">
        <v>46</v>
      </c>
      <c r="F32" s="6" t="s">
        <v>16</v>
      </c>
      <c r="G32" s="7">
        <f t="shared" si="0"/>
        <v>0</v>
      </c>
      <c r="H32" s="8"/>
    </row>
    <row r="33" ht="9.75">
      <c r="H33" s="2"/>
    </row>
    <row r="34" spans="1:7" ht="10.5" thickBot="1">
      <c r="A34" s="9" t="s">
        <v>68</v>
      </c>
      <c r="G34" s="17">
        <f>SUM(G3:G33)</f>
        <v>0</v>
      </c>
    </row>
    <row r="35" spans="1:8" ht="12" thickTop="1">
      <c r="A35" s="11"/>
      <c r="B35" s="11"/>
      <c r="C35" s="11"/>
      <c r="D35" s="11"/>
      <c r="E35" s="11"/>
      <c r="F35" s="11"/>
      <c r="G35" s="12"/>
      <c r="H35" s="11"/>
    </row>
    <row r="37" ht="12">
      <c r="A37" s="14"/>
    </row>
    <row r="38" ht="12">
      <c r="A38" s="13"/>
    </row>
    <row r="40" spans="1:8" ht="15">
      <c r="A40" s="49" t="s">
        <v>69</v>
      </c>
      <c r="B40" s="49"/>
      <c r="C40" s="49"/>
      <c r="D40" s="49"/>
      <c r="E40" s="49"/>
      <c r="F40" s="49"/>
      <c r="G40" s="49"/>
      <c r="H40" s="49"/>
    </row>
    <row r="41" spans="1:8" ht="9.75">
      <c r="A41" s="3" t="s">
        <v>1</v>
      </c>
      <c r="B41" s="4" t="s">
        <v>2</v>
      </c>
      <c r="C41" s="4" t="s">
        <v>3</v>
      </c>
      <c r="D41" s="3" t="s">
        <v>4</v>
      </c>
      <c r="E41" s="3" t="s">
        <v>5</v>
      </c>
      <c r="F41" s="4" t="s">
        <v>6</v>
      </c>
      <c r="G41" s="3" t="s">
        <v>7</v>
      </c>
      <c r="H41" s="3" t="s">
        <v>8</v>
      </c>
    </row>
    <row r="42" spans="1:8" ht="30">
      <c r="A42" s="5">
        <v>1</v>
      </c>
      <c r="B42" s="6" t="s">
        <v>70</v>
      </c>
      <c r="C42" s="6" t="s">
        <v>71</v>
      </c>
      <c r="D42" s="46"/>
      <c r="E42" s="7">
        <v>1</v>
      </c>
      <c r="F42" s="6" t="s">
        <v>72</v>
      </c>
      <c r="G42" s="7">
        <f aca="true" t="shared" si="1" ref="G42:G47">E42*D42</f>
        <v>0</v>
      </c>
      <c r="H42" s="8"/>
    </row>
    <row r="43" spans="1:8" ht="30">
      <c r="A43" s="5">
        <v>2</v>
      </c>
      <c r="B43" s="6" t="s">
        <v>73</v>
      </c>
      <c r="C43" s="6" t="s">
        <v>74</v>
      </c>
      <c r="D43" s="46"/>
      <c r="E43" s="7">
        <v>11</v>
      </c>
      <c r="F43" s="6" t="s">
        <v>72</v>
      </c>
      <c r="G43" s="7">
        <f t="shared" si="1"/>
        <v>0</v>
      </c>
      <c r="H43" s="8"/>
    </row>
    <row r="44" spans="1:8" ht="30">
      <c r="A44" s="5">
        <v>3</v>
      </c>
      <c r="B44" s="6" t="s">
        <v>75</v>
      </c>
      <c r="C44" s="6" t="s">
        <v>76</v>
      </c>
      <c r="D44" s="46"/>
      <c r="E44" s="7">
        <v>2</v>
      </c>
      <c r="F44" s="6" t="s">
        <v>11</v>
      </c>
      <c r="G44" s="7">
        <f t="shared" si="1"/>
        <v>0</v>
      </c>
      <c r="H44" s="8"/>
    </row>
    <row r="45" spans="1:8" ht="30">
      <c r="A45" s="5">
        <v>4</v>
      </c>
      <c r="B45" s="6" t="s">
        <v>77</v>
      </c>
      <c r="C45" s="6" t="s">
        <v>78</v>
      </c>
      <c r="D45" s="46"/>
      <c r="E45" s="7">
        <v>11</v>
      </c>
      <c r="F45" s="6" t="s">
        <v>79</v>
      </c>
      <c r="G45" s="7">
        <f t="shared" si="1"/>
        <v>0</v>
      </c>
      <c r="H45" s="8"/>
    </row>
    <row r="46" spans="1:8" ht="20.25">
      <c r="A46" s="5">
        <v>5</v>
      </c>
      <c r="B46" s="6" t="s">
        <v>80</v>
      </c>
      <c r="C46" s="6" t="s">
        <v>81</v>
      </c>
      <c r="D46" s="46"/>
      <c r="E46" s="7">
        <v>11</v>
      </c>
      <c r="F46" s="6" t="s">
        <v>82</v>
      </c>
      <c r="G46" s="7">
        <f t="shared" si="1"/>
        <v>0</v>
      </c>
      <c r="H46" s="8"/>
    </row>
    <row r="47" spans="1:8" ht="20.25">
      <c r="A47" s="5">
        <v>6</v>
      </c>
      <c r="B47" s="6" t="s">
        <v>83</v>
      </c>
      <c r="C47" s="6" t="s">
        <v>84</v>
      </c>
      <c r="D47" s="46"/>
      <c r="E47" s="7">
        <v>1</v>
      </c>
      <c r="F47" s="6" t="s">
        <v>85</v>
      </c>
      <c r="G47" s="7">
        <f t="shared" si="1"/>
        <v>0</v>
      </c>
      <c r="H47" s="8"/>
    </row>
    <row r="48" ht="9.75">
      <c r="H48" s="2"/>
    </row>
    <row r="49" spans="1:7" ht="10.5" thickBot="1">
      <c r="A49" s="9" t="s">
        <v>68</v>
      </c>
      <c r="G49" s="17">
        <f>SUM(G42:G48)</f>
        <v>0</v>
      </c>
    </row>
    <row r="50" spans="1:8" ht="12" thickTop="1">
      <c r="A50" s="11"/>
      <c r="B50" s="11"/>
      <c r="C50" s="11"/>
      <c r="D50" s="11"/>
      <c r="E50" s="11"/>
      <c r="F50" s="11"/>
      <c r="G50" s="12"/>
      <c r="H50" s="11"/>
    </row>
    <row r="52" ht="12">
      <c r="A52" s="14"/>
    </row>
    <row r="53" ht="12">
      <c r="A53" s="13"/>
    </row>
    <row r="55" spans="1:8" ht="15">
      <c r="A55" s="49" t="s">
        <v>86</v>
      </c>
      <c r="B55" s="49"/>
      <c r="C55" s="49"/>
      <c r="D55" s="49"/>
      <c r="E55" s="49"/>
      <c r="F55" s="49"/>
      <c r="G55" s="49"/>
      <c r="H55" s="49"/>
    </row>
    <row r="56" spans="1:8" ht="9.75">
      <c r="A56" s="3" t="s">
        <v>1</v>
      </c>
      <c r="B56" s="4" t="s">
        <v>2</v>
      </c>
      <c r="C56" s="4" t="s">
        <v>3</v>
      </c>
      <c r="D56" s="3" t="s">
        <v>4</v>
      </c>
      <c r="E56" s="3" t="s">
        <v>5</v>
      </c>
      <c r="F56" s="4" t="s">
        <v>6</v>
      </c>
      <c r="G56" s="3" t="s">
        <v>7</v>
      </c>
      <c r="H56" s="3" t="s">
        <v>8</v>
      </c>
    </row>
    <row r="57" spans="1:8" ht="51">
      <c r="A57" s="5">
        <v>1</v>
      </c>
      <c r="B57" s="6" t="s">
        <v>87</v>
      </c>
      <c r="C57" s="6" t="s">
        <v>291</v>
      </c>
      <c r="D57" s="46"/>
      <c r="E57" s="7">
        <v>40</v>
      </c>
      <c r="F57" s="6" t="s">
        <v>16</v>
      </c>
      <c r="G57" s="7">
        <f>E57*D57</f>
        <v>0</v>
      </c>
      <c r="H57" s="8"/>
    </row>
    <row r="58" spans="1:8" ht="60.75">
      <c r="A58" s="5">
        <v>2</v>
      </c>
      <c r="B58" s="6" t="s">
        <v>88</v>
      </c>
      <c r="C58" s="6" t="s">
        <v>296</v>
      </c>
      <c r="D58" s="46"/>
      <c r="E58" s="7">
        <v>234</v>
      </c>
      <c r="F58" s="6" t="s">
        <v>16</v>
      </c>
      <c r="G58" s="7">
        <f aca="true" t="shared" si="2" ref="G58:G97">E58*D58</f>
        <v>0</v>
      </c>
      <c r="H58" s="8"/>
    </row>
    <row r="59" spans="1:8" ht="60.75">
      <c r="A59" s="5">
        <v>3</v>
      </c>
      <c r="B59" s="6" t="s">
        <v>89</v>
      </c>
      <c r="C59" s="6" t="s">
        <v>294</v>
      </c>
      <c r="D59" s="46"/>
      <c r="E59" s="7">
        <v>945</v>
      </c>
      <c r="F59" s="6" t="s">
        <v>16</v>
      </c>
      <c r="G59" s="7">
        <f t="shared" si="2"/>
        <v>0</v>
      </c>
      <c r="H59" s="8"/>
    </row>
    <row r="60" spans="1:8" ht="9.75">
      <c r="A60" s="5">
        <v>4</v>
      </c>
      <c r="B60" s="6" t="s">
        <v>90</v>
      </c>
      <c r="C60" s="6" t="s">
        <v>91</v>
      </c>
      <c r="D60" s="46"/>
      <c r="E60" s="7">
        <v>138</v>
      </c>
      <c r="F60" s="6" t="s">
        <v>92</v>
      </c>
      <c r="G60" s="7">
        <f t="shared" si="2"/>
        <v>0</v>
      </c>
      <c r="H60" s="8"/>
    </row>
    <row r="61" spans="1:8" ht="9.75">
      <c r="A61" s="5">
        <v>5</v>
      </c>
      <c r="B61" s="6" t="s">
        <v>90</v>
      </c>
      <c r="C61" s="6" t="s">
        <v>91</v>
      </c>
      <c r="D61" s="46"/>
      <c r="E61" s="7">
        <v>845</v>
      </c>
      <c r="F61" s="6" t="s">
        <v>92</v>
      </c>
      <c r="G61" s="7">
        <f t="shared" si="2"/>
        <v>0</v>
      </c>
      <c r="H61" s="8"/>
    </row>
    <row r="62" spans="1:8" ht="9.75">
      <c r="A62" s="5">
        <v>6</v>
      </c>
      <c r="B62" s="6" t="s">
        <v>93</v>
      </c>
      <c r="C62" s="6" t="s">
        <v>94</v>
      </c>
      <c r="D62" s="46"/>
      <c r="E62" s="7">
        <v>338</v>
      </c>
      <c r="F62" s="6" t="s">
        <v>92</v>
      </c>
      <c r="G62" s="7">
        <f t="shared" si="2"/>
        <v>0</v>
      </c>
      <c r="H62" s="8"/>
    </row>
    <row r="63" spans="1:8" ht="9.75">
      <c r="A63" s="5">
        <v>7</v>
      </c>
      <c r="B63" s="6" t="s">
        <v>93</v>
      </c>
      <c r="C63" s="6" t="s">
        <v>94</v>
      </c>
      <c r="D63" s="46"/>
      <c r="E63" s="7">
        <v>92</v>
      </c>
      <c r="F63" s="6" t="s">
        <v>92</v>
      </c>
      <c r="G63" s="7">
        <f t="shared" si="2"/>
        <v>0</v>
      </c>
      <c r="H63" s="8"/>
    </row>
    <row r="64" spans="1:8" ht="30">
      <c r="A64" s="5">
        <v>8</v>
      </c>
      <c r="B64" s="6" t="s">
        <v>95</v>
      </c>
      <c r="C64" s="6" t="s">
        <v>96</v>
      </c>
      <c r="D64" s="46"/>
      <c r="E64" s="7">
        <v>0.5</v>
      </c>
      <c r="F64" s="6" t="s">
        <v>29</v>
      </c>
      <c r="G64" s="7">
        <f t="shared" si="2"/>
        <v>0</v>
      </c>
      <c r="H64" s="8"/>
    </row>
    <row r="65" spans="1:8" ht="9.75">
      <c r="A65" s="5">
        <v>9</v>
      </c>
      <c r="B65" s="6" t="s">
        <v>97</v>
      </c>
      <c r="C65" s="6" t="s">
        <v>98</v>
      </c>
      <c r="D65" s="46"/>
      <c r="E65" s="7">
        <v>92</v>
      </c>
      <c r="F65" s="6" t="s">
        <v>11</v>
      </c>
      <c r="G65" s="7">
        <f t="shared" si="2"/>
        <v>0</v>
      </c>
      <c r="H65" s="8"/>
    </row>
    <row r="66" spans="1:8" ht="20.25">
      <c r="A66" s="5">
        <v>10</v>
      </c>
      <c r="B66" s="6" t="s">
        <v>99</v>
      </c>
      <c r="C66" s="6" t="s">
        <v>100</v>
      </c>
      <c r="D66" s="46"/>
      <c r="E66" s="7">
        <v>10</v>
      </c>
      <c r="F66" s="6" t="s">
        <v>16</v>
      </c>
      <c r="G66" s="7">
        <f t="shared" si="2"/>
        <v>0</v>
      </c>
      <c r="H66" s="8"/>
    </row>
    <row r="67" spans="1:8" ht="20.25">
      <c r="A67" s="5">
        <v>11</v>
      </c>
      <c r="B67" s="6" t="s">
        <v>101</v>
      </c>
      <c r="C67" s="6" t="s">
        <v>102</v>
      </c>
      <c r="D67" s="46"/>
      <c r="E67" s="7">
        <v>92</v>
      </c>
      <c r="F67" s="6" t="s">
        <v>11</v>
      </c>
      <c r="G67" s="7">
        <f t="shared" si="2"/>
        <v>0</v>
      </c>
      <c r="H67" s="8"/>
    </row>
    <row r="68" spans="1:8" ht="20.25">
      <c r="A68" s="5">
        <v>12</v>
      </c>
      <c r="B68" s="6" t="s">
        <v>103</v>
      </c>
      <c r="C68" s="6" t="s">
        <v>104</v>
      </c>
      <c r="D68" s="46"/>
      <c r="E68" s="7">
        <v>169</v>
      </c>
      <c r="F68" s="6" t="s">
        <v>11</v>
      </c>
      <c r="G68" s="7">
        <f t="shared" si="2"/>
        <v>0</v>
      </c>
      <c r="H68" s="8"/>
    </row>
    <row r="69" spans="1:8" ht="51">
      <c r="A69" s="5">
        <v>13</v>
      </c>
      <c r="B69" s="6" t="s">
        <v>105</v>
      </c>
      <c r="C69" s="6" t="s">
        <v>106</v>
      </c>
      <c r="D69" s="46"/>
      <c r="E69" s="7">
        <v>169</v>
      </c>
      <c r="F69" s="6" t="s">
        <v>11</v>
      </c>
      <c r="G69" s="7">
        <f t="shared" si="2"/>
        <v>0</v>
      </c>
      <c r="H69" s="8"/>
    </row>
    <row r="70" spans="1:8" ht="40.5">
      <c r="A70" s="5">
        <v>14</v>
      </c>
      <c r="B70" s="6" t="s">
        <v>107</v>
      </c>
      <c r="C70" s="6" t="s">
        <v>108</v>
      </c>
      <c r="D70" s="46"/>
      <c r="E70" s="7">
        <v>80</v>
      </c>
      <c r="F70" s="6" t="s">
        <v>11</v>
      </c>
      <c r="G70" s="7">
        <f t="shared" si="2"/>
        <v>0</v>
      </c>
      <c r="H70" s="8"/>
    </row>
    <row r="71" spans="1:8" ht="51">
      <c r="A71" s="5">
        <v>15</v>
      </c>
      <c r="B71" s="6" t="s">
        <v>109</v>
      </c>
      <c r="C71" s="6" t="s">
        <v>110</v>
      </c>
      <c r="D71" s="46"/>
      <c r="E71" s="7">
        <v>500</v>
      </c>
      <c r="F71" s="6" t="s">
        <v>11</v>
      </c>
      <c r="G71" s="7">
        <f t="shared" si="2"/>
        <v>0</v>
      </c>
      <c r="H71" s="8"/>
    </row>
    <row r="72" spans="1:8" ht="30">
      <c r="A72" s="5">
        <v>16</v>
      </c>
      <c r="B72" s="6" t="s">
        <v>111</v>
      </c>
      <c r="C72" s="6" t="s">
        <v>112</v>
      </c>
      <c r="D72" s="46"/>
      <c r="E72" s="7">
        <v>234</v>
      </c>
      <c r="F72" s="6" t="s">
        <v>11</v>
      </c>
      <c r="G72" s="7">
        <f t="shared" si="2"/>
        <v>0</v>
      </c>
      <c r="H72" s="8"/>
    </row>
    <row r="73" spans="1:8" ht="40.5">
      <c r="A73" s="5">
        <v>17</v>
      </c>
      <c r="B73" s="6" t="s">
        <v>113</v>
      </c>
      <c r="C73" s="6" t="s">
        <v>114</v>
      </c>
      <c r="D73" s="46"/>
      <c r="E73" s="7">
        <v>1</v>
      </c>
      <c r="F73" s="6" t="s">
        <v>115</v>
      </c>
      <c r="G73" s="7">
        <f t="shared" si="2"/>
        <v>0</v>
      </c>
      <c r="H73" s="8"/>
    </row>
    <row r="74" spans="1:8" ht="20.25">
      <c r="A74" s="5">
        <v>18</v>
      </c>
      <c r="B74" s="6" t="s">
        <v>116</v>
      </c>
      <c r="C74" s="6" t="s">
        <v>117</v>
      </c>
      <c r="D74" s="46"/>
      <c r="E74" s="7">
        <v>10</v>
      </c>
      <c r="F74" s="6" t="s">
        <v>11</v>
      </c>
      <c r="G74" s="7">
        <f t="shared" si="2"/>
        <v>0</v>
      </c>
      <c r="H74" s="8"/>
    </row>
    <row r="75" spans="1:8" ht="30">
      <c r="A75" s="5">
        <v>19</v>
      </c>
      <c r="B75" s="6" t="s">
        <v>118</v>
      </c>
      <c r="C75" s="6" t="s">
        <v>119</v>
      </c>
      <c r="D75" s="46"/>
      <c r="E75" s="7">
        <v>126</v>
      </c>
      <c r="F75" s="6" t="s">
        <v>11</v>
      </c>
      <c r="G75" s="7">
        <f t="shared" si="2"/>
        <v>0</v>
      </c>
      <c r="H75" s="8"/>
    </row>
    <row r="76" spans="1:8" ht="30">
      <c r="A76" s="5">
        <v>20</v>
      </c>
      <c r="B76" s="6" t="s">
        <v>120</v>
      </c>
      <c r="C76" s="6" t="s">
        <v>121</v>
      </c>
      <c r="D76" s="46"/>
      <c r="E76" s="7">
        <v>868</v>
      </c>
      <c r="F76" s="6" t="s">
        <v>11</v>
      </c>
      <c r="G76" s="7">
        <f t="shared" si="2"/>
        <v>0</v>
      </c>
      <c r="H76" s="8"/>
    </row>
    <row r="77" spans="1:8" ht="9.75">
      <c r="A77" s="5">
        <v>21</v>
      </c>
      <c r="B77" s="6" t="s">
        <v>122</v>
      </c>
      <c r="C77" s="6" t="s">
        <v>65</v>
      </c>
      <c r="D77" s="46"/>
      <c r="E77" s="7">
        <v>124</v>
      </c>
      <c r="F77" s="6" t="s">
        <v>11</v>
      </c>
      <c r="G77" s="7">
        <f t="shared" si="2"/>
        <v>0</v>
      </c>
      <c r="H77" s="8"/>
    </row>
    <row r="78" spans="1:8" ht="9.75">
      <c r="A78" s="5">
        <v>22</v>
      </c>
      <c r="B78" s="6" t="s">
        <v>123</v>
      </c>
      <c r="C78" s="6" t="s">
        <v>124</v>
      </c>
      <c r="D78" s="46"/>
      <c r="E78" s="7">
        <v>124</v>
      </c>
      <c r="F78" s="6" t="s">
        <v>11</v>
      </c>
      <c r="G78" s="7">
        <f t="shared" si="2"/>
        <v>0</v>
      </c>
      <c r="H78" s="8"/>
    </row>
    <row r="79" spans="1:8" ht="30">
      <c r="A79" s="5">
        <v>23</v>
      </c>
      <c r="B79" s="6" t="s">
        <v>125</v>
      </c>
      <c r="C79" s="6" t="s">
        <v>126</v>
      </c>
      <c r="D79" s="46"/>
      <c r="E79" s="7">
        <v>8</v>
      </c>
      <c r="F79" s="6" t="s">
        <v>11</v>
      </c>
      <c r="G79" s="7">
        <f t="shared" si="2"/>
        <v>0</v>
      </c>
      <c r="H79" s="8"/>
    </row>
    <row r="80" spans="1:8" ht="30">
      <c r="A80" s="5">
        <v>24</v>
      </c>
      <c r="B80" s="6" t="s">
        <v>127</v>
      </c>
      <c r="C80" s="6" t="s">
        <v>128</v>
      </c>
      <c r="D80" s="46"/>
      <c r="E80" s="7">
        <v>99</v>
      </c>
      <c r="F80" s="6" t="s">
        <v>11</v>
      </c>
      <c r="G80" s="7">
        <f t="shared" si="2"/>
        <v>0</v>
      </c>
      <c r="H80" s="8"/>
    </row>
    <row r="81" spans="1:8" ht="30">
      <c r="A81" s="5">
        <v>25</v>
      </c>
      <c r="B81" s="6" t="s">
        <v>129</v>
      </c>
      <c r="C81" s="6" t="s">
        <v>130</v>
      </c>
      <c r="D81" s="46"/>
      <c r="E81" s="7">
        <v>10</v>
      </c>
      <c r="F81" s="6" t="s">
        <v>11</v>
      </c>
      <c r="G81" s="7">
        <f t="shared" si="2"/>
        <v>0</v>
      </c>
      <c r="H81" s="8"/>
    </row>
    <row r="82" spans="1:8" ht="20.25">
      <c r="A82" s="5">
        <v>26</v>
      </c>
      <c r="B82" s="6" t="s">
        <v>131</v>
      </c>
      <c r="C82" s="6" t="s">
        <v>132</v>
      </c>
      <c r="D82" s="46"/>
      <c r="E82" s="7">
        <v>117</v>
      </c>
      <c r="F82" s="6" t="s">
        <v>11</v>
      </c>
      <c r="G82" s="7">
        <f t="shared" si="2"/>
        <v>0</v>
      </c>
      <c r="H82" s="8"/>
    </row>
    <row r="83" spans="1:8" ht="20.25">
      <c r="A83" s="5">
        <v>27</v>
      </c>
      <c r="B83" s="6" t="s">
        <v>133</v>
      </c>
      <c r="C83" s="6" t="s">
        <v>18</v>
      </c>
      <c r="D83" s="46"/>
      <c r="E83" s="7">
        <v>36</v>
      </c>
      <c r="F83" s="6" t="s">
        <v>16</v>
      </c>
      <c r="G83" s="7">
        <f t="shared" si="2"/>
        <v>0</v>
      </c>
      <c r="H83" s="8"/>
    </row>
    <row r="84" spans="1:8" ht="30">
      <c r="A84" s="5">
        <v>28</v>
      </c>
      <c r="B84" s="6" t="s">
        <v>133</v>
      </c>
      <c r="C84" s="6" t="s">
        <v>134</v>
      </c>
      <c r="D84" s="46"/>
      <c r="E84" s="7">
        <v>80</v>
      </c>
      <c r="F84" s="6" t="s">
        <v>11</v>
      </c>
      <c r="G84" s="7">
        <f t="shared" si="2"/>
        <v>0</v>
      </c>
      <c r="H84" s="8"/>
    </row>
    <row r="85" spans="1:8" ht="20.25">
      <c r="A85" s="5">
        <v>29</v>
      </c>
      <c r="B85" s="6" t="s">
        <v>135</v>
      </c>
      <c r="C85" s="6" t="s">
        <v>136</v>
      </c>
      <c r="D85" s="46"/>
      <c r="E85" s="7">
        <v>10</v>
      </c>
      <c r="F85" s="6" t="s">
        <v>11</v>
      </c>
      <c r="G85" s="7">
        <f t="shared" si="2"/>
        <v>0</v>
      </c>
      <c r="H85" s="8"/>
    </row>
    <row r="86" spans="1:8" ht="30">
      <c r="A86" s="5">
        <v>30</v>
      </c>
      <c r="B86" s="6" t="s">
        <v>135</v>
      </c>
      <c r="C86" s="6" t="s">
        <v>137</v>
      </c>
      <c r="D86" s="46"/>
      <c r="E86" s="7">
        <v>16</v>
      </c>
      <c r="F86" s="6" t="s">
        <v>11</v>
      </c>
      <c r="G86" s="7">
        <f t="shared" si="2"/>
        <v>0</v>
      </c>
      <c r="H86" s="8"/>
    </row>
    <row r="87" spans="1:8" ht="20.25">
      <c r="A87" s="5">
        <v>31</v>
      </c>
      <c r="B87" s="6" t="s">
        <v>138</v>
      </c>
      <c r="C87" s="6" t="s">
        <v>139</v>
      </c>
      <c r="D87" s="46"/>
      <c r="E87" s="7">
        <v>26</v>
      </c>
      <c r="F87" s="6" t="s">
        <v>11</v>
      </c>
      <c r="G87" s="7">
        <f t="shared" si="2"/>
        <v>0</v>
      </c>
      <c r="H87" s="8"/>
    </row>
    <row r="88" spans="1:8" ht="40.5">
      <c r="A88" s="5">
        <v>32</v>
      </c>
      <c r="B88" s="6" t="s">
        <v>138</v>
      </c>
      <c r="C88" s="6" t="s">
        <v>140</v>
      </c>
      <c r="D88" s="46"/>
      <c r="E88" s="7">
        <v>400</v>
      </c>
      <c r="F88" s="6" t="s">
        <v>11</v>
      </c>
      <c r="G88" s="7">
        <f t="shared" si="2"/>
        <v>0</v>
      </c>
      <c r="H88" s="8"/>
    </row>
    <row r="89" spans="1:8" ht="51">
      <c r="A89" s="5">
        <v>33</v>
      </c>
      <c r="B89" s="6" t="s">
        <v>141</v>
      </c>
      <c r="C89" s="6" t="s">
        <v>142</v>
      </c>
      <c r="D89" s="46"/>
      <c r="E89" s="7">
        <v>169</v>
      </c>
      <c r="F89" s="6" t="s">
        <v>11</v>
      </c>
      <c r="G89" s="7">
        <f t="shared" si="2"/>
        <v>0</v>
      </c>
      <c r="H89" s="8"/>
    </row>
    <row r="90" spans="1:8" ht="20.25">
      <c r="A90" s="5">
        <v>34</v>
      </c>
      <c r="B90" s="6" t="s">
        <v>143</v>
      </c>
      <c r="C90" s="6" t="s">
        <v>144</v>
      </c>
      <c r="D90" s="46"/>
      <c r="E90" s="7">
        <v>500</v>
      </c>
      <c r="F90" s="6" t="s">
        <v>11</v>
      </c>
      <c r="G90" s="7">
        <f t="shared" si="2"/>
        <v>0</v>
      </c>
      <c r="H90" s="8"/>
    </row>
    <row r="91" spans="1:8" ht="40.5">
      <c r="A91" s="5">
        <v>35</v>
      </c>
      <c r="B91" s="6" t="s">
        <v>145</v>
      </c>
      <c r="C91" s="6" t="s">
        <v>146</v>
      </c>
      <c r="D91" s="46"/>
      <c r="E91" s="7">
        <v>108</v>
      </c>
      <c r="F91" s="6" t="s">
        <v>11</v>
      </c>
      <c r="G91" s="7">
        <f t="shared" si="2"/>
        <v>0</v>
      </c>
      <c r="H91" s="8"/>
    </row>
    <row r="92" spans="1:8" ht="20.25">
      <c r="A92" s="5">
        <v>36</v>
      </c>
      <c r="B92" s="6" t="s">
        <v>147</v>
      </c>
      <c r="C92" s="6" t="s">
        <v>148</v>
      </c>
      <c r="D92" s="46"/>
      <c r="E92" s="7">
        <v>46</v>
      </c>
      <c r="F92" s="6" t="s">
        <v>16</v>
      </c>
      <c r="G92" s="7">
        <f t="shared" si="2"/>
        <v>0</v>
      </c>
      <c r="H92" s="8"/>
    </row>
    <row r="93" spans="1:8" ht="20.25">
      <c r="A93" s="5">
        <v>37</v>
      </c>
      <c r="B93" s="6" t="s">
        <v>149</v>
      </c>
      <c r="C93" s="6" t="s">
        <v>43</v>
      </c>
      <c r="D93" s="46"/>
      <c r="E93" s="7">
        <v>1</v>
      </c>
      <c r="F93" s="6" t="s">
        <v>11</v>
      </c>
      <c r="G93" s="7">
        <f t="shared" si="2"/>
        <v>0</v>
      </c>
      <c r="H93" s="8"/>
    </row>
    <row r="94" spans="1:8" ht="20.25">
      <c r="A94" s="5">
        <v>38</v>
      </c>
      <c r="B94" s="6" t="s">
        <v>150</v>
      </c>
      <c r="C94" s="6" t="s">
        <v>151</v>
      </c>
      <c r="D94" s="46"/>
      <c r="E94" s="7">
        <v>136</v>
      </c>
      <c r="F94" s="6" t="s">
        <v>16</v>
      </c>
      <c r="G94" s="7">
        <f t="shared" si="2"/>
        <v>0</v>
      </c>
      <c r="H94" s="8"/>
    </row>
    <row r="95" spans="1:8" ht="20.25">
      <c r="A95" s="5">
        <v>39</v>
      </c>
      <c r="B95" s="6" t="s">
        <v>152</v>
      </c>
      <c r="C95" s="6" t="s">
        <v>153</v>
      </c>
      <c r="D95" s="46"/>
      <c r="E95" s="7">
        <v>22</v>
      </c>
      <c r="F95" s="6" t="s">
        <v>16</v>
      </c>
      <c r="G95" s="7">
        <f t="shared" si="2"/>
        <v>0</v>
      </c>
      <c r="H95" s="8"/>
    </row>
    <row r="96" spans="1:8" ht="51">
      <c r="A96" s="5">
        <v>40</v>
      </c>
      <c r="B96" s="6" t="s">
        <v>154</v>
      </c>
      <c r="C96" s="6" t="s">
        <v>295</v>
      </c>
      <c r="D96" s="46"/>
      <c r="E96" s="7">
        <v>12</v>
      </c>
      <c r="F96" s="6" t="s">
        <v>16</v>
      </c>
      <c r="G96" s="7">
        <f t="shared" si="2"/>
        <v>0</v>
      </c>
      <c r="H96" s="8"/>
    </row>
    <row r="97" spans="1:8" ht="20.25">
      <c r="A97" s="5">
        <v>41</v>
      </c>
      <c r="B97" s="6" t="s">
        <v>155</v>
      </c>
      <c r="C97" s="6" t="s">
        <v>57</v>
      </c>
      <c r="D97" s="46"/>
      <c r="E97" s="7">
        <v>66</v>
      </c>
      <c r="F97" s="6" t="s">
        <v>16</v>
      </c>
      <c r="G97" s="7">
        <f t="shared" si="2"/>
        <v>0</v>
      </c>
      <c r="H97" s="8"/>
    </row>
    <row r="98" ht="9.75">
      <c r="H98" s="2"/>
    </row>
    <row r="99" spans="1:7" ht="10.5" thickBot="1">
      <c r="A99" s="9" t="s">
        <v>156</v>
      </c>
      <c r="G99" s="17">
        <f>SUM(G57:G98)</f>
        <v>0</v>
      </c>
    </row>
    <row r="100" spans="1:8" ht="12" thickTop="1">
      <c r="A100" s="11"/>
      <c r="B100" s="11"/>
      <c r="C100" s="11"/>
      <c r="D100" s="11"/>
      <c r="E100" s="11"/>
      <c r="F100" s="11"/>
      <c r="G100" s="12"/>
      <c r="H100" s="11"/>
    </row>
    <row r="102" ht="12">
      <c r="A102" s="14"/>
    </row>
    <row r="103" spans="1:7" ht="12">
      <c r="A103" s="13" t="s">
        <v>285</v>
      </c>
      <c r="G103" s="47">
        <f>(G97+G96+G95+G94+G92+G83+G66+G64+G63+G62+G61+G60+G59+G58+G57)*0.05</f>
        <v>0</v>
      </c>
    </row>
    <row r="105" ht="12">
      <c r="A105" s="14"/>
    </row>
    <row r="106" spans="1:7" ht="12">
      <c r="A106" s="13" t="s">
        <v>286</v>
      </c>
      <c r="G106" s="17">
        <f>G99+G103</f>
        <v>0</v>
      </c>
    </row>
    <row r="108" spans="1:8" ht="15">
      <c r="A108" s="49" t="s">
        <v>157</v>
      </c>
      <c r="B108" s="49"/>
      <c r="C108" s="49"/>
      <c r="D108" s="49"/>
      <c r="E108" s="49"/>
      <c r="F108" s="49"/>
      <c r="G108" s="49"/>
      <c r="H108" s="49"/>
    </row>
    <row r="109" spans="1:8" ht="9.75">
      <c r="A109" s="3" t="s">
        <v>1</v>
      </c>
      <c r="B109" s="4" t="s">
        <v>2</v>
      </c>
      <c r="C109" s="4" t="s">
        <v>3</v>
      </c>
      <c r="D109" s="3" t="s">
        <v>4</v>
      </c>
      <c r="E109" s="3" t="s">
        <v>5</v>
      </c>
      <c r="F109" s="4" t="s">
        <v>6</v>
      </c>
      <c r="G109" s="3" t="s">
        <v>7</v>
      </c>
      <c r="H109" s="3" t="s">
        <v>8</v>
      </c>
    </row>
    <row r="110" spans="1:8" ht="9.75">
      <c r="A110" s="5" t="s">
        <v>158</v>
      </c>
      <c r="B110" s="6" t="s">
        <v>159</v>
      </c>
      <c r="C110" s="6" t="s">
        <v>160</v>
      </c>
      <c r="D110" s="7">
        <f>Rozvodnice!F33</f>
        <v>0</v>
      </c>
      <c r="E110" s="7">
        <v>1</v>
      </c>
      <c r="F110" s="6" t="s">
        <v>11</v>
      </c>
      <c r="G110" s="7">
        <f aca="true" t="shared" si="3" ref="G110:G115">E110*D110</f>
        <v>0</v>
      </c>
      <c r="H110" s="8"/>
    </row>
    <row r="111" spans="1:8" ht="20.25">
      <c r="A111" s="5" t="s">
        <v>161</v>
      </c>
      <c r="B111" s="6" t="s">
        <v>162</v>
      </c>
      <c r="C111" s="6" t="s">
        <v>163</v>
      </c>
      <c r="D111" s="46"/>
      <c r="E111" s="7">
        <v>1</v>
      </c>
      <c r="F111" s="6" t="s">
        <v>11</v>
      </c>
      <c r="G111" s="7">
        <f t="shared" si="3"/>
        <v>0</v>
      </c>
      <c r="H111" s="8"/>
    </row>
    <row r="112" spans="1:8" ht="30">
      <c r="A112" s="5" t="s">
        <v>164</v>
      </c>
      <c r="B112" s="6" t="s">
        <v>165</v>
      </c>
      <c r="C112" s="6" t="s">
        <v>166</v>
      </c>
      <c r="D112" s="46"/>
      <c r="E112" s="7">
        <v>1</v>
      </c>
      <c r="F112" s="6" t="s">
        <v>115</v>
      </c>
      <c r="G112" s="7">
        <f t="shared" si="3"/>
        <v>0</v>
      </c>
      <c r="H112" s="8"/>
    </row>
    <row r="113" spans="1:8" ht="30">
      <c r="A113" s="5" t="s">
        <v>167</v>
      </c>
      <c r="B113" s="6" t="s">
        <v>168</v>
      </c>
      <c r="C113" s="6" t="s">
        <v>169</v>
      </c>
      <c r="D113" s="46"/>
      <c r="E113" s="7">
        <v>1</v>
      </c>
      <c r="F113" s="6" t="s">
        <v>115</v>
      </c>
      <c r="G113" s="7">
        <f t="shared" si="3"/>
        <v>0</v>
      </c>
      <c r="H113" s="8"/>
    </row>
    <row r="114" spans="1:8" ht="9.75">
      <c r="A114" s="5" t="s">
        <v>170</v>
      </c>
      <c r="B114" s="6" t="s">
        <v>171</v>
      </c>
      <c r="C114" s="6" t="s">
        <v>172</v>
      </c>
      <c r="D114" s="46"/>
      <c r="E114" s="7">
        <v>42</v>
      </c>
      <c r="F114" s="6" t="s">
        <v>173</v>
      </c>
      <c r="G114" s="7">
        <f t="shared" si="3"/>
        <v>0</v>
      </c>
      <c r="H114" s="8"/>
    </row>
    <row r="115" spans="1:8" ht="9.75">
      <c r="A115" s="5" t="s">
        <v>174</v>
      </c>
      <c r="B115" s="6" t="s">
        <v>175</v>
      </c>
      <c r="C115" s="6" t="s">
        <v>176</v>
      </c>
      <c r="D115" s="46"/>
      <c r="E115" s="7">
        <v>2</v>
      </c>
      <c r="F115" s="6" t="s">
        <v>177</v>
      </c>
      <c r="G115" s="7">
        <f t="shared" si="3"/>
        <v>0</v>
      </c>
      <c r="H115" s="8"/>
    </row>
    <row r="116" ht="9.75">
      <c r="H116" s="2"/>
    </row>
    <row r="117" spans="1:7" ht="10.5" thickBot="1">
      <c r="A117" s="9" t="s">
        <v>178</v>
      </c>
      <c r="G117" s="17">
        <f>SUM(G110:G116)</f>
        <v>0</v>
      </c>
    </row>
    <row r="118" spans="1:8" ht="12" thickTop="1">
      <c r="A118" s="11"/>
      <c r="B118" s="11"/>
      <c r="C118" s="11"/>
      <c r="D118" s="11"/>
      <c r="E118" s="11"/>
      <c r="F118" s="11"/>
      <c r="G118" s="12"/>
      <c r="H118" s="11"/>
    </row>
    <row r="120" ht="12">
      <c r="A120" s="14"/>
    </row>
    <row r="121" ht="12">
      <c r="A121" s="13"/>
    </row>
    <row r="123" spans="1:8" ht="15">
      <c r="A123" s="49" t="s">
        <v>179</v>
      </c>
      <c r="B123" s="49"/>
      <c r="C123" s="49"/>
      <c r="D123" s="49"/>
      <c r="E123" s="49"/>
      <c r="F123" s="49"/>
      <c r="G123" s="49"/>
      <c r="H123" s="49"/>
    </row>
    <row r="124" spans="1:8" ht="9.75">
      <c r="A124" s="3" t="s">
        <v>1</v>
      </c>
      <c r="B124" s="4" t="s">
        <v>2</v>
      </c>
      <c r="C124" s="4" t="s">
        <v>3</v>
      </c>
      <c r="D124" s="3" t="s">
        <v>4</v>
      </c>
      <c r="E124" s="3" t="s">
        <v>5</v>
      </c>
      <c r="F124" s="4" t="s">
        <v>6</v>
      </c>
      <c r="G124" s="3" t="s">
        <v>7</v>
      </c>
      <c r="H124" s="3" t="s">
        <v>8</v>
      </c>
    </row>
    <row r="125" spans="1:8" ht="20.25">
      <c r="A125" s="5">
        <v>1</v>
      </c>
      <c r="B125" s="6" t="s">
        <v>180</v>
      </c>
      <c r="C125" s="6" t="s">
        <v>181</v>
      </c>
      <c r="D125" s="46"/>
      <c r="E125" s="7">
        <v>16</v>
      </c>
      <c r="F125" s="6" t="s">
        <v>182</v>
      </c>
      <c r="G125" s="7">
        <f>E125*D125</f>
        <v>0</v>
      </c>
      <c r="H125" s="8"/>
    </row>
    <row r="126" spans="1:8" ht="9.75">
      <c r="A126" s="5">
        <v>2</v>
      </c>
      <c r="B126" s="6" t="s">
        <v>180</v>
      </c>
      <c r="C126" s="6" t="s">
        <v>183</v>
      </c>
      <c r="D126" s="46"/>
      <c r="E126" s="7">
        <v>32</v>
      </c>
      <c r="F126" s="6" t="s">
        <v>182</v>
      </c>
      <c r="G126" s="7">
        <f aca="true" t="shared" si="4" ref="G126:G135">E126*D126</f>
        <v>0</v>
      </c>
      <c r="H126" s="8"/>
    </row>
    <row r="127" spans="1:8" ht="30">
      <c r="A127" s="5">
        <v>3</v>
      </c>
      <c r="B127" s="6" t="s">
        <v>180</v>
      </c>
      <c r="C127" s="6" t="s">
        <v>184</v>
      </c>
      <c r="D127" s="46"/>
      <c r="E127" s="7">
        <v>36</v>
      </c>
      <c r="F127" s="6" t="s">
        <v>182</v>
      </c>
      <c r="G127" s="7">
        <f t="shared" si="4"/>
        <v>0</v>
      </c>
      <c r="H127" s="8"/>
    </row>
    <row r="128" spans="1:8" ht="20.25">
      <c r="A128" s="5">
        <v>4</v>
      </c>
      <c r="B128" s="6" t="s">
        <v>180</v>
      </c>
      <c r="C128" s="6" t="s">
        <v>185</v>
      </c>
      <c r="D128" s="46"/>
      <c r="E128" s="7">
        <v>8</v>
      </c>
      <c r="F128" s="6" t="s">
        <v>182</v>
      </c>
      <c r="G128" s="7">
        <f t="shared" si="4"/>
        <v>0</v>
      </c>
      <c r="H128" s="8"/>
    </row>
    <row r="129" spans="1:8" ht="30">
      <c r="A129" s="5">
        <v>5</v>
      </c>
      <c r="B129" s="6" t="s">
        <v>180</v>
      </c>
      <c r="C129" s="6" t="s">
        <v>186</v>
      </c>
      <c r="D129" s="46"/>
      <c r="E129" s="7">
        <v>90</v>
      </c>
      <c r="F129" s="6" t="s">
        <v>182</v>
      </c>
      <c r="G129" s="7">
        <f t="shared" si="4"/>
        <v>0</v>
      </c>
      <c r="H129" s="8"/>
    </row>
    <row r="130" spans="1:8" ht="20.25">
      <c r="A130" s="5">
        <v>6</v>
      </c>
      <c r="B130" s="6" t="s">
        <v>180</v>
      </c>
      <c r="C130" s="6" t="s">
        <v>187</v>
      </c>
      <c r="D130" s="46"/>
      <c r="E130" s="7">
        <v>40</v>
      </c>
      <c r="F130" s="6" t="s">
        <v>182</v>
      </c>
      <c r="G130" s="7">
        <f t="shared" si="4"/>
        <v>0</v>
      </c>
      <c r="H130" s="8"/>
    </row>
    <row r="131" spans="1:8" ht="20.25">
      <c r="A131" s="5">
        <v>7</v>
      </c>
      <c r="B131" s="6" t="s">
        <v>180</v>
      </c>
      <c r="C131" s="6" t="s">
        <v>188</v>
      </c>
      <c r="D131" s="46"/>
      <c r="E131" s="7">
        <v>6</v>
      </c>
      <c r="F131" s="6" t="s">
        <v>182</v>
      </c>
      <c r="G131" s="7">
        <f t="shared" si="4"/>
        <v>0</v>
      </c>
      <c r="H131" s="8"/>
    </row>
    <row r="132" spans="1:8" ht="20.25">
      <c r="A132" s="5">
        <v>8</v>
      </c>
      <c r="B132" s="6" t="s">
        <v>180</v>
      </c>
      <c r="C132" s="6" t="s">
        <v>189</v>
      </c>
      <c r="D132" s="46"/>
      <c r="E132" s="7">
        <v>16</v>
      </c>
      <c r="F132" s="6" t="s">
        <v>182</v>
      </c>
      <c r="G132" s="7">
        <f t="shared" si="4"/>
        <v>0</v>
      </c>
      <c r="H132" s="8"/>
    </row>
    <row r="133" spans="1:8" ht="30">
      <c r="A133" s="5">
        <v>9</v>
      </c>
      <c r="B133" s="6" t="s">
        <v>180</v>
      </c>
      <c r="C133" s="6" t="s">
        <v>190</v>
      </c>
      <c r="D133" s="46"/>
      <c r="E133" s="7">
        <v>24</v>
      </c>
      <c r="F133" s="6" t="s">
        <v>182</v>
      </c>
      <c r="G133" s="7">
        <f t="shared" si="4"/>
        <v>0</v>
      </c>
      <c r="H133" s="8"/>
    </row>
    <row r="134" spans="1:8" ht="9.75">
      <c r="A134" s="5">
        <v>10</v>
      </c>
      <c r="B134" s="6" t="s">
        <v>180</v>
      </c>
      <c r="C134" s="6" t="s">
        <v>191</v>
      </c>
      <c r="D134" s="46"/>
      <c r="E134" s="7">
        <v>40</v>
      </c>
      <c r="F134" s="6" t="s">
        <v>182</v>
      </c>
      <c r="G134" s="7">
        <f t="shared" si="4"/>
        <v>0</v>
      </c>
      <c r="H134" s="8"/>
    </row>
    <row r="135" spans="1:8" ht="20.25">
      <c r="A135" s="5">
        <v>11</v>
      </c>
      <c r="B135" s="6" t="s">
        <v>180</v>
      </c>
      <c r="C135" s="6" t="s">
        <v>192</v>
      </c>
      <c r="D135" s="46"/>
      <c r="E135" s="7">
        <v>30</v>
      </c>
      <c r="F135" s="6" t="s">
        <v>182</v>
      </c>
      <c r="G135" s="7">
        <f t="shared" si="4"/>
        <v>0</v>
      </c>
      <c r="H135" s="8"/>
    </row>
    <row r="136" ht="9.75">
      <c r="H136" s="2"/>
    </row>
    <row r="137" spans="1:7" ht="10.5" thickBot="1">
      <c r="A137" s="9" t="s">
        <v>193</v>
      </c>
      <c r="G137" s="17">
        <f>SUM(G125:G136)</f>
        <v>0</v>
      </c>
    </row>
    <row r="138" spans="1:8" ht="12" thickTop="1">
      <c r="A138" s="11"/>
      <c r="B138" s="11"/>
      <c r="C138" s="11"/>
      <c r="D138" s="11"/>
      <c r="E138" s="11"/>
      <c r="F138" s="11"/>
      <c r="G138" s="12"/>
      <c r="H138" s="11"/>
    </row>
    <row r="140" ht="12">
      <c r="A140" s="14"/>
    </row>
    <row r="141" ht="12">
      <c r="A141" s="13"/>
    </row>
  </sheetData>
  <sheetProtection sheet="1"/>
  <mergeCells count="5">
    <mergeCell ref="A1:H1"/>
    <mergeCell ref="A40:H40"/>
    <mergeCell ref="A55:H55"/>
    <mergeCell ref="A108:H108"/>
    <mergeCell ref="A123:H12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.140625" style="0" customWidth="1"/>
    <col min="3" max="3" width="52.7109375" style="0" customWidth="1"/>
    <col min="6" max="6" width="11.140625" style="0" customWidth="1"/>
  </cols>
  <sheetData>
    <row r="1" spans="1:6" ht="39.75" thickBot="1">
      <c r="A1" s="31" t="s">
        <v>218</v>
      </c>
      <c r="B1" s="50" t="s">
        <v>219</v>
      </c>
      <c r="C1" s="50"/>
      <c r="D1" s="32" t="s">
        <v>284</v>
      </c>
      <c r="E1" s="32" t="s">
        <v>220</v>
      </c>
      <c r="F1" s="33" t="s">
        <v>221</v>
      </c>
    </row>
    <row r="2" spans="1:6" ht="14.25">
      <c r="A2" s="34" t="s">
        <v>222</v>
      </c>
      <c r="B2" s="35"/>
      <c r="C2" s="35"/>
      <c r="D2" s="35"/>
      <c r="E2" s="35"/>
      <c r="F2" s="36"/>
    </row>
    <row r="3" spans="1:6" ht="14.25">
      <c r="A3" s="37" t="s">
        <v>253</v>
      </c>
      <c r="B3" s="51" t="s">
        <v>223</v>
      </c>
      <c r="C3" s="52"/>
      <c r="D3" s="45"/>
      <c r="E3" s="38">
        <v>1</v>
      </c>
      <c r="F3" s="39">
        <f>E3*D3</f>
        <v>0</v>
      </c>
    </row>
    <row r="4" spans="1:6" ht="14.25">
      <c r="A4" s="37" t="s">
        <v>254</v>
      </c>
      <c r="B4" s="51" t="s">
        <v>224</v>
      </c>
      <c r="C4" s="52"/>
      <c r="D4" s="45"/>
      <c r="E4" s="38">
        <v>1</v>
      </c>
      <c r="F4" s="39">
        <f aca="true" t="shared" si="0" ref="F4:F32">E4*D4</f>
        <v>0</v>
      </c>
    </row>
    <row r="5" spans="1:6" ht="14.25">
      <c r="A5" s="37" t="s">
        <v>255</v>
      </c>
      <c r="B5" s="51" t="s">
        <v>225</v>
      </c>
      <c r="C5" s="52"/>
      <c r="D5" s="45"/>
      <c r="E5" s="38">
        <v>1</v>
      </c>
      <c r="F5" s="39">
        <f t="shared" si="0"/>
        <v>0</v>
      </c>
    </row>
    <row r="6" spans="1:6" ht="14.25">
      <c r="A6" s="37" t="s">
        <v>256</v>
      </c>
      <c r="B6" s="51" t="s">
        <v>226</v>
      </c>
      <c r="C6" s="52"/>
      <c r="D6" s="45"/>
      <c r="E6" s="38">
        <v>1</v>
      </c>
      <c r="F6" s="39">
        <f t="shared" si="0"/>
        <v>0</v>
      </c>
    </row>
    <row r="7" spans="1:6" ht="14.25">
      <c r="A7" s="37" t="s">
        <v>257</v>
      </c>
      <c r="B7" s="51" t="s">
        <v>227</v>
      </c>
      <c r="C7" s="52"/>
      <c r="D7" s="45"/>
      <c r="E7" s="38">
        <v>1</v>
      </c>
      <c r="F7" s="39">
        <f t="shared" si="0"/>
        <v>0</v>
      </c>
    </row>
    <row r="8" spans="1:6" ht="14.25">
      <c r="A8" s="37" t="s">
        <v>258</v>
      </c>
      <c r="B8" s="51" t="s">
        <v>228</v>
      </c>
      <c r="C8" s="52"/>
      <c r="D8" s="45"/>
      <c r="E8" s="38">
        <v>1</v>
      </c>
      <c r="F8" s="39">
        <f t="shared" si="0"/>
        <v>0</v>
      </c>
    </row>
    <row r="9" spans="1:6" ht="14.25">
      <c r="A9" s="37" t="s">
        <v>259</v>
      </c>
      <c r="B9" s="51" t="s">
        <v>229</v>
      </c>
      <c r="C9" s="52"/>
      <c r="D9" s="45"/>
      <c r="E9" s="38">
        <v>1</v>
      </c>
      <c r="F9" s="39">
        <f t="shared" si="0"/>
        <v>0</v>
      </c>
    </row>
    <row r="10" spans="1:6" ht="14.25">
      <c r="A10" s="37" t="s">
        <v>260</v>
      </c>
      <c r="B10" s="51" t="s">
        <v>230</v>
      </c>
      <c r="C10" s="52"/>
      <c r="D10" s="45"/>
      <c r="E10" s="38">
        <v>1</v>
      </c>
      <c r="F10" s="39">
        <f t="shared" si="0"/>
        <v>0</v>
      </c>
    </row>
    <row r="11" spans="1:6" ht="14.25">
      <c r="A11" s="37" t="s">
        <v>261</v>
      </c>
      <c r="B11" s="51" t="s">
        <v>231</v>
      </c>
      <c r="C11" s="52"/>
      <c r="D11" s="45"/>
      <c r="E11" s="38">
        <v>1</v>
      </c>
      <c r="F11" s="39">
        <f t="shared" si="0"/>
        <v>0</v>
      </c>
    </row>
    <row r="12" spans="1:6" ht="14.25">
      <c r="A12" s="37" t="s">
        <v>262</v>
      </c>
      <c r="B12" s="51" t="s">
        <v>232</v>
      </c>
      <c r="C12" s="52"/>
      <c r="D12" s="45"/>
      <c r="E12" s="38">
        <v>1</v>
      </c>
      <c r="F12" s="39">
        <f t="shared" si="0"/>
        <v>0</v>
      </c>
    </row>
    <row r="13" spans="1:6" ht="14.25">
      <c r="A13" s="37" t="s">
        <v>263</v>
      </c>
      <c r="B13" s="51" t="s">
        <v>233</v>
      </c>
      <c r="C13" s="52"/>
      <c r="D13" s="45"/>
      <c r="E13" s="44">
        <v>2</v>
      </c>
      <c r="F13" s="39">
        <f t="shared" si="0"/>
        <v>0</v>
      </c>
    </row>
    <row r="14" spans="1:6" ht="14.25">
      <c r="A14" s="37" t="s">
        <v>264</v>
      </c>
      <c r="B14" s="51" t="s">
        <v>234</v>
      </c>
      <c r="C14" s="52"/>
      <c r="D14" s="45"/>
      <c r="E14" s="44">
        <v>4</v>
      </c>
      <c r="F14" s="39">
        <f t="shared" si="0"/>
        <v>0</v>
      </c>
    </row>
    <row r="15" spans="1:6" ht="14.25">
      <c r="A15" s="37" t="s">
        <v>265</v>
      </c>
      <c r="B15" s="51" t="s">
        <v>235</v>
      </c>
      <c r="C15" s="52"/>
      <c r="D15" s="45"/>
      <c r="E15" s="44">
        <v>7</v>
      </c>
      <c r="F15" s="39">
        <f t="shared" si="0"/>
        <v>0</v>
      </c>
    </row>
    <row r="16" spans="1:6" ht="14.25">
      <c r="A16" s="37" t="s">
        <v>266</v>
      </c>
      <c r="B16" s="51" t="s">
        <v>236</v>
      </c>
      <c r="C16" s="52"/>
      <c r="D16" s="45"/>
      <c r="E16" s="38">
        <v>7</v>
      </c>
      <c r="F16" s="39">
        <f t="shared" si="0"/>
        <v>0</v>
      </c>
    </row>
    <row r="17" spans="1:6" ht="14.25">
      <c r="A17" s="37" t="s">
        <v>267</v>
      </c>
      <c r="B17" s="51" t="s">
        <v>237</v>
      </c>
      <c r="C17" s="52"/>
      <c r="D17" s="45"/>
      <c r="E17" s="38">
        <v>7</v>
      </c>
      <c r="F17" s="39">
        <f t="shared" si="0"/>
        <v>0</v>
      </c>
    </row>
    <row r="18" spans="1:6" ht="14.25">
      <c r="A18" s="37" t="s">
        <v>268</v>
      </c>
      <c r="B18" s="51" t="s">
        <v>238</v>
      </c>
      <c r="C18" s="52"/>
      <c r="D18" s="45"/>
      <c r="E18" s="38">
        <v>1</v>
      </c>
      <c r="F18" s="39">
        <f t="shared" si="0"/>
        <v>0</v>
      </c>
    </row>
    <row r="19" spans="1:6" ht="14.25">
      <c r="A19" s="37" t="s">
        <v>269</v>
      </c>
      <c r="B19" s="51" t="s">
        <v>239</v>
      </c>
      <c r="C19" s="52"/>
      <c r="D19" s="45"/>
      <c r="E19" s="38">
        <v>23</v>
      </c>
      <c r="F19" s="39">
        <f t="shared" si="0"/>
        <v>0</v>
      </c>
    </row>
    <row r="20" spans="1:6" ht="14.25">
      <c r="A20" s="37" t="s">
        <v>270</v>
      </c>
      <c r="B20" s="51" t="s">
        <v>240</v>
      </c>
      <c r="C20" s="52"/>
      <c r="D20" s="45"/>
      <c r="E20" s="38">
        <v>1</v>
      </c>
      <c r="F20" s="39">
        <f t="shared" si="0"/>
        <v>0</v>
      </c>
    </row>
    <row r="21" spans="1:6" ht="14.25">
      <c r="A21" s="37" t="s">
        <v>271</v>
      </c>
      <c r="B21" s="51" t="s">
        <v>241</v>
      </c>
      <c r="C21" s="52"/>
      <c r="D21" s="45"/>
      <c r="E21" s="38">
        <v>1</v>
      </c>
      <c r="F21" s="39">
        <f t="shared" si="0"/>
        <v>0</v>
      </c>
    </row>
    <row r="22" spans="1:6" ht="14.25">
      <c r="A22" s="37" t="s">
        <v>272</v>
      </c>
      <c r="B22" s="51" t="s">
        <v>242</v>
      </c>
      <c r="C22" s="52"/>
      <c r="D22" s="45"/>
      <c r="E22" s="38">
        <v>1</v>
      </c>
      <c r="F22" s="39">
        <f t="shared" si="0"/>
        <v>0</v>
      </c>
    </row>
    <row r="23" spans="1:6" ht="14.25">
      <c r="A23" s="37" t="s">
        <v>273</v>
      </c>
      <c r="B23" s="51" t="s">
        <v>243</v>
      </c>
      <c r="C23" s="52"/>
      <c r="D23" s="45"/>
      <c r="E23" s="38">
        <v>7</v>
      </c>
      <c r="F23" s="39">
        <f t="shared" si="0"/>
        <v>0</v>
      </c>
    </row>
    <row r="24" spans="1:6" ht="14.25">
      <c r="A24" s="37" t="s">
        <v>274</v>
      </c>
      <c r="B24" s="51" t="s">
        <v>244</v>
      </c>
      <c r="C24" s="52"/>
      <c r="D24" s="45"/>
      <c r="E24" s="38">
        <v>2</v>
      </c>
      <c r="F24" s="39">
        <f t="shared" si="0"/>
        <v>0</v>
      </c>
    </row>
    <row r="25" spans="1:6" ht="14.25">
      <c r="A25" s="37" t="s">
        <v>275</v>
      </c>
      <c r="B25" s="51" t="s">
        <v>245</v>
      </c>
      <c r="C25" s="52"/>
      <c r="D25" s="45"/>
      <c r="E25" s="38">
        <v>2</v>
      </c>
      <c r="F25" s="39">
        <f t="shared" si="0"/>
        <v>0</v>
      </c>
    </row>
    <row r="26" spans="1:6" ht="14.25">
      <c r="A26" s="37" t="s">
        <v>276</v>
      </c>
      <c r="B26" s="51" t="s">
        <v>246</v>
      </c>
      <c r="C26" s="52"/>
      <c r="D26" s="45"/>
      <c r="E26" s="38">
        <v>2</v>
      </c>
      <c r="F26" s="39">
        <f t="shared" si="0"/>
        <v>0</v>
      </c>
    </row>
    <row r="27" spans="1:6" ht="14.25">
      <c r="A27" s="37" t="s">
        <v>277</v>
      </c>
      <c r="B27" s="51" t="s">
        <v>247</v>
      </c>
      <c r="C27" s="52"/>
      <c r="D27" s="45"/>
      <c r="E27" s="38">
        <v>1</v>
      </c>
      <c r="F27" s="39">
        <f t="shared" si="0"/>
        <v>0</v>
      </c>
    </row>
    <row r="28" spans="1:6" ht="14.25">
      <c r="A28" s="37" t="s">
        <v>278</v>
      </c>
      <c r="B28" s="51" t="s">
        <v>248</v>
      </c>
      <c r="C28" s="52"/>
      <c r="D28" s="45"/>
      <c r="E28" s="38">
        <v>1</v>
      </c>
      <c r="F28" s="39">
        <f t="shared" si="0"/>
        <v>0</v>
      </c>
    </row>
    <row r="29" spans="1:6" ht="14.25">
      <c r="A29" s="37" t="s">
        <v>279</v>
      </c>
      <c r="B29" s="51" t="s">
        <v>249</v>
      </c>
      <c r="C29" s="52"/>
      <c r="D29" s="45"/>
      <c r="E29" s="38">
        <v>1</v>
      </c>
      <c r="F29" s="39">
        <f t="shared" si="0"/>
        <v>0</v>
      </c>
    </row>
    <row r="30" spans="1:6" ht="14.25">
      <c r="A30" s="37" t="s">
        <v>280</v>
      </c>
      <c r="B30" s="51" t="s">
        <v>250</v>
      </c>
      <c r="C30" s="52"/>
      <c r="D30" s="45"/>
      <c r="E30" s="38">
        <v>1</v>
      </c>
      <c r="F30" s="39">
        <f t="shared" si="0"/>
        <v>0</v>
      </c>
    </row>
    <row r="31" spans="1:6" ht="14.25">
      <c r="A31" s="37" t="s">
        <v>281</v>
      </c>
      <c r="B31" s="51" t="s">
        <v>251</v>
      </c>
      <c r="C31" s="52"/>
      <c r="D31" s="45"/>
      <c r="E31" s="38">
        <v>1</v>
      </c>
      <c r="F31" s="39">
        <f t="shared" si="0"/>
        <v>0</v>
      </c>
    </row>
    <row r="32" spans="1:6" ht="15" thickBot="1">
      <c r="A32" s="37" t="s">
        <v>282</v>
      </c>
      <c r="B32" s="51" t="s">
        <v>252</v>
      </c>
      <c r="C32" s="52"/>
      <c r="D32" s="45"/>
      <c r="E32" s="38">
        <v>1</v>
      </c>
      <c r="F32" s="39">
        <f t="shared" si="0"/>
        <v>0</v>
      </c>
    </row>
    <row r="33" spans="1:6" ht="15" thickBot="1">
      <c r="A33" s="40"/>
      <c r="B33" s="41" t="s">
        <v>283</v>
      </c>
      <c r="C33" s="42"/>
      <c r="D33" s="42"/>
      <c r="E33" s="42"/>
      <c r="F33" s="43">
        <f>SUM(F3:F32)</f>
        <v>0</v>
      </c>
    </row>
  </sheetData>
  <sheetProtection sheet="1"/>
  <mergeCells count="31">
    <mergeCell ref="B10:C10"/>
    <mergeCell ref="B16:C16"/>
    <mergeCell ref="B32:C32"/>
    <mergeCell ref="B30:C30"/>
    <mergeCell ref="B31:C31"/>
    <mergeCell ref="B4:C4"/>
    <mergeCell ref="B5:C5"/>
    <mergeCell ref="B6:C6"/>
    <mergeCell ref="B7:C7"/>
    <mergeCell ref="B8:C8"/>
    <mergeCell ref="B9:C9"/>
    <mergeCell ref="B20:C20"/>
    <mergeCell ref="B29:C29"/>
    <mergeCell ref="B24:C24"/>
    <mergeCell ref="B25:C25"/>
    <mergeCell ref="B26:C26"/>
    <mergeCell ref="B11:C11"/>
    <mergeCell ref="B12:C12"/>
    <mergeCell ref="B13:C13"/>
    <mergeCell ref="B14:C14"/>
    <mergeCell ref="B15:C15"/>
    <mergeCell ref="B1:C1"/>
    <mergeCell ref="B3:C3"/>
    <mergeCell ref="B27:C27"/>
    <mergeCell ref="B28:C28"/>
    <mergeCell ref="B21:C21"/>
    <mergeCell ref="B22:C22"/>
    <mergeCell ref="B17:C17"/>
    <mergeCell ref="B23:C23"/>
    <mergeCell ref="B18:C18"/>
    <mergeCell ref="B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Pavlů</dc:creator>
  <cp:keywords/>
  <dc:description/>
  <cp:lastModifiedBy>Michaela Žejšková</cp:lastModifiedBy>
  <dcterms:created xsi:type="dcterms:W3CDTF">2019-04-11T11:40:00Z</dcterms:created>
  <dcterms:modified xsi:type="dcterms:W3CDTF">2019-05-03T20:21:11Z</dcterms:modified>
  <cp:category/>
  <cp:version/>
  <cp:contentType/>
  <cp:contentStatus/>
</cp:coreProperties>
</file>