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KCE\MSSS\EPS Sadová\VŘ REALIZACE\"/>
    </mc:Choice>
  </mc:AlternateContent>
  <bookViews>
    <workbookView xWindow="0" yWindow="0" windowWidth="28800" windowHeight="11835" activeTab="7"/>
  </bookViews>
  <sheets>
    <sheet name="Pokyny pro vyplnění" sheetId="11" r:id="rId1"/>
    <sheet name="Stavba" sheetId="1" r:id="rId2"/>
    <sheet name="VzorPolozky" sheetId="10" state="hidden" r:id="rId3"/>
    <sheet name="01 D.1.4.1.1 Pol" sheetId="12" r:id="rId4"/>
    <sheet name="01 D.1.4.1.2 Pol" sheetId="13" r:id="rId5"/>
    <sheet name="01 D.1.4.1.3 Pol" sheetId="14" r:id="rId6"/>
    <sheet name="01 D.1.4.1.4 Pol" sheetId="15" r:id="rId7"/>
    <sheet name="01 D.1.4.1.5 Pol" sheetId="16" r:id="rId8"/>
    <sheet name="01 D.1.4.2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D.1.4.1.1 Pol'!$1:$7</definedName>
    <definedName name="_xlnm.Print_Titles" localSheetId="4">'01 D.1.4.1.2 Pol'!$1:$7</definedName>
    <definedName name="_xlnm.Print_Titles" localSheetId="5">'01 D.1.4.1.3 Pol'!$1:$7</definedName>
    <definedName name="_xlnm.Print_Titles" localSheetId="6">'01 D.1.4.1.4 Pol'!$1:$7</definedName>
    <definedName name="_xlnm.Print_Titles" localSheetId="7">'01 D.1.4.1.5 Pol'!$1:$7</definedName>
    <definedName name="_xlnm.Print_Titles" localSheetId="8">'01 D.1.4.2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D.1.4.1.1 Pol'!$A$1:$Y$247</definedName>
    <definedName name="_xlnm.Print_Area" localSheetId="4">'01 D.1.4.1.2 Pol'!$A$1:$Y$46</definedName>
    <definedName name="_xlnm.Print_Area" localSheetId="5">'01 D.1.4.1.3 Pol'!$A$1:$Y$24</definedName>
    <definedName name="_xlnm.Print_Area" localSheetId="6">'01 D.1.4.1.4 Pol'!$A$1:$Y$30</definedName>
    <definedName name="_xlnm.Print_Area" localSheetId="7">'01 D.1.4.1.5 Pol'!$A$1:$Y$72</definedName>
    <definedName name="_xlnm.Print_Area" localSheetId="8">'01 D.1.4.2 Pol'!$A$1:$Y$42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" l="1"/>
  <c r="I82" i="1"/>
  <c r="I80" i="1"/>
  <c r="I78" i="1"/>
  <c r="I77" i="1"/>
  <c r="I76" i="1"/>
  <c r="I75" i="1"/>
  <c r="I74" i="1"/>
  <c r="I73" i="1"/>
  <c r="I72" i="1"/>
  <c r="I71" i="1"/>
  <c r="I66" i="1"/>
  <c r="I65" i="1"/>
  <c r="I64" i="1"/>
  <c r="I63" i="1"/>
  <c r="G47" i="1"/>
  <c r="F47" i="1"/>
  <c r="G45" i="1"/>
  <c r="F45" i="1"/>
  <c r="G44" i="1"/>
  <c r="F44" i="1"/>
  <c r="G41" i="17"/>
  <c r="G9" i="17"/>
  <c r="I9" i="17"/>
  <c r="K9" i="17"/>
  <c r="K8" i="17" s="1"/>
  <c r="M9" i="17"/>
  <c r="O9" i="17"/>
  <c r="Q9" i="17"/>
  <c r="V9" i="17"/>
  <c r="V8" i="17" s="1"/>
  <c r="G10" i="17"/>
  <c r="G8" i="17" s="1"/>
  <c r="I10" i="17"/>
  <c r="K10" i="17"/>
  <c r="O10" i="17"/>
  <c r="O8" i="17" s="1"/>
  <c r="Q10" i="17"/>
  <c r="V10" i="17"/>
  <c r="G11" i="17"/>
  <c r="M11" i="17" s="1"/>
  <c r="I11" i="17"/>
  <c r="I8" i="17" s="1"/>
  <c r="K11" i="17"/>
  <c r="O11" i="17"/>
  <c r="Q11" i="17"/>
  <c r="Q8" i="17" s="1"/>
  <c r="V11" i="17"/>
  <c r="G12" i="17"/>
  <c r="M12" i="17" s="1"/>
  <c r="I12" i="17"/>
  <c r="K12" i="17"/>
  <c r="O12" i="17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8" i="17"/>
  <c r="M18" i="17" s="1"/>
  <c r="I18" i="17"/>
  <c r="K18" i="17"/>
  <c r="O18" i="17"/>
  <c r="O17" i="17" s="1"/>
  <c r="Q18" i="17"/>
  <c r="V18" i="17"/>
  <c r="G19" i="17"/>
  <c r="M19" i="17" s="1"/>
  <c r="I19" i="17"/>
  <c r="I17" i="17" s="1"/>
  <c r="K19" i="17"/>
  <c r="O19" i="17"/>
  <c r="Q19" i="17"/>
  <c r="Q17" i="17" s="1"/>
  <c r="V19" i="17"/>
  <c r="G20" i="17"/>
  <c r="M20" i="17" s="1"/>
  <c r="I20" i="17"/>
  <c r="K20" i="17"/>
  <c r="K17" i="17" s="1"/>
  <c r="O20" i="17"/>
  <c r="Q20" i="17"/>
  <c r="V20" i="17"/>
  <c r="V17" i="17" s="1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I24" i="17"/>
  <c r="K24" i="17"/>
  <c r="M24" i="17"/>
  <c r="O24" i="17"/>
  <c r="Q24" i="17"/>
  <c r="V24" i="17"/>
  <c r="K25" i="17"/>
  <c r="V25" i="17"/>
  <c r="G26" i="17"/>
  <c r="M26" i="17" s="1"/>
  <c r="I26" i="17"/>
  <c r="I25" i="17" s="1"/>
  <c r="K26" i="17"/>
  <c r="O26" i="17"/>
  <c r="O25" i="17" s="1"/>
  <c r="Q26" i="17"/>
  <c r="Q25" i="17" s="1"/>
  <c r="V26" i="17"/>
  <c r="G27" i="17"/>
  <c r="M27" i="17" s="1"/>
  <c r="I27" i="17"/>
  <c r="K27" i="17"/>
  <c r="O27" i="17"/>
  <c r="Q27" i="17"/>
  <c r="V27" i="17"/>
  <c r="G29" i="17"/>
  <c r="G28" i="17" s="1"/>
  <c r="I29" i="17"/>
  <c r="K29" i="17"/>
  <c r="M29" i="17"/>
  <c r="O29" i="17"/>
  <c r="O28" i="17" s="1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I28" i="17" s="1"/>
  <c r="K31" i="17"/>
  <c r="O31" i="17"/>
  <c r="Q31" i="17"/>
  <c r="Q28" i="17" s="1"/>
  <c r="V31" i="17"/>
  <c r="G32" i="17"/>
  <c r="I32" i="17"/>
  <c r="K32" i="17"/>
  <c r="K28" i="17" s="1"/>
  <c r="M32" i="17"/>
  <c r="O32" i="17"/>
  <c r="Q32" i="17"/>
  <c r="V32" i="17"/>
  <c r="V28" i="17" s="1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K36" i="17"/>
  <c r="V36" i="17"/>
  <c r="G37" i="17"/>
  <c r="I37" i="17"/>
  <c r="K37" i="17"/>
  <c r="M37" i="17"/>
  <c r="O37" i="17"/>
  <c r="Q37" i="17"/>
  <c r="V37" i="17"/>
  <c r="G38" i="17"/>
  <c r="G36" i="17" s="1"/>
  <c r="I38" i="17"/>
  <c r="K38" i="17"/>
  <c r="O38" i="17"/>
  <c r="O36" i="17" s="1"/>
  <c r="Q38" i="17"/>
  <c r="V38" i="17"/>
  <c r="G39" i="17"/>
  <c r="M39" i="17" s="1"/>
  <c r="I39" i="17"/>
  <c r="I36" i="17" s="1"/>
  <c r="K39" i="17"/>
  <c r="O39" i="17"/>
  <c r="Q39" i="17"/>
  <c r="Q36" i="17" s="1"/>
  <c r="V39" i="17"/>
  <c r="AF41" i="17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I13" i="16"/>
  <c r="K13" i="16"/>
  <c r="M13" i="16"/>
  <c r="O13" i="16"/>
  <c r="Q13" i="16"/>
  <c r="V13" i="16"/>
  <c r="G15" i="16"/>
  <c r="I15" i="16"/>
  <c r="K15" i="16"/>
  <c r="O15" i="16"/>
  <c r="O8" i="16" s="1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1" i="16"/>
  <c r="I21" i="16"/>
  <c r="K21" i="16"/>
  <c r="M21" i="16"/>
  <c r="O21" i="16"/>
  <c r="Q21" i="16"/>
  <c r="V21" i="16"/>
  <c r="G24" i="16"/>
  <c r="M24" i="16" s="1"/>
  <c r="I24" i="16"/>
  <c r="I23" i="16" s="1"/>
  <c r="K24" i="16"/>
  <c r="K23" i="16" s="1"/>
  <c r="O24" i="16"/>
  <c r="Q24" i="16"/>
  <c r="Q23" i="16" s="1"/>
  <c r="V24" i="16"/>
  <c r="V23" i="16" s="1"/>
  <c r="G26" i="16"/>
  <c r="I26" i="16"/>
  <c r="K26" i="16"/>
  <c r="M26" i="16"/>
  <c r="O26" i="16"/>
  <c r="Q26" i="16"/>
  <c r="V26" i="16"/>
  <c r="G28" i="16"/>
  <c r="I28" i="16"/>
  <c r="K28" i="16"/>
  <c r="M28" i="16"/>
  <c r="O28" i="16"/>
  <c r="Q28" i="16"/>
  <c r="V28" i="16"/>
  <c r="G30" i="16"/>
  <c r="G23" i="16" s="1"/>
  <c r="I30" i="16"/>
  <c r="K30" i="16"/>
  <c r="O30" i="16"/>
  <c r="O23" i="16" s="1"/>
  <c r="Q30" i="16"/>
  <c r="V30" i="16"/>
  <c r="G32" i="16"/>
  <c r="I32" i="16"/>
  <c r="K32" i="16"/>
  <c r="M32" i="16"/>
  <c r="O32" i="16"/>
  <c r="Q32" i="16"/>
  <c r="V32" i="16"/>
  <c r="G35" i="16"/>
  <c r="I35" i="16"/>
  <c r="I34" i="16" s="1"/>
  <c r="K35" i="16"/>
  <c r="M35" i="16"/>
  <c r="O35" i="16"/>
  <c r="Q35" i="16"/>
  <c r="Q34" i="16" s="1"/>
  <c r="V35" i="16"/>
  <c r="G37" i="16"/>
  <c r="G34" i="16" s="1"/>
  <c r="I81" i="1" s="1"/>
  <c r="I37" i="16"/>
  <c r="K37" i="16"/>
  <c r="O37" i="16"/>
  <c r="O34" i="16" s="1"/>
  <c r="Q37" i="16"/>
  <c r="V37" i="16"/>
  <c r="G39" i="16"/>
  <c r="I39" i="16"/>
  <c r="K39" i="16"/>
  <c r="M39" i="16"/>
  <c r="O39" i="16"/>
  <c r="Q39" i="16"/>
  <c r="V39" i="16"/>
  <c r="G41" i="16"/>
  <c r="M41" i="16" s="1"/>
  <c r="I41" i="16"/>
  <c r="K41" i="16"/>
  <c r="K34" i="16" s="1"/>
  <c r="O41" i="16"/>
  <c r="Q41" i="16"/>
  <c r="V41" i="16"/>
  <c r="V34" i="16" s="1"/>
  <c r="G43" i="16"/>
  <c r="I43" i="16"/>
  <c r="K43" i="16"/>
  <c r="M43" i="16"/>
  <c r="O43" i="16"/>
  <c r="Q43" i="16"/>
  <c r="V43" i="16"/>
  <c r="G45" i="16"/>
  <c r="M45" i="16" s="1"/>
  <c r="I45" i="16"/>
  <c r="K45" i="16"/>
  <c r="O45" i="16"/>
  <c r="Q45" i="16"/>
  <c r="V45" i="16"/>
  <c r="G47" i="16"/>
  <c r="I47" i="16"/>
  <c r="K47" i="16"/>
  <c r="M47" i="16"/>
  <c r="O47" i="16"/>
  <c r="Q47" i="16"/>
  <c r="V47" i="16"/>
  <c r="G49" i="16"/>
  <c r="M49" i="16" s="1"/>
  <c r="I49" i="16"/>
  <c r="K49" i="16"/>
  <c r="O49" i="16"/>
  <c r="Q49" i="16"/>
  <c r="V49" i="16"/>
  <c r="G51" i="16"/>
  <c r="I51" i="16"/>
  <c r="K51" i="16"/>
  <c r="M51" i="16"/>
  <c r="O51" i="16"/>
  <c r="Q51" i="16"/>
  <c r="V51" i="16"/>
  <c r="G54" i="16"/>
  <c r="I54" i="16"/>
  <c r="I53" i="16" s="1"/>
  <c r="K54" i="16"/>
  <c r="M54" i="16"/>
  <c r="O54" i="16"/>
  <c r="Q54" i="16"/>
  <c r="Q53" i="16" s="1"/>
  <c r="V54" i="16"/>
  <c r="G56" i="16"/>
  <c r="M56" i="16" s="1"/>
  <c r="I56" i="16"/>
  <c r="K56" i="16"/>
  <c r="K53" i="16" s="1"/>
  <c r="O56" i="16"/>
  <c r="Q56" i="16"/>
  <c r="V56" i="16"/>
  <c r="V53" i="16" s="1"/>
  <c r="G58" i="16"/>
  <c r="I58" i="16"/>
  <c r="K58" i="16"/>
  <c r="M58" i="16"/>
  <c r="O58" i="16"/>
  <c r="Q58" i="16"/>
  <c r="V58" i="16"/>
  <c r="G60" i="16"/>
  <c r="G53" i="16" s="1"/>
  <c r="I60" i="16"/>
  <c r="K60" i="16"/>
  <c r="O60" i="16"/>
  <c r="O53" i="16" s="1"/>
  <c r="Q60" i="16"/>
  <c r="V60" i="16"/>
  <c r="G62" i="16"/>
  <c r="I62" i="16"/>
  <c r="K62" i="16"/>
  <c r="M62" i="16"/>
  <c r="O62" i="16"/>
  <c r="Q62" i="16"/>
  <c r="V62" i="16"/>
  <c r="G64" i="16"/>
  <c r="M64" i="16" s="1"/>
  <c r="I64" i="16"/>
  <c r="K64" i="16"/>
  <c r="O64" i="16"/>
  <c r="Q64" i="16"/>
  <c r="V64" i="16"/>
  <c r="G67" i="16"/>
  <c r="G66" i="16" s="1"/>
  <c r="I67" i="16"/>
  <c r="I66" i="16" s="1"/>
  <c r="K67" i="16"/>
  <c r="K66" i="16" s="1"/>
  <c r="O67" i="16"/>
  <c r="O66" i="16" s="1"/>
  <c r="Q67" i="16"/>
  <c r="Q66" i="16" s="1"/>
  <c r="V67" i="16"/>
  <c r="V66" i="16" s="1"/>
  <c r="G68" i="16"/>
  <c r="I68" i="16"/>
  <c r="K68" i="16"/>
  <c r="M68" i="16"/>
  <c r="O68" i="16"/>
  <c r="Q68" i="16"/>
  <c r="V68" i="16"/>
  <c r="G69" i="16"/>
  <c r="I69" i="16"/>
  <c r="K69" i="16"/>
  <c r="M69" i="16"/>
  <c r="O69" i="16"/>
  <c r="Q69" i="16"/>
  <c r="V69" i="16"/>
  <c r="AF71" i="16"/>
  <c r="G46" i="1" s="1"/>
  <c r="G29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G8" i="15" s="1"/>
  <c r="I15" i="15"/>
  <c r="K15" i="15"/>
  <c r="O15" i="15"/>
  <c r="O8" i="15" s="1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2" i="15"/>
  <c r="G21" i="15" s="1"/>
  <c r="I22" i="15"/>
  <c r="I21" i="15" s="1"/>
  <c r="K22" i="15"/>
  <c r="K21" i="15" s="1"/>
  <c r="O22" i="15"/>
  <c r="O21" i="15" s="1"/>
  <c r="Q22" i="15"/>
  <c r="Q21" i="15" s="1"/>
  <c r="V22" i="15"/>
  <c r="V21" i="15" s="1"/>
  <c r="G25" i="15"/>
  <c r="I25" i="15"/>
  <c r="K25" i="15"/>
  <c r="K24" i="15" s="1"/>
  <c r="M25" i="15"/>
  <c r="M24" i="15" s="1"/>
  <c r="O25" i="15"/>
  <c r="Q25" i="15"/>
  <c r="V25" i="15"/>
  <c r="V24" i="15" s="1"/>
  <c r="G26" i="15"/>
  <c r="G24" i="15" s="1"/>
  <c r="I26" i="15"/>
  <c r="K26" i="15"/>
  <c r="M26" i="15"/>
  <c r="O26" i="15"/>
  <c r="O24" i="15" s="1"/>
  <c r="Q26" i="15"/>
  <c r="V26" i="15"/>
  <c r="G27" i="15"/>
  <c r="M27" i="15" s="1"/>
  <c r="I27" i="15"/>
  <c r="I24" i="15" s="1"/>
  <c r="K27" i="15"/>
  <c r="O27" i="15"/>
  <c r="Q27" i="15"/>
  <c r="Q24" i="15" s="1"/>
  <c r="V27" i="15"/>
  <c r="AE29" i="15"/>
  <c r="AF29" i="15"/>
  <c r="G23" i="14"/>
  <c r="I8" i="14"/>
  <c r="Q8" i="14"/>
  <c r="G9" i="14"/>
  <c r="I9" i="14"/>
  <c r="K9" i="14"/>
  <c r="K8" i="14" s="1"/>
  <c r="M9" i="14"/>
  <c r="O9" i="14"/>
  <c r="Q9" i="14"/>
  <c r="V9" i="14"/>
  <c r="V8" i="14" s="1"/>
  <c r="G11" i="14"/>
  <c r="G8" i="14" s="1"/>
  <c r="I11" i="14"/>
  <c r="K11" i="14"/>
  <c r="O11" i="14"/>
  <c r="O8" i="14" s="1"/>
  <c r="Q11" i="14"/>
  <c r="V11" i="14"/>
  <c r="G13" i="14"/>
  <c r="O13" i="14"/>
  <c r="G14" i="14"/>
  <c r="M14" i="14" s="1"/>
  <c r="M13" i="14" s="1"/>
  <c r="I14" i="14"/>
  <c r="I13" i="14" s="1"/>
  <c r="K14" i="14"/>
  <c r="K13" i="14" s="1"/>
  <c r="O14" i="14"/>
  <c r="Q14" i="14"/>
  <c r="Q13" i="14" s="1"/>
  <c r="V14" i="14"/>
  <c r="V13" i="14" s="1"/>
  <c r="G16" i="14"/>
  <c r="I16" i="14"/>
  <c r="K16" i="14"/>
  <c r="M16" i="14"/>
  <c r="O16" i="14"/>
  <c r="Q16" i="14"/>
  <c r="V16" i="14"/>
  <c r="O18" i="14"/>
  <c r="G19" i="14"/>
  <c r="M19" i="14" s="1"/>
  <c r="I19" i="14"/>
  <c r="I18" i="14" s="1"/>
  <c r="K19" i="14"/>
  <c r="O19" i="14"/>
  <c r="Q19" i="14"/>
  <c r="Q18" i="14" s="1"/>
  <c r="V19" i="14"/>
  <c r="G20" i="14"/>
  <c r="M20" i="14" s="1"/>
  <c r="I20" i="14"/>
  <c r="K20" i="14"/>
  <c r="K18" i="14" s="1"/>
  <c r="O20" i="14"/>
  <c r="Q20" i="14"/>
  <c r="V20" i="14"/>
  <c r="V18" i="14" s="1"/>
  <c r="G21" i="14"/>
  <c r="I21" i="14"/>
  <c r="K21" i="14"/>
  <c r="M21" i="14"/>
  <c r="O21" i="14"/>
  <c r="Q21" i="14"/>
  <c r="V21" i="14"/>
  <c r="AE23" i="14"/>
  <c r="AF23" i="14"/>
  <c r="BA12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O8" i="13" s="1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K19" i="13"/>
  <c r="O19" i="13"/>
  <c r="V19" i="13"/>
  <c r="G20" i="13"/>
  <c r="I20" i="13"/>
  <c r="I19" i="13" s="1"/>
  <c r="K20" i="13"/>
  <c r="M20" i="13"/>
  <c r="M19" i="13" s="1"/>
  <c r="O20" i="13"/>
  <c r="Q20" i="13"/>
  <c r="Q19" i="13" s="1"/>
  <c r="V20" i="13"/>
  <c r="G22" i="13"/>
  <c r="I22" i="13"/>
  <c r="I21" i="13" s="1"/>
  <c r="K22" i="13"/>
  <c r="M22" i="13"/>
  <c r="O22" i="13"/>
  <c r="Q22" i="13"/>
  <c r="Q21" i="13" s="1"/>
  <c r="V22" i="13"/>
  <c r="G23" i="13"/>
  <c r="M23" i="13" s="1"/>
  <c r="I23" i="13"/>
  <c r="K23" i="13"/>
  <c r="K21" i="13" s="1"/>
  <c r="O23" i="13"/>
  <c r="Q23" i="13"/>
  <c r="V23" i="13"/>
  <c r="V21" i="13" s="1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O21" i="13" s="1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I34" i="13"/>
  <c r="Q34" i="13"/>
  <c r="G35" i="13"/>
  <c r="G34" i="13" s="1"/>
  <c r="I35" i="13"/>
  <c r="K35" i="13"/>
  <c r="K34" i="13" s="1"/>
  <c r="O35" i="13"/>
  <c r="O34" i="13" s="1"/>
  <c r="Q35" i="13"/>
  <c r="V35" i="13"/>
  <c r="V34" i="13" s="1"/>
  <c r="G37" i="13"/>
  <c r="M37" i="13" s="1"/>
  <c r="I37" i="13"/>
  <c r="I36" i="13" s="1"/>
  <c r="K37" i="13"/>
  <c r="K36" i="13" s="1"/>
  <c r="O37" i="13"/>
  <c r="O36" i="13" s="1"/>
  <c r="Q37" i="13"/>
  <c r="Q36" i="13" s="1"/>
  <c r="V37" i="13"/>
  <c r="V36" i="13" s="1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AF45" i="13"/>
  <c r="G43" i="1" s="1"/>
  <c r="BA110" i="12"/>
  <c r="BA1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O8" i="12" s="1"/>
  <c r="Q16" i="12"/>
  <c r="V16" i="12"/>
  <c r="G17" i="12"/>
  <c r="M17" i="12" s="1"/>
  <c r="I17" i="12"/>
  <c r="K17" i="12"/>
  <c r="O17" i="12"/>
  <c r="Q17" i="12"/>
  <c r="V17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I60" i="12"/>
  <c r="K60" i="12"/>
  <c r="M60" i="12"/>
  <c r="O60" i="12"/>
  <c r="Q60" i="12"/>
  <c r="V60" i="12"/>
  <c r="G62" i="12"/>
  <c r="I62" i="12"/>
  <c r="K62" i="12"/>
  <c r="M62" i="12"/>
  <c r="O62" i="12"/>
  <c r="Q62" i="12"/>
  <c r="V62" i="12"/>
  <c r="G64" i="12"/>
  <c r="M64" i="12" s="1"/>
  <c r="I64" i="12"/>
  <c r="K64" i="12"/>
  <c r="O64" i="12"/>
  <c r="Q64" i="12"/>
  <c r="V64" i="12"/>
  <c r="G67" i="12"/>
  <c r="I67" i="12"/>
  <c r="I66" i="12" s="1"/>
  <c r="K67" i="12"/>
  <c r="K66" i="12" s="1"/>
  <c r="M67" i="12"/>
  <c r="O67" i="12"/>
  <c r="Q67" i="12"/>
  <c r="Q66" i="12" s="1"/>
  <c r="V67" i="12"/>
  <c r="V66" i="12" s="1"/>
  <c r="G69" i="12"/>
  <c r="I69" i="12"/>
  <c r="K69" i="12"/>
  <c r="M69" i="12"/>
  <c r="O69" i="12"/>
  <c r="Q69" i="12"/>
  <c r="V69" i="12"/>
  <c r="G71" i="12"/>
  <c r="I71" i="12"/>
  <c r="K71" i="12"/>
  <c r="M71" i="12"/>
  <c r="O71" i="12"/>
  <c r="O66" i="12" s="1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100" i="12"/>
  <c r="I100" i="12"/>
  <c r="I99" i="12" s="1"/>
  <c r="K100" i="12"/>
  <c r="K99" i="12" s="1"/>
  <c r="M100" i="12"/>
  <c r="O100" i="12"/>
  <c r="Q100" i="12"/>
  <c r="Q99" i="12" s="1"/>
  <c r="V100" i="12"/>
  <c r="V99" i="12" s="1"/>
  <c r="G103" i="12"/>
  <c r="I103" i="12"/>
  <c r="K103" i="12"/>
  <c r="M103" i="12"/>
  <c r="O103" i="12"/>
  <c r="O99" i="12" s="1"/>
  <c r="Q103" i="12"/>
  <c r="V103" i="12"/>
  <c r="G105" i="12"/>
  <c r="I105" i="12"/>
  <c r="K105" i="12"/>
  <c r="M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I109" i="12"/>
  <c r="K109" i="12"/>
  <c r="M109" i="12"/>
  <c r="O109" i="12"/>
  <c r="Q109" i="12"/>
  <c r="V109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18" i="12"/>
  <c r="I118" i="12"/>
  <c r="K118" i="12"/>
  <c r="M118" i="12"/>
  <c r="O118" i="12"/>
  <c r="Q118" i="12"/>
  <c r="V118" i="12"/>
  <c r="G120" i="12"/>
  <c r="I120" i="12"/>
  <c r="K120" i="12"/>
  <c r="M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I134" i="12"/>
  <c r="K134" i="12"/>
  <c r="M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I158" i="12"/>
  <c r="K158" i="12"/>
  <c r="M158" i="12"/>
  <c r="O158" i="12"/>
  <c r="Q158" i="12"/>
  <c r="V158" i="12"/>
  <c r="G160" i="12"/>
  <c r="I160" i="12"/>
  <c r="K160" i="12"/>
  <c r="M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6" i="12"/>
  <c r="I166" i="12"/>
  <c r="K166" i="12"/>
  <c r="M166" i="12"/>
  <c r="O166" i="12"/>
  <c r="Q166" i="12"/>
  <c r="V166" i="12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I174" i="12"/>
  <c r="K174" i="12"/>
  <c r="M174" i="12"/>
  <c r="O174" i="12"/>
  <c r="Q174" i="12"/>
  <c r="V174" i="12"/>
  <c r="G176" i="12"/>
  <c r="I176" i="12"/>
  <c r="K176" i="12"/>
  <c r="M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I182" i="12"/>
  <c r="K182" i="12"/>
  <c r="M182" i="12"/>
  <c r="O182" i="12"/>
  <c r="Q182" i="12"/>
  <c r="V182" i="12"/>
  <c r="G185" i="12"/>
  <c r="M185" i="12" s="1"/>
  <c r="I185" i="12"/>
  <c r="I184" i="12" s="1"/>
  <c r="K185" i="12"/>
  <c r="O185" i="12"/>
  <c r="Q185" i="12"/>
  <c r="Q184" i="12" s="1"/>
  <c r="V185" i="12"/>
  <c r="G187" i="12"/>
  <c r="M187" i="12" s="1"/>
  <c r="I187" i="12"/>
  <c r="K187" i="12"/>
  <c r="K184" i="12" s="1"/>
  <c r="O187" i="12"/>
  <c r="Q187" i="12"/>
  <c r="V187" i="12"/>
  <c r="V184" i="12" s="1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O184" i="12" s="1"/>
  <c r="Q191" i="12"/>
  <c r="V191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I221" i="12"/>
  <c r="K221" i="12"/>
  <c r="M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6" i="12"/>
  <c r="M236" i="12" s="1"/>
  <c r="I236" i="12"/>
  <c r="I235" i="12" s="1"/>
  <c r="K236" i="12"/>
  <c r="O236" i="12"/>
  <c r="Q236" i="12"/>
  <c r="Q235" i="12" s="1"/>
  <c r="V236" i="12"/>
  <c r="G237" i="12"/>
  <c r="G235" i="12" s="1"/>
  <c r="I237" i="12"/>
  <c r="K237" i="12"/>
  <c r="O237" i="12"/>
  <c r="O235" i="12" s="1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K235" i="12" s="1"/>
  <c r="O239" i="12"/>
  <c r="Q239" i="12"/>
  <c r="V239" i="12"/>
  <c r="V235" i="12" s="1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AF246" i="12"/>
  <c r="G42" i="1" s="1"/>
  <c r="I19" i="1"/>
  <c r="I17" i="1"/>
  <c r="I16" i="1"/>
  <c r="H47" i="1"/>
  <c r="I47" i="1" s="1"/>
  <c r="H45" i="1"/>
  <c r="I45" i="1" s="1"/>
  <c r="H44" i="1"/>
  <c r="I44" i="1" s="1"/>
  <c r="H40" i="1"/>
  <c r="G8" i="16" l="1"/>
  <c r="G99" i="12"/>
  <c r="I69" i="1" s="1"/>
  <c r="G66" i="12"/>
  <c r="I68" i="1" s="1"/>
  <c r="M36" i="13"/>
  <c r="AE246" i="12"/>
  <c r="F42" i="1" s="1"/>
  <c r="H42" i="1" s="1"/>
  <c r="I42" i="1" s="1"/>
  <c r="G41" i="1"/>
  <c r="G39" i="1"/>
  <c r="G48" i="1" s="1"/>
  <c r="G25" i="1" s="1"/>
  <c r="A25" i="1" s="1"/>
  <c r="A26" i="1" s="1"/>
  <c r="G26" i="1" s="1"/>
  <c r="M28" i="17"/>
  <c r="M8" i="17"/>
  <c r="M36" i="17"/>
  <c r="M17" i="17"/>
  <c r="M25" i="17"/>
  <c r="G25" i="17"/>
  <c r="G17" i="17"/>
  <c r="M38" i="17"/>
  <c r="M10" i="17"/>
  <c r="AE41" i="17"/>
  <c r="M8" i="16"/>
  <c r="M67" i="16"/>
  <c r="M66" i="16" s="1"/>
  <c r="M60" i="16"/>
  <c r="M53" i="16" s="1"/>
  <c r="M37" i="16"/>
  <c r="M34" i="16" s="1"/>
  <c r="M30" i="16"/>
  <c r="M23" i="16" s="1"/>
  <c r="M15" i="16"/>
  <c r="AE71" i="16"/>
  <c r="F46" i="1" s="1"/>
  <c r="H46" i="1" s="1"/>
  <c r="I46" i="1" s="1"/>
  <c r="M22" i="15"/>
  <c r="M21" i="15" s="1"/>
  <c r="M15" i="15"/>
  <c r="M8" i="15" s="1"/>
  <c r="M18" i="14"/>
  <c r="G18" i="14"/>
  <c r="M11" i="14"/>
  <c r="M8" i="14" s="1"/>
  <c r="M21" i="13"/>
  <c r="M8" i="13"/>
  <c r="AE45" i="13"/>
  <c r="F43" i="1" s="1"/>
  <c r="H43" i="1" s="1"/>
  <c r="I43" i="1" s="1"/>
  <c r="G36" i="13"/>
  <c r="G45" i="13" s="1"/>
  <c r="M35" i="13"/>
  <c r="M34" i="13" s="1"/>
  <c r="G21" i="13"/>
  <c r="G8" i="13"/>
  <c r="M99" i="12"/>
  <c r="M66" i="12"/>
  <c r="M8" i="12"/>
  <c r="M184" i="12"/>
  <c r="G184" i="12"/>
  <c r="I70" i="1" s="1"/>
  <c r="G8" i="12"/>
  <c r="M237" i="12"/>
  <c r="M235" i="12" s="1"/>
  <c r="J28" i="1"/>
  <c r="J26" i="1"/>
  <c r="G38" i="1"/>
  <c r="F38" i="1"/>
  <c r="J23" i="1"/>
  <c r="J24" i="1"/>
  <c r="J25" i="1"/>
  <c r="J27" i="1"/>
  <c r="E24" i="1"/>
  <c r="E26" i="1"/>
  <c r="I79" i="1" l="1"/>
  <c r="G71" i="16"/>
  <c r="I83" i="1"/>
  <c r="I20" i="1" s="1"/>
  <c r="F39" i="1"/>
  <c r="H39" i="1" s="1"/>
  <c r="F41" i="1"/>
  <c r="H41" i="1" s="1"/>
  <c r="I41" i="1" s="1"/>
  <c r="G246" i="12"/>
  <c r="I67" i="1"/>
  <c r="F48" i="1" l="1"/>
  <c r="G23" i="1" s="1"/>
  <c r="I85" i="1"/>
  <c r="I18" i="1"/>
  <c r="I21" i="1" s="1"/>
  <c r="I39" i="1"/>
  <c r="I48" i="1" s="1"/>
  <c r="H48" i="1"/>
  <c r="G28" i="1" l="1"/>
  <c r="J84" i="1"/>
  <c r="J63" i="1"/>
  <c r="J77" i="1"/>
  <c r="J65" i="1"/>
  <c r="J71" i="1"/>
  <c r="J67" i="1"/>
  <c r="J73" i="1"/>
  <c r="J70" i="1"/>
  <c r="J78" i="1"/>
  <c r="J64" i="1"/>
  <c r="J80" i="1"/>
  <c r="J79" i="1"/>
  <c r="J75" i="1"/>
  <c r="J81" i="1"/>
  <c r="J72" i="1"/>
  <c r="J69" i="1"/>
  <c r="J83" i="1"/>
  <c r="J66" i="1"/>
  <c r="J74" i="1"/>
  <c r="J82" i="1"/>
  <c r="J68" i="1"/>
  <c r="J76" i="1"/>
  <c r="J42" i="1"/>
  <c r="J43" i="1"/>
  <c r="J44" i="1"/>
  <c r="J45" i="1"/>
  <c r="J39" i="1"/>
  <c r="J48" i="1" s="1"/>
  <c r="J41" i="1"/>
  <c r="J46" i="1"/>
  <c r="J47" i="1"/>
  <c r="A23" i="1"/>
  <c r="A24" i="1" s="1"/>
  <c r="G24" i="1" s="1"/>
  <c r="A27" i="1" s="1"/>
  <c r="A29" i="1" s="1"/>
  <c r="G29" i="1" s="1"/>
  <c r="G27" i="1" s="1"/>
  <c r="J8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<sst xmlns="http://schemas.openxmlformats.org/spreadsheetml/2006/main" count="2626" uniqueCount="542">
  <si>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</si>
  <si>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</si>
  <si>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</si>
  <si>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</si>
  <si>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</si>
  <si>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</si>
  <si>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</si>
  <si>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</si>
  <si>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</si>
  <si>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</si>
  <si>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</si>
  <si>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</si>
  <si>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</si>
  <si>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</si>
  <si>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</si>
  <si>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</si>
  <si>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</si>
  <si>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</si>
  <si>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</si>
  <si>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</si>
  <si>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</si>
  <si>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</si>
  <si>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</si>
  <si>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</si>
  <si>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</si>
  <si>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</si>
  <si>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</si>
  <si>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</si>
  <si>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</si>
  <si>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</si>
  <si>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</si>
  <si>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</si>
  <si>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</si>
  <si>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</si>
  <si>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</si>
  <si>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</si>
  <si>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</si>
  <si>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</si>
  <si>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</si>
  <si>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</si>
  <si>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</si>
  <si>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</si>
  <si>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</si>
  <si>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137006A</t>
  </si>
  <si>
    <t>MSSS Boskovice - realizace EPS</t>
  </si>
  <si>
    <t>MĚSTO BOSKOVICE</t>
  </si>
  <si>
    <t>Masarykovo náměstí 4/2</t>
  </si>
  <si>
    <t>Boskovice-Boskovice</t>
  </si>
  <si>
    <t>68001</t>
  </si>
  <si>
    <t>00279978</t>
  </si>
  <si>
    <t>CZ00279978</t>
  </si>
  <si>
    <t>Stavba</t>
  </si>
  <si>
    <t>Stavební objekt</t>
  </si>
  <si>
    <t>01</t>
  </si>
  <si>
    <t>MSSS</t>
  </si>
  <si>
    <t>D.1.4.1.1</t>
  </si>
  <si>
    <t>Slaboproudá elektroinstalace - EPS</t>
  </si>
  <si>
    <t>D.1.4.1.2</t>
  </si>
  <si>
    <t>Slaboproudá elektroinstalace - grafická nadstavba</t>
  </si>
  <si>
    <t>D.1.4.1.3</t>
  </si>
  <si>
    <t>Slaboproudá elektroinstalace - samozavírače dveří</t>
  </si>
  <si>
    <t>D.1.4.1.4</t>
  </si>
  <si>
    <t>Slaboproudá elektroinstalace - výtahy</t>
  </si>
  <si>
    <t>D.1.4.1.5</t>
  </si>
  <si>
    <t>Slaboproudá elektroinstalace - odblokování dveří</t>
  </si>
  <si>
    <t>D.1.4.2</t>
  </si>
  <si>
    <t>Silnoprodá elektroinstalace</t>
  </si>
  <si>
    <t>Celkem za stavbu</t>
  </si>
  <si>
    <t>CZK</t>
  </si>
  <si>
    <t>#POPS</t>
  </si>
  <si>
    <t>Popis stavby: 137006A - MSSS Boskovice - realizace EPS</t>
  </si>
  <si>
    <t>#POPO</t>
  </si>
  <si>
    <t>Popis objektu: 01 - MSSS</t>
  </si>
  <si>
    <t>#POPR</t>
  </si>
  <si>
    <t>Popis rozpočtu: D.1.4.1.1 - Slaboproudá elektroinstalace - EPS</t>
  </si>
  <si>
    <t>Popis rozpočtu: D.1.4.1.2 - Slaboproudá elektroinstalace - grafická nadstavba</t>
  </si>
  <si>
    <t>Popis rozpočtu: D.1.4.1.3 - Slaboproudá elektroinstalace - samozavírače dveří</t>
  </si>
  <si>
    <t>Popis rozpočtu: D.1.4.1.4 - Slaboproudá elektroinstalace - výtahy</t>
  </si>
  <si>
    <t>Popis rozpočtu: D.1.4.1.5 - Slaboproudá elektroinstalace - odblokování dveří</t>
  </si>
  <si>
    <t>Popis rozpočtu: D.1.4.2 - Silnoprodá elektroinstalace</t>
  </si>
  <si>
    <t>Rekapitulace dílů</t>
  </si>
  <si>
    <t>Typ dílu</t>
  </si>
  <si>
    <t>M21a</t>
  </si>
  <si>
    <t>C21M - Elektromontáže</t>
  </si>
  <si>
    <t>M21b</t>
  </si>
  <si>
    <t>Materiály</t>
  </si>
  <si>
    <t>M21c</t>
  </si>
  <si>
    <t>Dodávky zařízení (specifikace)</t>
  </si>
  <si>
    <t>M21d</t>
  </si>
  <si>
    <t>Práce v HZS</t>
  </si>
  <si>
    <t>M22a</t>
  </si>
  <si>
    <t>Dodávka - technologie:</t>
  </si>
  <si>
    <t>M22b</t>
  </si>
  <si>
    <t>Dodávka - elektroinstalační materiál:</t>
  </si>
  <si>
    <t>M22c</t>
  </si>
  <si>
    <t>Montáž - technologie:</t>
  </si>
  <si>
    <t>M22d</t>
  </si>
  <si>
    <t>Montáž - elektroinstalační materiál:</t>
  </si>
  <si>
    <t>M22e</t>
  </si>
  <si>
    <t>M22f</t>
  </si>
  <si>
    <t>M22g</t>
  </si>
  <si>
    <t>M22h</t>
  </si>
  <si>
    <t>M22i</t>
  </si>
  <si>
    <t>Dodávka - technologie</t>
  </si>
  <si>
    <t>M22j</t>
  </si>
  <si>
    <t>Montáž - technologie</t>
  </si>
  <si>
    <t>M22k</t>
  </si>
  <si>
    <t>M22l</t>
  </si>
  <si>
    <t>M22m</t>
  </si>
  <si>
    <t>M22n</t>
  </si>
  <si>
    <t>M22o</t>
  </si>
  <si>
    <t>M22p</t>
  </si>
  <si>
    <t>ON</t>
  </si>
  <si>
    <t>Ostatní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</si>
  <si>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</si>
  <si>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</si>
  <si>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</si>
  <si>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</si>
  <si>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</si>
  <si>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</si>
  <si>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</si>
  <si>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</si>
  <si>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</si>
  <si>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</si>
  <si>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</si>
  <si>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</si>
  <si>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</si>
  <si>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</si>
  <si>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</si>
  <si>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</si>
  <si>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</si>
  <si>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</si>
  <si>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</si>
  <si>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</si>
  <si>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</si>
  <si>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</si>
  <si>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</si>
  <si>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</si>
  <si>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</si>
  <si>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</si>
  <si>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</si>
  <si>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</si>
  <si>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</si>
  <si>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</si>
  <si>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PC001</t>
  </si>
  <si>
    <t>Modulární analogová adresovatelná ústředna, až 1536 adres, obsahuje displej vč. ovládacího panelu,,, desku systémovou DSY-2, desku zdroje DZD-1, 6 slotů pro volitelné desky, 1x zdroj 24V/5A, prostor</t>
  </si>
  <si>
    <t>ks</t>
  </si>
  <si>
    <t>Vlastní</t>
  </si>
  <si>
    <t>Indiv</t>
  </si>
  <si>
    <t>Specifikace</t>
  </si>
  <si>
    <t>Běžná</t>
  </si>
  <si>
    <t>POL3_0</t>
  </si>
  <si>
    <t>pro 2 akumulátory 12V/12Ah.</t>
  </si>
  <si>
    <t>POP</t>
  </si>
  <si>
    <t>příloha č. 104</t>
  </si>
  <si>
    <t>PC002</t>
  </si>
  <si>
    <t>Komunikační modul RS 485/422 Slouží k síťování ústředen  a tabel obsluhy  na kruhovém nebo,, jednoduchém izolovaném vedení komunikační linky  RS 485/422.</t>
  </si>
  <si>
    <t>příloha č. 104, modul pol. PC001</t>
  </si>
  <si>
    <t>PC003</t>
  </si>
  <si>
    <t>Deska periferií GSM(LTE)/LAN</t>
  </si>
  <si>
    <t>PC004</t>
  </si>
  <si>
    <t>Deska periferií ZDP, OPPO</t>
  </si>
  <si>
    <t>PC005</t>
  </si>
  <si>
    <t>Deska linková obsahuje dvě kruhové linky, z nichž každá umožňuje připojení 128 adresovatelných,, hlásičů a linkových prvků. Linku kruhovou je možné rozdělit na dvě linky jednoduché. Hlásiče a prvky</t>
  </si>
  <si>
    <t>se připojují na vedení hlásicí linky paralelně, vedení linek lze větvit. Číslo prvku (adresa) se nastavuje pomocí adresovacího přípravku.</t>
  </si>
  <si>
    <t>PC006</t>
  </si>
  <si>
    <t>Tablo obsluhy</t>
  </si>
  <si>
    <t>příloha č. 104,107,108,110,114,117</t>
  </si>
  <si>
    <t>PC007</t>
  </si>
  <si>
    <t>Hlásič multisenzorový interaktivní s izolátorem</t>
  </si>
  <si>
    <t>příloha č. 102,103,104,1107,108,112</t>
  </si>
  <si>
    <t>PC008</t>
  </si>
  <si>
    <t>Hlásič optický interaktivní s izolátorem, IP65</t>
  </si>
  <si>
    <t>příloha č. 106,111,116</t>
  </si>
  <si>
    <t>PC009</t>
  </si>
  <si>
    <t>Hlásič kouře optický interaktivní s izolátorem</t>
  </si>
  <si>
    <t>příloha č. 102-105,107-110,113-115</t>
  </si>
  <si>
    <t>PC010</t>
  </si>
  <si>
    <t>Hlásič teplot interaktivní,(45÷90)°C</t>
  </si>
  <si>
    <t>příloha č. 1102-105,107,109</t>
  </si>
  <si>
    <t>PC011</t>
  </si>
  <si>
    <t>Zásuvka pro adresovatelné a interaktivní hlásiče</t>
  </si>
  <si>
    <t>příloha č. 102-105,107-110,114-115</t>
  </si>
  <si>
    <t>PC012</t>
  </si>
  <si>
    <t>Zásuvka pro hlásiče s vyšším krytím</t>
  </si>
  <si>
    <t>PC013</t>
  </si>
  <si>
    <t>Tlačítkový hlásič</t>
  </si>
  <si>
    <t>příloha č. 103-1105,107-110,113-115</t>
  </si>
  <si>
    <t>PC014</t>
  </si>
  <si>
    <t>Paralelní signalizace LED</t>
  </si>
  <si>
    <t>příloha č. 102,103,104,107,108,112</t>
  </si>
  <si>
    <t>PC015</t>
  </si>
  <si>
    <t>Siréna,9-28Vss, 102 dB, odběr 16mA/24V, IP 65, vysoká patice, rudá, CPD</t>
  </si>
  <si>
    <t>příloha č. 102,104, 108,112,114</t>
  </si>
  <si>
    <t>PC016</t>
  </si>
  <si>
    <t>Spínaný zdroj, EN54-4,27,6V/1,8A trvale, 0,7A vyhrezeno pro AKU 2x17Ah, CPD</t>
  </si>
  <si>
    <t>příloha č. 107</t>
  </si>
  <si>
    <t>PC017</t>
  </si>
  <si>
    <t>Akumulátor EPS 2x12V/17Ah</t>
  </si>
  <si>
    <t>příloha č. 104,107</t>
  </si>
  <si>
    <t>PC018</t>
  </si>
  <si>
    <t>Modul reléový (2x relé) pro tablo</t>
  </si>
  <si>
    <t>PC019</t>
  </si>
  <si>
    <t>Oddělovací relé 24V 2x přepínací kontakt 8A na DIN lištu, signalizační LED,</t>
  </si>
  <si>
    <t>PC020</t>
  </si>
  <si>
    <t>Obslužné pole požární ochrany OPPO na lince RS485</t>
  </si>
  <si>
    <t>PC021</t>
  </si>
  <si>
    <t>Klíčový trezor požární ochrany včetně vložky FAB, 24 V, 160 mA, kontakt sabotáže, kontakt otevření,, dveří, kontakt přítomnosti objektového klíče, venkovní prostředí, IP 44, 2x klíč</t>
  </si>
  <si>
    <t>PC022</t>
  </si>
  <si>
    <t>Předstěna EI45 DP1 pro ústřednu včetně dvířek EI30 DP1 500x800mm a přizdívka ke stěně z SDK pod,, tablo v podkroví DS-B</t>
  </si>
  <si>
    <t>Práce</t>
  </si>
  <si>
    <t>POL1_9</t>
  </si>
  <si>
    <t>PC023</t>
  </si>
  <si>
    <t>Signalizační světlo k KTPO CPD</t>
  </si>
  <si>
    <t>PC024</t>
  </si>
  <si>
    <t>Rozvodnice kovová pro pomocná relé včetně DIN lišty</t>
  </si>
  <si>
    <t>PC025</t>
  </si>
  <si>
    <t>Přepěťová ochrana napájení 230VAC 3. stupeň s VF filtrem</t>
  </si>
  <si>
    <t>příloha č. 104, 107 ( zdroj ústředny, zdroj Z4,Z5)</t>
  </si>
  <si>
    <t>PC026</t>
  </si>
  <si>
    <t>Přepěťová ochrana hlásičové linky, RS485, napájení 24VDC</t>
  </si>
  <si>
    <t>říloha č. 104, 107 (  linky hlásičů, RS485)</t>
  </si>
  <si>
    <t>PC027</t>
  </si>
  <si>
    <t>Označení technologií</t>
  </si>
  <si>
    <t>příloha č. 102-116</t>
  </si>
  <si>
    <t>PC028</t>
  </si>
  <si>
    <t>Provozní knika EPS</t>
  </si>
  <si>
    <t>PC029</t>
  </si>
  <si>
    <t>Stíněný kabel 2x2x0,8, B2cas1d1 - hlásičová linka</t>
  </si>
  <si>
    <t>m</t>
  </si>
  <si>
    <t>příloha č. 102-116, kruh L1,L2,L3,L4</t>
  </si>
  <si>
    <t>PC030</t>
  </si>
  <si>
    <t>Stíněný kabel 2x2x0,8, P15-R B2cas1d1 - vypnutí VZT DS-A,</t>
  </si>
  <si>
    <t>příloha č. 102-105</t>
  </si>
  <si>
    <t>PC031</t>
  </si>
  <si>
    <t>Stíněný kabel 2x2x0,8 , PH30-R, B2cas1d1 -T4-REL1,REL2,3</t>
  </si>
  <si>
    <t>PC032</t>
  </si>
  <si>
    <t>Stíněný kabel 2x2x0,8 PH60-R dle ZP-27/2008, B2cas1d1, ohniodolný dle ČSN IEC60331-linka Master,, RS485, OPPO, KTPO</t>
  </si>
  <si>
    <t>příloha č. 104,107-110, 113,114</t>
  </si>
  <si>
    <t>PC033</t>
  </si>
  <si>
    <t>Stíněný kabel 2x2x0,8 PH60-R dle ZP-27/2008, B2cas1d1, ohniodolný dle ČSN IEC60331-linka sirén</t>
  </si>
  <si>
    <t>příloha č. 102-104, 107,108,112-114</t>
  </si>
  <si>
    <t>PC034</t>
  </si>
  <si>
    <t>Stíněný kabel 2x2x0,8 PH30-R dle ZP-27/2008, B2cas1d1, ohniodolný dle ČSN IEC60331-odvětrání CHÚC</t>
  </si>
  <si>
    <t>PC035</t>
  </si>
  <si>
    <t>Stíněný kabel 4x2x0,8 PH30-R dle ZP-27/2008, B2cas1d1, ohniodolný dle ČSN IEC60331, výtah, DA</t>
  </si>
  <si>
    <t>příloha č. 107, 108, 109, 110, 117</t>
  </si>
  <si>
    <t>PC036</t>
  </si>
  <si>
    <t>Kabel 2x1,5, B2cas1d1 - dveře za provozu otevřené</t>
  </si>
  <si>
    <t>příloha č. 107-110, 113-115</t>
  </si>
  <si>
    <t>PC037</t>
  </si>
  <si>
    <t>Napájecí kabel síťový 3x1,5 PH60-R dle ZP-27/2008, B2cas1d1, ohniodolný dle ČSN IEC60331- ústředna,, EPS, pomocný napájecí zdroj Z4</t>
  </si>
  <si>
    <t>příloha č. 104, 107-109</t>
  </si>
  <si>
    <t>PC038</t>
  </si>
  <si>
    <t>CYA6 zž</t>
  </si>
  <si>
    <t>příloha č. 103-113</t>
  </si>
  <si>
    <t>PC039</t>
  </si>
  <si>
    <t>Krabice odbočná kulatá pod omítku s víčkem KO68 bezhalogenová</t>
  </si>
  <si>
    <t>PC040</t>
  </si>
  <si>
    <t>Samozhášivá trubka vyrobená z PP s nízkou kouřivostí,  ohebná na povrch a pod omítku prům. 29 mm,, vhodná pro prostory s důrazem na ochranu osob a majetku</t>
  </si>
  <si>
    <t>PC041</t>
  </si>
  <si>
    <t>Vkládací lišta 20x20 mm, bezhalogenová</t>
  </si>
  <si>
    <t>příloha č.102,107</t>
  </si>
  <si>
    <t>PC042</t>
  </si>
  <si>
    <t>Drátový žlab 100x60mm PR30-P nebo lepší včetně nosníku s konzolami nebo závitovými tyčemi</t>
  </si>
  <si>
    <t>PC043</t>
  </si>
  <si>
    <t>Příchytky pro jeden nebo dva kabely ohniodolné pro slaboproud včetně vrutu</t>
  </si>
  <si>
    <t>příloha č. 102-104, 107-110,112-114</t>
  </si>
  <si>
    <t>PC044</t>
  </si>
  <si>
    <t>Drobný blíže nespecifikovaný elektorinstalační materiál (hmoždinky, štítky, popisky, atd.)</t>
  </si>
  <si>
    <t>příloha č. 109-113</t>
  </si>
  <si>
    <t>R-položka</t>
  </si>
  <si>
    <t>POL12_0</t>
  </si>
  <si>
    <t>PC046</t>
  </si>
  <si>
    <t>PC047</t>
  </si>
  <si>
    <t>PC048</t>
  </si>
  <si>
    <t>PC049</t>
  </si>
  <si>
    <t>PC050</t>
  </si>
  <si>
    <t>Tablo obsluhy včetně připojení  monitorovaných a ovládaných zaříení</t>
  </si>
  <si>
    <t>PC051</t>
  </si>
  <si>
    <t>PC052</t>
  </si>
  <si>
    <t>PC053</t>
  </si>
  <si>
    <t>PC054</t>
  </si>
  <si>
    <t>Hlásič teplotní</t>
  </si>
  <si>
    <t>příloha č. 102-105,107,109</t>
  </si>
  <si>
    <t>PC055</t>
  </si>
  <si>
    <t>PC056</t>
  </si>
  <si>
    <t>PC057</t>
  </si>
  <si>
    <t>příloha č. 103-105,107-110,113-115</t>
  </si>
  <si>
    <t>PC058</t>
  </si>
  <si>
    <t>PC059</t>
  </si>
  <si>
    <t>Siréna,9-28Vss, 102 dB, odběr 16mA/24V, IP 65, vysoká patice, rudá</t>
  </si>
  <si>
    <t>PC060</t>
  </si>
  <si>
    <t>PC061</t>
  </si>
  <si>
    <t>Pomocný napájecí zdroj pro zámky,27,6V/1,8A trvale, 0,7A vyhrezeno pro AKU 2x17Ah</t>
  </si>
  <si>
    <t>příloha č. 108</t>
  </si>
  <si>
    <t>PC062</t>
  </si>
  <si>
    <t>příloha č.104,107</t>
  </si>
  <si>
    <t>PC063</t>
  </si>
  <si>
    <t>Modul reléový (2x relé) pro tablo včetně připojení ovládaných zařízení</t>
  </si>
  <si>
    <t>PC064</t>
  </si>
  <si>
    <t>Oddělovací relé 24V 2x přepínací kontakt 8A na DIN lištu, signalizační LED, protizákmitový prvek, včetně připojení ovládaných zařízení</t>
  </si>
  <si>
    <t>PC065</t>
  </si>
  <si>
    <t>PC066</t>
  </si>
  <si>
    <t>PC067</t>
  </si>
  <si>
    <t>PC068</t>
  </si>
  <si>
    <t>Signalizační světlo k KTPO, CPD</t>
  </si>
  <si>
    <t>PC069</t>
  </si>
  <si>
    <t>PC070</t>
  </si>
  <si>
    <t>PC071</t>
  </si>
  <si>
    <t>Programování základních parametrů ústředny EPS</t>
  </si>
  <si>
    <t>PC072</t>
  </si>
  <si>
    <t>Programování a oživení systému na jeden detektor EPS</t>
  </si>
  <si>
    <t>PC073</t>
  </si>
  <si>
    <t>Provedení zkoušky TIČR pro EPS</t>
  </si>
  <si>
    <t>PC074</t>
  </si>
  <si>
    <t>Provedení koordinační funkční zkoušky EPS a všech dílčích zkoušek a revizí</t>
  </si>
  <si>
    <t>PC075</t>
  </si>
  <si>
    <t>Výchozí revize systému EPS na jeden detektor</t>
  </si>
  <si>
    <t>PC076</t>
  </si>
  <si>
    <t>Demontáž ústředny EPS čtyř nebo vícekruhové</t>
  </si>
  <si>
    <t>PC077</t>
  </si>
  <si>
    <t>Demontáž hlásiče automatického bodového</t>
  </si>
  <si>
    <t>příloha č. 102-110,113-115</t>
  </si>
  <si>
    <t>PC078</t>
  </si>
  <si>
    <t>Demontáž tlačítkového hlásiče se sklíčkem</t>
  </si>
  <si>
    <t>PC079</t>
  </si>
  <si>
    <t>Demontáž soklu hlásiče nebo patice</t>
  </si>
  <si>
    <t>PC080</t>
  </si>
  <si>
    <t>Demontáž sirény nebo majáku nebo signalizace</t>
  </si>
  <si>
    <t>příloha č. 104,</t>
  </si>
  <si>
    <t>PC081</t>
  </si>
  <si>
    <t>Demontáž napájecího zdroje</t>
  </si>
  <si>
    <t>PC082</t>
  </si>
  <si>
    <t>Demontáž akumulátoru EPS 2x12V/17Ah</t>
  </si>
  <si>
    <t>PC083</t>
  </si>
  <si>
    <t>Demontáž vstupně výstupního reléového prvku 1 kontakt s krytem</t>
  </si>
  <si>
    <t>PC084</t>
  </si>
  <si>
    <t>Montáž přepěťové ochrany pro slaboproudá zařízení</t>
  </si>
  <si>
    <t>příloha č. 104, 107 ( zdroj ústředny, zdroj Z4, Z5, linky hlásičů, RS485)</t>
  </si>
  <si>
    <t>PC085</t>
  </si>
  <si>
    <t>Provozní kniha EPS</t>
  </si>
  <si>
    <t>příloha č. 109-113, 116</t>
  </si>
  <si>
    <t>PC086</t>
  </si>
  <si>
    <t>PC087</t>
  </si>
  <si>
    <t>PC088</t>
  </si>
  <si>
    <t>Stíněný kabel 2x2x0,8 , PH30-R, B2cas1d1 -T4-REL1,2,3</t>
  </si>
  <si>
    <t>příloha č. 17</t>
  </si>
  <si>
    <t>PC089</t>
  </si>
  <si>
    <t>PC090</t>
  </si>
  <si>
    <t>PC091</t>
  </si>
  <si>
    <t>PC092</t>
  </si>
  <si>
    <t>PC093</t>
  </si>
  <si>
    <t>PC094</t>
  </si>
  <si>
    <t>PC095</t>
  </si>
  <si>
    <t>PC096</t>
  </si>
  <si>
    <t>Montáž krabic pro slaboproud zapuštěných plastových odbočných kruhových s víčkem a se zasekáním</t>
  </si>
  <si>
    <t>PC097</t>
  </si>
  <si>
    <t>Montáž trubek pro slaboproud plastových ohebných uložených volně na příchytky</t>
  </si>
  <si>
    <t>PC098</t>
  </si>
  <si>
    <t>Montáž trubek pro slaboproud plastových ohebných uložených pod omítku</t>
  </si>
  <si>
    <t>PC099</t>
  </si>
  <si>
    <t>příloha č. 102,107</t>
  </si>
  <si>
    <t>PC100</t>
  </si>
  <si>
    <t>Montáž kabelového žlabu pro slaboproud drátěného včetně nosníku s konzolami nebo závitovými tyčemi</t>
  </si>
  <si>
    <t>PC101</t>
  </si>
  <si>
    <t>Drážka pro trubku pr 29 s uložením pod omítku minimálně 10mm včetně zapravení hrubou omítkou a,, zaomítání štukovou omítkou a výmalby v rozsahu provedení drážky</t>
  </si>
  <si>
    <t>PC102</t>
  </si>
  <si>
    <t>Drážka pro jeden až dva kabely s uložením pod omítku minimálně 10mm včetně zapravení hrubou omítkou,, a zaomítání štukovou omítkou a výmalby v rozsahu provedení drážky</t>
  </si>
  <si>
    <t>PC103</t>
  </si>
  <si>
    <t>Montáž příchytky pro kabely samostatné ohniodolné pro slaboproud včetně vrtání otvoru</t>
  </si>
  <si>
    <t>PC104</t>
  </si>
  <si>
    <t>Vyhledání trasy vedení vůči stávajícím elektroinstalacím</t>
  </si>
  <si>
    <t>PC105</t>
  </si>
  <si>
    <t>kpl</t>
  </si>
  <si>
    <t>PC106</t>
  </si>
  <si>
    <t>Demontáže rastrových podhledů ( vyjmutí SDK dílců)</t>
  </si>
  <si>
    <t>HZS</t>
  </si>
  <si>
    <t>příloha č. 103-105,107</t>
  </si>
  <si>
    <t>PC107</t>
  </si>
  <si>
    <t>Opětovná montáž rastrových podhledů</t>
  </si>
  <si>
    <t>PC108</t>
  </si>
  <si>
    <t>Požárně těsnící materiál do prostupu</t>
  </si>
  <si>
    <t>PC109</t>
  </si>
  <si>
    <t>Průrazy stěnou a opětné utěsnění</t>
  </si>
  <si>
    <t>PC110</t>
  </si>
  <si>
    <t>Likvidace odpadů (v tunách)</t>
  </si>
  <si>
    <t>t</t>
  </si>
  <si>
    <t>PC111</t>
  </si>
  <si>
    <t>Prováděcí dokumentace 4 paré</t>
  </si>
  <si>
    <t>PC112</t>
  </si>
  <si>
    <t>Dokumentace skutečného provedení 2 tištěné paré včetně digitální formy (dwg, doc, xls, pdf)</t>
  </si>
  <si>
    <t>OPN</t>
  </si>
  <si>
    <t>POL13_0</t>
  </si>
  <si>
    <t>PC113</t>
  </si>
  <si>
    <t>Příprava na montáž</t>
  </si>
  <si>
    <t>PC114</t>
  </si>
  <si>
    <t>Součinnost s IT specialistem uživatele</t>
  </si>
  <si>
    <t>PC115</t>
  </si>
  <si>
    <t>Součinnost technika při instalaci ZDP  se smluvním patrnerem HZSJmK</t>
  </si>
  <si>
    <t>PC116</t>
  </si>
  <si>
    <t>Práce technika / specialisty</t>
  </si>
  <si>
    <t>PC117</t>
  </si>
  <si>
    <t>Zaškolení obsluhy, zkušební provoz</t>
  </si>
  <si>
    <t>PC118</t>
  </si>
  <si>
    <t>Projektové řízení - PM</t>
  </si>
  <si>
    <t>PC119</t>
  </si>
  <si>
    <t>Roční kontrola provozuschopnosti EPS a půlroční zkouška EPS při provozu ( §7 a §8 vyhlášky 246/2001, Sb) po dobu záruky na dílo .</t>
  </si>
  <si>
    <t>SUM</t>
  </si>
  <si>
    <t>END</t>
  </si>
  <si>
    <t>Integrační bezpečnostní systém</t>
  </si>
  <si>
    <t>Integrační bezpečnostní systém - driver EPS</t>
  </si>
  <si>
    <t>Server pro integrační bezpečnostní systém : (2.40GHz 13.75MB) 32GB, (2x16GB) DDR4 2933Y-R RDIMM, 8 x, Hot-Plug 2.5in Small Form Factor, 2x SSD 480GB SATA 6G,  Smart Carrier Dynamic Smart Array S100i</t>
  </si>
  <si>
    <t>SATA No Optical, PSU 500W, 3 Year Next Business Day Warranty, Windows Server 2019, 5x CAL Windows Server 2019</t>
  </si>
  <si>
    <t>Záložní zdroj  1500VA/1500W, 2U</t>
  </si>
  <si>
    <t>SNMP Expansion card RMCARD205, s podporou Enviro Sensor</t>
  </si>
  <si>
    <t>PC klient:  8GB, 256GB M.2 NVMe, Intel HD 2xDP+HDMI, WiFi 6 + BT, 65W,, rámeček na 2.5 disk,, Win10Pro, záruka 3 roky, provedení desktop mini - umístěno na monitoru</t>
  </si>
  <si>
    <t>Dotykový monitor: 23.8",IPS,mat,16:9,1920x1080, touch, 178/178, 4/6/16ms, 250cd/m2, 1000:1, DP, USB,, , VESA, Pivot, repro, propojovací kabel DP-DP</t>
  </si>
  <si>
    <t>Záložní zdroj UPS 1000VA/550W, FR zásuvky</t>
  </si>
  <si>
    <t>Switch  5-port Gigabit Ethernet Desktop Switch</t>
  </si>
  <si>
    <t>Drobný instalační materiál (propojovací kabely apod.)</t>
  </si>
  <si>
    <t>PC11</t>
  </si>
  <si>
    <t>Vytvoření mapových podkladů</t>
  </si>
  <si>
    <t>Oživení a konfigurace aplikace</t>
  </si>
  <si>
    <t>hod</t>
  </si>
  <si>
    <t>Vytvoření a umístění symbolu</t>
  </si>
  <si>
    <t>Server pro integrační bezpečnostní systém</t>
  </si>
  <si>
    <t>CyberPower SNMP Expansion card RMCARD205, s podporou Enviro Sensor</t>
  </si>
  <si>
    <t>Záložní zdroj r UPS 1000VA/550W, FR zásuvky</t>
  </si>
  <si>
    <t>Začlenění do stávající infrastruktury</t>
  </si>
  <si>
    <t>Funkční zkouška systémů</t>
  </si>
  <si>
    <t>Zkušební provoz</t>
  </si>
  <si>
    <t>Zaškolení uživatele</t>
  </si>
  <si>
    <t>Výchozí revize elektrického zařízení</t>
  </si>
  <si>
    <t>Koordinační činnost</t>
  </si>
  <si>
    <t>Projekční práce</t>
  </si>
  <si>
    <t>Samozavírač pro dveře s požární odolností, komplet pro 1-kř. dveře vč. podkl. desek = 1 x tělo +, kluzná lišta bez koordinace, zavírání + 1 x elektromagnetický stavěč + 1 x sada podkladových desek</t>
  </si>
  <si>
    <t>Příloha: č.05</t>
  </si>
  <si>
    <t>Samozavírač pro dveře s požární odolností, komplet pro 2-kř. dveře vč. podkl. desek = 2 x tělo +, kluzná lišta s koordinací, zavírání +  2 x elektromagnetický stavěč + 1 x sada podkladových desek</t>
  </si>
  <si>
    <t>Příloha: č.03-10</t>
  </si>
  <si>
    <t>Demontáž stávajícÍ tec hnologie</t>
  </si>
  <si>
    <t>Příloha: č.02</t>
  </si>
  <si>
    <t>Likvidace odpadů</t>
  </si>
  <si>
    <t>Zaměření</t>
  </si>
  <si>
    <t>Příprava na montáž, zaměření</t>
  </si>
  <si>
    <t>Řídicí karta (úprava+program) DS-A</t>
  </si>
  <si>
    <t>Příloha: č.102</t>
  </si>
  <si>
    <t>UPS (1600) DS-A</t>
  </si>
  <si>
    <t>Bezpečnostní relé DS-A</t>
  </si>
  <si>
    <t>Snímač+magnety DS-A</t>
  </si>
  <si>
    <t>Doplnění klíčových ovladačů výtahů v DS-B( vně i ve výtahu)</t>
  </si>
  <si>
    <t>Příloha: č.107</t>
  </si>
  <si>
    <t>Drobný spojovací materiál</t>
  </si>
  <si>
    <t>Úprava řízení výtahu</t>
  </si>
  <si>
    <t>Příloha: č.103-110</t>
  </si>
  <si>
    <t>Zkoušky, protokol</t>
  </si>
  <si>
    <t>Výkresová dokumentace skutečného provedení - doplnění</t>
  </si>
  <si>
    <t>Elektrický otvírač reverzní 24V/115mA stavitelná střelka,deblokace, protizákmitová ochrana, kování, "koule-koule", přechodka zadlabávací</t>
  </si>
  <si>
    <t>Příloha: č.103,107,108,113</t>
  </si>
  <si>
    <t>Elektromechanický hluboký samozamykací panikový zámek pro požárně odolné dveře, kování klika-klika,,, dělený čtyřhran, přechodka zadlabávací, systémový kabel s konektorem 6m</t>
  </si>
  <si>
    <t>Nouzové tlačítko pro únik s aretací- zelené</t>
  </si>
  <si>
    <t>Lišta k elektrickému zámku</t>
  </si>
  <si>
    <t>Tabulka označení nouzového tlačítka dle PBŘ</t>
  </si>
  <si>
    <t>Příloha: č.103,107,108, 113</t>
  </si>
  <si>
    <t>Klíčový ovladač pro přepínání zámků režimu den (otevřeno) noc (blokováno) u vybraných dveří</t>
  </si>
  <si>
    <t>Dodávka pro úpravu posuvných dveří v DS-B (kabel, tlačítko pro únik - zelené, spojovací, materiál,, tabulka, výměna akumulátoru)</t>
  </si>
  <si>
    <t>Příloha: č.108</t>
  </si>
  <si>
    <t>Napájecí kabel síťový 3x1,5 PH30-R dle ZP-27/2008, B2cas1d1, ohniodolný dle ČSN IEC60331- posuvné,, dveře v DS-B</t>
  </si>
  <si>
    <t>Příloha: č.107, 108</t>
  </si>
  <si>
    <t>Kabel 2x1,5 , B2cas1d1 - el.otvírače 24V</t>
  </si>
  <si>
    <t>Stíněný kabel 2x2x0,8 , B2cas1d1, PH30-R dle ZP-27/2008- ovládání posuvných dveří</t>
  </si>
  <si>
    <t>Montáž elektrického otvírače 24 V se stavitelnou střelkou, včetně přechodky a výměna kování dveří</t>
  </si>
  <si>
    <t>Montáž elektromechanického samozamykacího zámku s panikovou funkcí</t>
  </si>
  <si>
    <t>Montáž lišty nerezové k elektrickému zámku</t>
  </si>
  <si>
    <t>Montáž nouzového tlačítka s aretací</t>
  </si>
  <si>
    <t>Úprava stávajícího komunikačního tabla k domácímu telefonu</t>
  </si>
  <si>
    <t>Příloha: č.103,107</t>
  </si>
  <si>
    <t>Klíčový ovladač pro přepínání režimu den (otevřeno) noc (blokováno) u vybraných dveří</t>
  </si>
  <si>
    <t>Úprava zapojení posuvných dveří</t>
  </si>
  <si>
    <t>Montáž protizákmitové ochrany</t>
  </si>
  <si>
    <t>Označení tabulkami</t>
  </si>
  <si>
    <t>Příloha: č.103,107,108</t>
  </si>
  <si>
    <t>Příloha: č.103,1074,108, 113</t>
  </si>
  <si>
    <t>Příloha: č.103,107, 108,113</t>
  </si>
  <si>
    <t>Zkoušky, protokol, revize el. zařízení (nový přívod)</t>
  </si>
  <si>
    <t>210010368</t>
  </si>
  <si>
    <t>FireBox s násuvnými těsnicími průchodkami, dvojité svorky</t>
  </si>
  <si>
    <t>210010522R00</t>
  </si>
  <si>
    <t>Odvíčkování nebo zavíčkování krabic víčko na šroub</t>
  </si>
  <si>
    <t>kus</t>
  </si>
  <si>
    <t>RTS 24/ I</t>
  </si>
  <si>
    <t>210020651R00</t>
  </si>
  <si>
    <t>Montáž ocelové konstrukce nosné, pro zařízení do 5 kg,  ,</t>
  </si>
  <si>
    <t>210020922R00</t>
  </si>
  <si>
    <t>Montáž požární ucpávky průchodu stěnou,  , tloušťky 30 cm</t>
  </si>
  <si>
    <t>m2</t>
  </si>
  <si>
    <t>210020952RT1</t>
  </si>
  <si>
    <t>Montáž výstražné tabulky z polystyrénu včetně dodávky štítku, formát A2-A5</t>
  </si>
  <si>
    <t>210140431</t>
  </si>
  <si>
    <t>Požární tlačítko 120x120x50 IP55 4 pozice na kontakty, Central Stop, Total STOP</t>
  </si>
  <si>
    <t>210810045</t>
  </si>
  <si>
    <t>Napájecí kabel s funkční schopností při požáru, jmenovité napětí 0,6/1 kV,  P60-R Cu 3x1,5mm2, solid, ,B2ca s1d1a1</t>
  </si>
  <si>
    <t>211010006R00</t>
  </si>
  <si>
    <t>Osazení hmoždinky do zdiva z ostrých cihel nebo kamene, průměr 8 mm</t>
  </si>
  <si>
    <t>00345</t>
  </si>
  <si>
    <t>FireBox s násuvnými těsnicími průchodkami, dvojité svorky - spec. viz výkres č. 2</t>
  </si>
  <si>
    <t>00942</t>
  </si>
  <si>
    <t>Požární tlačítko s čelním prosklením 120x120x50 IP55 4 pozice na kontakty, Central Stop, Total STOP</t>
  </si>
  <si>
    <t>04135</t>
  </si>
  <si>
    <t>protipožár.ucpávka průchodu stěnou tl. 15-50cm</t>
  </si>
  <si>
    <t>05151</t>
  </si>
  <si>
    <t>Kotva s dříkem MMS-plus ST 6×55, s připojovacím závitem</t>
  </si>
  <si>
    <t>06011</t>
  </si>
  <si>
    <t>výstr.a označ.tab."TOTAL a CENTRAL STOP"</t>
  </si>
  <si>
    <t>11595</t>
  </si>
  <si>
    <t>Distanční příchytka ASG 732 FT</t>
  </si>
  <si>
    <t>Pol__0015</t>
  </si>
  <si>
    <t>Pojízdné lešení</t>
  </si>
  <si>
    <t>sada</t>
  </si>
  <si>
    <t>02</t>
  </si>
  <si>
    <t>Zapravení drážek, malba dotčených prostor</t>
  </si>
  <si>
    <t>Pol__0018</t>
  </si>
  <si>
    <t>Úklid pracoviště</t>
  </si>
  <si>
    <t>hod.</t>
  </si>
  <si>
    <t>Pol__0019</t>
  </si>
  <si>
    <t>Vypracování výchozí revize  elektro</t>
  </si>
  <si>
    <t>Pol__0020</t>
  </si>
  <si>
    <t>Účat ved montéra při revizi</t>
  </si>
  <si>
    <t>Pol__0021</t>
  </si>
  <si>
    <t>Elektromontáže  práce  oneosazené v C21m</t>
  </si>
  <si>
    <t>Pol__0022</t>
  </si>
  <si>
    <t>Bourací a zednické práce</t>
  </si>
  <si>
    <t>Pol__0023</t>
  </si>
  <si>
    <t>Napojení na stávající rozvody</t>
  </si>
  <si>
    <t>Pol__0024</t>
  </si>
  <si>
    <t>Rozebrání a opětovná montáž podhledů</t>
  </si>
  <si>
    <t>ON-01</t>
  </si>
  <si>
    <t>Podružný materiál</t>
  </si>
  <si>
    <t>ON-02</t>
  </si>
  <si>
    <t>Přesun dodávek</t>
  </si>
  <si>
    <t>ON-03</t>
  </si>
  <si>
    <t>Doprava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</si>
</sst>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algorithmName="SHA-512" hashValue="UElAXaSma+jSZSf3Z6qYIShzHsbQ7d0eWF2ams8tOmVdeGjNmqXx89g6YWIr80ynfvbj5v9jGzLk/7j8PwAKQA==" saltValue="O5qp23L+L5wI7tYhtM4O8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8"/>
  <sheetViews>
    <sheetView showGridLines="0" topLeftCell="B14" zoomScaleNormal="100" zoomScaleSheetLayoutView="75" workbookViewId="0">
      <selection activeCell="N27" sqref="N2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6" t="s">
        <v>22</v>
      </c>
      <c r="C2" s="77"/>
      <c r="D2" s="78" t="s">
        <v>43</v>
      </c>
      <c r="E2" s="230" t="s">
        <v>44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42</v>
      </c>
      <c r="D5" s="218" t="s">
        <v>45</v>
      </c>
      <c r="E5" s="219"/>
      <c r="F5" s="219"/>
      <c r="G5" s="219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0" t="s">
        <v>46</v>
      </c>
      <c r="E6" s="221"/>
      <c r="F6" s="221"/>
      <c r="G6" s="221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2" t="s">
        <v>47</v>
      </c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7"/>
      <c r="E11" s="237"/>
      <c r="F11" s="237"/>
      <c r="G11" s="237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SUMIF(F63:F84,A16,I63:I84)+SUMIF(F63:F84,"PSU",I63:I84)</f>
        <v>0</v>
      </c>
      <c r="J16" s="204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SUMIF(F63:F84,A17,I63:I84)</f>
        <v>0</v>
      </c>
      <c r="J17" s="204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SUMIF(F63:F84,A18,I63:I84)</f>
        <v>0</v>
      </c>
      <c r="J18" s="204"/>
    </row>
    <row r="19" spans="1:10" ht="23.25" customHeight="1" x14ac:dyDescent="0.2">
      <c r="A19" s="140" t="s">
        <v>114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SUMIF(F63:F84,A19,I63:I84)</f>
        <v>0</v>
      </c>
      <c r="J19" s="204"/>
    </row>
    <row r="20" spans="1:10" ht="23.25" customHeight="1" x14ac:dyDescent="0.2">
      <c r="A20" s="140" t="s">
        <v>112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SUMIF(F63:F84,A20,I63:I84)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198">
        <f>IF(A24&gt;50, ROUNDUP(A23, 0), ROUNDDOWN(A23, 0))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IF(A26&gt;50, ROUNDUP(A25, 0), ROUNDDOWN(A25, 0))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08">
        <f>ZakladDPHSniVypocet+ZakladDPHZaklVypocet</f>
        <v>0</v>
      </c>
      <c r="H28" s="208"/>
      <c r="I28" s="208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7">
        <f>IF(A29&gt;50, ROUNDUP(A27, 0), ROUNDDOWN(A27, 0))</f>
        <v>0</v>
      </c>
      <c r="H29" s="207"/>
      <c r="I29" s="207"/>
      <c r="J29" s="120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2"/>
      <c r="D39" s="192"/>
      <c r="E39" s="192"/>
      <c r="F39" s="100">
        <f>'01 D.1.4.1.1 Pol'!AE246+'01 D.1.4.1.2 Pol'!AE45+'01 D.1.4.1.3 Pol'!AE23+'01 D.1.4.1.4 Pol'!AE29+'01 D.1.4.1.5 Pol'!AE71+'01 D.1.4.2 Pol'!AE41</f>
        <v>0</v>
      </c>
      <c r="G39" s="101">
        <f>'01 D.1.4.1.1 Pol'!AF246+'01 D.1.4.1.2 Pol'!AF45+'01 D.1.4.1.3 Pol'!AF23+'01 D.1.4.1.4 Pol'!AF29+'01 D.1.4.1.5 Pol'!AF71+'01 D.1.4.2 Pol'!AF41</f>
        <v>0</v>
      </c>
      <c r="H39" s="102">
        <f t="shared" ref="H39:H47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196" t="s">
        <v>52</v>
      </c>
      <c r="D40" s="196"/>
      <c r="E40" s="196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53</v>
      </c>
      <c r="C41" s="196" t="s">
        <v>54</v>
      </c>
      <c r="D41" s="196"/>
      <c r="E41" s="196"/>
      <c r="F41" s="105">
        <f>'01 D.1.4.1.1 Pol'!AE246+'01 D.1.4.1.2 Pol'!AE45+'01 D.1.4.1.3 Pol'!AE23+'01 D.1.4.1.4 Pol'!AE29+'01 D.1.4.1.5 Pol'!AE71+'01 D.1.4.2 Pol'!AE41</f>
        <v>0</v>
      </c>
      <c r="G41" s="106">
        <f>'01 D.1.4.1.1 Pol'!AF246+'01 D.1.4.1.2 Pol'!AF45+'01 D.1.4.1.3 Pol'!AF23+'01 D.1.4.1.4 Pol'!AF29+'01 D.1.4.1.5 Pol'!AF71+'01 D.1.4.2 Pol'!AF41</f>
        <v>0</v>
      </c>
      <c r="H41" s="106">
        <f t="shared" si="1"/>
        <v>0</v>
      </c>
      <c r="I41" s="106">
        <f t="shared" ref="I41:I47" si="2">F41+G41+H41</f>
        <v>0</v>
      </c>
      <c r="J41" s="107" t="str">
        <f t="shared" ref="J41:J47" si="3">IF(CenaCelkemVypocet=0,"",I41/CenaCelkemVypocet*100)</f>
        <v/>
      </c>
    </row>
    <row r="42" spans="1:10" ht="25.5" customHeight="1" x14ac:dyDescent="0.2">
      <c r="A42" s="89">
        <v>3</v>
      </c>
      <c r="B42" s="108" t="s">
        <v>55</v>
      </c>
      <c r="C42" s="192" t="s">
        <v>56</v>
      </c>
      <c r="D42" s="192"/>
      <c r="E42" s="192"/>
      <c r="F42" s="109">
        <f>'01 D.1.4.1.1 Pol'!AE246</f>
        <v>0</v>
      </c>
      <c r="G42" s="102">
        <f>'01 D.1.4.1.1 Pol'!AF246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3</v>
      </c>
      <c r="B43" s="108" t="s">
        <v>57</v>
      </c>
      <c r="C43" s="192" t="s">
        <v>58</v>
      </c>
      <c r="D43" s="192"/>
      <c r="E43" s="192"/>
      <c r="F43" s="109">
        <f>'01 D.1.4.1.2 Pol'!AE45</f>
        <v>0</v>
      </c>
      <c r="G43" s="102">
        <f>'01 D.1.4.1.2 Pol'!AF45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3</v>
      </c>
      <c r="B44" s="108" t="s">
        <v>59</v>
      </c>
      <c r="C44" s="192" t="s">
        <v>60</v>
      </c>
      <c r="D44" s="192"/>
      <c r="E44" s="192"/>
      <c r="F44" s="109">
        <f>'01 D.1.4.1.3 Pol'!AE23</f>
        <v>0</v>
      </c>
      <c r="G44" s="102">
        <f>'01 D.1.4.1.3 Pol'!AF23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3</v>
      </c>
      <c r="B45" s="108" t="s">
        <v>61</v>
      </c>
      <c r="C45" s="192" t="s">
        <v>62</v>
      </c>
      <c r="D45" s="192"/>
      <c r="E45" s="192"/>
      <c r="F45" s="109">
        <f>'01 D.1.4.1.4 Pol'!AE29</f>
        <v>0</v>
      </c>
      <c r="G45" s="102">
        <f>'01 D.1.4.1.4 Pol'!AF29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63</v>
      </c>
      <c r="C46" s="192" t="s">
        <v>64</v>
      </c>
      <c r="D46" s="192"/>
      <c r="E46" s="192"/>
      <c r="F46" s="109">
        <f>'01 D.1.4.1.5 Pol'!AE71</f>
        <v>0</v>
      </c>
      <c r="G46" s="102">
        <f>'01 D.1.4.1.5 Pol'!AF71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3</v>
      </c>
      <c r="B47" s="108" t="s">
        <v>65</v>
      </c>
      <c r="C47" s="192" t="s">
        <v>66</v>
      </c>
      <c r="D47" s="192"/>
      <c r="E47" s="192"/>
      <c r="F47" s="109">
        <f>'01 D.1.4.2 Pol'!AE41</f>
        <v>0</v>
      </c>
      <c r="G47" s="102">
        <f>'01 D.1.4.2 Pol'!AF41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/>
      <c r="B48" s="193" t="s">
        <v>67</v>
      </c>
      <c r="C48" s="194"/>
      <c r="D48" s="194"/>
      <c r="E48" s="195"/>
      <c r="F48" s="110">
        <f>SUMIF(A39:A47,"=1",F39:F47)</f>
        <v>0</v>
      </c>
      <c r="G48" s="111">
        <f>SUMIF(A39:A47,"=1",G39:G47)</f>
        <v>0</v>
      </c>
      <c r="H48" s="111">
        <f>SUMIF(A39:A47,"=1",H39:H47)</f>
        <v>0</v>
      </c>
      <c r="I48" s="111">
        <f>SUMIF(A39:A47,"=1",I39:I47)</f>
        <v>0</v>
      </c>
      <c r="J48" s="112">
        <f>SUMIF(A39:A47,"=1",J39:J47)</f>
        <v>0</v>
      </c>
    </row>
    <row r="50" spans="1:10" x14ac:dyDescent="0.2">
      <c r="A50" t="s">
        <v>69</v>
      </c>
      <c r="B50" t="s">
        <v>70</v>
      </c>
    </row>
    <row r="51" spans="1:10" x14ac:dyDescent="0.2">
      <c r="A51" t="s">
        <v>71</v>
      </c>
      <c r="B51" t="s">
        <v>72</v>
      </c>
    </row>
    <row r="52" spans="1:10" x14ac:dyDescent="0.2">
      <c r="A52" t="s">
        <v>73</v>
      </c>
      <c r="B52" t="s">
        <v>74</v>
      </c>
    </row>
    <row r="53" spans="1:10" x14ac:dyDescent="0.2">
      <c r="A53" t="s">
        <v>73</v>
      </c>
      <c r="B53" t="s">
        <v>75</v>
      </c>
    </row>
    <row r="54" spans="1:10" x14ac:dyDescent="0.2">
      <c r="A54" t="s">
        <v>73</v>
      </c>
      <c r="B54" t="s">
        <v>76</v>
      </c>
    </row>
    <row r="55" spans="1:10" x14ac:dyDescent="0.2">
      <c r="A55" t="s">
        <v>73</v>
      </c>
      <c r="B55" t="s">
        <v>77</v>
      </c>
    </row>
    <row r="56" spans="1:10" x14ac:dyDescent="0.2">
      <c r="A56" t="s">
        <v>73</v>
      </c>
      <c r="B56" t="s">
        <v>78</v>
      </c>
    </row>
    <row r="57" spans="1:10" x14ac:dyDescent="0.2">
      <c r="A57" t="s">
        <v>73</v>
      </c>
      <c r="B57" t="s">
        <v>79</v>
      </c>
    </row>
    <row r="60" spans="1:10" ht="15.75" x14ac:dyDescent="0.25">
      <c r="B60" s="121" t="s">
        <v>80</v>
      </c>
    </row>
    <row r="62" spans="1:10" ht="25.5" customHeight="1" x14ac:dyDescent="0.2">
      <c r="A62" s="123"/>
      <c r="B62" s="126" t="s">
        <v>17</v>
      </c>
      <c r="C62" s="126" t="s">
        <v>5</v>
      </c>
      <c r="D62" s="127"/>
      <c r="E62" s="127"/>
      <c r="F62" s="128" t="s">
        <v>81</v>
      </c>
      <c r="G62" s="128"/>
      <c r="H62" s="128"/>
      <c r="I62" s="128" t="s">
        <v>29</v>
      </c>
      <c r="J62" s="128" t="s">
        <v>0</v>
      </c>
    </row>
    <row r="63" spans="1:10" ht="36.75" customHeight="1" x14ac:dyDescent="0.2">
      <c r="A63" s="124"/>
      <c r="B63" s="129" t="s">
        <v>82</v>
      </c>
      <c r="C63" s="190" t="s">
        <v>83</v>
      </c>
      <c r="D63" s="191"/>
      <c r="E63" s="191"/>
      <c r="F63" s="136" t="s">
        <v>26</v>
      </c>
      <c r="G63" s="137"/>
      <c r="H63" s="137"/>
      <c r="I63" s="137">
        <f>'01 D.1.4.2 Pol'!G8</f>
        <v>0</v>
      </c>
      <c r="J63" s="133" t="str">
        <f>IF(I85=0,"",I63/I85*100)</f>
        <v/>
      </c>
    </row>
    <row r="64" spans="1:10" ht="36.75" customHeight="1" x14ac:dyDescent="0.2">
      <c r="A64" s="124"/>
      <c r="B64" s="129" t="s">
        <v>84</v>
      </c>
      <c r="C64" s="190" t="s">
        <v>85</v>
      </c>
      <c r="D64" s="191"/>
      <c r="E64" s="191"/>
      <c r="F64" s="136" t="s">
        <v>26</v>
      </c>
      <c r="G64" s="137"/>
      <c r="H64" s="137"/>
      <c r="I64" s="137">
        <f>'01 D.1.4.2 Pol'!G17</f>
        <v>0</v>
      </c>
      <c r="J64" s="133" t="str">
        <f>IF(I85=0,"",I64/I85*100)</f>
        <v/>
      </c>
    </row>
    <row r="65" spans="1:10" ht="36.75" customHeight="1" x14ac:dyDescent="0.2">
      <c r="A65" s="124"/>
      <c r="B65" s="129" t="s">
        <v>86</v>
      </c>
      <c r="C65" s="190" t="s">
        <v>87</v>
      </c>
      <c r="D65" s="191"/>
      <c r="E65" s="191"/>
      <c r="F65" s="136" t="s">
        <v>26</v>
      </c>
      <c r="G65" s="137"/>
      <c r="H65" s="137"/>
      <c r="I65" s="137">
        <f>'01 D.1.4.2 Pol'!G25</f>
        <v>0</v>
      </c>
      <c r="J65" s="133" t="str">
        <f>IF(I85=0,"",I65/I85*100)</f>
        <v/>
      </c>
    </row>
    <row r="66" spans="1:10" ht="36.75" customHeight="1" x14ac:dyDescent="0.2">
      <c r="A66" s="124"/>
      <c r="B66" s="129" t="s">
        <v>88</v>
      </c>
      <c r="C66" s="190" t="s">
        <v>89</v>
      </c>
      <c r="D66" s="191"/>
      <c r="E66" s="191"/>
      <c r="F66" s="136" t="s">
        <v>26</v>
      </c>
      <c r="G66" s="137"/>
      <c r="H66" s="137"/>
      <c r="I66" s="137">
        <f>'01 D.1.4.2 Pol'!G28</f>
        <v>0</v>
      </c>
      <c r="J66" s="133" t="str">
        <f>IF(I85=0,"",I66/I85*100)</f>
        <v/>
      </c>
    </row>
    <row r="67" spans="1:10" ht="36.75" customHeight="1" x14ac:dyDescent="0.2">
      <c r="A67" s="124"/>
      <c r="B67" s="129" t="s">
        <v>90</v>
      </c>
      <c r="C67" s="190" t="s">
        <v>91</v>
      </c>
      <c r="D67" s="191"/>
      <c r="E67" s="191"/>
      <c r="F67" s="136" t="s">
        <v>26</v>
      </c>
      <c r="G67" s="137"/>
      <c r="H67" s="137"/>
      <c r="I67" s="137">
        <f>'01 D.1.4.1.1 Pol'!G8</f>
        <v>0</v>
      </c>
      <c r="J67" s="133" t="str">
        <f>IF(I85=0,"",I67/I85*100)</f>
        <v/>
      </c>
    </row>
    <row r="68" spans="1:10" ht="36.75" customHeight="1" x14ac:dyDescent="0.2">
      <c r="A68" s="124"/>
      <c r="B68" s="129" t="s">
        <v>92</v>
      </c>
      <c r="C68" s="190" t="s">
        <v>93</v>
      </c>
      <c r="D68" s="191"/>
      <c r="E68" s="191"/>
      <c r="F68" s="136" t="s">
        <v>26</v>
      </c>
      <c r="G68" s="137"/>
      <c r="H68" s="137"/>
      <c r="I68" s="137">
        <f>'01 D.1.4.1.1 Pol'!G66</f>
        <v>0</v>
      </c>
      <c r="J68" s="133" t="str">
        <f>IF(I85=0,"",I68/I85*100)</f>
        <v/>
      </c>
    </row>
    <row r="69" spans="1:10" ht="36.75" customHeight="1" x14ac:dyDescent="0.2">
      <c r="A69" s="124"/>
      <c r="B69" s="129" t="s">
        <v>94</v>
      </c>
      <c r="C69" s="190" t="s">
        <v>95</v>
      </c>
      <c r="D69" s="191"/>
      <c r="E69" s="191"/>
      <c r="F69" s="136" t="s">
        <v>26</v>
      </c>
      <c r="G69" s="137"/>
      <c r="H69" s="137"/>
      <c r="I69" s="137">
        <f>'01 D.1.4.1.1 Pol'!G99</f>
        <v>0</v>
      </c>
      <c r="J69" s="133" t="str">
        <f>IF(I85=0,"",I69/I85*100)</f>
        <v/>
      </c>
    </row>
    <row r="70" spans="1:10" ht="36.75" customHeight="1" x14ac:dyDescent="0.2">
      <c r="A70" s="124"/>
      <c r="B70" s="129" t="s">
        <v>96</v>
      </c>
      <c r="C70" s="190" t="s">
        <v>97</v>
      </c>
      <c r="D70" s="191"/>
      <c r="E70" s="191"/>
      <c r="F70" s="136" t="s">
        <v>26</v>
      </c>
      <c r="G70" s="137"/>
      <c r="H70" s="137"/>
      <c r="I70" s="137">
        <f>'01 D.1.4.1.1 Pol'!G184</f>
        <v>0</v>
      </c>
      <c r="J70" s="133" t="str">
        <f>IF(I85=0,"",I70/I85*100)</f>
        <v/>
      </c>
    </row>
    <row r="71" spans="1:10" ht="36.75" customHeight="1" x14ac:dyDescent="0.2">
      <c r="A71" s="124"/>
      <c r="B71" s="129" t="s">
        <v>98</v>
      </c>
      <c r="C71" s="190" t="s">
        <v>91</v>
      </c>
      <c r="D71" s="191"/>
      <c r="E71" s="191"/>
      <c r="F71" s="136" t="s">
        <v>26</v>
      </c>
      <c r="G71" s="137"/>
      <c r="H71" s="137"/>
      <c r="I71" s="137">
        <f>'01 D.1.4.1.2 Pol'!G8</f>
        <v>0</v>
      </c>
      <c r="J71" s="133" t="str">
        <f>IF(I85=0,"",I71/I85*100)</f>
        <v/>
      </c>
    </row>
    <row r="72" spans="1:10" ht="36.75" customHeight="1" x14ac:dyDescent="0.2">
      <c r="A72" s="124"/>
      <c r="B72" s="129" t="s">
        <v>99</v>
      </c>
      <c r="C72" s="190" t="s">
        <v>93</v>
      </c>
      <c r="D72" s="191"/>
      <c r="E72" s="191"/>
      <c r="F72" s="136" t="s">
        <v>26</v>
      </c>
      <c r="G72" s="137"/>
      <c r="H72" s="137"/>
      <c r="I72" s="137">
        <f>'01 D.1.4.1.2 Pol'!G19</f>
        <v>0</v>
      </c>
      <c r="J72" s="133" t="str">
        <f>IF(I85=0,"",I72/I85*100)</f>
        <v/>
      </c>
    </row>
    <row r="73" spans="1:10" ht="36.75" customHeight="1" x14ac:dyDescent="0.2">
      <c r="A73" s="124"/>
      <c r="B73" s="129" t="s">
        <v>100</v>
      </c>
      <c r="C73" s="190" t="s">
        <v>95</v>
      </c>
      <c r="D73" s="191"/>
      <c r="E73" s="191"/>
      <c r="F73" s="136" t="s">
        <v>26</v>
      </c>
      <c r="G73" s="137"/>
      <c r="H73" s="137"/>
      <c r="I73" s="137">
        <f>'01 D.1.4.1.2 Pol'!G21</f>
        <v>0</v>
      </c>
      <c r="J73" s="133" t="str">
        <f>IF(I85=0,"",I73/I85*100)</f>
        <v/>
      </c>
    </row>
    <row r="74" spans="1:10" ht="36.75" customHeight="1" x14ac:dyDescent="0.2">
      <c r="A74" s="124"/>
      <c r="B74" s="129" t="s">
        <v>101</v>
      </c>
      <c r="C74" s="190" t="s">
        <v>97</v>
      </c>
      <c r="D74" s="191"/>
      <c r="E74" s="191"/>
      <c r="F74" s="136" t="s">
        <v>26</v>
      </c>
      <c r="G74" s="137"/>
      <c r="H74" s="137"/>
      <c r="I74" s="137">
        <f>'01 D.1.4.1.2 Pol'!G34</f>
        <v>0</v>
      </c>
      <c r="J74" s="133" t="str">
        <f>IF(I85=0,"",I74/I85*100)</f>
        <v/>
      </c>
    </row>
    <row r="75" spans="1:10" ht="36.75" customHeight="1" x14ac:dyDescent="0.2">
      <c r="A75" s="124"/>
      <c r="B75" s="129" t="s">
        <v>102</v>
      </c>
      <c r="C75" s="190" t="s">
        <v>103</v>
      </c>
      <c r="D75" s="191"/>
      <c r="E75" s="191"/>
      <c r="F75" s="136" t="s">
        <v>26</v>
      </c>
      <c r="G75" s="137"/>
      <c r="H75" s="137"/>
      <c r="I75" s="137">
        <f>'01 D.1.4.1.3 Pol'!G8</f>
        <v>0</v>
      </c>
      <c r="J75" s="133" t="str">
        <f>IF(I85=0,"",I75/I85*100)</f>
        <v/>
      </c>
    </row>
    <row r="76" spans="1:10" ht="36.75" customHeight="1" x14ac:dyDescent="0.2">
      <c r="A76" s="124"/>
      <c r="B76" s="129" t="s">
        <v>104</v>
      </c>
      <c r="C76" s="190" t="s">
        <v>105</v>
      </c>
      <c r="D76" s="191"/>
      <c r="E76" s="191"/>
      <c r="F76" s="136" t="s">
        <v>26</v>
      </c>
      <c r="G76" s="137"/>
      <c r="H76" s="137"/>
      <c r="I76" s="137">
        <f>'01 D.1.4.1.3 Pol'!G13</f>
        <v>0</v>
      </c>
      <c r="J76" s="133" t="str">
        <f>IF(I85=0,"",I76/I85*100)</f>
        <v/>
      </c>
    </row>
    <row r="77" spans="1:10" ht="36.75" customHeight="1" x14ac:dyDescent="0.2">
      <c r="A77" s="124"/>
      <c r="B77" s="129" t="s">
        <v>106</v>
      </c>
      <c r="C77" s="190" t="s">
        <v>103</v>
      </c>
      <c r="D77" s="191"/>
      <c r="E77" s="191"/>
      <c r="F77" s="136" t="s">
        <v>26</v>
      </c>
      <c r="G77" s="137"/>
      <c r="H77" s="137"/>
      <c r="I77" s="137">
        <f>'01 D.1.4.1.4 Pol'!G8</f>
        <v>0</v>
      </c>
      <c r="J77" s="133" t="str">
        <f>IF(I85=0,"",I77/I85*100)</f>
        <v/>
      </c>
    </row>
    <row r="78" spans="1:10" ht="36.75" customHeight="1" x14ac:dyDescent="0.2">
      <c r="A78" s="124"/>
      <c r="B78" s="129" t="s">
        <v>107</v>
      </c>
      <c r="C78" s="190" t="s">
        <v>105</v>
      </c>
      <c r="D78" s="191"/>
      <c r="E78" s="191"/>
      <c r="F78" s="136" t="s">
        <v>26</v>
      </c>
      <c r="G78" s="137"/>
      <c r="H78" s="137"/>
      <c r="I78" s="137">
        <f>'01 D.1.4.1.4 Pol'!G21</f>
        <v>0</v>
      </c>
      <c r="J78" s="133" t="str">
        <f>IF(I85=0,"",I78/I85*100)</f>
        <v/>
      </c>
    </row>
    <row r="79" spans="1:10" ht="36.75" customHeight="1" x14ac:dyDescent="0.2">
      <c r="A79" s="124"/>
      <c r="B79" s="129" t="s">
        <v>108</v>
      </c>
      <c r="C79" s="190" t="s">
        <v>91</v>
      </c>
      <c r="D79" s="191"/>
      <c r="E79" s="191"/>
      <c r="F79" s="136" t="s">
        <v>26</v>
      </c>
      <c r="G79" s="137"/>
      <c r="H79" s="137"/>
      <c r="I79" s="137">
        <f>'01 D.1.4.1.5 Pol'!G8</f>
        <v>0</v>
      </c>
      <c r="J79" s="133" t="str">
        <f>IF(I85=0,"",I79/I85*100)</f>
        <v/>
      </c>
    </row>
    <row r="80" spans="1:10" ht="36.75" customHeight="1" x14ac:dyDescent="0.2">
      <c r="A80" s="124"/>
      <c r="B80" s="129" t="s">
        <v>109</v>
      </c>
      <c r="C80" s="190" t="s">
        <v>93</v>
      </c>
      <c r="D80" s="191"/>
      <c r="E80" s="191"/>
      <c r="F80" s="136" t="s">
        <v>26</v>
      </c>
      <c r="G80" s="137"/>
      <c r="H80" s="137"/>
      <c r="I80" s="137">
        <f>'01 D.1.4.1.5 Pol'!G23</f>
        <v>0</v>
      </c>
      <c r="J80" s="133" t="str">
        <f>IF(I85=0,"",I80/I85*100)</f>
        <v/>
      </c>
    </row>
    <row r="81" spans="1:10" ht="36.75" customHeight="1" x14ac:dyDescent="0.2">
      <c r="A81" s="124"/>
      <c r="B81" s="129" t="s">
        <v>110</v>
      </c>
      <c r="C81" s="190" t="s">
        <v>95</v>
      </c>
      <c r="D81" s="191"/>
      <c r="E81" s="191"/>
      <c r="F81" s="136" t="s">
        <v>26</v>
      </c>
      <c r="G81" s="137"/>
      <c r="H81" s="137"/>
      <c r="I81" s="137">
        <f>'01 D.1.4.1.5 Pol'!G34</f>
        <v>0</v>
      </c>
      <c r="J81" s="133" t="str">
        <f>IF(I85=0,"",I81/I85*100)</f>
        <v/>
      </c>
    </row>
    <row r="82" spans="1:10" ht="36.75" customHeight="1" x14ac:dyDescent="0.2">
      <c r="A82" s="124"/>
      <c r="B82" s="129" t="s">
        <v>111</v>
      </c>
      <c r="C82" s="190" t="s">
        <v>97</v>
      </c>
      <c r="D82" s="191"/>
      <c r="E82" s="191"/>
      <c r="F82" s="136" t="s">
        <v>26</v>
      </c>
      <c r="G82" s="137"/>
      <c r="H82" s="137"/>
      <c r="I82" s="137">
        <f>'01 D.1.4.1.5 Pol'!G53</f>
        <v>0</v>
      </c>
      <c r="J82" s="133" t="str">
        <f>IF(I85=0,"",I82/I85*100)</f>
        <v/>
      </c>
    </row>
    <row r="83" spans="1:10" ht="36.75" customHeight="1" x14ac:dyDescent="0.2">
      <c r="A83" s="124"/>
      <c r="B83" s="129" t="s">
        <v>112</v>
      </c>
      <c r="C83" s="190" t="s">
        <v>113</v>
      </c>
      <c r="D83" s="191"/>
      <c r="E83" s="191"/>
      <c r="F83" s="136" t="s">
        <v>112</v>
      </c>
      <c r="G83" s="137"/>
      <c r="H83" s="137"/>
      <c r="I83" s="137">
        <f>'01 D.1.4.1.1 Pol'!G235+'01 D.1.4.1.2 Pol'!G36+'01 D.1.4.1.3 Pol'!G18+'01 D.1.4.1.4 Pol'!G24+'01 D.1.4.1.5 Pol'!G66</f>
        <v>0</v>
      </c>
      <c r="J83" s="133" t="str">
        <f>IF(I85=0,"",I83/I85*100)</f>
        <v/>
      </c>
    </row>
    <row r="84" spans="1:10" ht="36.75" customHeight="1" x14ac:dyDescent="0.2">
      <c r="A84" s="124"/>
      <c r="B84" s="129" t="s">
        <v>112</v>
      </c>
      <c r="C84" s="190" t="s">
        <v>28</v>
      </c>
      <c r="D84" s="191"/>
      <c r="E84" s="191"/>
      <c r="F84" s="136" t="s">
        <v>112</v>
      </c>
      <c r="G84" s="137"/>
      <c r="H84" s="137"/>
      <c r="I84" s="137">
        <f>'01 D.1.4.2 Pol'!G36</f>
        <v>0</v>
      </c>
      <c r="J84" s="133" t="str">
        <f>IF(I85=0,"",I84/I85*100)</f>
        <v/>
      </c>
    </row>
    <row r="85" spans="1:10" ht="25.5" customHeight="1" x14ac:dyDescent="0.2">
      <c r="A85" s="125"/>
      <c r="B85" s="130" t="s">
        <v>1</v>
      </c>
      <c r="C85" s="131"/>
      <c r="D85" s="132"/>
      <c r="E85" s="132"/>
      <c r="F85" s="138"/>
      <c r="G85" s="139"/>
      <c r="H85" s="139"/>
      <c r="I85" s="139">
        <f>SUM(I63:I84)</f>
        <v>0</v>
      </c>
      <c r="J85" s="134">
        <f>SUM(J63:J84)</f>
        <v>0</v>
      </c>
    </row>
    <row r="86" spans="1:10" x14ac:dyDescent="0.2">
      <c r="F86" s="88"/>
      <c r="G86" s="88"/>
      <c r="H86" s="88"/>
      <c r="I86" s="88"/>
      <c r="J86" s="135"/>
    </row>
    <row r="87" spans="1:10" x14ac:dyDescent="0.2">
      <c r="F87" s="88"/>
      <c r="G87" s="88"/>
      <c r="H87" s="88"/>
      <c r="I87" s="88"/>
      <c r="J87" s="135"/>
    </row>
    <row r="88" spans="1:10" x14ac:dyDescent="0.2">
      <c r="F88" s="88"/>
      <c r="G88" s="88"/>
      <c r="H88" s="88"/>
      <c r="I88" s="88"/>
      <c r="J88" s="135"/>
    </row>
  </sheetData>
  <sheetProtection algorithmName="SHA-512" hashValue="b3L8Wb413zHy5YuP/yWeHqoOV1oBZFNGN28q3TTIp2ooMOE5FnxlktVYKnrOWKq78s8TsFG/iHLeuICe7Gt1ZQ==" saltValue="0ZV6sD7waMx2BjN4fGtG8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83:E83"/>
    <mergeCell ref="C84:E84"/>
    <mergeCell ref="C78:E78"/>
    <mergeCell ref="C79:E79"/>
    <mergeCell ref="C80:E80"/>
    <mergeCell ref="C81:E81"/>
    <mergeCell ref="C82:E8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V9X+jiFt88x5X1FVMJFSglsw1zcxrB0T/n8wLgIehu+UozyIr7QZRG/+Ts7vqTpSmk8irYiLr6Fl7XCCjse37g==" saltValue="c37A9f7614KWiB81BMUs4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19" activePane="bottomLeft" state="frozen"/>
      <selection pane="bottomLeft" activeCell="F244" sqref="F244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115</v>
      </c>
      <c r="B1" s="249"/>
      <c r="C1" s="249"/>
      <c r="D1" s="249"/>
      <c r="E1" s="249"/>
      <c r="F1" s="249"/>
      <c r="G1" s="249"/>
      <c r="AG1" t="s">
        <v>116</v>
      </c>
    </row>
    <row r="2" spans="1:60" ht="25.15" customHeight="1" x14ac:dyDescent="0.2">
      <c r="A2" s="141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117</v>
      </c>
    </row>
    <row r="3" spans="1:60" ht="25.15" customHeight="1" x14ac:dyDescent="0.2">
      <c r="A3" s="141" t="s">
        <v>8</v>
      </c>
      <c r="B3" s="49" t="s">
        <v>53</v>
      </c>
      <c r="C3" s="250" t="s">
        <v>54</v>
      </c>
      <c r="D3" s="251"/>
      <c r="E3" s="251"/>
      <c r="F3" s="251"/>
      <c r="G3" s="252"/>
      <c r="AC3" s="122" t="s">
        <v>117</v>
      </c>
      <c r="AG3" t="s">
        <v>118</v>
      </c>
    </row>
    <row r="4" spans="1:60" ht="25.15" customHeight="1" x14ac:dyDescent="0.2">
      <c r="A4" s="142" t="s">
        <v>9</v>
      </c>
      <c r="B4" s="143" t="s">
        <v>55</v>
      </c>
      <c r="C4" s="253" t="s">
        <v>56</v>
      </c>
      <c r="D4" s="254"/>
      <c r="E4" s="254"/>
      <c r="F4" s="254"/>
      <c r="G4" s="255"/>
      <c r="AG4" t="s">
        <v>119</v>
      </c>
    </row>
    <row r="5" spans="1:60" x14ac:dyDescent="0.2">
      <c r="D5" s="10"/>
    </row>
    <row r="6" spans="1:60" ht="38.25" x14ac:dyDescent="0.2">
      <c r="A6" s="145" t="s">
        <v>120</v>
      </c>
      <c r="B6" s="147" t="s">
        <v>121</v>
      </c>
      <c r="C6" s="147" t="s">
        <v>122</v>
      </c>
      <c r="D6" s="146" t="s">
        <v>123</v>
      </c>
      <c r="E6" s="145" t="s">
        <v>124</v>
      </c>
      <c r="F6" s="144" t="s">
        <v>125</v>
      </c>
      <c r="G6" s="145" t="s">
        <v>29</v>
      </c>
      <c r="H6" s="148" t="s">
        <v>30</v>
      </c>
      <c r="I6" s="148" t="s">
        <v>126</v>
      </c>
      <c r="J6" s="148" t="s">
        <v>31</v>
      </c>
      <c r="K6" s="148" t="s">
        <v>127</v>
      </c>
      <c r="L6" s="148" t="s">
        <v>128</v>
      </c>
      <c r="M6" s="148" t="s">
        <v>129</v>
      </c>
      <c r="N6" s="148" t="s">
        <v>130</v>
      </c>
      <c r="O6" s="148" t="s">
        <v>131</v>
      </c>
      <c r="P6" s="148" t="s">
        <v>132</v>
      </c>
      <c r="Q6" s="148" t="s">
        <v>133</v>
      </c>
      <c r="R6" s="148" t="s">
        <v>134</v>
      </c>
      <c r="S6" s="148" t="s">
        <v>135</v>
      </c>
      <c r="T6" s="148" t="s">
        <v>136</v>
      </c>
      <c r="U6" s="148" t="s">
        <v>137</v>
      </c>
      <c r="V6" s="148" t="s">
        <v>138</v>
      </c>
      <c r="W6" s="148" t="s">
        <v>139</v>
      </c>
      <c r="X6" s="148" t="s">
        <v>140</v>
      </c>
      <c r="Y6" s="148" t="s">
        <v>141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142</v>
      </c>
      <c r="B8" s="162" t="s">
        <v>90</v>
      </c>
      <c r="C8" s="183" t="s">
        <v>91</v>
      </c>
      <c r="D8" s="163"/>
      <c r="E8" s="164"/>
      <c r="F8" s="165"/>
      <c r="G8" s="165">
        <f>SUMIF(AG9:AG65,"&lt;&gt;NOR",G9:G65)</f>
        <v>0</v>
      </c>
      <c r="H8" s="165"/>
      <c r="I8" s="165">
        <f>SUM(I9:I65)</f>
        <v>0</v>
      </c>
      <c r="J8" s="165"/>
      <c r="K8" s="165">
        <f>SUM(K9:K65)</f>
        <v>0</v>
      </c>
      <c r="L8" s="165"/>
      <c r="M8" s="165">
        <f>SUM(M9:M65)</f>
        <v>0</v>
      </c>
      <c r="N8" s="164"/>
      <c r="O8" s="164">
        <f>SUM(O9:O65)</f>
        <v>0</v>
      </c>
      <c r="P8" s="164"/>
      <c r="Q8" s="164">
        <f>SUM(Q9:Q65)</f>
        <v>0</v>
      </c>
      <c r="R8" s="165"/>
      <c r="S8" s="165"/>
      <c r="T8" s="166"/>
      <c r="U8" s="160"/>
      <c r="V8" s="160">
        <f>SUM(V9:V65)</f>
        <v>0</v>
      </c>
      <c r="W8" s="160"/>
      <c r="X8" s="160"/>
      <c r="Y8" s="160"/>
      <c r="AG8" t="s">
        <v>143</v>
      </c>
    </row>
    <row r="9" spans="1:60" ht="33.75" outlineLevel="1" x14ac:dyDescent="0.2">
      <c r="A9" s="168">
        <v>1</v>
      </c>
      <c r="B9" s="169" t="s">
        <v>144</v>
      </c>
      <c r="C9" s="184" t="s">
        <v>145</v>
      </c>
      <c r="D9" s="170" t="s">
        <v>146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12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147</v>
      </c>
      <c r="T9" s="174" t="s">
        <v>148</v>
      </c>
      <c r="U9" s="159">
        <v>0</v>
      </c>
      <c r="V9" s="159">
        <f>ROUND(E9*U9,2)</f>
        <v>0</v>
      </c>
      <c r="W9" s="159"/>
      <c r="X9" s="159" t="s">
        <v>149</v>
      </c>
      <c r="Y9" s="159" t="s">
        <v>150</v>
      </c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45" t="s">
        <v>152</v>
      </c>
      <c r="D10" s="246"/>
      <c r="E10" s="246"/>
      <c r="F10" s="246"/>
      <c r="G10" s="24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153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3" x14ac:dyDescent="0.2">
      <c r="A11" s="156"/>
      <c r="B11" s="157"/>
      <c r="C11" s="247" t="s">
        <v>154</v>
      </c>
      <c r="D11" s="248"/>
      <c r="E11" s="248"/>
      <c r="F11" s="248"/>
      <c r="G11" s="248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153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8">
        <v>2</v>
      </c>
      <c r="B12" s="169" t="s">
        <v>155</v>
      </c>
      <c r="C12" s="184" t="s">
        <v>156</v>
      </c>
      <c r="D12" s="170" t="s">
        <v>146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12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/>
      <c r="S12" s="173" t="s">
        <v>147</v>
      </c>
      <c r="T12" s="174" t="s">
        <v>148</v>
      </c>
      <c r="U12" s="159">
        <v>0</v>
      </c>
      <c r="V12" s="159">
        <f>ROUND(E12*U12,2)</f>
        <v>0</v>
      </c>
      <c r="W12" s="159"/>
      <c r="X12" s="159" t="s">
        <v>149</v>
      </c>
      <c r="Y12" s="159" t="s">
        <v>150</v>
      </c>
      <c r="Z12" s="149"/>
      <c r="AA12" s="149"/>
      <c r="AB12" s="149"/>
      <c r="AC12" s="149"/>
      <c r="AD12" s="149"/>
      <c r="AE12" s="149"/>
      <c r="AF12" s="149"/>
      <c r="AG12" s="149" t="s">
        <v>151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245" t="s">
        <v>157</v>
      </c>
      <c r="D13" s="246"/>
      <c r="E13" s="246"/>
      <c r="F13" s="246"/>
      <c r="G13" s="246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153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8">
        <v>3</v>
      </c>
      <c r="B14" s="169" t="s">
        <v>158</v>
      </c>
      <c r="C14" s="184" t="s">
        <v>159</v>
      </c>
      <c r="D14" s="170" t="s">
        <v>146</v>
      </c>
      <c r="E14" s="171">
        <v>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12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147</v>
      </c>
      <c r="T14" s="174" t="s">
        <v>148</v>
      </c>
      <c r="U14" s="159">
        <v>0</v>
      </c>
      <c r="V14" s="159">
        <f>ROUND(E14*U14,2)</f>
        <v>0</v>
      </c>
      <c r="W14" s="159"/>
      <c r="X14" s="159" t="s">
        <v>149</v>
      </c>
      <c r="Y14" s="159" t="s">
        <v>150</v>
      </c>
      <c r="Z14" s="149"/>
      <c r="AA14" s="149"/>
      <c r="AB14" s="149"/>
      <c r="AC14" s="149"/>
      <c r="AD14" s="149"/>
      <c r="AE14" s="149"/>
      <c r="AF14" s="149"/>
      <c r="AG14" s="149" t="s">
        <v>151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245" t="s">
        <v>157</v>
      </c>
      <c r="D15" s="246"/>
      <c r="E15" s="246"/>
      <c r="F15" s="246"/>
      <c r="G15" s="246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153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5">
        <v>4</v>
      </c>
      <c r="B16" s="176" t="s">
        <v>160</v>
      </c>
      <c r="C16" s="185" t="s">
        <v>161</v>
      </c>
      <c r="D16" s="177" t="s">
        <v>146</v>
      </c>
      <c r="E16" s="178">
        <v>1</v>
      </c>
      <c r="F16" s="179"/>
      <c r="G16" s="180">
        <f>ROUND(E16*F16,2)</f>
        <v>0</v>
      </c>
      <c r="H16" s="179"/>
      <c r="I16" s="180">
        <f>ROUND(E16*H16,2)</f>
        <v>0</v>
      </c>
      <c r="J16" s="179"/>
      <c r="K16" s="180">
        <f>ROUND(E16*J16,2)</f>
        <v>0</v>
      </c>
      <c r="L16" s="180">
        <v>12</v>
      </c>
      <c r="M16" s="180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80"/>
      <c r="S16" s="180" t="s">
        <v>147</v>
      </c>
      <c r="T16" s="181" t="s">
        <v>148</v>
      </c>
      <c r="U16" s="159">
        <v>0</v>
      </c>
      <c r="V16" s="159">
        <f>ROUND(E16*U16,2)</f>
        <v>0</v>
      </c>
      <c r="W16" s="159"/>
      <c r="X16" s="159" t="s">
        <v>149</v>
      </c>
      <c r="Y16" s="159" t="s">
        <v>150</v>
      </c>
      <c r="Z16" s="149"/>
      <c r="AA16" s="149"/>
      <c r="AB16" s="149"/>
      <c r="AC16" s="149"/>
      <c r="AD16" s="149"/>
      <c r="AE16" s="149"/>
      <c r="AF16" s="149"/>
      <c r="AG16" s="149" t="s">
        <v>151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33.75" outlineLevel="1" x14ac:dyDescent="0.2">
      <c r="A17" s="168">
        <v>5</v>
      </c>
      <c r="B17" s="169" t="s">
        <v>162</v>
      </c>
      <c r="C17" s="184" t="s">
        <v>163</v>
      </c>
      <c r="D17" s="170" t="s">
        <v>146</v>
      </c>
      <c r="E17" s="171">
        <v>2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12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147</v>
      </c>
      <c r="T17" s="174" t="s">
        <v>148</v>
      </c>
      <c r="U17" s="159">
        <v>0</v>
      </c>
      <c r="V17" s="159">
        <f>ROUND(E17*U17,2)</f>
        <v>0</v>
      </c>
      <c r="W17" s="159"/>
      <c r="X17" s="159" t="s">
        <v>149</v>
      </c>
      <c r="Y17" s="159" t="s">
        <v>150</v>
      </c>
      <c r="Z17" s="149"/>
      <c r="AA17" s="149"/>
      <c r="AB17" s="149"/>
      <c r="AC17" s="149"/>
      <c r="AD17" s="149"/>
      <c r="AE17" s="149"/>
      <c r="AF17" s="149"/>
      <c r="AG17" s="149" t="s">
        <v>151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45" t="s">
        <v>164</v>
      </c>
      <c r="D18" s="246"/>
      <c r="E18" s="246"/>
      <c r="F18" s="246"/>
      <c r="G18" s="246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153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82" t="str">
        <f>C18</f>
        <v>se připojují na vedení hlásicí linky paralelně, vedení linek lze větvit. Číslo prvku (adresa) se nastavuje pomocí adresovacího přípravku.</v>
      </c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247" t="s">
        <v>157</v>
      </c>
      <c r="D19" s="248"/>
      <c r="E19" s="248"/>
      <c r="F19" s="248"/>
      <c r="G19" s="248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153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8">
        <v>6</v>
      </c>
      <c r="B20" s="169" t="s">
        <v>165</v>
      </c>
      <c r="C20" s="184" t="s">
        <v>166</v>
      </c>
      <c r="D20" s="170" t="s">
        <v>146</v>
      </c>
      <c r="E20" s="171">
        <v>6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12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147</v>
      </c>
      <c r="T20" s="174" t="s">
        <v>148</v>
      </c>
      <c r="U20" s="159">
        <v>0</v>
      </c>
      <c r="V20" s="159">
        <f>ROUND(E20*U20,2)</f>
        <v>0</v>
      </c>
      <c r="W20" s="159"/>
      <c r="X20" s="159" t="s">
        <v>149</v>
      </c>
      <c r="Y20" s="159" t="s">
        <v>150</v>
      </c>
      <c r="Z20" s="149"/>
      <c r="AA20" s="149"/>
      <c r="AB20" s="149"/>
      <c r="AC20" s="149"/>
      <c r="AD20" s="149"/>
      <c r="AE20" s="149"/>
      <c r="AF20" s="149"/>
      <c r="AG20" s="149" t="s">
        <v>151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245" t="s">
        <v>167</v>
      </c>
      <c r="D21" s="246"/>
      <c r="E21" s="246"/>
      <c r="F21" s="246"/>
      <c r="G21" s="246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153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8">
        <v>7</v>
      </c>
      <c r="B22" s="169" t="s">
        <v>168</v>
      </c>
      <c r="C22" s="184" t="s">
        <v>169</v>
      </c>
      <c r="D22" s="170" t="s">
        <v>146</v>
      </c>
      <c r="E22" s="171">
        <v>47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12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147</v>
      </c>
      <c r="T22" s="174" t="s">
        <v>148</v>
      </c>
      <c r="U22" s="159">
        <v>0</v>
      </c>
      <c r="V22" s="159">
        <f>ROUND(E22*U22,2)</f>
        <v>0</v>
      </c>
      <c r="W22" s="159"/>
      <c r="X22" s="159" t="s">
        <v>149</v>
      </c>
      <c r="Y22" s="159" t="s">
        <v>150</v>
      </c>
      <c r="Z22" s="149"/>
      <c r="AA22" s="149"/>
      <c r="AB22" s="149"/>
      <c r="AC22" s="149"/>
      <c r="AD22" s="149"/>
      <c r="AE22" s="149"/>
      <c r="AF22" s="149"/>
      <c r="AG22" s="149" t="s">
        <v>151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245" t="s">
        <v>170</v>
      </c>
      <c r="D23" s="246"/>
      <c r="E23" s="246"/>
      <c r="F23" s="246"/>
      <c r="G23" s="246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153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8">
        <v>8</v>
      </c>
      <c r="B24" s="169" t="s">
        <v>171</v>
      </c>
      <c r="C24" s="184" t="s">
        <v>172</v>
      </c>
      <c r="D24" s="170" t="s">
        <v>146</v>
      </c>
      <c r="E24" s="171">
        <v>10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12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147</v>
      </c>
      <c r="T24" s="174" t="s">
        <v>148</v>
      </c>
      <c r="U24" s="159">
        <v>0</v>
      </c>
      <c r="V24" s="159">
        <f>ROUND(E24*U24,2)</f>
        <v>0</v>
      </c>
      <c r="W24" s="159"/>
      <c r="X24" s="159" t="s">
        <v>149</v>
      </c>
      <c r="Y24" s="159" t="s">
        <v>150</v>
      </c>
      <c r="Z24" s="149"/>
      <c r="AA24" s="149"/>
      <c r="AB24" s="149"/>
      <c r="AC24" s="149"/>
      <c r="AD24" s="149"/>
      <c r="AE24" s="149"/>
      <c r="AF24" s="149"/>
      <c r="AG24" s="149" t="s">
        <v>151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245" t="s">
        <v>173</v>
      </c>
      <c r="D25" s="246"/>
      <c r="E25" s="246"/>
      <c r="F25" s="246"/>
      <c r="G25" s="246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153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9</v>
      </c>
      <c r="B26" s="169" t="s">
        <v>174</v>
      </c>
      <c r="C26" s="184" t="s">
        <v>175</v>
      </c>
      <c r="D26" s="170" t="s">
        <v>146</v>
      </c>
      <c r="E26" s="171">
        <v>296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12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147</v>
      </c>
      <c r="T26" s="174" t="s">
        <v>148</v>
      </c>
      <c r="U26" s="159">
        <v>0</v>
      </c>
      <c r="V26" s="159">
        <f>ROUND(E26*U26,2)</f>
        <v>0</v>
      </c>
      <c r="W26" s="159"/>
      <c r="X26" s="159" t="s">
        <v>149</v>
      </c>
      <c r="Y26" s="159" t="s">
        <v>150</v>
      </c>
      <c r="Z26" s="149"/>
      <c r="AA26" s="149"/>
      <c r="AB26" s="149"/>
      <c r="AC26" s="149"/>
      <c r="AD26" s="149"/>
      <c r="AE26" s="149"/>
      <c r="AF26" s="149"/>
      <c r="AG26" s="149" t="s">
        <v>151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245" t="s">
        <v>176</v>
      </c>
      <c r="D27" s="246"/>
      <c r="E27" s="246"/>
      <c r="F27" s="246"/>
      <c r="G27" s="246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153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8">
        <v>10</v>
      </c>
      <c r="B28" s="169" t="s">
        <v>177</v>
      </c>
      <c r="C28" s="184" t="s">
        <v>178</v>
      </c>
      <c r="D28" s="170" t="s">
        <v>146</v>
      </c>
      <c r="E28" s="171">
        <v>23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12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147</v>
      </c>
      <c r="T28" s="174" t="s">
        <v>148</v>
      </c>
      <c r="U28" s="159">
        <v>0</v>
      </c>
      <c r="V28" s="159">
        <f>ROUND(E28*U28,2)</f>
        <v>0</v>
      </c>
      <c r="W28" s="159"/>
      <c r="X28" s="159" t="s">
        <v>149</v>
      </c>
      <c r="Y28" s="159" t="s">
        <v>150</v>
      </c>
      <c r="Z28" s="149"/>
      <c r="AA28" s="149"/>
      <c r="AB28" s="149"/>
      <c r="AC28" s="149"/>
      <c r="AD28" s="149"/>
      <c r="AE28" s="149"/>
      <c r="AF28" s="149"/>
      <c r="AG28" s="149" t="s">
        <v>151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45" t="s">
        <v>179</v>
      </c>
      <c r="D29" s="246"/>
      <c r="E29" s="246"/>
      <c r="F29" s="246"/>
      <c r="G29" s="246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153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8">
        <v>11</v>
      </c>
      <c r="B30" s="169" t="s">
        <v>180</v>
      </c>
      <c r="C30" s="184" t="s">
        <v>181</v>
      </c>
      <c r="D30" s="170" t="s">
        <v>146</v>
      </c>
      <c r="E30" s="171">
        <v>366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12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147</v>
      </c>
      <c r="T30" s="174" t="s">
        <v>148</v>
      </c>
      <c r="U30" s="159">
        <v>0</v>
      </c>
      <c r="V30" s="159">
        <f>ROUND(E30*U30,2)</f>
        <v>0</v>
      </c>
      <c r="W30" s="159"/>
      <c r="X30" s="159" t="s">
        <v>149</v>
      </c>
      <c r="Y30" s="159" t="s">
        <v>150</v>
      </c>
      <c r="Z30" s="149"/>
      <c r="AA30" s="149"/>
      <c r="AB30" s="149"/>
      <c r="AC30" s="149"/>
      <c r="AD30" s="149"/>
      <c r="AE30" s="149"/>
      <c r="AF30" s="149"/>
      <c r="AG30" s="149" t="s">
        <v>151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245" t="s">
        <v>182</v>
      </c>
      <c r="D31" s="246"/>
      <c r="E31" s="246"/>
      <c r="F31" s="246"/>
      <c r="G31" s="246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153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8">
        <v>12</v>
      </c>
      <c r="B32" s="169" t="s">
        <v>183</v>
      </c>
      <c r="C32" s="184" t="s">
        <v>184</v>
      </c>
      <c r="D32" s="170" t="s">
        <v>146</v>
      </c>
      <c r="E32" s="171">
        <v>10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12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/>
      <c r="S32" s="173" t="s">
        <v>147</v>
      </c>
      <c r="T32" s="174" t="s">
        <v>148</v>
      </c>
      <c r="U32" s="159">
        <v>0</v>
      </c>
      <c r="V32" s="159">
        <f>ROUND(E32*U32,2)</f>
        <v>0</v>
      </c>
      <c r="W32" s="159"/>
      <c r="X32" s="159" t="s">
        <v>149</v>
      </c>
      <c r="Y32" s="159" t="s">
        <v>150</v>
      </c>
      <c r="Z32" s="149"/>
      <c r="AA32" s="149"/>
      <c r="AB32" s="149"/>
      <c r="AC32" s="149"/>
      <c r="AD32" s="149"/>
      <c r="AE32" s="149"/>
      <c r="AF32" s="149"/>
      <c r="AG32" s="149" t="s">
        <v>151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45" t="s">
        <v>173</v>
      </c>
      <c r="D33" s="246"/>
      <c r="E33" s="246"/>
      <c r="F33" s="246"/>
      <c r="G33" s="246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153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8">
        <v>13</v>
      </c>
      <c r="B34" s="169" t="s">
        <v>185</v>
      </c>
      <c r="C34" s="184" t="s">
        <v>186</v>
      </c>
      <c r="D34" s="170" t="s">
        <v>146</v>
      </c>
      <c r="E34" s="171">
        <v>34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12</v>
      </c>
      <c r="M34" s="173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3"/>
      <c r="S34" s="173" t="s">
        <v>147</v>
      </c>
      <c r="T34" s="174" t="s">
        <v>148</v>
      </c>
      <c r="U34" s="159">
        <v>0</v>
      </c>
      <c r="V34" s="159">
        <f>ROUND(E34*U34,2)</f>
        <v>0</v>
      </c>
      <c r="W34" s="159"/>
      <c r="X34" s="159" t="s">
        <v>149</v>
      </c>
      <c r="Y34" s="159" t="s">
        <v>150</v>
      </c>
      <c r="Z34" s="149"/>
      <c r="AA34" s="149"/>
      <c r="AB34" s="149"/>
      <c r="AC34" s="149"/>
      <c r="AD34" s="149"/>
      <c r="AE34" s="149"/>
      <c r="AF34" s="149"/>
      <c r="AG34" s="149" t="s">
        <v>151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245" t="s">
        <v>187</v>
      </c>
      <c r="D35" s="246"/>
      <c r="E35" s="246"/>
      <c r="F35" s="246"/>
      <c r="G35" s="246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153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8">
        <v>14</v>
      </c>
      <c r="B36" s="169" t="s">
        <v>188</v>
      </c>
      <c r="C36" s="184" t="s">
        <v>189</v>
      </c>
      <c r="D36" s="170" t="s">
        <v>146</v>
      </c>
      <c r="E36" s="171">
        <v>29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12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/>
      <c r="S36" s="173" t="s">
        <v>147</v>
      </c>
      <c r="T36" s="174" t="s">
        <v>148</v>
      </c>
      <c r="U36" s="159">
        <v>0</v>
      </c>
      <c r="V36" s="159">
        <f>ROUND(E36*U36,2)</f>
        <v>0</v>
      </c>
      <c r="W36" s="159"/>
      <c r="X36" s="159" t="s">
        <v>149</v>
      </c>
      <c r="Y36" s="159" t="s">
        <v>150</v>
      </c>
      <c r="Z36" s="149"/>
      <c r="AA36" s="149"/>
      <c r="AB36" s="149"/>
      <c r="AC36" s="149"/>
      <c r="AD36" s="149"/>
      <c r="AE36" s="149"/>
      <c r="AF36" s="149"/>
      <c r="AG36" s="149" t="s">
        <v>151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45" t="s">
        <v>190</v>
      </c>
      <c r="D37" s="246"/>
      <c r="E37" s="246"/>
      <c r="F37" s="246"/>
      <c r="G37" s="246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153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8">
        <v>15</v>
      </c>
      <c r="B38" s="169" t="s">
        <v>191</v>
      </c>
      <c r="C38" s="184" t="s">
        <v>192</v>
      </c>
      <c r="D38" s="170" t="s">
        <v>146</v>
      </c>
      <c r="E38" s="171">
        <v>7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12</v>
      </c>
      <c r="M38" s="173">
        <f>G38*(1+L38/100)</f>
        <v>0</v>
      </c>
      <c r="N38" s="171">
        <v>0</v>
      </c>
      <c r="O38" s="171">
        <f>ROUND(E38*N38,2)</f>
        <v>0</v>
      </c>
      <c r="P38" s="171">
        <v>0</v>
      </c>
      <c r="Q38" s="171">
        <f>ROUND(E38*P38,2)</f>
        <v>0</v>
      </c>
      <c r="R38" s="173"/>
      <c r="S38" s="173" t="s">
        <v>147</v>
      </c>
      <c r="T38" s="174" t="s">
        <v>148</v>
      </c>
      <c r="U38" s="159">
        <v>0</v>
      </c>
      <c r="V38" s="159">
        <f>ROUND(E38*U38,2)</f>
        <v>0</v>
      </c>
      <c r="W38" s="159"/>
      <c r="X38" s="159" t="s">
        <v>149</v>
      </c>
      <c r="Y38" s="159" t="s">
        <v>150</v>
      </c>
      <c r="Z38" s="149"/>
      <c r="AA38" s="149"/>
      <c r="AB38" s="149"/>
      <c r="AC38" s="149"/>
      <c r="AD38" s="149"/>
      <c r="AE38" s="149"/>
      <c r="AF38" s="149"/>
      <c r="AG38" s="149" t="s">
        <v>151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 x14ac:dyDescent="0.2">
      <c r="A39" s="156"/>
      <c r="B39" s="157"/>
      <c r="C39" s="245" t="s">
        <v>193</v>
      </c>
      <c r="D39" s="246"/>
      <c r="E39" s="246"/>
      <c r="F39" s="246"/>
      <c r="G39" s="246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153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8">
        <v>16</v>
      </c>
      <c r="B40" s="169" t="s">
        <v>194</v>
      </c>
      <c r="C40" s="184" t="s">
        <v>195</v>
      </c>
      <c r="D40" s="170" t="s">
        <v>146</v>
      </c>
      <c r="E40" s="171">
        <v>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12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/>
      <c r="S40" s="173" t="s">
        <v>147</v>
      </c>
      <c r="T40" s="174" t="s">
        <v>148</v>
      </c>
      <c r="U40" s="159">
        <v>0</v>
      </c>
      <c r="V40" s="159">
        <f>ROUND(E40*U40,2)</f>
        <v>0</v>
      </c>
      <c r="W40" s="159"/>
      <c r="X40" s="159" t="s">
        <v>149</v>
      </c>
      <c r="Y40" s="159" t="s">
        <v>150</v>
      </c>
      <c r="Z40" s="149"/>
      <c r="AA40" s="149"/>
      <c r="AB40" s="149"/>
      <c r="AC40" s="149"/>
      <c r="AD40" s="149"/>
      <c r="AE40" s="149"/>
      <c r="AF40" s="149"/>
      <c r="AG40" s="149" t="s">
        <v>151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245" t="s">
        <v>196</v>
      </c>
      <c r="D41" s="246"/>
      <c r="E41" s="246"/>
      <c r="F41" s="246"/>
      <c r="G41" s="246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153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8">
        <v>17</v>
      </c>
      <c r="B42" s="169" t="s">
        <v>197</v>
      </c>
      <c r="C42" s="184" t="s">
        <v>198</v>
      </c>
      <c r="D42" s="170" t="s">
        <v>146</v>
      </c>
      <c r="E42" s="171">
        <v>6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12</v>
      </c>
      <c r="M42" s="173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3"/>
      <c r="S42" s="173" t="s">
        <v>147</v>
      </c>
      <c r="T42" s="174" t="s">
        <v>148</v>
      </c>
      <c r="U42" s="159">
        <v>0</v>
      </c>
      <c r="V42" s="159">
        <f>ROUND(E42*U42,2)</f>
        <v>0</v>
      </c>
      <c r="W42" s="159"/>
      <c r="X42" s="159" t="s">
        <v>149</v>
      </c>
      <c r="Y42" s="159" t="s">
        <v>150</v>
      </c>
      <c r="Z42" s="149"/>
      <c r="AA42" s="149"/>
      <c r="AB42" s="149"/>
      <c r="AC42" s="149"/>
      <c r="AD42" s="149"/>
      <c r="AE42" s="149"/>
      <c r="AF42" s="149"/>
      <c r="AG42" s="149" t="s">
        <v>151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45" t="s">
        <v>199</v>
      </c>
      <c r="D43" s="246"/>
      <c r="E43" s="246"/>
      <c r="F43" s="246"/>
      <c r="G43" s="246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153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68">
        <v>18</v>
      </c>
      <c r="B44" s="169" t="s">
        <v>200</v>
      </c>
      <c r="C44" s="184" t="s">
        <v>201</v>
      </c>
      <c r="D44" s="170" t="s">
        <v>146</v>
      </c>
      <c r="E44" s="171">
        <v>6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12</v>
      </c>
      <c r="M44" s="173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3"/>
      <c r="S44" s="173" t="s">
        <v>147</v>
      </c>
      <c r="T44" s="174" t="s">
        <v>148</v>
      </c>
      <c r="U44" s="159">
        <v>0</v>
      </c>
      <c r="V44" s="159">
        <f>ROUND(E44*U44,2)</f>
        <v>0</v>
      </c>
      <c r="W44" s="159"/>
      <c r="X44" s="159" t="s">
        <v>149</v>
      </c>
      <c r="Y44" s="159" t="s">
        <v>150</v>
      </c>
      <c r="Z44" s="149"/>
      <c r="AA44" s="149"/>
      <c r="AB44" s="149"/>
      <c r="AC44" s="149"/>
      <c r="AD44" s="149"/>
      <c r="AE44" s="149"/>
      <c r="AF44" s="149"/>
      <c r="AG44" s="149" t="s">
        <v>151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245" t="s">
        <v>199</v>
      </c>
      <c r="D45" s="246"/>
      <c r="E45" s="246"/>
      <c r="F45" s="246"/>
      <c r="G45" s="246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153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8">
        <v>19</v>
      </c>
      <c r="B46" s="169" t="s">
        <v>202</v>
      </c>
      <c r="C46" s="184" t="s">
        <v>203</v>
      </c>
      <c r="D46" s="170" t="s">
        <v>146</v>
      </c>
      <c r="E46" s="171">
        <v>5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12</v>
      </c>
      <c r="M46" s="173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3"/>
      <c r="S46" s="173" t="s">
        <v>147</v>
      </c>
      <c r="T46" s="174" t="s">
        <v>148</v>
      </c>
      <c r="U46" s="159">
        <v>0</v>
      </c>
      <c r="V46" s="159">
        <f>ROUND(E46*U46,2)</f>
        <v>0</v>
      </c>
      <c r="W46" s="159"/>
      <c r="X46" s="159" t="s">
        <v>149</v>
      </c>
      <c r="Y46" s="159" t="s">
        <v>150</v>
      </c>
      <c r="Z46" s="149"/>
      <c r="AA46" s="149"/>
      <c r="AB46" s="149"/>
      <c r="AC46" s="149"/>
      <c r="AD46" s="149"/>
      <c r="AE46" s="149"/>
      <c r="AF46" s="149"/>
      <c r="AG46" s="149" t="s">
        <v>151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 x14ac:dyDescent="0.2">
      <c r="A47" s="156"/>
      <c r="B47" s="157"/>
      <c r="C47" s="245" t="s">
        <v>199</v>
      </c>
      <c r="D47" s="246"/>
      <c r="E47" s="246"/>
      <c r="F47" s="246"/>
      <c r="G47" s="246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153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8">
        <v>20</v>
      </c>
      <c r="B48" s="169" t="s">
        <v>204</v>
      </c>
      <c r="C48" s="184" t="s">
        <v>205</v>
      </c>
      <c r="D48" s="170" t="s">
        <v>146</v>
      </c>
      <c r="E48" s="171">
        <v>2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12</v>
      </c>
      <c r="M48" s="173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3"/>
      <c r="S48" s="173" t="s">
        <v>147</v>
      </c>
      <c r="T48" s="174" t="s">
        <v>148</v>
      </c>
      <c r="U48" s="159">
        <v>0</v>
      </c>
      <c r="V48" s="159">
        <f>ROUND(E48*U48,2)</f>
        <v>0</v>
      </c>
      <c r="W48" s="159"/>
      <c r="X48" s="159" t="s">
        <v>149</v>
      </c>
      <c r="Y48" s="159" t="s">
        <v>150</v>
      </c>
      <c r="Z48" s="149"/>
      <c r="AA48" s="149"/>
      <c r="AB48" s="149"/>
      <c r="AC48" s="149"/>
      <c r="AD48" s="149"/>
      <c r="AE48" s="149"/>
      <c r="AF48" s="149"/>
      <c r="AG48" s="149" t="s">
        <v>151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245" t="s">
        <v>196</v>
      </c>
      <c r="D49" s="246"/>
      <c r="E49" s="246"/>
      <c r="F49" s="246"/>
      <c r="G49" s="246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153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33.75" outlineLevel="1" x14ac:dyDescent="0.2">
      <c r="A50" s="168">
        <v>21</v>
      </c>
      <c r="B50" s="169" t="s">
        <v>206</v>
      </c>
      <c r="C50" s="184" t="s">
        <v>207</v>
      </c>
      <c r="D50" s="170" t="s">
        <v>146</v>
      </c>
      <c r="E50" s="171">
        <v>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12</v>
      </c>
      <c r="M50" s="173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3"/>
      <c r="S50" s="173" t="s">
        <v>147</v>
      </c>
      <c r="T50" s="174" t="s">
        <v>148</v>
      </c>
      <c r="U50" s="159">
        <v>0</v>
      </c>
      <c r="V50" s="159">
        <f>ROUND(E50*U50,2)</f>
        <v>0</v>
      </c>
      <c r="W50" s="159"/>
      <c r="X50" s="159" t="s">
        <v>149</v>
      </c>
      <c r="Y50" s="159" t="s">
        <v>150</v>
      </c>
      <c r="Z50" s="149"/>
      <c r="AA50" s="149"/>
      <c r="AB50" s="149"/>
      <c r="AC50" s="149"/>
      <c r="AD50" s="149"/>
      <c r="AE50" s="149"/>
      <c r="AF50" s="149"/>
      <c r="AG50" s="149" t="s">
        <v>151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245" t="s">
        <v>196</v>
      </c>
      <c r="D51" s="246"/>
      <c r="E51" s="246"/>
      <c r="F51" s="246"/>
      <c r="G51" s="246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153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68">
        <v>22</v>
      </c>
      <c r="B52" s="169" t="s">
        <v>208</v>
      </c>
      <c r="C52" s="184" t="s">
        <v>209</v>
      </c>
      <c r="D52" s="170" t="s">
        <v>146</v>
      </c>
      <c r="E52" s="171">
        <v>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12</v>
      </c>
      <c r="M52" s="173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3"/>
      <c r="S52" s="173" t="s">
        <v>147</v>
      </c>
      <c r="T52" s="174" t="s">
        <v>148</v>
      </c>
      <c r="U52" s="159">
        <v>0</v>
      </c>
      <c r="V52" s="159">
        <f>ROUND(E52*U52,2)</f>
        <v>0</v>
      </c>
      <c r="W52" s="159"/>
      <c r="X52" s="159" t="s">
        <v>210</v>
      </c>
      <c r="Y52" s="159" t="s">
        <v>150</v>
      </c>
      <c r="Z52" s="149"/>
      <c r="AA52" s="149"/>
      <c r="AB52" s="149"/>
      <c r="AC52" s="149"/>
      <c r="AD52" s="149"/>
      <c r="AE52" s="149"/>
      <c r="AF52" s="149"/>
      <c r="AG52" s="149" t="s">
        <v>211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245" t="s">
        <v>154</v>
      </c>
      <c r="D53" s="246"/>
      <c r="E53" s="246"/>
      <c r="F53" s="246"/>
      <c r="G53" s="246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153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68">
        <v>23</v>
      </c>
      <c r="B54" s="169" t="s">
        <v>212</v>
      </c>
      <c r="C54" s="184" t="s">
        <v>213</v>
      </c>
      <c r="D54" s="170" t="s">
        <v>146</v>
      </c>
      <c r="E54" s="171">
        <v>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12</v>
      </c>
      <c r="M54" s="173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3"/>
      <c r="S54" s="173" t="s">
        <v>147</v>
      </c>
      <c r="T54" s="174" t="s">
        <v>148</v>
      </c>
      <c r="U54" s="159">
        <v>0</v>
      </c>
      <c r="V54" s="159">
        <f>ROUND(E54*U54,2)</f>
        <v>0</v>
      </c>
      <c r="W54" s="159"/>
      <c r="X54" s="159" t="s">
        <v>149</v>
      </c>
      <c r="Y54" s="159" t="s">
        <v>150</v>
      </c>
      <c r="Z54" s="149"/>
      <c r="AA54" s="149"/>
      <c r="AB54" s="149"/>
      <c r="AC54" s="149"/>
      <c r="AD54" s="149"/>
      <c r="AE54" s="149"/>
      <c r="AF54" s="149"/>
      <c r="AG54" s="149" t="s">
        <v>151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245" t="s">
        <v>196</v>
      </c>
      <c r="D55" s="246"/>
      <c r="E55" s="246"/>
      <c r="F55" s="246"/>
      <c r="G55" s="246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153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68">
        <v>24</v>
      </c>
      <c r="B56" s="169" t="s">
        <v>214</v>
      </c>
      <c r="C56" s="184" t="s">
        <v>215</v>
      </c>
      <c r="D56" s="170" t="s">
        <v>146</v>
      </c>
      <c r="E56" s="171">
        <v>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12</v>
      </c>
      <c r="M56" s="173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3"/>
      <c r="S56" s="173" t="s">
        <v>147</v>
      </c>
      <c r="T56" s="174" t="s">
        <v>148</v>
      </c>
      <c r="U56" s="159">
        <v>0</v>
      </c>
      <c r="V56" s="159">
        <f>ROUND(E56*U56,2)</f>
        <v>0</v>
      </c>
      <c r="W56" s="159"/>
      <c r="X56" s="159" t="s">
        <v>149</v>
      </c>
      <c r="Y56" s="159" t="s">
        <v>150</v>
      </c>
      <c r="Z56" s="149"/>
      <c r="AA56" s="149"/>
      <c r="AB56" s="149"/>
      <c r="AC56" s="149"/>
      <c r="AD56" s="149"/>
      <c r="AE56" s="149"/>
      <c r="AF56" s="149"/>
      <c r="AG56" s="149" t="s">
        <v>151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245" t="s">
        <v>199</v>
      </c>
      <c r="D57" s="246"/>
      <c r="E57" s="246"/>
      <c r="F57" s="246"/>
      <c r="G57" s="246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153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68">
        <v>25</v>
      </c>
      <c r="B58" s="169" t="s">
        <v>216</v>
      </c>
      <c r="C58" s="184" t="s">
        <v>217</v>
      </c>
      <c r="D58" s="170" t="s">
        <v>146</v>
      </c>
      <c r="E58" s="171">
        <v>3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12</v>
      </c>
      <c r="M58" s="173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3"/>
      <c r="S58" s="173" t="s">
        <v>147</v>
      </c>
      <c r="T58" s="174" t="s">
        <v>148</v>
      </c>
      <c r="U58" s="159">
        <v>0</v>
      </c>
      <c r="V58" s="159">
        <f>ROUND(E58*U58,2)</f>
        <v>0</v>
      </c>
      <c r="W58" s="159"/>
      <c r="X58" s="159" t="s">
        <v>149</v>
      </c>
      <c r="Y58" s="159" t="s">
        <v>150</v>
      </c>
      <c r="Z58" s="149"/>
      <c r="AA58" s="149"/>
      <c r="AB58" s="149"/>
      <c r="AC58" s="149"/>
      <c r="AD58" s="149"/>
      <c r="AE58" s="149"/>
      <c r="AF58" s="149"/>
      <c r="AG58" s="149" t="s">
        <v>151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245" t="s">
        <v>218</v>
      </c>
      <c r="D59" s="246"/>
      <c r="E59" s="246"/>
      <c r="F59" s="246"/>
      <c r="G59" s="246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153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8">
        <v>26</v>
      </c>
      <c r="B60" s="169" t="s">
        <v>219</v>
      </c>
      <c r="C60" s="184" t="s">
        <v>220</v>
      </c>
      <c r="D60" s="170" t="s">
        <v>146</v>
      </c>
      <c r="E60" s="171">
        <v>12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12</v>
      </c>
      <c r="M60" s="173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3"/>
      <c r="S60" s="173" t="s">
        <v>147</v>
      </c>
      <c r="T60" s="174" t="s">
        <v>148</v>
      </c>
      <c r="U60" s="159">
        <v>0</v>
      </c>
      <c r="V60" s="159">
        <f>ROUND(E60*U60,2)</f>
        <v>0</v>
      </c>
      <c r="W60" s="159"/>
      <c r="X60" s="159" t="s">
        <v>149</v>
      </c>
      <c r="Y60" s="159" t="s">
        <v>150</v>
      </c>
      <c r="Z60" s="149"/>
      <c r="AA60" s="149"/>
      <c r="AB60" s="149"/>
      <c r="AC60" s="149"/>
      <c r="AD60" s="149"/>
      <c r="AE60" s="149"/>
      <c r="AF60" s="149"/>
      <c r="AG60" s="149" t="s">
        <v>151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245" t="s">
        <v>221</v>
      </c>
      <c r="D61" s="246"/>
      <c r="E61" s="246"/>
      <c r="F61" s="246"/>
      <c r="G61" s="246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153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8">
        <v>27</v>
      </c>
      <c r="B62" s="169" t="s">
        <v>222</v>
      </c>
      <c r="C62" s="184" t="s">
        <v>223</v>
      </c>
      <c r="D62" s="170" t="s">
        <v>146</v>
      </c>
      <c r="E62" s="171">
        <v>458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12</v>
      </c>
      <c r="M62" s="173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3"/>
      <c r="S62" s="173" t="s">
        <v>147</v>
      </c>
      <c r="T62" s="174" t="s">
        <v>148</v>
      </c>
      <c r="U62" s="159">
        <v>0</v>
      </c>
      <c r="V62" s="159">
        <f>ROUND(E62*U62,2)</f>
        <v>0</v>
      </c>
      <c r="W62" s="159"/>
      <c r="X62" s="159" t="s">
        <v>149</v>
      </c>
      <c r="Y62" s="159" t="s">
        <v>150</v>
      </c>
      <c r="Z62" s="149"/>
      <c r="AA62" s="149"/>
      <c r="AB62" s="149"/>
      <c r="AC62" s="149"/>
      <c r="AD62" s="149"/>
      <c r="AE62" s="149"/>
      <c r="AF62" s="149"/>
      <c r="AG62" s="149" t="s">
        <v>151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245" t="s">
        <v>224</v>
      </c>
      <c r="D63" s="246"/>
      <c r="E63" s="246"/>
      <c r="F63" s="246"/>
      <c r="G63" s="246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153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8">
        <v>28</v>
      </c>
      <c r="B64" s="169" t="s">
        <v>225</v>
      </c>
      <c r="C64" s="184" t="s">
        <v>226</v>
      </c>
      <c r="D64" s="170" t="s">
        <v>146</v>
      </c>
      <c r="E64" s="171">
        <v>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12</v>
      </c>
      <c r="M64" s="173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3"/>
      <c r="S64" s="173" t="s">
        <v>147</v>
      </c>
      <c r="T64" s="174" t="s">
        <v>148</v>
      </c>
      <c r="U64" s="159">
        <v>0</v>
      </c>
      <c r="V64" s="159">
        <f>ROUND(E64*U64,2)</f>
        <v>0</v>
      </c>
      <c r="W64" s="159"/>
      <c r="X64" s="159" t="s">
        <v>149</v>
      </c>
      <c r="Y64" s="159" t="s">
        <v>150</v>
      </c>
      <c r="Z64" s="149"/>
      <c r="AA64" s="149"/>
      <c r="AB64" s="149"/>
      <c r="AC64" s="149"/>
      <c r="AD64" s="149"/>
      <c r="AE64" s="149"/>
      <c r="AF64" s="149"/>
      <c r="AG64" s="149" t="s">
        <v>151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">
      <c r="A65" s="156"/>
      <c r="B65" s="157"/>
      <c r="C65" s="245" t="s">
        <v>154</v>
      </c>
      <c r="D65" s="246"/>
      <c r="E65" s="246"/>
      <c r="F65" s="246"/>
      <c r="G65" s="246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153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1" t="s">
        <v>142</v>
      </c>
      <c r="B66" s="162" t="s">
        <v>92</v>
      </c>
      <c r="C66" s="183" t="s">
        <v>93</v>
      </c>
      <c r="D66" s="163"/>
      <c r="E66" s="164"/>
      <c r="F66" s="165"/>
      <c r="G66" s="165">
        <f>SUMIF(AG67:AG98,"&lt;&gt;NOR",G67:G98)</f>
        <v>0</v>
      </c>
      <c r="H66" s="165"/>
      <c r="I66" s="165">
        <f>SUM(I67:I98)</f>
        <v>0</v>
      </c>
      <c r="J66" s="165"/>
      <c r="K66" s="165">
        <f>SUM(K67:K98)</f>
        <v>0</v>
      </c>
      <c r="L66" s="165"/>
      <c r="M66" s="165">
        <f>SUM(M67:M98)</f>
        <v>0</v>
      </c>
      <c r="N66" s="164"/>
      <c r="O66" s="164">
        <f>SUM(O67:O98)</f>
        <v>0</v>
      </c>
      <c r="P66" s="164"/>
      <c r="Q66" s="164">
        <f>SUM(Q67:Q98)</f>
        <v>0</v>
      </c>
      <c r="R66" s="165"/>
      <c r="S66" s="165"/>
      <c r="T66" s="166"/>
      <c r="U66" s="160"/>
      <c r="V66" s="160">
        <f>SUM(V67:V98)</f>
        <v>0</v>
      </c>
      <c r="W66" s="160"/>
      <c r="X66" s="160"/>
      <c r="Y66" s="160"/>
      <c r="AG66" t="s">
        <v>143</v>
      </c>
    </row>
    <row r="67" spans="1:60" outlineLevel="1" x14ac:dyDescent="0.2">
      <c r="A67" s="168">
        <v>29</v>
      </c>
      <c r="B67" s="169" t="s">
        <v>227</v>
      </c>
      <c r="C67" s="184" t="s">
        <v>228</v>
      </c>
      <c r="D67" s="170" t="s">
        <v>229</v>
      </c>
      <c r="E67" s="171">
        <v>3900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12</v>
      </c>
      <c r="M67" s="173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3"/>
      <c r="S67" s="173" t="s">
        <v>147</v>
      </c>
      <c r="T67" s="174" t="s">
        <v>148</v>
      </c>
      <c r="U67" s="159">
        <v>0</v>
      </c>
      <c r="V67" s="159">
        <f>ROUND(E67*U67,2)</f>
        <v>0</v>
      </c>
      <c r="W67" s="159"/>
      <c r="X67" s="159" t="s">
        <v>149</v>
      </c>
      <c r="Y67" s="159" t="s">
        <v>150</v>
      </c>
      <c r="Z67" s="149"/>
      <c r="AA67" s="149"/>
      <c r="AB67" s="149"/>
      <c r="AC67" s="149"/>
      <c r="AD67" s="149"/>
      <c r="AE67" s="149"/>
      <c r="AF67" s="149"/>
      <c r="AG67" s="149" t="s">
        <v>151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245" t="s">
        <v>230</v>
      </c>
      <c r="D68" s="246"/>
      <c r="E68" s="246"/>
      <c r="F68" s="246"/>
      <c r="G68" s="246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153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68">
        <v>30</v>
      </c>
      <c r="B69" s="169" t="s">
        <v>231</v>
      </c>
      <c r="C69" s="184" t="s">
        <v>232</v>
      </c>
      <c r="D69" s="170" t="s">
        <v>229</v>
      </c>
      <c r="E69" s="171">
        <v>100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12</v>
      </c>
      <c r="M69" s="173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3"/>
      <c r="S69" s="173" t="s">
        <v>147</v>
      </c>
      <c r="T69" s="174" t="s">
        <v>148</v>
      </c>
      <c r="U69" s="159">
        <v>0</v>
      </c>
      <c r="V69" s="159">
        <f>ROUND(E69*U69,2)</f>
        <v>0</v>
      </c>
      <c r="W69" s="159"/>
      <c r="X69" s="159" t="s">
        <v>149</v>
      </c>
      <c r="Y69" s="159" t="s">
        <v>150</v>
      </c>
      <c r="Z69" s="149"/>
      <c r="AA69" s="149"/>
      <c r="AB69" s="149"/>
      <c r="AC69" s="149"/>
      <c r="AD69" s="149"/>
      <c r="AE69" s="149"/>
      <c r="AF69" s="149"/>
      <c r="AG69" s="149" t="s">
        <v>151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245" t="s">
        <v>233</v>
      </c>
      <c r="D70" s="246"/>
      <c r="E70" s="246"/>
      <c r="F70" s="246"/>
      <c r="G70" s="246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153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68">
        <v>31</v>
      </c>
      <c r="B71" s="169" t="s">
        <v>234</v>
      </c>
      <c r="C71" s="184" t="s">
        <v>235</v>
      </c>
      <c r="D71" s="170" t="s">
        <v>229</v>
      </c>
      <c r="E71" s="171">
        <v>80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12</v>
      </c>
      <c r="M71" s="173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3"/>
      <c r="S71" s="173" t="s">
        <v>147</v>
      </c>
      <c r="T71" s="174" t="s">
        <v>148</v>
      </c>
      <c r="U71" s="159">
        <v>0</v>
      </c>
      <c r="V71" s="159">
        <f>ROUND(E71*U71,2)</f>
        <v>0</v>
      </c>
      <c r="W71" s="159"/>
      <c r="X71" s="159" t="s">
        <v>149</v>
      </c>
      <c r="Y71" s="159" t="s">
        <v>150</v>
      </c>
      <c r="Z71" s="149"/>
      <c r="AA71" s="149"/>
      <c r="AB71" s="149"/>
      <c r="AC71" s="149"/>
      <c r="AD71" s="149"/>
      <c r="AE71" s="149"/>
      <c r="AF71" s="149"/>
      <c r="AG71" s="149" t="s">
        <v>151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245" t="s">
        <v>196</v>
      </c>
      <c r="D72" s="246"/>
      <c r="E72" s="246"/>
      <c r="F72" s="246"/>
      <c r="G72" s="246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153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68">
        <v>32</v>
      </c>
      <c r="B73" s="169" t="s">
        <v>236</v>
      </c>
      <c r="C73" s="184" t="s">
        <v>237</v>
      </c>
      <c r="D73" s="170" t="s">
        <v>229</v>
      </c>
      <c r="E73" s="171">
        <v>300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12</v>
      </c>
      <c r="M73" s="173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3"/>
      <c r="S73" s="173" t="s">
        <v>147</v>
      </c>
      <c r="T73" s="174" t="s">
        <v>148</v>
      </c>
      <c r="U73" s="159">
        <v>0</v>
      </c>
      <c r="V73" s="159">
        <f>ROUND(E73*U73,2)</f>
        <v>0</v>
      </c>
      <c r="W73" s="159"/>
      <c r="X73" s="159" t="s">
        <v>149</v>
      </c>
      <c r="Y73" s="159" t="s">
        <v>150</v>
      </c>
      <c r="Z73" s="149"/>
      <c r="AA73" s="149"/>
      <c r="AB73" s="149"/>
      <c r="AC73" s="149"/>
      <c r="AD73" s="149"/>
      <c r="AE73" s="149"/>
      <c r="AF73" s="149"/>
      <c r="AG73" s="149" t="s">
        <v>151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 x14ac:dyDescent="0.2">
      <c r="A74" s="156"/>
      <c r="B74" s="157"/>
      <c r="C74" s="245" t="s">
        <v>238</v>
      </c>
      <c r="D74" s="246"/>
      <c r="E74" s="246"/>
      <c r="F74" s="246"/>
      <c r="G74" s="246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153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68">
        <v>33</v>
      </c>
      <c r="B75" s="169" t="s">
        <v>239</v>
      </c>
      <c r="C75" s="184" t="s">
        <v>240</v>
      </c>
      <c r="D75" s="170" t="s">
        <v>229</v>
      </c>
      <c r="E75" s="171">
        <v>180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12</v>
      </c>
      <c r="M75" s="173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3"/>
      <c r="S75" s="173" t="s">
        <v>147</v>
      </c>
      <c r="T75" s="174" t="s">
        <v>148</v>
      </c>
      <c r="U75" s="159">
        <v>0</v>
      </c>
      <c r="V75" s="159">
        <f>ROUND(E75*U75,2)</f>
        <v>0</v>
      </c>
      <c r="W75" s="159"/>
      <c r="X75" s="159" t="s">
        <v>149</v>
      </c>
      <c r="Y75" s="159" t="s">
        <v>150</v>
      </c>
      <c r="Z75" s="149"/>
      <c r="AA75" s="149"/>
      <c r="AB75" s="149"/>
      <c r="AC75" s="149"/>
      <c r="AD75" s="149"/>
      <c r="AE75" s="149"/>
      <c r="AF75" s="149"/>
      <c r="AG75" s="149" t="s">
        <v>151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245" t="s">
        <v>241</v>
      </c>
      <c r="D76" s="246"/>
      <c r="E76" s="246"/>
      <c r="F76" s="246"/>
      <c r="G76" s="246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153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68">
        <v>34</v>
      </c>
      <c r="B77" s="169" t="s">
        <v>242</v>
      </c>
      <c r="C77" s="184" t="s">
        <v>243</v>
      </c>
      <c r="D77" s="170" t="s">
        <v>229</v>
      </c>
      <c r="E77" s="171">
        <v>52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12</v>
      </c>
      <c r="M77" s="173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3"/>
      <c r="S77" s="173" t="s">
        <v>147</v>
      </c>
      <c r="T77" s="174" t="s">
        <v>148</v>
      </c>
      <c r="U77" s="159">
        <v>0</v>
      </c>
      <c r="V77" s="159">
        <f>ROUND(E77*U77,2)</f>
        <v>0</v>
      </c>
      <c r="W77" s="159"/>
      <c r="X77" s="159" t="s">
        <v>149</v>
      </c>
      <c r="Y77" s="159" t="s">
        <v>150</v>
      </c>
      <c r="Z77" s="149"/>
      <c r="AA77" s="149"/>
      <c r="AB77" s="149"/>
      <c r="AC77" s="149"/>
      <c r="AD77" s="149"/>
      <c r="AE77" s="149"/>
      <c r="AF77" s="149"/>
      <c r="AG77" s="149" t="s">
        <v>151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245" t="s">
        <v>196</v>
      </c>
      <c r="D78" s="246"/>
      <c r="E78" s="246"/>
      <c r="F78" s="246"/>
      <c r="G78" s="246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153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68">
        <v>35</v>
      </c>
      <c r="B79" s="169" t="s">
        <v>244</v>
      </c>
      <c r="C79" s="184" t="s">
        <v>245</v>
      </c>
      <c r="D79" s="170" t="s">
        <v>229</v>
      </c>
      <c r="E79" s="171">
        <v>250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12</v>
      </c>
      <c r="M79" s="173">
        <f>G79*(1+L79/100)</f>
        <v>0</v>
      </c>
      <c r="N79" s="171">
        <v>0</v>
      </c>
      <c r="O79" s="171">
        <f>ROUND(E79*N79,2)</f>
        <v>0</v>
      </c>
      <c r="P79" s="171">
        <v>0</v>
      </c>
      <c r="Q79" s="171">
        <f>ROUND(E79*P79,2)</f>
        <v>0</v>
      </c>
      <c r="R79" s="173"/>
      <c r="S79" s="173" t="s">
        <v>147</v>
      </c>
      <c r="T79" s="174" t="s">
        <v>148</v>
      </c>
      <c r="U79" s="159">
        <v>0</v>
      </c>
      <c r="V79" s="159">
        <f>ROUND(E79*U79,2)</f>
        <v>0</v>
      </c>
      <c r="W79" s="159"/>
      <c r="X79" s="159" t="s">
        <v>149</v>
      </c>
      <c r="Y79" s="159" t="s">
        <v>150</v>
      </c>
      <c r="Z79" s="149"/>
      <c r="AA79" s="149"/>
      <c r="AB79" s="149"/>
      <c r="AC79" s="149"/>
      <c r="AD79" s="149"/>
      <c r="AE79" s="149"/>
      <c r="AF79" s="149"/>
      <c r="AG79" s="149" t="s">
        <v>151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245" t="s">
        <v>246</v>
      </c>
      <c r="D80" s="246"/>
      <c r="E80" s="246"/>
      <c r="F80" s="246"/>
      <c r="G80" s="246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153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68">
        <v>36</v>
      </c>
      <c r="B81" s="169" t="s">
        <v>247</v>
      </c>
      <c r="C81" s="184" t="s">
        <v>248</v>
      </c>
      <c r="D81" s="170" t="s">
        <v>229</v>
      </c>
      <c r="E81" s="171">
        <v>380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12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/>
      <c r="S81" s="173" t="s">
        <v>147</v>
      </c>
      <c r="T81" s="174" t="s">
        <v>148</v>
      </c>
      <c r="U81" s="159">
        <v>0</v>
      </c>
      <c r="V81" s="159">
        <f>ROUND(E81*U81,2)</f>
        <v>0</v>
      </c>
      <c r="W81" s="159"/>
      <c r="X81" s="159" t="s">
        <v>149</v>
      </c>
      <c r="Y81" s="159" t="s">
        <v>150</v>
      </c>
      <c r="Z81" s="149"/>
      <c r="AA81" s="149"/>
      <c r="AB81" s="149"/>
      <c r="AC81" s="149"/>
      <c r="AD81" s="149"/>
      <c r="AE81" s="149"/>
      <c r="AF81" s="149"/>
      <c r="AG81" s="149" t="s">
        <v>151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245" t="s">
        <v>249</v>
      </c>
      <c r="D82" s="246"/>
      <c r="E82" s="246"/>
      <c r="F82" s="246"/>
      <c r="G82" s="246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153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68">
        <v>37</v>
      </c>
      <c r="B83" s="169" t="s">
        <v>250</v>
      </c>
      <c r="C83" s="184" t="s">
        <v>251</v>
      </c>
      <c r="D83" s="170" t="s">
        <v>229</v>
      </c>
      <c r="E83" s="171">
        <v>50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12</v>
      </c>
      <c r="M83" s="173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3"/>
      <c r="S83" s="173" t="s">
        <v>147</v>
      </c>
      <c r="T83" s="174" t="s">
        <v>148</v>
      </c>
      <c r="U83" s="159">
        <v>0</v>
      </c>
      <c r="V83" s="159">
        <f>ROUND(E83*U83,2)</f>
        <v>0</v>
      </c>
      <c r="W83" s="159"/>
      <c r="X83" s="159" t="s">
        <v>149</v>
      </c>
      <c r="Y83" s="159" t="s">
        <v>150</v>
      </c>
      <c r="Z83" s="149"/>
      <c r="AA83" s="149"/>
      <c r="AB83" s="149"/>
      <c r="AC83" s="149"/>
      <c r="AD83" s="149"/>
      <c r="AE83" s="149"/>
      <c r="AF83" s="149"/>
      <c r="AG83" s="149" t="s">
        <v>151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245" t="s">
        <v>252</v>
      </c>
      <c r="D84" s="246"/>
      <c r="E84" s="246"/>
      <c r="F84" s="246"/>
      <c r="G84" s="246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153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68">
        <v>38</v>
      </c>
      <c r="B85" s="169" t="s">
        <v>253</v>
      </c>
      <c r="C85" s="184" t="s">
        <v>254</v>
      </c>
      <c r="D85" s="170" t="s">
        <v>229</v>
      </c>
      <c r="E85" s="171">
        <v>50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12</v>
      </c>
      <c r="M85" s="173">
        <f>G85*(1+L85/100)</f>
        <v>0</v>
      </c>
      <c r="N85" s="171">
        <v>0</v>
      </c>
      <c r="O85" s="171">
        <f>ROUND(E85*N85,2)</f>
        <v>0</v>
      </c>
      <c r="P85" s="171">
        <v>0</v>
      </c>
      <c r="Q85" s="171">
        <f>ROUND(E85*P85,2)</f>
        <v>0</v>
      </c>
      <c r="R85" s="173"/>
      <c r="S85" s="173" t="s">
        <v>147</v>
      </c>
      <c r="T85" s="174" t="s">
        <v>148</v>
      </c>
      <c r="U85" s="159">
        <v>0</v>
      </c>
      <c r="V85" s="159">
        <f>ROUND(E85*U85,2)</f>
        <v>0</v>
      </c>
      <c r="W85" s="159"/>
      <c r="X85" s="159" t="s">
        <v>149</v>
      </c>
      <c r="Y85" s="159" t="s">
        <v>150</v>
      </c>
      <c r="Z85" s="149"/>
      <c r="AA85" s="149"/>
      <c r="AB85" s="149"/>
      <c r="AC85" s="149"/>
      <c r="AD85" s="149"/>
      <c r="AE85" s="149"/>
      <c r="AF85" s="149"/>
      <c r="AG85" s="149" t="s">
        <v>151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245" t="s">
        <v>255</v>
      </c>
      <c r="D86" s="246"/>
      <c r="E86" s="246"/>
      <c r="F86" s="246"/>
      <c r="G86" s="246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153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68">
        <v>39</v>
      </c>
      <c r="B87" s="169" t="s">
        <v>256</v>
      </c>
      <c r="C87" s="184" t="s">
        <v>257</v>
      </c>
      <c r="D87" s="170" t="s">
        <v>146</v>
      </c>
      <c r="E87" s="171">
        <v>250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12</v>
      </c>
      <c r="M87" s="173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3"/>
      <c r="S87" s="173" t="s">
        <v>147</v>
      </c>
      <c r="T87" s="174" t="s">
        <v>148</v>
      </c>
      <c r="U87" s="159">
        <v>0</v>
      </c>
      <c r="V87" s="159">
        <f>ROUND(E87*U87,2)</f>
        <v>0</v>
      </c>
      <c r="W87" s="159"/>
      <c r="X87" s="159" t="s">
        <v>149</v>
      </c>
      <c r="Y87" s="159" t="s">
        <v>150</v>
      </c>
      <c r="Z87" s="149"/>
      <c r="AA87" s="149"/>
      <c r="AB87" s="149"/>
      <c r="AC87" s="149"/>
      <c r="AD87" s="149"/>
      <c r="AE87" s="149"/>
      <c r="AF87" s="149"/>
      <c r="AG87" s="149" t="s">
        <v>151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245" t="s">
        <v>255</v>
      </c>
      <c r="D88" s="246"/>
      <c r="E88" s="246"/>
      <c r="F88" s="246"/>
      <c r="G88" s="246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153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68">
        <v>40</v>
      </c>
      <c r="B89" s="169" t="s">
        <v>258</v>
      </c>
      <c r="C89" s="184" t="s">
        <v>259</v>
      </c>
      <c r="D89" s="170" t="s">
        <v>229</v>
      </c>
      <c r="E89" s="171">
        <v>2050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12</v>
      </c>
      <c r="M89" s="173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3"/>
      <c r="S89" s="173" t="s">
        <v>147</v>
      </c>
      <c r="T89" s="174" t="s">
        <v>148</v>
      </c>
      <c r="U89" s="159">
        <v>0</v>
      </c>
      <c r="V89" s="159">
        <f>ROUND(E89*U89,2)</f>
        <v>0</v>
      </c>
      <c r="W89" s="159"/>
      <c r="X89" s="159" t="s">
        <v>149</v>
      </c>
      <c r="Y89" s="159" t="s">
        <v>150</v>
      </c>
      <c r="Z89" s="149"/>
      <c r="AA89" s="149"/>
      <c r="AB89" s="149"/>
      <c r="AC89" s="149"/>
      <c r="AD89" s="149"/>
      <c r="AE89" s="149"/>
      <c r="AF89" s="149"/>
      <c r="AG89" s="149" t="s">
        <v>151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245" t="s">
        <v>255</v>
      </c>
      <c r="D90" s="246"/>
      <c r="E90" s="246"/>
      <c r="F90" s="246"/>
      <c r="G90" s="246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153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68">
        <v>41</v>
      </c>
      <c r="B91" s="169" t="s">
        <v>260</v>
      </c>
      <c r="C91" s="184" t="s">
        <v>261</v>
      </c>
      <c r="D91" s="170" t="s">
        <v>229</v>
      </c>
      <c r="E91" s="171">
        <v>370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12</v>
      </c>
      <c r="M91" s="173">
        <f>G91*(1+L91/100)</f>
        <v>0</v>
      </c>
      <c r="N91" s="171">
        <v>0</v>
      </c>
      <c r="O91" s="171">
        <f>ROUND(E91*N91,2)</f>
        <v>0</v>
      </c>
      <c r="P91" s="171">
        <v>0</v>
      </c>
      <c r="Q91" s="171">
        <f>ROUND(E91*P91,2)</f>
        <v>0</v>
      </c>
      <c r="R91" s="173"/>
      <c r="S91" s="173" t="s">
        <v>147</v>
      </c>
      <c r="T91" s="174" t="s">
        <v>148</v>
      </c>
      <c r="U91" s="159">
        <v>0</v>
      </c>
      <c r="V91" s="159">
        <f>ROUND(E91*U91,2)</f>
        <v>0</v>
      </c>
      <c r="W91" s="159"/>
      <c r="X91" s="159" t="s">
        <v>149</v>
      </c>
      <c r="Y91" s="159" t="s">
        <v>150</v>
      </c>
      <c r="Z91" s="149"/>
      <c r="AA91" s="149"/>
      <c r="AB91" s="149"/>
      <c r="AC91" s="149"/>
      <c r="AD91" s="149"/>
      <c r="AE91" s="149"/>
      <c r="AF91" s="149"/>
      <c r="AG91" s="149" t="s">
        <v>151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245" t="s">
        <v>262</v>
      </c>
      <c r="D92" s="246"/>
      <c r="E92" s="246"/>
      <c r="F92" s="246"/>
      <c r="G92" s="246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153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68">
        <v>42</v>
      </c>
      <c r="B93" s="169" t="s">
        <v>263</v>
      </c>
      <c r="C93" s="184" t="s">
        <v>264</v>
      </c>
      <c r="D93" s="170" t="s">
        <v>229</v>
      </c>
      <c r="E93" s="171">
        <v>100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12</v>
      </c>
      <c r="M93" s="173">
        <f>G93*(1+L93/100)</f>
        <v>0</v>
      </c>
      <c r="N93" s="171">
        <v>0</v>
      </c>
      <c r="O93" s="171">
        <f>ROUND(E93*N93,2)</f>
        <v>0</v>
      </c>
      <c r="P93" s="171">
        <v>0</v>
      </c>
      <c r="Q93" s="171">
        <f>ROUND(E93*P93,2)</f>
        <v>0</v>
      </c>
      <c r="R93" s="173"/>
      <c r="S93" s="173" t="s">
        <v>147</v>
      </c>
      <c r="T93" s="174" t="s">
        <v>148</v>
      </c>
      <c r="U93" s="159">
        <v>0</v>
      </c>
      <c r="V93" s="159">
        <f>ROUND(E93*U93,2)</f>
        <v>0</v>
      </c>
      <c r="W93" s="159"/>
      <c r="X93" s="159" t="s">
        <v>149</v>
      </c>
      <c r="Y93" s="159" t="s">
        <v>150</v>
      </c>
      <c r="Z93" s="149"/>
      <c r="AA93" s="149"/>
      <c r="AB93" s="149"/>
      <c r="AC93" s="149"/>
      <c r="AD93" s="149"/>
      <c r="AE93" s="149"/>
      <c r="AF93" s="149"/>
      <c r="AG93" s="149" t="s">
        <v>151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245" t="s">
        <v>199</v>
      </c>
      <c r="D94" s="246"/>
      <c r="E94" s="246"/>
      <c r="F94" s="246"/>
      <c r="G94" s="246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153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68">
        <v>43</v>
      </c>
      <c r="B95" s="169" t="s">
        <v>265</v>
      </c>
      <c r="C95" s="184" t="s">
        <v>266</v>
      </c>
      <c r="D95" s="170" t="s">
        <v>146</v>
      </c>
      <c r="E95" s="171">
        <v>600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12</v>
      </c>
      <c r="M95" s="173">
        <f>G95*(1+L95/100)</f>
        <v>0</v>
      </c>
      <c r="N95" s="171">
        <v>0</v>
      </c>
      <c r="O95" s="171">
        <f>ROUND(E95*N95,2)</f>
        <v>0</v>
      </c>
      <c r="P95" s="171">
        <v>0</v>
      </c>
      <c r="Q95" s="171">
        <f>ROUND(E95*P95,2)</f>
        <v>0</v>
      </c>
      <c r="R95" s="173"/>
      <c r="S95" s="173" t="s">
        <v>147</v>
      </c>
      <c r="T95" s="174" t="s">
        <v>148</v>
      </c>
      <c r="U95" s="159">
        <v>0</v>
      </c>
      <c r="V95" s="159">
        <f>ROUND(E95*U95,2)</f>
        <v>0</v>
      </c>
      <c r="W95" s="159"/>
      <c r="X95" s="159" t="s">
        <v>149</v>
      </c>
      <c r="Y95" s="159" t="s">
        <v>150</v>
      </c>
      <c r="Z95" s="149"/>
      <c r="AA95" s="149"/>
      <c r="AB95" s="149"/>
      <c r="AC95" s="149"/>
      <c r="AD95" s="149"/>
      <c r="AE95" s="149"/>
      <c r="AF95" s="149"/>
      <c r="AG95" s="149" t="s">
        <v>151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245" t="s">
        <v>267</v>
      </c>
      <c r="D96" s="246"/>
      <c r="E96" s="246"/>
      <c r="F96" s="246"/>
      <c r="G96" s="246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153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68">
        <v>44</v>
      </c>
      <c r="B97" s="169" t="s">
        <v>268</v>
      </c>
      <c r="C97" s="184" t="s">
        <v>269</v>
      </c>
      <c r="D97" s="170" t="s">
        <v>146</v>
      </c>
      <c r="E97" s="171">
        <v>1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12</v>
      </c>
      <c r="M97" s="173">
        <f>G97*(1+L97/100)</f>
        <v>0</v>
      </c>
      <c r="N97" s="171">
        <v>0</v>
      </c>
      <c r="O97" s="171">
        <f>ROUND(E97*N97,2)</f>
        <v>0</v>
      </c>
      <c r="P97" s="171">
        <v>0</v>
      </c>
      <c r="Q97" s="171">
        <f>ROUND(E97*P97,2)</f>
        <v>0</v>
      </c>
      <c r="R97" s="173"/>
      <c r="S97" s="173" t="s">
        <v>147</v>
      </c>
      <c r="T97" s="174" t="s">
        <v>148</v>
      </c>
      <c r="U97" s="159">
        <v>0</v>
      </c>
      <c r="V97" s="159">
        <f>ROUND(E97*U97,2)</f>
        <v>0</v>
      </c>
      <c r="W97" s="159"/>
      <c r="X97" s="159" t="s">
        <v>149</v>
      </c>
      <c r="Y97" s="159" t="s">
        <v>150</v>
      </c>
      <c r="Z97" s="149"/>
      <c r="AA97" s="149"/>
      <c r="AB97" s="149"/>
      <c r="AC97" s="149"/>
      <c r="AD97" s="149"/>
      <c r="AE97" s="149"/>
      <c r="AF97" s="149"/>
      <c r="AG97" s="149" t="s">
        <v>151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245" t="s">
        <v>270</v>
      </c>
      <c r="D98" s="246"/>
      <c r="E98" s="246"/>
      <c r="F98" s="246"/>
      <c r="G98" s="246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153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">
      <c r="A99" s="161" t="s">
        <v>142</v>
      </c>
      <c r="B99" s="162" t="s">
        <v>94</v>
      </c>
      <c r="C99" s="183" t="s">
        <v>95</v>
      </c>
      <c r="D99" s="163"/>
      <c r="E99" s="164"/>
      <c r="F99" s="165"/>
      <c r="G99" s="165">
        <f>SUMIF(AG100:AG183,"&lt;&gt;NOR",G100:G183)</f>
        <v>0</v>
      </c>
      <c r="H99" s="165"/>
      <c r="I99" s="165">
        <f>SUM(I100:I183)</f>
        <v>0</v>
      </c>
      <c r="J99" s="165"/>
      <c r="K99" s="165">
        <f>SUM(K100:K183)</f>
        <v>0</v>
      </c>
      <c r="L99" s="165"/>
      <c r="M99" s="165">
        <f>SUM(M100:M183)</f>
        <v>0</v>
      </c>
      <c r="N99" s="164"/>
      <c r="O99" s="164">
        <f>SUM(O100:O183)</f>
        <v>0</v>
      </c>
      <c r="P99" s="164"/>
      <c r="Q99" s="164">
        <f>SUM(Q100:Q183)</f>
        <v>0</v>
      </c>
      <c r="R99" s="165"/>
      <c r="S99" s="165"/>
      <c r="T99" s="166"/>
      <c r="U99" s="160"/>
      <c r="V99" s="160">
        <f>SUM(V100:V183)</f>
        <v>0</v>
      </c>
      <c r="W99" s="160"/>
      <c r="X99" s="160"/>
      <c r="Y99" s="160"/>
      <c r="AG99" t="s">
        <v>143</v>
      </c>
    </row>
    <row r="100" spans="1:60" ht="33.75" outlineLevel="1" x14ac:dyDescent="0.2">
      <c r="A100" s="168">
        <v>45</v>
      </c>
      <c r="B100" s="169" t="s">
        <v>268</v>
      </c>
      <c r="C100" s="184" t="s">
        <v>145</v>
      </c>
      <c r="D100" s="170" t="s">
        <v>146</v>
      </c>
      <c r="E100" s="171">
        <v>1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12</v>
      </c>
      <c r="M100" s="173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3"/>
      <c r="S100" s="173" t="s">
        <v>147</v>
      </c>
      <c r="T100" s="174" t="s">
        <v>148</v>
      </c>
      <c r="U100" s="159">
        <v>0</v>
      </c>
      <c r="V100" s="159">
        <f>ROUND(E100*U100,2)</f>
        <v>0</v>
      </c>
      <c r="W100" s="159"/>
      <c r="X100" s="159" t="s">
        <v>271</v>
      </c>
      <c r="Y100" s="159" t="s">
        <v>150</v>
      </c>
      <c r="Z100" s="149"/>
      <c r="AA100" s="149"/>
      <c r="AB100" s="149"/>
      <c r="AC100" s="149"/>
      <c r="AD100" s="149"/>
      <c r="AE100" s="149"/>
      <c r="AF100" s="149"/>
      <c r="AG100" s="149" t="s">
        <v>272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245" t="s">
        <v>152</v>
      </c>
      <c r="D101" s="246"/>
      <c r="E101" s="246"/>
      <c r="F101" s="246"/>
      <c r="G101" s="246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153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247" t="s">
        <v>154</v>
      </c>
      <c r="D102" s="248"/>
      <c r="E102" s="248"/>
      <c r="F102" s="248"/>
      <c r="G102" s="248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153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68">
        <v>46</v>
      </c>
      <c r="B103" s="169" t="s">
        <v>273</v>
      </c>
      <c r="C103" s="184" t="s">
        <v>156</v>
      </c>
      <c r="D103" s="170" t="s">
        <v>146</v>
      </c>
      <c r="E103" s="171">
        <v>1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12</v>
      </c>
      <c r="M103" s="173">
        <f>G103*(1+L103/100)</f>
        <v>0</v>
      </c>
      <c r="N103" s="171">
        <v>0</v>
      </c>
      <c r="O103" s="171">
        <f>ROUND(E103*N103,2)</f>
        <v>0</v>
      </c>
      <c r="P103" s="171">
        <v>0</v>
      </c>
      <c r="Q103" s="171">
        <f>ROUND(E103*P103,2)</f>
        <v>0</v>
      </c>
      <c r="R103" s="173"/>
      <c r="S103" s="173" t="s">
        <v>147</v>
      </c>
      <c r="T103" s="174" t="s">
        <v>148</v>
      </c>
      <c r="U103" s="159">
        <v>0</v>
      </c>
      <c r="V103" s="159">
        <f>ROUND(E103*U103,2)</f>
        <v>0</v>
      </c>
      <c r="W103" s="159"/>
      <c r="X103" s="159" t="s">
        <v>149</v>
      </c>
      <c r="Y103" s="159" t="s">
        <v>150</v>
      </c>
      <c r="Z103" s="149"/>
      <c r="AA103" s="149"/>
      <c r="AB103" s="149"/>
      <c r="AC103" s="149"/>
      <c r="AD103" s="149"/>
      <c r="AE103" s="149"/>
      <c r="AF103" s="149"/>
      <c r="AG103" s="149" t="s">
        <v>151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 x14ac:dyDescent="0.2">
      <c r="A104" s="156"/>
      <c r="B104" s="157"/>
      <c r="C104" s="245" t="s">
        <v>157</v>
      </c>
      <c r="D104" s="246"/>
      <c r="E104" s="246"/>
      <c r="F104" s="246"/>
      <c r="G104" s="246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153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68">
        <v>47</v>
      </c>
      <c r="B105" s="169" t="s">
        <v>274</v>
      </c>
      <c r="C105" s="184" t="s">
        <v>159</v>
      </c>
      <c r="D105" s="170" t="s">
        <v>146</v>
      </c>
      <c r="E105" s="171">
        <v>1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12</v>
      </c>
      <c r="M105" s="173">
        <f>G105*(1+L105/100)</f>
        <v>0</v>
      </c>
      <c r="N105" s="171">
        <v>0</v>
      </c>
      <c r="O105" s="171">
        <f>ROUND(E105*N105,2)</f>
        <v>0</v>
      </c>
      <c r="P105" s="171">
        <v>0</v>
      </c>
      <c r="Q105" s="171">
        <f>ROUND(E105*P105,2)</f>
        <v>0</v>
      </c>
      <c r="R105" s="173"/>
      <c r="S105" s="173" t="s">
        <v>147</v>
      </c>
      <c r="T105" s="174" t="s">
        <v>148</v>
      </c>
      <c r="U105" s="159">
        <v>0</v>
      </c>
      <c r="V105" s="159">
        <f>ROUND(E105*U105,2)</f>
        <v>0</v>
      </c>
      <c r="W105" s="159"/>
      <c r="X105" s="159" t="s">
        <v>149</v>
      </c>
      <c r="Y105" s="159" t="s">
        <v>150</v>
      </c>
      <c r="Z105" s="149"/>
      <c r="AA105" s="149"/>
      <c r="AB105" s="149"/>
      <c r="AC105" s="149"/>
      <c r="AD105" s="149"/>
      <c r="AE105" s="149"/>
      <c r="AF105" s="149"/>
      <c r="AG105" s="149" t="s">
        <v>151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 x14ac:dyDescent="0.2">
      <c r="A106" s="156"/>
      <c r="B106" s="157"/>
      <c r="C106" s="245" t="s">
        <v>157</v>
      </c>
      <c r="D106" s="246"/>
      <c r="E106" s="246"/>
      <c r="F106" s="246"/>
      <c r="G106" s="246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153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68">
        <v>48</v>
      </c>
      <c r="B107" s="169" t="s">
        <v>275</v>
      </c>
      <c r="C107" s="184" t="s">
        <v>161</v>
      </c>
      <c r="D107" s="170" t="s">
        <v>146</v>
      </c>
      <c r="E107" s="171">
        <v>1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12</v>
      </c>
      <c r="M107" s="173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3"/>
      <c r="S107" s="173" t="s">
        <v>147</v>
      </c>
      <c r="T107" s="174" t="s">
        <v>148</v>
      </c>
      <c r="U107" s="159">
        <v>0</v>
      </c>
      <c r="V107" s="159">
        <f>ROUND(E107*U107,2)</f>
        <v>0</v>
      </c>
      <c r="W107" s="159"/>
      <c r="X107" s="159" t="s">
        <v>149</v>
      </c>
      <c r="Y107" s="159" t="s">
        <v>150</v>
      </c>
      <c r="Z107" s="149"/>
      <c r="AA107" s="149"/>
      <c r="AB107" s="149"/>
      <c r="AC107" s="149"/>
      <c r="AD107" s="149"/>
      <c r="AE107" s="149"/>
      <c r="AF107" s="149"/>
      <c r="AG107" s="149" t="s">
        <v>151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245" t="s">
        <v>157</v>
      </c>
      <c r="D108" s="246"/>
      <c r="E108" s="246"/>
      <c r="F108" s="246"/>
      <c r="G108" s="246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153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33.75" outlineLevel="1" x14ac:dyDescent="0.2">
      <c r="A109" s="168">
        <v>49</v>
      </c>
      <c r="B109" s="169" t="s">
        <v>276</v>
      </c>
      <c r="C109" s="184" t="s">
        <v>163</v>
      </c>
      <c r="D109" s="170" t="s">
        <v>146</v>
      </c>
      <c r="E109" s="171">
        <v>2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12</v>
      </c>
      <c r="M109" s="173">
        <f>G109*(1+L109/100)</f>
        <v>0</v>
      </c>
      <c r="N109" s="171">
        <v>0</v>
      </c>
      <c r="O109" s="171">
        <f>ROUND(E109*N109,2)</f>
        <v>0</v>
      </c>
      <c r="P109" s="171">
        <v>0</v>
      </c>
      <c r="Q109" s="171">
        <f>ROUND(E109*P109,2)</f>
        <v>0</v>
      </c>
      <c r="R109" s="173"/>
      <c r="S109" s="173" t="s">
        <v>147</v>
      </c>
      <c r="T109" s="174" t="s">
        <v>148</v>
      </c>
      <c r="U109" s="159">
        <v>0</v>
      </c>
      <c r="V109" s="159">
        <f>ROUND(E109*U109,2)</f>
        <v>0</v>
      </c>
      <c r="W109" s="159"/>
      <c r="X109" s="159" t="s">
        <v>149</v>
      </c>
      <c r="Y109" s="159" t="s">
        <v>150</v>
      </c>
      <c r="Z109" s="149"/>
      <c r="AA109" s="149"/>
      <c r="AB109" s="149"/>
      <c r="AC109" s="149"/>
      <c r="AD109" s="149"/>
      <c r="AE109" s="149"/>
      <c r="AF109" s="149"/>
      <c r="AG109" s="149" t="s">
        <v>151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245" t="s">
        <v>164</v>
      </c>
      <c r="D110" s="246"/>
      <c r="E110" s="246"/>
      <c r="F110" s="246"/>
      <c r="G110" s="246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153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82" t="str">
        <f>C110</f>
        <v>se připojují na vedení hlásicí linky paralelně, vedení linek lze větvit. Číslo prvku (adresa) se nastavuje pomocí adresovacího přípravku.</v>
      </c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247" t="s">
        <v>157</v>
      </c>
      <c r="D111" s="248"/>
      <c r="E111" s="248"/>
      <c r="F111" s="248"/>
      <c r="G111" s="248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153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68">
        <v>50</v>
      </c>
      <c r="B112" s="169" t="s">
        <v>277</v>
      </c>
      <c r="C112" s="184" t="s">
        <v>278</v>
      </c>
      <c r="D112" s="170" t="s">
        <v>146</v>
      </c>
      <c r="E112" s="171">
        <v>6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12</v>
      </c>
      <c r="M112" s="173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3"/>
      <c r="S112" s="173" t="s">
        <v>147</v>
      </c>
      <c r="T112" s="174" t="s">
        <v>148</v>
      </c>
      <c r="U112" s="159">
        <v>0</v>
      </c>
      <c r="V112" s="159">
        <f>ROUND(E112*U112,2)</f>
        <v>0</v>
      </c>
      <c r="W112" s="159"/>
      <c r="X112" s="159" t="s">
        <v>149</v>
      </c>
      <c r="Y112" s="159" t="s">
        <v>150</v>
      </c>
      <c r="Z112" s="149"/>
      <c r="AA112" s="149"/>
      <c r="AB112" s="149"/>
      <c r="AC112" s="149"/>
      <c r="AD112" s="149"/>
      <c r="AE112" s="149"/>
      <c r="AF112" s="149"/>
      <c r="AG112" s="149" t="s">
        <v>151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2" x14ac:dyDescent="0.2">
      <c r="A113" s="156"/>
      <c r="B113" s="157"/>
      <c r="C113" s="245" t="s">
        <v>167</v>
      </c>
      <c r="D113" s="246"/>
      <c r="E113" s="246"/>
      <c r="F113" s="246"/>
      <c r="G113" s="246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153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68">
        <v>51</v>
      </c>
      <c r="B114" s="169" t="s">
        <v>279</v>
      </c>
      <c r="C114" s="184" t="s">
        <v>169</v>
      </c>
      <c r="D114" s="170" t="s">
        <v>146</v>
      </c>
      <c r="E114" s="171">
        <v>47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12</v>
      </c>
      <c r="M114" s="173">
        <f>G114*(1+L114/100)</f>
        <v>0</v>
      </c>
      <c r="N114" s="171">
        <v>0</v>
      </c>
      <c r="O114" s="171">
        <f>ROUND(E114*N114,2)</f>
        <v>0</v>
      </c>
      <c r="P114" s="171">
        <v>0</v>
      </c>
      <c r="Q114" s="171">
        <f>ROUND(E114*P114,2)</f>
        <v>0</v>
      </c>
      <c r="R114" s="173"/>
      <c r="S114" s="173" t="s">
        <v>147</v>
      </c>
      <c r="T114" s="174" t="s">
        <v>148</v>
      </c>
      <c r="U114" s="159">
        <v>0</v>
      </c>
      <c r="V114" s="159">
        <f>ROUND(E114*U114,2)</f>
        <v>0</v>
      </c>
      <c r="W114" s="159"/>
      <c r="X114" s="159" t="s">
        <v>149</v>
      </c>
      <c r="Y114" s="159" t="s">
        <v>150</v>
      </c>
      <c r="Z114" s="149"/>
      <c r="AA114" s="149"/>
      <c r="AB114" s="149"/>
      <c r="AC114" s="149"/>
      <c r="AD114" s="149"/>
      <c r="AE114" s="149"/>
      <c r="AF114" s="149"/>
      <c r="AG114" s="149" t="s">
        <v>151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245" t="s">
        <v>190</v>
      </c>
      <c r="D115" s="246"/>
      <c r="E115" s="246"/>
      <c r="F115" s="246"/>
      <c r="G115" s="246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153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68">
        <v>52</v>
      </c>
      <c r="B116" s="169" t="s">
        <v>280</v>
      </c>
      <c r="C116" s="184" t="s">
        <v>172</v>
      </c>
      <c r="D116" s="170" t="s">
        <v>146</v>
      </c>
      <c r="E116" s="171">
        <v>10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12</v>
      </c>
      <c r="M116" s="173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3"/>
      <c r="S116" s="173" t="s">
        <v>147</v>
      </c>
      <c r="T116" s="174" t="s">
        <v>148</v>
      </c>
      <c r="U116" s="159">
        <v>0</v>
      </c>
      <c r="V116" s="159">
        <f>ROUND(E116*U116,2)</f>
        <v>0</v>
      </c>
      <c r="W116" s="159"/>
      <c r="X116" s="159" t="s">
        <v>149</v>
      </c>
      <c r="Y116" s="159" t="s">
        <v>150</v>
      </c>
      <c r="Z116" s="149"/>
      <c r="AA116" s="149"/>
      <c r="AB116" s="149"/>
      <c r="AC116" s="149"/>
      <c r="AD116" s="149"/>
      <c r="AE116" s="149"/>
      <c r="AF116" s="149"/>
      <c r="AG116" s="149" t="s">
        <v>151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2" x14ac:dyDescent="0.2">
      <c r="A117" s="156"/>
      <c r="B117" s="157"/>
      <c r="C117" s="245" t="s">
        <v>173</v>
      </c>
      <c r="D117" s="246"/>
      <c r="E117" s="246"/>
      <c r="F117" s="246"/>
      <c r="G117" s="246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153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68">
        <v>53</v>
      </c>
      <c r="B118" s="169" t="s">
        <v>281</v>
      </c>
      <c r="C118" s="184" t="s">
        <v>175</v>
      </c>
      <c r="D118" s="170" t="s">
        <v>146</v>
      </c>
      <c r="E118" s="171">
        <v>296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12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/>
      <c r="S118" s="173" t="s">
        <v>147</v>
      </c>
      <c r="T118" s="174" t="s">
        <v>148</v>
      </c>
      <c r="U118" s="159">
        <v>0</v>
      </c>
      <c r="V118" s="159">
        <f>ROUND(E118*U118,2)</f>
        <v>0</v>
      </c>
      <c r="W118" s="159"/>
      <c r="X118" s="159" t="s">
        <v>149</v>
      </c>
      <c r="Y118" s="159" t="s">
        <v>150</v>
      </c>
      <c r="Z118" s="149"/>
      <c r="AA118" s="149"/>
      <c r="AB118" s="149"/>
      <c r="AC118" s="149"/>
      <c r="AD118" s="149"/>
      <c r="AE118" s="149"/>
      <c r="AF118" s="149"/>
      <c r="AG118" s="149" t="s">
        <v>151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 x14ac:dyDescent="0.2">
      <c r="A119" s="156"/>
      <c r="B119" s="157"/>
      <c r="C119" s="245" t="s">
        <v>176</v>
      </c>
      <c r="D119" s="246"/>
      <c r="E119" s="246"/>
      <c r="F119" s="246"/>
      <c r="G119" s="246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153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68">
        <v>54</v>
      </c>
      <c r="B120" s="169" t="s">
        <v>282</v>
      </c>
      <c r="C120" s="184" t="s">
        <v>283</v>
      </c>
      <c r="D120" s="170" t="s">
        <v>146</v>
      </c>
      <c r="E120" s="171">
        <v>23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12</v>
      </c>
      <c r="M120" s="173">
        <f>G120*(1+L120/100)</f>
        <v>0</v>
      </c>
      <c r="N120" s="171">
        <v>0</v>
      </c>
      <c r="O120" s="171">
        <f>ROUND(E120*N120,2)</f>
        <v>0</v>
      </c>
      <c r="P120" s="171">
        <v>0</v>
      </c>
      <c r="Q120" s="171">
        <f>ROUND(E120*P120,2)</f>
        <v>0</v>
      </c>
      <c r="R120" s="173"/>
      <c r="S120" s="173" t="s">
        <v>147</v>
      </c>
      <c r="T120" s="174" t="s">
        <v>148</v>
      </c>
      <c r="U120" s="159">
        <v>0</v>
      </c>
      <c r="V120" s="159">
        <f>ROUND(E120*U120,2)</f>
        <v>0</v>
      </c>
      <c r="W120" s="159"/>
      <c r="X120" s="159" t="s">
        <v>149</v>
      </c>
      <c r="Y120" s="159" t="s">
        <v>150</v>
      </c>
      <c r="Z120" s="149"/>
      <c r="AA120" s="149"/>
      <c r="AB120" s="149"/>
      <c r="AC120" s="149"/>
      <c r="AD120" s="149"/>
      <c r="AE120" s="149"/>
      <c r="AF120" s="149"/>
      <c r="AG120" s="149" t="s">
        <v>151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245" t="s">
        <v>284</v>
      </c>
      <c r="D121" s="246"/>
      <c r="E121" s="246"/>
      <c r="F121" s="246"/>
      <c r="G121" s="246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153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68">
        <v>55</v>
      </c>
      <c r="B122" s="169" t="s">
        <v>285</v>
      </c>
      <c r="C122" s="184" t="s">
        <v>181</v>
      </c>
      <c r="D122" s="170" t="s">
        <v>146</v>
      </c>
      <c r="E122" s="171">
        <v>366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12</v>
      </c>
      <c r="M122" s="173">
        <f>G122*(1+L122/100)</f>
        <v>0</v>
      </c>
      <c r="N122" s="171">
        <v>0</v>
      </c>
      <c r="O122" s="171">
        <f>ROUND(E122*N122,2)</f>
        <v>0</v>
      </c>
      <c r="P122" s="171">
        <v>0</v>
      </c>
      <c r="Q122" s="171">
        <f>ROUND(E122*P122,2)</f>
        <v>0</v>
      </c>
      <c r="R122" s="173"/>
      <c r="S122" s="173" t="s">
        <v>147</v>
      </c>
      <c r="T122" s="174" t="s">
        <v>148</v>
      </c>
      <c r="U122" s="159">
        <v>0</v>
      </c>
      <c r="V122" s="159">
        <f>ROUND(E122*U122,2)</f>
        <v>0</v>
      </c>
      <c r="W122" s="159"/>
      <c r="X122" s="159" t="s">
        <v>149</v>
      </c>
      <c r="Y122" s="159" t="s">
        <v>150</v>
      </c>
      <c r="Z122" s="149"/>
      <c r="AA122" s="149"/>
      <c r="AB122" s="149"/>
      <c r="AC122" s="149"/>
      <c r="AD122" s="149"/>
      <c r="AE122" s="149"/>
      <c r="AF122" s="149"/>
      <c r="AG122" s="149" t="s">
        <v>151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2" x14ac:dyDescent="0.2">
      <c r="A123" s="156"/>
      <c r="B123" s="157"/>
      <c r="C123" s="245" t="s">
        <v>182</v>
      </c>
      <c r="D123" s="246"/>
      <c r="E123" s="246"/>
      <c r="F123" s="246"/>
      <c r="G123" s="246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153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68">
        <v>56</v>
      </c>
      <c r="B124" s="169" t="s">
        <v>286</v>
      </c>
      <c r="C124" s="184" t="s">
        <v>184</v>
      </c>
      <c r="D124" s="170" t="s">
        <v>146</v>
      </c>
      <c r="E124" s="171">
        <v>10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12</v>
      </c>
      <c r="M124" s="173">
        <f>G124*(1+L124/100)</f>
        <v>0</v>
      </c>
      <c r="N124" s="171">
        <v>0</v>
      </c>
      <c r="O124" s="171">
        <f>ROUND(E124*N124,2)</f>
        <v>0</v>
      </c>
      <c r="P124" s="171">
        <v>0</v>
      </c>
      <c r="Q124" s="171">
        <f>ROUND(E124*P124,2)</f>
        <v>0</v>
      </c>
      <c r="R124" s="173"/>
      <c r="S124" s="173" t="s">
        <v>147</v>
      </c>
      <c r="T124" s="174" t="s">
        <v>148</v>
      </c>
      <c r="U124" s="159">
        <v>0</v>
      </c>
      <c r="V124" s="159">
        <f>ROUND(E124*U124,2)</f>
        <v>0</v>
      </c>
      <c r="W124" s="159"/>
      <c r="X124" s="159" t="s">
        <v>149</v>
      </c>
      <c r="Y124" s="159" t="s">
        <v>150</v>
      </c>
      <c r="Z124" s="149"/>
      <c r="AA124" s="149"/>
      <c r="AB124" s="149"/>
      <c r="AC124" s="149"/>
      <c r="AD124" s="149"/>
      <c r="AE124" s="149"/>
      <c r="AF124" s="149"/>
      <c r="AG124" s="149" t="s">
        <v>151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 x14ac:dyDescent="0.2">
      <c r="A125" s="156"/>
      <c r="B125" s="157"/>
      <c r="C125" s="245" t="s">
        <v>173</v>
      </c>
      <c r="D125" s="246"/>
      <c r="E125" s="246"/>
      <c r="F125" s="246"/>
      <c r="G125" s="246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153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68">
        <v>57</v>
      </c>
      <c r="B126" s="169" t="s">
        <v>287</v>
      </c>
      <c r="C126" s="184" t="s">
        <v>186</v>
      </c>
      <c r="D126" s="170" t="s">
        <v>146</v>
      </c>
      <c r="E126" s="171">
        <v>34</v>
      </c>
      <c r="F126" s="172"/>
      <c r="G126" s="173">
        <f>ROUND(E126*F126,2)</f>
        <v>0</v>
      </c>
      <c r="H126" s="172"/>
      <c r="I126" s="173">
        <f>ROUND(E126*H126,2)</f>
        <v>0</v>
      </c>
      <c r="J126" s="172"/>
      <c r="K126" s="173">
        <f>ROUND(E126*J126,2)</f>
        <v>0</v>
      </c>
      <c r="L126" s="173">
        <v>12</v>
      </c>
      <c r="M126" s="173">
        <f>G126*(1+L126/100)</f>
        <v>0</v>
      </c>
      <c r="N126" s="171">
        <v>0</v>
      </c>
      <c r="O126" s="171">
        <f>ROUND(E126*N126,2)</f>
        <v>0</v>
      </c>
      <c r="P126" s="171">
        <v>0</v>
      </c>
      <c r="Q126" s="171">
        <f>ROUND(E126*P126,2)</f>
        <v>0</v>
      </c>
      <c r="R126" s="173"/>
      <c r="S126" s="173" t="s">
        <v>147</v>
      </c>
      <c r="T126" s="174" t="s">
        <v>148</v>
      </c>
      <c r="U126" s="159">
        <v>0</v>
      </c>
      <c r="V126" s="159">
        <f>ROUND(E126*U126,2)</f>
        <v>0</v>
      </c>
      <c r="W126" s="159"/>
      <c r="X126" s="159" t="s">
        <v>149</v>
      </c>
      <c r="Y126" s="159" t="s">
        <v>150</v>
      </c>
      <c r="Z126" s="149"/>
      <c r="AA126" s="149"/>
      <c r="AB126" s="149"/>
      <c r="AC126" s="149"/>
      <c r="AD126" s="149"/>
      <c r="AE126" s="149"/>
      <c r="AF126" s="149"/>
      <c r="AG126" s="149" t="s">
        <v>151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245" t="s">
        <v>288</v>
      </c>
      <c r="D127" s="246"/>
      <c r="E127" s="246"/>
      <c r="F127" s="246"/>
      <c r="G127" s="246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153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68">
        <v>58</v>
      </c>
      <c r="B128" s="169" t="s">
        <v>289</v>
      </c>
      <c r="C128" s="184" t="s">
        <v>189</v>
      </c>
      <c r="D128" s="170" t="s">
        <v>146</v>
      </c>
      <c r="E128" s="171">
        <v>29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12</v>
      </c>
      <c r="M128" s="173">
        <f>G128*(1+L128/100)</f>
        <v>0</v>
      </c>
      <c r="N128" s="171">
        <v>0</v>
      </c>
      <c r="O128" s="171">
        <f>ROUND(E128*N128,2)</f>
        <v>0</v>
      </c>
      <c r="P128" s="171">
        <v>0</v>
      </c>
      <c r="Q128" s="171">
        <f>ROUND(E128*P128,2)</f>
        <v>0</v>
      </c>
      <c r="R128" s="173"/>
      <c r="S128" s="173" t="s">
        <v>147</v>
      </c>
      <c r="T128" s="174" t="s">
        <v>148</v>
      </c>
      <c r="U128" s="159">
        <v>0</v>
      </c>
      <c r="V128" s="159">
        <f>ROUND(E128*U128,2)</f>
        <v>0</v>
      </c>
      <c r="W128" s="159"/>
      <c r="X128" s="159" t="s">
        <v>149</v>
      </c>
      <c r="Y128" s="159" t="s">
        <v>150</v>
      </c>
      <c r="Z128" s="149"/>
      <c r="AA128" s="149"/>
      <c r="AB128" s="149"/>
      <c r="AC128" s="149"/>
      <c r="AD128" s="149"/>
      <c r="AE128" s="149"/>
      <c r="AF128" s="149"/>
      <c r="AG128" s="149" t="s">
        <v>151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2" x14ac:dyDescent="0.2">
      <c r="A129" s="156"/>
      <c r="B129" s="157"/>
      <c r="C129" s="245" t="s">
        <v>190</v>
      </c>
      <c r="D129" s="246"/>
      <c r="E129" s="246"/>
      <c r="F129" s="246"/>
      <c r="G129" s="246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153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68">
        <v>59</v>
      </c>
      <c r="B130" s="169" t="s">
        <v>290</v>
      </c>
      <c r="C130" s="184" t="s">
        <v>291</v>
      </c>
      <c r="D130" s="170" t="s">
        <v>146</v>
      </c>
      <c r="E130" s="171">
        <v>7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12</v>
      </c>
      <c r="M130" s="173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3"/>
      <c r="S130" s="173" t="s">
        <v>147</v>
      </c>
      <c r="T130" s="174" t="s">
        <v>148</v>
      </c>
      <c r="U130" s="159">
        <v>0</v>
      </c>
      <c r="V130" s="159">
        <f>ROUND(E130*U130,2)</f>
        <v>0</v>
      </c>
      <c r="W130" s="159"/>
      <c r="X130" s="159" t="s">
        <v>149</v>
      </c>
      <c r="Y130" s="159" t="s">
        <v>150</v>
      </c>
      <c r="Z130" s="149"/>
      <c r="AA130" s="149"/>
      <c r="AB130" s="149"/>
      <c r="AC130" s="149"/>
      <c r="AD130" s="149"/>
      <c r="AE130" s="149"/>
      <c r="AF130" s="149"/>
      <c r="AG130" s="149" t="s">
        <v>151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245" t="s">
        <v>193</v>
      </c>
      <c r="D131" s="246"/>
      <c r="E131" s="246"/>
      <c r="F131" s="246"/>
      <c r="G131" s="246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153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68">
        <v>60</v>
      </c>
      <c r="B132" s="169" t="s">
        <v>292</v>
      </c>
      <c r="C132" s="184" t="s">
        <v>195</v>
      </c>
      <c r="D132" s="170" t="s">
        <v>146</v>
      </c>
      <c r="E132" s="171">
        <v>2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12</v>
      </c>
      <c r="M132" s="173">
        <f>G132*(1+L132/100)</f>
        <v>0</v>
      </c>
      <c r="N132" s="171">
        <v>0</v>
      </c>
      <c r="O132" s="171">
        <f>ROUND(E132*N132,2)</f>
        <v>0</v>
      </c>
      <c r="P132" s="171">
        <v>0</v>
      </c>
      <c r="Q132" s="171">
        <f>ROUND(E132*P132,2)</f>
        <v>0</v>
      </c>
      <c r="R132" s="173"/>
      <c r="S132" s="173" t="s">
        <v>147</v>
      </c>
      <c r="T132" s="174" t="s">
        <v>148</v>
      </c>
      <c r="U132" s="159">
        <v>0</v>
      </c>
      <c r="V132" s="159">
        <f>ROUND(E132*U132,2)</f>
        <v>0</v>
      </c>
      <c r="W132" s="159"/>
      <c r="X132" s="159" t="s">
        <v>149</v>
      </c>
      <c r="Y132" s="159" t="s">
        <v>150</v>
      </c>
      <c r="Z132" s="149"/>
      <c r="AA132" s="149"/>
      <c r="AB132" s="149"/>
      <c r="AC132" s="149"/>
      <c r="AD132" s="149"/>
      <c r="AE132" s="149"/>
      <c r="AF132" s="149"/>
      <c r="AG132" s="149" t="s">
        <v>151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2" x14ac:dyDescent="0.2">
      <c r="A133" s="156"/>
      <c r="B133" s="157"/>
      <c r="C133" s="245" t="s">
        <v>196</v>
      </c>
      <c r="D133" s="246"/>
      <c r="E133" s="246"/>
      <c r="F133" s="246"/>
      <c r="G133" s="246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153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68">
        <v>61</v>
      </c>
      <c r="B134" s="169" t="s">
        <v>293</v>
      </c>
      <c r="C134" s="184" t="s">
        <v>294</v>
      </c>
      <c r="D134" s="170" t="s">
        <v>146</v>
      </c>
      <c r="E134" s="171">
        <v>3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12</v>
      </c>
      <c r="M134" s="173">
        <f>G134*(1+L134/100)</f>
        <v>0</v>
      </c>
      <c r="N134" s="171">
        <v>0</v>
      </c>
      <c r="O134" s="171">
        <f>ROUND(E134*N134,2)</f>
        <v>0</v>
      </c>
      <c r="P134" s="171">
        <v>0</v>
      </c>
      <c r="Q134" s="171">
        <f>ROUND(E134*P134,2)</f>
        <v>0</v>
      </c>
      <c r="R134" s="173"/>
      <c r="S134" s="173" t="s">
        <v>147</v>
      </c>
      <c r="T134" s="174" t="s">
        <v>148</v>
      </c>
      <c r="U134" s="159">
        <v>0</v>
      </c>
      <c r="V134" s="159">
        <f>ROUND(E134*U134,2)</f>
        <v>0</v>
      </c>
      <c r="W134" s="159"/>
      <c r="X134" s="159" t="s">
        <v>149</v>
      </c>
      <c r="Y134" s="159" t="s">
        <v>150</v>
      </c>
      <c r="Z134" s="149"/>
      <c r="AA134" s="149"/>
      <c r="AB134" s="149"/>
      <c r="AC134" s="149"/>
      <c r="AD134" s="149"/>
      <c r="AE134" s="149"/>
      <c r="AF134" s="149"/>
      <c r="AG134" s="149" t="s">
        <v>151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2" x14ac:dyDescent="0.2">
      <c r="A135" s="156"/>
      <c r="B135" s="157"/>
      <c r="C135" s="245" t="s">
        <v>295</v>
      </c>
      <c r="D135" s="246"/>
      <c r="E135" s="246"/>
      <c r="F135" s="246"/>
      <c r="G135" s="246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9"/>
      <c r="AA135" s="149"/>
      <c r="AB135" s="149"/>
      <c r="AC135" s="149"/>
      <c r="AD135" s="149"/>
      <c r="AE135" s="149"/>
      <c r="AF135" s="149"/>
      <c r="AG135" s="149" t="s">
        <v>153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68">
        <v>62</v>
      </c>
      <c r="B136" s="169" t="s">
        <v>296</v>
      </c>
      <c r="C136" s="184" t="s">
        <v>198</v>
      </c>
      <c r="D136" s="170" t="s">
        <v>146</v>
      </c>
      <c r="E136" s="171">
        <v>6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12</v>
      </c>
      <c r="M136" s="173">
        <f>G136*(1+L136/100)</f>
        <v>0</v>
      </c>
      <c r="N136" s="171">
        <v>0</v>
      </c>
      <c r="O136" s="171">
        <f>ROUND(E136*N136,2)</f>
        <v>0</v>
      </c>
      <c r="P136" s="171">
        <v>0</v>
      </c>
      <c r="Q136" s="171">
        <f>ROUND(E136*P136,2)</f>
        <v>0</v>
      </c>
      <c r="R136" s="173"/>
      <c r="S136" s="173" t="s">
        <v>147</v>
      </c>
      <c r="T136" s="174" t="s">
        <v>148</v>
      </c>
      <c r="U136" s="159">
        <v>0</v>
      </c>
      <c r="V136" s="159">
        <f>ROUND(E136*U136,2)</f>
        <v>0</v>
      </c>
      <c r="W136" s="159"/>
      <c r="X136" s="159" t="s">
        <v>149</v>
      </c>
      <c r="Y136" s="159" t="s">
        <v>150</v>
      </c>
      <c r="Z136" s="149"/>
      <c r="AA136" s="149"/>
      <c r="AB136" s="149"/>
      <c r="AC136" s="149"/>
      <c r="AD136" s="149"/>
      <c r="AE136" s="149"/>
      <c r="AF136" s="149"/>
      <c r="AG136" s="149" t="s">
        <v>151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 x14ac:dyDescent="0.2">
      <c r="A137" s="156"/>
      <c r="B137" s="157"/>
      <c r="C137" s="245" t="s">
        <v>297</v>
      </c>
      <c r="D137" s="246"/>
      <c r="E137" s="246"/>
      <c r="F137" s="246"/>
      <c r="G137" s="246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153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68">
        <v>63</v>
      </c>
      <c r="B138" s="169" t="s">
        <v>298</v>
      </c>
      <c r="C138" s="184" t="s">
        <v>299</v>
      </c>
      <c r="D138" s="170" t="s">
        <v>146</v>
      </c>
      <c r="E138" s="171">
        <v>6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12</v>
      </c>
      <c r="M138" s="173">
        <f>G138*(1+L138/100)</f>
        <v>0</v>
      </c>
      <c r="N138" s="171">
        <v>0</v>
      </c>
      <c r="O138" s="171">
        <f>ROUND(E138*N138,2)</f>
        <v>0</v>
      </c>
      <c r="P138" s="171">
        <v>0</v>
      </c>
      <c r="Q138" s="171">
        <f>ROUND(E138*P138,2)</f>
        <v>0</v>
      </c>
      <c r="R138" s="173"/>
      <c r="S138" s="173" t="s">
        <v>147</v>
      </c>
      <c r="T138" s="174" t="s">
        <v>148</v>
      </c>
      <c r="U138" s="159">
        <v>0</v>
      </c>
      <c r="V138" s="159">
        <f>ROUND(E138*U138,2)</f>
        <v>0</v>
      </c>
      <c r="W138" s="159"/>
      <c r="X138" s="159" t="s">
        <v>149</v>
      </c>
      <c r="Y138" s="159" t="s">
        <v>150</v>
      </c>
      <c r="Z138" s="149"/>
      <c r="AA138" s="149"/>
      <c r="AB138" s="149"/>
      <c r="AC138" s="149"/>
      <c r="AD138" s="149"/>
      <c r="AE138" s="149"/>
      <c r="AF138" s="149"/>
      <c r="AG138" s="149" t="s">
        <v>151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2" x14ac:dyDescent="0.2">
      <c r="A139" s="156"/>
      <c r="B139" s="157"/>
      <c r="C139" s="245" t="s">
        <v>199</v>
      </c>
      <c r="D139" s="246"/>
      <c r="E139" s="246"/>
      <c r="F139" s="246"/>
      <c r="G139" s="246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9"/>
      <c r="AA139" s="149"/>
      <c r="AB139" s="149"/>
      <c r="AC139" s="149"/>
      <c r="AD139" s="149"/>
      <c r="AE139" s="149"/>
      <c r="AF139" s="149"/>
      <c r="AG139" s="149" t="s">
        <v>153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68">
        <v>64</v>
      </c>
      <c r="B140" s="169" t="s">
        <v>300</v>
      </c>
      <c r="C140" s="184" t="s">
        <v>301</v>
      </c>
      <c r="D140" s="170" t="s">
        <v>146</v>
      </c>
      <c r="E140" s="171">
        <v>5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12</v>
      </c>
      <c r="M140" s="173">
        <f>G140*(1+L140/100)</f>
        <v>0</v>
      </c>
      <c r="N140" s="171">
        <v>0</v>
      </c>
      <c r="O140" s="171">
        <f>ROUND(E140*N140,2)</f>
        <v>0</v>
      </c>
      <c r="P140" s="171">
        <v>0</v>
      </c>
      <c r="Q140" s="171">
        <f>ROUND(E140*P140,2)</f>
        <v>0</v>
      </c>
      <c r="R140" s="173"/>
      <c r="S140" s="173" t="s">
        <v>147</v>
      </c>
      <c r="T140" s="174" t="s">
        <v>148</v>
      </c>
      <c r="U140" s="159">
        <v>0</v>
      </c>
      <c r="V140" s="159">
        <f>ROUND(E140*U140,2)</f>
        <v>0</v>
      </c>
      <c r="W140" s="159"/>
      <c r="X140" s="159" t="s">
        <v>149</v>
      </c>
      <c r="Y140" s="159" t="s">
        <v>150</v>
      </c>
      <c r="Z140" s="149"/>
      <c r="AA140" s="149"/>
      <c r="AB140" s="149"/>
      <c r="AC140" s="149"/>
      <c r="AD140" s="149"/>
      <c r="AE140" s="149"/>
      <c r="AF140" s="149"/>
      <c r="AG140" s="149" t="s">
        <v>151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2" x14ac:dyDescent="0.2">
      <c r="A141" s="156"/>
      <c r="B141" s="157"/>
      <c r="C141" s="245" t="s">
        <v>199</v>
      </c>
      <c r="D141" s="246"/>
      <c r="E141" s="246"/>
      <c r="F141" s="246"/>
      <c r="G141" s="246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153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68">
        <v>65</v>
      </c>
      <c r="B142" s="169" t="s">
        <v>302</v>
      </c>
      <c r="C142" s="184" t="s">
        <v>205</v>
      </c>
      <c r="D142" s="170" t="s">
        <v>146</v>
      </c>
      <c r="E142" s="171">
        <v>2</v>
      </c>
      <c r="F142" s="172"/>
      <c r="G142" s="173">
        <f>ROUND(E142*F142,2)</f>
        <v>0</v>
      </c>
      <c r="H142" s="172"/>
      <c r="I142" s="173">
        <f>ROUND(E142*H142,2)</f>
        <v>0</v>
      </c>
      <c r="J142" s="172"/>
      <c r="K142" s="173">
        <f>ROUND(E142*J142,2)</f>
        <v>0</v>
      </c>
      <c r="L142" s="173">
        <v>12</v>
      </c>
      <c r="M142" s="173">
        <f>G142*(1+L142/100)</f>
        <v>0</v>
      </c>
      <c r="N142" s="171">
        <v>0</v>
      </c>
      <c r="O142" s="171">
        <f>ROUND(E142*N142,2)</f>
        <v>0</v>
      </c>
      <c r="P142" s="171">
        <v>0</v>
      </c>
      <c r="Q142" s="171">
        <f>ROUND(E142*P142,2)</f>
        <v>0</v>
      </c>
      <c r="R142" s="173"/>
      <c r="S142" s="173" t="s">
        <v>147</v>
      </c>
      <c r="T142" s="174" t="s">
        <v>148</v>
      </c>
      <c r="U142" s="159">
        <v>0</v>
      </c>
      <c r="V142" s="159">
        <f>ROUND(E142*U142,2)</f>
        <v>0</v>
      </c>
      <c r="W142" s="159"/>
      <c r="X142" s="159" t="s">
        <v>149</v>
      </c>
      <c r="Y142" s="159" t="s">
        <v>150</v>
      </c>
      <c r="Z142" s="149"/>
      <c r="AA142" s="149"/>
      <c r="AB142" s="149"/>
      <c r="AC142" s="149"/>
      <c r="AD142" s="149"/>
      <c r="AE142" s="149"/>
      <c r="AF142" s="149"/>
      <c r="AG142" s="149" t="s">
        <v>151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245" t="s">
        <v>196</v>
      </c>
      <c r="D143" s="246"/>
      <c r="E143" s="246"/>
      <c r="F143" s="246"/>
      <c r="G143" s="246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153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33.75" outlineLevel="1" x14ac:dyDescent="0.2">
      <c r="A144" s="168">
        <v>66</v>
      </c>
      <c r="B144" s="169" t="s">
        <v>303</v>
      </c>
      <c r="C144" s="184" t="s">
        <v>207</v>
      </c>
      <c r="D144" s="170" t="s">
        <v>146</v>
      </c>
      <c r="E144" s="171">
        <v>2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12</v>
      </c>
      <c r="M144" s="173">
        <f>G144*(1+L144/100)</f>
        <v>0</v>
      </c>
      <c r="N144" s="171">
        <v>0</v>
      </c>
      <c r="O144" s="171">
        <f>ROUND(E144*N144,2)</f>
        <v>0</v>
      </c>
      <c r="P144" s="171">
        <v>0</v>
      </c>
      <c r="Q144" s="171">
        <f>ROUND(E144*P144,2)</f>
        <v>0</v>
      </c>
      <c r="R144" s="173"/>
      <c r="S144" s="173" t="s">
        <v>147</v>
      </c>
      <c r="T144" s="174" t="s">
        <v>148</v>
      </c>
      <c r="U144" s="159">
        <v>0</v>
      </c>
      <c r="V144" s="159">
        <f>ROUND(E144*U144,2)</f>
        <v>0</v>
      </c>
      <c r="W144" s="159"/>
      <c r="X144" s="159" t="s">
        <v>149</v>
      </c>
      <c r="Y144" s="159" t="s">
        <v>150</v>
      </c>
      <c r="Z144" s="149"/>
      <c r="AA144" s="149"/>
      <c r="AB144" s="149"/>
      <c r="AC144" s="149"/>
      <c r="AD144" s="149"/>
      <c r="AE144" s="149"/>
      <c r="AF144" s="149"/>
      <c r="AG144" s="149" t="s">
        <v>151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245" t="s">
        <v>196</v>
      </c>
      <c r="D145" s="246"/>
      <c r="E145" s="246"/>
      <c r="F145" s="246"/>
      <c r="G145" s="246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153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2.5" outlineLevel="1" x14ac:dyDescent="0.2">
      <c r="A146" s="168">
        <v>67</v>
      </c>
      <c r="B146" s="169" t="s">
        <v>304</v>
      </c>
      <c r="C146" s="184" t="s">
        <v>209</v>
      </c>
      <c r="D146" s="170" t="s">
        <v>146</v>
      </c>
      <c r="E146" s="171">
        <v>1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12</v>
      </c>
      <c r="M146" s="173">
        <f>G146*(1+L146/100)</f>
        <v>0</v>
      </c>
      <c r="N146" s="171">
        <v>0</v>
      </c>
      <c r="O146" s="171">
        <f>ROUND(E146*N146,2)</f>
        <v>0</v>
      </c>
      <c r="P146" s="171">
        <v>0</v>
      </c>
      <c r="Q146" s="171">
        <f>ROUND(E146*P146,2)</f>
        <v>0</v>
      </c>
      <c r="R146" s="173"/>
      <c r="S146" s="173" t="s">
        <v>147</v>
      </c>
      <c r="T146" s="174" t="s">
        <v>148</v>
      </c>
      <c r="U146" s="159">
        <v>0</v>
      </c>
      <c r="V146" s="159">
        <f>ROUND(E146*U146,2)</f>
        <v>0</v>
      </c>
      <c r="W146" s="159"/>
      <c r="X146" s="159" t="s">
        <v>210</v>
      </c>
      <c r="Y146" s="159" t="s">
        <v>150</v>
      </c>
      <c r="Z146" s="149"/>
      <c r="AA146" s="149"/>
      <c r="AB146" s="149"/>
      <c r="AC146" s="149"/>
      <c r="AD146" s="149"/>
      <c r="AE146" s="149"/>
      <c r="AF146" s="149"/>
      <c r="AG146" s="149" t="s">
        <v>211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245" t="s">
        <v>154</v>
      </c>
      <c r="D147" s="246"/>
      <c r="E147" s="246"/>
      <c r="F147" s="246"/>
      <c r="G147" s="246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153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68">
        <v>68</v>
      </c>
      <c r="B148" s="169" t="s">
        <v>305</v>
      </c>
      <c r="C148" s="184" t="s">
        <v>306</v>
      </c>
      <c r="D148" s="170" t="s">
        <v>146</v>
      </c>
      <c r="E148" s="171">
        <v>2</v>
      </c>
      <c r="F148" s="172"/>
      <c r="G148" s="173">
        <f>ROUND(E148*F148,2)</f>
        <v>0</v>
      </c>
      <c r="H148" s="172"/>
      <c r="I148" s="173">
        <f>ROUND(E148*H148,2)</f>
        <v>0</v>
      </c>
      <c r="J148" s="172"/>
      <c r="K148" s="173">
        <f>ROUND(E148*J148,2)</f>
        <v>0</v>
      </c>
      <c r="L148" s="173">
        <v>12</v>
      </c>
      <c r="M148" s="173">
        <f>G148*(1+L148/100)</f>
        <v>0</v>
      </c>
      <c r="N148" s="171">
        <v>0</v>
      </c>
      <c r="O148" s="171">
        <f>ROUND(E148*N148,2)</f>
        <v>0</v>
      </c>
      <c r="P148" s="171">
        <v>0</v>
      </c>
      <c r="Q148" s="171">
        <f>ROUND(E148*P148,2)</f>
        <v>0</v>
      </c>
      <c r="R148" s="173"/>
      <c r="S148" s="173" t="s">
        <v>147</v>
      </c>
      <c r="T148" s="174" t="s">
        <v>148</v>
      </c>
      <c r="U148" s="159">
        <v>0</v>
      </c>
      <c r="V148" s="159">
        <f>ROUND(E148*U148,2)</f>
        <v>0</v>
      </c>
      <c r="W148" s="159"/>
      <c r="X148" s="159" t="s">
        <v>149</v>
      </c>
      <c r="Y148" s="159" t="s">
        <v>150</v>
      </c>
      <c r="Z148" s="149"/>
      <c r="AA148" s="149"/>
      <c r="AB148" s="149"/>
      <c r="AC148" s="149"/>
      <c r="AD148" s="149"/>
      <c r="AE148" s="149"/>
      <c r="AF148" s="149"/>
      <c r="AG148" s="149" t="s">
        <v>151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2" x14ac:dyDescent="0.2">
      <c r="A149" s="156"/>
      <c r="B149" s="157"/>
      <c r="C149" s="245" t="s">
        <v>196</v>
      </c>
      <c r="D149" s="246"/>
      <c r="E149" s="246"/>
      <c r="F149" s="246"/>
      <c r="G149" s="246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9"/>
      <c r="AA149" s="149"/>
      <c r="AB149" s="149"/>
      <c r="AC149" s="149"/>
      <c r="AD149" s="149"/>
      <c r="AE149" s="149"/>
      <c r="AF149" s="149"/>
      <c r="AG149" s="149" t="s">
        <v>153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68">
        <v>69</v>
      </c>
      <c r="B150" s="169" t="s">
        <v>307</v>
      </c>
      <c r="C150" s="184" t="s">
        <v>215</v>
      </c>
      <c r="D150" s="170" t="s">
        <v>146</v>
      </c>
      <c r="E150" s="171">
        <v>3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12</v>
      </c>
      <c r="M150" s="173">
        <f>G150*(1+L150/100)</f>
        <v>0</v>
      </c>
      <c r="N150" s="171">
        <v>0</v>
      </c>
      <c r="O150" s="171">
        <f>ROUND(E150*N150,2)</f>
        <v>0</v>
      </c>
      <c r="P150" s="171">
        <v>0</v>
      </c>
      <c r="Q150" s="171">
        <f>ROUND(E150*P150,2)</f>
        <v>0</v>
      </c>
      <c r="R150" s="173"/>
      <c r="S150" s="173" t="s">
        <v>147</v>
      </c>
      <c r="T150" s="174" t="s">
        <v>148</v>
      </c>
      <c r="U150" s="159">
        <v>0</v>
      </c>
      <c r="V150" s="159">
        <f>ROUND(E150*U150,2)</f>
        <v>0</v>
      </c>
      <c r="W150" s="159"/>
      <c r="X150" s="159" t="s">
        <v>149</v>
      </c>
      <c r="Y150" s="159" t="s">
        <v>150</v>
      </c>
      <c r="Z150" s="149"/>
      <c r="AA150" s="149"/>
      <c r="AB150" s="149"/>
      <c r="AC150" s="149"/>
      <c r="AD150" s="149"/>
      <c r="AE150" s="149"/>
      <c r="AF150" s="149"/>
      <c r="AG150" s="149" t="s">
        <v>151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2" x14ac:dyDescent="0.2">
      <c r="A151" s="156"/>
      <c r="B151" s="157"/>
      <c r="C151" s="245" t="s">
        <v>199</v>
      </c>
      <c r="D151" s="246"/>
      <c r="E151" s="246"/>
      <c r="F151" s="246"/>
      <c r="G151" s="246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153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68">
        <v>70</v>
      </c>
      <c r="B152" s="169" t="s">
        <v>308</v>
      </c>
      <c r="C152" s="184" t="s">
        <v>223</v>
      </c>
      <c r="D152" s="170" t="s">
        <v>146</v>
      </c>
      <c r="E152" s="171">
        <v>458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12</v>
      </c>
      <c r="M152" s="173">
        <f>G152*(1+L152/100)</f>
        <v>0</v>
      </c>
      <c r="N152" s="171">
        <v>0</v>
      </c>
      <c r="O152" s="171">
        <f>ROUND(E152*N152,2)</f>
        <v>0</v>
      </c>
      <c r="P152" s="171">
        <v>0</v>
      </c>
      <c r="Q152" s="171">
        <f>ROUND(E152*P152,2)</f>
        <v>0</v>
      </c>
      <c r="R152" s="173"/>
      <c r="S152" s="173" t="s">
        <v>147</v>
      </c>
      <c r="T152" s="174" t="s">
        <v>148</v>
      </c>
      <c r="U152" s="159">
        <v>0</v>
      </c>
      <c r="V152" s="159">
        <f>ROUND(E152*U152,2)</f>
        <v>0</v>
      </c>
      <c r="W152" s="159"/>
      <c r="X152" s="159" t="s">
        <v>149</v>
      </c>
      <c r="Y152" s="159" t="s">
        <v>150</v>
      </c>
      <c r="Z152" s="149"/>
      <c r="AA152" s="149"/>
      <c r="AB152" s="149"/>
      <c r="AC152" s="149"/>
      <c r="AD152" s="149"/>
      <c r="AE152" s="149"/>
      <c r="AF152" s="149"/>
      <c r="AG152" s="149" t="s">
        <v>151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2" x14ac:dyDescent="0.2">
      <c r="A153" s="156"/>
      <c r="B153" s="157"/>
      <c r="C153" s="245" t="s">
        <v>224</v>
      </c>
      <c r="D153" s="246"/>
      <c r="E153" s="246"/>
      <c r="F153" s="246"/>
      <c r="G153" s="246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153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68">
        <v>71</v>
      </c>
      <c r="B154" s="169" t="s">
        <v>309</v>
      </c>
      <c r="C154" s="184" t="s">
        <v>310</v>
      </c>
      <c r="D154" s="170" t="s">
        <v>146</v>
      </c>
      <c r="E154" s="171">
        <v>1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12</v>
      </c>
      <c r="M154" s="173">
        <f>G154*(1+L154/100)</f>
        <v>0</v>
      </c>
      <c r="N154" s="171">
        <v>0</v>
      </c>
      <c r="O154" s="171">
        <f>ROUND(E154*N154,2)</f>
        <v>0</v>
      </c>
      <c r="P154" s="171">
        <v>0</v>
      </c>
      <c r="Q154" s="171">
        <f>ROUND(E154*P154,2)</f>
        <v>0</v>
      </c>
      <c r="R154" s="173"/>
      <c r="S154" s="173" t="s">
        <v>147</v>
      </c>
      <c r="T154" s="174" t="s">
        <v>148</v>
      </c>
      <c r="U154" s="159">
        <v>0</v>
      </c>
      <c r="V154" s="159">
        <f>ROUND(E154*U154,2)</f>
        <v>0</v>
      </c>
      <c r="W154" s="159"/>
      <c r="X154" s="159" t="s">
        <v>149</v>
      </c>
      <c r="Y154" s="159" t="s">
        <v>150</v>
      </c>
      <c r="Z154" s="149"/>
      <c r="AA154" s="149"/>
      <c r="AB154" s="149"/>
      <c r="AC154" s="149"/>
      <c r="AD154" s="149"/>
      <c r="AE154" s="149"/>
      <c r="AF154" s="149"/>
      <c r="AG154" s="149" t="s">
        <v>151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245" t="s">
        <v>154</v>
      </c>
      <c r="D155" s="246"/>
      <c r="E155" s="246"/>
      <c r="F155" s="246"/>
      <c r="G155" s="246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153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68">
        <v>72</v>
      </c>
      <c r="B156" s="169" t="s">
        <v>311</v>
      </c>
      <c r="C156" s="184" t="s">
        <v>312</v>
      </c>
      <c r="D156" s="170" t="s">
        <v>146</v>
      </c>
      <c r="E156" s="171">
        <v>402</v>
      </c>
      <c r="F156" s="172"/>
      <c r="G156" s="173">
        <f>ROUND(E156*F156,2)</f>
        <v>0</v>
      </c>
      <c r="H156" s="172"/>
      <c r="I156" s="173">
        <f>ROUND(E156*H156,2)</f>
        <v>0</v>
      </c>
      <c r="J156" s="172"/>
      <c r="K156" s="173">
        <f>ROUND(E156*J156,2)</f>
        <v>0</v>
      </c>
      <c r="L156" s="173">
        <v>12</v>
      </c>
      <c r="M156" s="173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3"/>
      <c r="S156" s="173" t="s">
        <v>147</v>
      </c>
      <c r="T156" s="174" t="s">
        <v>148</v>
      </c>
      <c r="U156" s="159">
        <v>0</v>
      </c>
      <c r="V156" s="159">
        <f>ROUND(E156*U156,2)</f>
        <v>0</v>
      </c>
      <c r="W156" s="159"/>
      <c r="X156" s="159" t="s">
        <v>149</v>
      </c>
      <c r="Y156" s="159" t="s">
        <v>150</v>
      </c>
      <c r="Z156" s="149"/>
      <c r="AA156" s="149"/>
      <c r="AB156" s="149"/>
      <c r="AC156" s="149"/>
      <c r="AD156" s="149"/>
      <c r="AE156" s="149"/>
      <c r="AF156" s="149"/>
      <c r="AG156" s="149" t="s">
        <v>151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2" x14ac:dyDescent="0.2">
      <c r="A157" s="156"/>
      <c r="B157" s="157"/>
      <c r="C157" s="245" t="s">
        <v>154</v>
      </c>
      <c r="D157" s="246"/>
      <c r="E157" s="246"/>
      <c r="F157" s="246"/>
      <c r="G157" s="246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9"/>
      <c r="AA157" s="149"/>
      <c r="AB157" s="149"/>
      <c r="AC157" s="149"/>
      <c r="AD157" s="149"/>
      <c r="AE157" s="149"/>
      <c r="AF157" s="149"/>
      <c r="AG157" s="149" t="s">
        <v>153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68">
        <v>73</v>
      </c>
      <c r="B158" s="169" t="s">
        <v>313</v>
      </c>
      <c r="C158" s="184" t="s">
        <v>314</v>
      </c>
      <c r="D158" s="170" t="s">
        <v>146</v>
      </c>
      <c r="E158" s="171">
        <v>1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12</v>
      </c>
      <c r="M158" s="173">
        <f>G158*(1+L158/100)</f>
        <v>0</v>
      </c>
      <c r="N158" s="171">
        <v>0</v>
      </c>
      <c r="O158" s="171">
        <f>ROUND(E158*N158,2)</f>
        <v>0</v>
      </c>
      <c r="P158" s="171">
        <v>0</v>
      </c>
      <c r="Q158" s="171">
        <f>ROUND(E158*P158,2)</f>
        <v>0</v>
      </c>
      <c r="R158" s="173"/>
      <c r="S158" s="173" t="s">
        <v>147</v>
      </c>
      <c r="T158" s="174" t="s">
        <v>148</v>
      </c>
      <c r="U158" s="159">
        <v>0</v>
      </c>
      <c r="V158" s="159">
        <f>ROUND(E158*U158,2)</f>
        <v>0</v>
      </c>
      <c r="W158" s="159"/>
      <c r="X158" s="159" t="s">
        <v>210</v>
      </c>
      <c r="Y158" s="159" t="s">
        <v>150</v>
      </c>
      <c r="Z158" s="149"/>
      <c r="AA158" s="149"/>
      <c r="AB158" s="149"/>
      <c r="AC158" s="149"/>
      <c r="AD158" s="149"/>
      <c r="AE158" s="149"/>
      <c r="AF158" s="149"/>
      <c r="AG158" s="149" t="s">
        <v>211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2" x14ac:dyDescent="0.2">
      <c r="A159" s="156"/>
      <c r="B159" s="157"/>
      <c r="C159" s="245" t="s">
        <v>224</v>
      </c>
      <c r="D159" s="246"/>
      <c r="E159" s="246"/>
      <c r="F159" s="246"/>
      <c r="G159" s="246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9"/>
      <c r="AA159" s="149"/>
      <c r="AB159" s="149"/>
      <c r="AC159" s="149"/>
      <c r="AD159" s="149"/>
      <c r="AE159" s="149"/>
      <c r="AF159" s="149"/>
      <c r="AG159" s="149" t="s">
        <v>153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68">
        <v>74</v>
      </c>
      <c r="B160" s="169" t="s">
        <v>315</v>
      </c>
      <c r="C160" s="184" t="s">
        <v>316</v>
      </c>
      <c r="D160" s="170" t="s">
        <v>146</v>
      </c>
      <c r="E160" s="171">
        <v>1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12</v>
      </c>
      <c r="M160" s="173">
        <f>G160*(1+L160/100)</f>
        <v>0</v>
      </c>
      <c r="N160" s="171">
        <v>0</v>
      </c>
      <c r="O160" s="171">
        <f>ROUND(E160*N160,2)</f>
        <v>0</v>
      </c>
      <c r="P160" s="171">
        <v>0</v>
      </c>
      <c r="Q160" s="171">
        <f>ROUND(E160*P160,2)</f>
        <v>0</v>
      </c>
      <c r="R160" s="173"/>
      <c r="S160" s="173" t="s">
        <v>147</v>
      </c>
      <c r="T160" s="174" t="s">
        <v>148</v>
      </c>
      <c r="U160" s="159">
        <v>0</v>
      </c>
      <c r="V160" s="159">
        <f>ROUND(E160*U160,2)</f>
        <v>0</v>
      </c>
      <c r="W160" s="159"/>
      <c r="X160" s="159" t="s">
        <v>210</v>
      </c>
      <c r="Y160" s="159" t="s">
        <v>150</v>
      </c>
      <c r="Z160" s="149"/>
      <c r="AA160" s="149"/>
      <c r="AB160" s="149"/>
      <c r="AC160" s="149"/>
      <c r="AD160" s="149"/>
      <c r="AE160" s="149"/>
      <c r="AF160" s="149"/>
      <c r="AG160" s="149" t="s">
        <v>211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2" x14ac:dyDescent="0.2">
      <c r="A161" s="156"/>
      <c r="B161" s="157"/>
      <c r="C161" s="245" t="s">
        <v>224</v>
      </c>
      <c r="D161" s="246"/>
      <c r="E161" s="246"/>
      <c r="F161" s="246"/>
      <c r="G161" s="246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153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68">
        <v>75</v>
      </c>
      <c r="B162" s="169" t="s">
        <v>317</v>
      </c>
      <c r="C162" s="184" t="s">
        <v>318</v>
      </c>
      <c r="D162" s="170" t="s">
        <v>146</v>
      </c>
      <c r="E162" s="171">
        <v>391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12</v>
      </c>
      <c r="M162" s="173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3"/>
      <c r="S162" s="173" t="s">
        <v>147</v>
      </c>
      <c r="T162" s="174" t="s">
        <v>148</v>
      </c>
      <c r="U162" s="159">
        <v>0</v>
      </c>
      <c r="V162" s="159">
        <f>ROUND(E162*U162,2)</f>
        <v>0</v>
      </c>
      <c r="W162" s="159"/>
      <c r="X162" s="159" t="s">
        <v>149</v>
      </c>
      <c r="Y162" s="159" t="s">
        <v>150</v>
      </c>
      <c r="Z162" s="149"/>
      <c r="AA162" s="149"/>
      <c r="AB162" s="149"/>
      <c r="AC162" s="149"/>
      <c r="AD162" s="149"/>
      <c r="AE162" s="149"/>
      <c r="AF162" s="149"/>
      <c r="AG162" s="149" t="s">
        <v>151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2" x14ac:dyDescent="0.2">
      <c r="A163" s="156"/>
      <c r="B163" s="157"/>
      <c r="C163" s="245" t="s">
        <v>224</v>
      </c>
      <c r="D163" s="246"/>
      <c r="E163" s="246"/>
      <c r="F163" s="246"/>
      <c r="G163" s="246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153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68">
        <v>76</v>
      </c>
      <c r="B164" s="169" t="s">
        <v>319</v>
      </c>
      <c r="C164" s="184" t="s">
        <v>320</v>
      </c>
      <c r="D164" s="170" t="s">
        <v>146</v>
      </c>
      <c r="E164" s="171">
        <v>1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12</v>
      </c>
      <c r="M164" s="173">
        <f>G164*(1+L164/100)</f>
        <v>0</v>
      </c>
      <c r="N164" s="171">
        <v>0</v>
      </c>
      <c r="O164" s="171">
        <f>ROUND(E164*N164,2)</f>
        <v>0</v>
      </c>
      <c r="P164" s="171">
        <v>0</v>
      </c>
      <c r="Q164" s="171">
        <f>ROUND(E164*P164,2)</f>
        <v>0</v>
      </c>
      <c r="R164" s="173"/>
      <c r="S164" s="173" t="s">
        <v>147</v>
      </c>
      <c r="T164" s="174" t="s">
        <v>148</v>
      </c>
      <c r="U164" s="159">
        <v>0</v>
      </c>
      <c r="V164" s="159">
        <f>ROUND(E164*U164,2)</f>
        <v>0</v>
      </c>
      <c r="W164" s="159"/>
      <c r="X164" s="159" t="s">
        <v>210</v>
      </c>
      <c r="Y164" s="159" t="s">
        <v>150</v>
      </c>
      <c r="Z164" s="149"/>
      <c r="AA164" s="149"/>
      <c r="AB164" s="149"/>
      <c r="AC164" s="149"/>
      <c r="AD164" s="149"/>
      <c r="AE164" s="149"/>
      <c r="AF164" s="149"/>
      <c r="AG164" s="149" t="s">
        <v>211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2" x14ac:dyDescent="0.2">
      <c r="A165" s="156"/>
      <c r="B165" s="157"/>
      <c r="C165" s="245" t="s">
        <v>154</v>
      </c>
      <c r="D165" s="246"/>
      <c r="E165" s="246"/>
      <c r="F165" s="246"/>
      <c r="G165" s="246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9"/>
      <c r="AA165" s="149"/>
      <c r="AB165" s="149"/>
      <c r="AC165" s="149"/>
      <c r="AD165" s="149"/>
      <c r="AE165" s="149"/>
      <c r="AF165" s="149"/>
      <c r="AG165" s="149" t="s">
        <v>153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68">
        <v>77</v>
      </c>
      <c r="B166" s="169" t="s">
        <v>321</v>
      </c>
      <c r="C166" s="184" t="s">
        <v>322</v>
      </c>
      <c r="D166" s="170" t="s">
        <v>146</v>
      </c>
      <c r="E166" s="171">
        <v>59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12</v>
      </c>
      <c r="M166" s="173">
        <f>G166*(1+L166/100)</f>
        <v>0</v>
      </c>
      <c r="N166" s="171">
        <v>0</v>
      </c>
      <c r="O166" s="171">
        <f>ROUND(E166*N166,2)</f>
        <v>0</v>
      </c>
      <c r="P166" s="171">
        <v>0</v>
      </c>
      <c r="Q166" s="171">
        <f>ROUND(E166*P166,2)</f>
        <v>0</v>
      </c>
      <c r="R166" s="173"/>
      <c r="S166" s="173" t="s">
        <v>147</v>
      </c>
      <c r="T166" s="174" t="s">
        <v>148</v>
      </c>
      <c r="U166" s="159">
        <v>0</v>
      </c>
      <c r="V166" s="159">
        <f>ROUND(E166*U166,2)</f>
        <v>0</v>
      </c>
      <c r="W166" s="159"/>
      <c r="X166" s="159" t="s">
        <v>210</v>
      </c>
      <c r="Y166" s="159" t="s">
        <v>150</v>
      </c>
      <c r="Z166" s="149"/>
      <c r="AA166" s="149"/>
      <c r="AB166" s="149"/>
      <c r="AC166" s="149"/>
      <c r="AD166" s="149"/>
      <c r="AE166" s="149"/>
      <c r="AF166" s="149"/>
      <c r="AG166" s="149" t="s">
        <v>211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2" x14ac:dyDescent="0.2">
      <c r="A167" s="156"/>
      <c r="B167" s="157"/>
      <c r="C167" s="245" t="s">
        <v>323</v>
      </c>
      <c r="D167" s="246"/>
      <c r="E167" s="246"/>
      <c r="F167" s="246"/>
      <c r="G167" s="246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9"/>
      <c r="AA167" s="149"/>
      <c r="AB167" s="149"/>
      <c r="AC167" s="149"/>
      <c r="AD167" s="149"/>
      <c r="AE167" s="149"/>
      <c r="AF167" s="149"/>
      <c r="AG167" s="149" t="s">
        <v>153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68">
        <v>78</v>
      </c>
      <c r="B168" s="169" t="s">
        <v>324</v>
      </c>
      <c r="C168" s="184" t="s">
        <v>325</v>
      </c>
      <c r="D168" s="170" t="s">
        <v>146</v>
      </c>
      <c r="E168" s="171">
        <v>20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12</v>
      </c>
      <c r="M168" s="173">
        <f>G168*(1+L168/100)</f>
        <v>0</v>
      </c>
      <c r="N168" s="171">
        <v>0</v>
      </c>
      <c r="O168" s="171">
        <f>ROUND(E168*N168,2)</f>
        <v>0</v>
      </c>
      <c r="P168" s="171">
        <v>0</v>
      </c>
      <c r="Q168" s="171">
        <f>ROUND(E168*P168,2)</f>
        <v>0</v>
      </c>
      <c r="R168" s="173"/>
      <c r="S168" s="173" t="s">
        <v>147</v>
      </c>
      <c r="T168" s="174" t="s">
        <v>148</v>
      </c>
      <c r="U168" s="159">
        <v>0</v>
      </c>
      <c r="V168" s="159">
        <f>ROUND(E168*U168,2)</f>
        <v>0</v>
      </c>
      <c r="W168" s="159"/>
      <c r="X168" s="159" t="s">
        <v>210</v>
      </c>
      <c r="Y168" s="159" t="s">
        <v>150</v>
      </c>
      <c r="Z168" s="149"/>
      <c r="AA168" s="149"/>
      <c r="AB168" s="149"/>
      <c r="AC168" s="149"/>
      <c r="AD168" s="149"/>
      <c r="AE168" s="149"/>
      <c r="AF168" s="149"/>
      <c r="AG168" s="149" t="s">
        <v>211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2" x14ac:dyDescent="0.2">
      <c r="A169" s="156"/>
      <c r="B169" s="157"/>
      <c r="C169" s="245" t="s">
        <v>323</v>
      </c>
      <c r="D169" s="246"/>
      <c r="E169" s="246"/>
      <c r="F169" s="246"/>
      <c r="G169" s="246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9"/>
      <c r="AA169" s="149"/>
      <c r="AB169" s="149"/>
      <c r="AC169" s="149"/>
      <c r="AD169" s="149"/>
      <c r="AE169" s="149"/>
      <c r="AF169" s="149"/>
      <c r="AG169" s="149" t="s">
        <v>153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68">
        <v>79</v>
      </c>
      <c r="B170" s="169" t="s">
        <v>326</v>
      </c>
      <c r="C170" s="184" t="s">
        <v>327</v>
      </c>
      <c r="D170" s="170" t="s">
        <v>146</v>
      </c>
      <c r="E170" s="171">
        <v>59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12</v>
      </c>
      <c r="M170" s="173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3"/>
      <c r="S170" s="173" t="s">
        <v>147</v>
      </c>
      <c r="T170" s="174" t="s">
        <v>148</v>
      </c>
      <c r="U170" s="159">
        <v>0</v>
      </c>
      <c r="V170" s="159">
        <f>ROUND(E170*U170,2)</f>
        <v>0</v>
      </c>
      <c r="W170" s="159"/>
      <c r="X170" s="159" t="s">
        <v>210</v>
      </c>
      <c r="Y170" s="159" t="s">
        <v>150</v>
      </c>
      <c r="Z170" s="149"/>
      <c r="AA170" s="149"/>
      <c r="AB170" s="149"/>
      <c r="AC170" s="149"/>
      <c r="AD170" s="149"/>
      <c r="AE170" s="149"/>
      <c r="AF170" s="149"/>
      <c r="AG170" s="149" t="s">
        <v>211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2" x14ac:dyDescent="0.2">
      <c r="A171" s="156"/>
      <c r="B171" s="157"/>
      <c r="C171" s="245" t="s">
        <v>323</v>
      </c>
      <c r="D171" s="246"/>
      <c r="E171" s="246"/>
      <c r="F171" s="246"/>
      <c r="G171" s="246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153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68">
        <v>80</v>
      </c>
      <c r="B172" s="169" t="s">
        <v>328</v>
      </c>
      <c r="C172" s="184" t="s">
        <v>329</v>
      </c>
      <c r="D172" s="170" t="s">
        <v>146</v>
      </c>
      <c r="E172" s="171">
        <v>4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12</v>
      </c>
      <c r="M172" s="173">
        <f>G172*(1+L172/100)</f>
        <v>0</v>
      </c>
      <c r="N172" s="171">
        <v>0</v>
      </c>
      <c r="O172" s="171">
        <f>ROUND(E172*N172,2)</f>
        <v>0</v>
      </c>
      <c r="P172" s="171">
        <v>0</v>
      </c>
      <c r="Q172" s="171">
        <f>ROUND(E172*P172,2)</f>
        <v>0</v>
      </c>
      <c r="R172" s="173"/>
      <c r="S172" s="173" t="s">
        <v>147</v>
      </c>
      <c r="T172" s="174" t="s">
        <v>148</v>
      </c>
      <c r="U172" s="159">
        <v>0</v>
      </c>
      <c r="V172" s="159">
        <f>ROUND(E172*U172,2)</f>
        <v>0</v>
      </c>
      <c r="W172" s="159"/>
      <c r="X172" s="159" t="s">
        <v>210</v>
      </c>
      <c r="Y172" s="159" t="s">
        <v>150</v>
      </c>
      <c r="Z172" s="149"/>
      <c r="AA172" s="149"/>
      <c r="AB172" s="149"/>
      <c r="AC172" s="149"/>
      <c r="AD172" s="149"/>
      <c r="AE172" s="149"/>
      <c r="AF172" s="149"/>
      <c r="AG172" s="149" t="s">
        <v>211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2" x14ac:dyDescent="0.2">
      <c r="A173" s="156"/>
      <c r="B173" s="157"/>
      <c r="C173" s="245" t="s">
        <v>330</v>
      </c>
      <c r="D173" s="246"/>
      <c r="E173" s="246"/>
      <c r="F173" s="246"/>
      <c r="G173" s="246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153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68">
        <v>81</v>
      </c>
      <c r="B174" s="169" t="s">
        <v>331</v>
      </c>
      <c r="C174" s="184" t="s">
        <v>332</v>
      </c>
      <c r="D174" s="170" t="s">
        <v>146</v>
      </c>
      <c r="E174" s="171">
        <v>3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12</v>
      </c>
      <c r="M174" s="173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3"/>
      <c r="S174" s="173" t="s">
        <v>147</v>
      </c>
      <c r="T174" s="174" t="s">
        <v>148</v>
      </c>
      <c r="U174" s="159">
        <v>0</v>
      </c>
      <c r="V174" s="159">
        <f>ROUND(E174*U174,2)</f>
        <v>0</v>
      </c>
      <c r="W174" s="159"/>
      <c r="X174" s="159" t="s">
        <v>210</v>
      </c>
      <c r="Y174" s="159" t="s">
        <v>150</v>
      </c>
      <c r="Z174" s="149"/>
      <c r="AA174" s="149"/>
      <c r="AB174" s="149"/>
      <c r="AC174" s="149"/>
      <c r="AD174" s="149"/>
      <c r="AE174" s="149"/>
      <c r="AF174" s="149"/>
      <c r="AG174" s="149" t="s">
        <v>211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2" x14ac:dyDescent="0.2">
      <c r="A175" s="156"/>
      <c r="B175" s="157"/>
      <c r="C175" s="245" t="s">
        <v>196</v>
      </c>
      <c r="D175" s="246"/>
      <c r="E175" s="246"/>
      <c r="F175" s="246"/>
      <c r="G175" s="246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9"/>
      <c r="AA175" s="149"/>
      <c r="AB175" s="149"/>
      <c r="AC175" s="149"/>
      <c r="AD175" s="149"/>
      <c r="AE175" s="149"/>
      <c r="AF175" s="149"/>
      <c r="AG175" s="149" t="s">
        <v>153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68">
        <v>82</v>
      </c>
      <c r="B176" s="169" t="s">
        <v>333</v>
      </c>
      <c r="C176" s="184" t="s">
        <v>334</v>
      </c>
      <c r="D176" s="170" t="s">
        <v>146</v>
      </c>
      <c r="E176" s="171">
        <v>4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12</v>
      </c>
      <c r="M176" s="173">
        <f>G176*(1+L176/100)</f>
        <v>0</v>
      </c>
      <c r="N176" s="171">
        <v>0</v>
      </c>
      <c r="O176" s="171">
        <f>ROUND(E176*N176,2)</f>
        <v>0</v>
      </c>
      <c r="P176" s="171">
        <v>0</v>
      </c>
      <c r="Q176" s="171">
        <f>ROUND(E176*P176,2)</f>
        <v>0</v>
      </c>
      <c r="R176" s="173"/>
      <c r="S176" s="173" t="s">
        <v>147</v>
      </c>
      <c r="T176" s="174" t="s">
        <v>148</v>
      </c>
      <c r="U176" s="159">
        <v>0</v>
      </c>
      <c r="V176" s="159">
        <f>ROUND(E176*U176,2)</f>
        <v>0</v>
      </c>
      <c r="W176" s="159"/>
      <c r="X176" s="159" t="s">
        <v>210</v>
      </c>
      <c r="Y176" s="159" t="s">
        <v>150</v>
      </c>
      <c r="Z176" s="149"/>
      <c r="AA176" s="149"/>
      <c r="AB176" s="149"/>
      <c r="AC176" s="149"/>
      <c r="AD176" s="149"/>
      <c r="AE176" s="149"/>
      <c r="AF176" s="149"/>
      <c r="AG176" s="149" t="s">
        <v>211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 x14ac:dyDescent="0.2">
      <c r="A177" s="156"/>
      <c r="B177" s="157"/>
      <c r="C177" s="245" t="s">
        <v>196</v>
      </c>
      <c r="D177" s="246"/>
      <c r="E177" s="246"/>
      <c r="F177" s="246"/>
      <c r="G177" s="246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153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68">
        <v>83</v>
      </c>
      <c r="B178" s="169" t="s">
        <v>335</v>
      </c>
      <c r="C178" s="184" t="s">
        <v>336</v>
      </c>
      <c r="D178" s="170" t="s">
        <v>146</v>
      </c>
      <c r="E178" s="171">
        <v>5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12</v>
      </c>
      <c r="M178" s="173">
        <f>G178*(1+L178/100)</f>
        <v>0</v>
      </c>
      <c r="N178" s="171">
        <v>0</v>
      </c>
      <c r="O178" s="171">
        <f>ROUND(E178*N178,2)</f>
        <v>0</v>
      </c>
      <c r="P178" s="171">
        <v>0</v>
      </c>
      <c r="Q178" s="171">
        <f>ROUND(E178*P178,2)</f>
        <v>0</v>
      </c>
      <c r="R178" s="173"/>
      <c r="S178" s="173" t="s">
        <v>147</v>
      </c>
      <c r="T178" s="174" t="s">
        <v>148</v>
      </c>
      <c r="U178" s="159">
        <v>0</v>
      </c>
      <c r="V178" s="159">
        <f>ROUND(E178*U178,2)</f>
        <v>0</v>
      </c>
      <c r="W178" s="159"/>
      <c r="X178" s="159" t="s">
        <v>210</v>
      </c>
      <c r="Y178" s="159" t="s">
        <v>150</v>
      </c>
      <c r="Z178" s="149"/>
      <c r="AA178" s="149"/>
      <c r="AB178" s="149"/>
      <c r="AC178" s="149"/>
      <c r="AD178" s="149"/>
      <c r="AE178" s="149"/>
      <c r="AF178" s="149"/>
      <c r="AG178" s="149" t="s">
        <v>211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2" x14ac:dyDescent="0.2">
      <c r="A179" s="156"/>
      <c r="B179" s="157"/>
      <c r="C179" s="245" t="s">
        <v>196</v>
      </c>
      <c r="D179" s="246"/>
      <c r="E179" s="246"/>
      <c r="F179" s="246"/>
      <c r="G179" s="246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9"/>
      <c r="AA179" s="149"/>
      <c r="AB179" s="149"/>
      <c r="AC179" s="149"/>
      <c r="AD179" s="149"/>
      <c r="AE179" s="149"/>
      <c r="AF179" s="149"/>
      <c r="AG179" s="149" t="s">
        <v>153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68">
        <v>84</v>
      </c>
      <c r="B180" s="169" t="s">
        <v>337</v>
      </c>
      <c r="C180" s="184" t="s">
        <v>338</v>
      </c>
      <c r="D180" s="170" t="s">
        <v>146</v>
      </c>
      <c r="E180" s="171">
        <v>15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12</v>
      </c>
      <c r="M180" s="173">
        <f>G180*(1+L180/100)</f>
        <v>0</v>
      </c>
      <c r="N180" s="171">
        <v>0</v>
      </c>
      <c r="O180" s="171">
        <f>ROUND(E180*N180,2)</f>
        <v>0</v>
      </c>
      <c r="P180" s="171">
        <v>0</v>
      </c>
      <c r="Q180" s="171">
        <f>ROUND(E180*P180,2)</f>
        <v>0</v>
      </c>
      <c r="R180" s="173"/>
      <c r="S180" s="173" t="s">
        <v>147</v>
      </c>
      <c r="T180" s="174" t="s">
        <v>148</v>
      </c>
      <c r="U180" s="159">
        <v>0</v>
      </c>
      <c r="V180" s="159">
        <f>ROUND(E180*U180,2)</f>
        <v>0</v>
      </c>
      <c r="W180" s="159"/>
      <c r="X180" s="159" t="s">
        <v>210</v>
      </c>
      <c r="Y180" s="159" t="s">
        <v>150</v>
      </c>
      <c r="Z180" s="149"/>
      <c r="AA180" s="149"/>
      <c r="AB180" s="149"/>
      <c r="AC180" s="149"/>
      <c r="AD180" s="149"/>
      <c r="AE180" s="149"/>
      <c r="AF180" s="149"/>
      <c r="AG180" s="149" t="s">
        <v>211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2" x14ac:dyDescent="0.2">
      <c r="A181" s="156"/>
      <c r="B181" s="157"/>
      <c r="C181" s="245" t="s">
        <v>339</v>
      </c>
      <c r="D181" s="246"/>
      <c r="E181" s="246"/>
      <c r="F181" s="246"/>
      <c r="G181" s="246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9"/>
      <c r="AA181" s="149"/>
      <c r="AB181" s="149"/>
      <c r="AC181" s="149"/>
      <c r="AD181" s="149"/>
      <c r="AE181" s="149"/>
      <c r="AF181" s="149"/>
      <c r="AG181" s="149" t="s">
        <v>153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68">
        <v>85</v>
      </c>
      <c r="B182" s="169" t="s">
        <v>340</v>
      </c>
      <c r="C182" s="184" t="s">
        <v>341</v>
      </c>
      <c r="D182" s="170" t="s">
        <v>146</v>
      </c>
      <c r="E182" s="171">
        <v>1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12</v>
      </c>
      <c r="M182" s="173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3"/>
      <c r="S182" s="173" t="s">
        <v>147</v>
      </c>
      <c r="T182" s="174" t="s">
        <v>148</v>
      </c>
      <c r="U182" s="159">
        <v>0</v>
      </c>
      <c r="V182" s="159">
        <f>ROUND(E182*U182,2)</f>
        <v>0</v>
      </c>
      <c r="W182" s="159"/>
      <c r="X182" s="159" t="s">
        <v>149</v>
      </c>
      <c r="Y182" s="159" t="s">
        <v>150</v>
      </c>
      <c r="Z182" s="149"/>
      <c r="AA182" s="149"/>
      <c r="AB182" s="149"/>
      <c r="AC182" s="149"/>
      <c r="AD182" s="149"/>
      <c r="AE182" s="149"/>
      <c r="AF182" s="149"/>
      <c r="AG182" s="149" t="s">
        <v>151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2" x14ac:dyDescent="0.2">
      <c r="A183" s="156"/>
      <c r="B183" s="157"/>
      <c r="C183" s="245" t="s">
        <v>342</v>
      </c>
      <c r="D183" s="246"/>
      <c r="E183" s="246"/>
      <c r="F183" s="246"/>
      <c r="G183" s="246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153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x14ac:dyDescent="0.2">
      <c r="A184" s="161" t="s">
        <v>142</v>
      </c>
      <c r="B184" s="162" t="s">
        <v>96</v>
      </c>
      <c r="C184" s="183" t="s">
        <v>97</v>
      </c>
      <c r="D184" s="163"/>
      <c r="E184" s="164"/>
      <c r="F184" s="165"/>
      <c r="G184" s="165">
        <f>SUMIF(AG185:AG234,"&lt;&gt;NOR",G185:G234)</f>
        <v>0</v>
      </c>
      <c r="H184" s="165"/>
      <c r="I184" s="165">
        <f>SUM(I185:I234)</f>
        <v>0</v>
      </c>
      <c r="J184" s="165"/>
      <c r="K184" s="165">
        <f>SUM(K185:K234)</f>
        <v>0</v>
      </c>
      <c r="L184" s="165"/>
      <c r="M184" s="165">
        <f>SUM(M185:M234)</f>
        <v>0</v>
      </c>
      <c r="N184" s="164"/>
      <c r="O184" s="164">
        <f>SUM(O185:O234)</f>
        <v>0</v>
      </c>
      <c r="P184" s="164"/>
      <c r="Q184" s="164">
        <f>SUM(Q185:Q234)</f>
        <v>0</v>
      </c>
      <c r="R184" s="165"/>
      <c r="S184" s="165"/>
      <c r="T184" s="166"/>
      <c r="U184" s="160"/>
      <c r="V184" s="160">
        <f>SUM(V185:V234)</f>
        <v>0</v>
      </c>
      <c r="W184" s="160"/>
      <c r="X184" s="160"/>
      <c r="Y184" s="160"/>
      <c r="AG184" t="s">
        <v>143</v>
      </c>
    </row>
    <row r="185" spans="1:60" outlineLevel="1" x14ac:dyDescent="0.2">
      <c r="A185" s="168">
        <v>86</v>
      </c>
      <c r="B185" s="169" t="s">
        <v>343</v>
      </c>
      <c r="C185" s="184" t="s">
        <v>228</v>
      </c>
      <c r="D185" s="170" t="s">
        <v>229</v>
      </c>
      <c r="E185" s="171">
        <v>3900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12</v>
      </c>
      <c r="M185" s="173">
        <f>G185*(1+L185/100)</f>
        <v>0</v>
      </c>
      <c r="N185" s="171">
        <v>0</v>
      </c>
      <c r="O185" s="171">
        <f>ROUND(E185*N185,2)</f>
        <v>0</v>
      </c>
      <c r="P185" s="171">
        <v>0</v>
      </c>
      <c r="Q185" s="171">
        <f>ROUND(E185*P185,2)</f>
        <v>0</v>
      </c>
      <c r="R185" s="173"/>
      <c r="S185" s="173" t="s">
        <v>147</v>
      </c>
      <c r="T185" s="174" t="s">
        <v>148</v>
      </c>
      <c r="U185" s="159">
        <v>0</v>
      </c>
      <c r="V185" s="159">
        <f>ROUND(E185*U185,2)</f>
        <v>0</v>
      </c>
      <c r="W185" s="159"/>
      <c r="X185" s="159" t="s">
        <v>149</v>
      </c>
      <c r="Y185" s="159" t="s">
        <v>150</v>
      </c>
      <c r="Z185" s="149"/>
      <c r="AA185" s="149"/>
      <c r="AB185" s="149"/>
      <c r="AC185" s="149"/>
      <c r="AD185" s="149"/>
      <c r="AE185" s="149"/>
      <c r="AF185" s="149"/>
      <c r="AG185" s="149" t="s">
        <v>151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">
      <c r="A186" s="156"/>
      <c r="B186" s="157"/>
      <c r="C186" s="245" t="s">
        <v>230</v>
      </c>
      <c r="D186" s="246"/>
      <c r="E186" s="246"/>
      <c r="F186" s="246"/>
      <c r="G186" s="246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153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68">
        <v>87</v>
      </c>
      <c r="B187" s="169" t="s">
        <v>344</v>
      </c>
      <c r="C187" s="184" t="s">
        <v>232</v>
      </c>
      <c r="D187" s="170" t="s">
        <v>229</v>
      </c>
      <c r="E187" s="171">
        <v>100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12</v>
      </c>
      <c r="M187" s="173">
        <f>G187*(1+L187/100)</f>
        <v>0</v>
      </c>
      <c r="N187" s="171">
        <v>0</v>
      </c>
      <c r="O187" s="171">
        <f>ROUND(E187*N187,2)</f>
        <v>0</v>
      </c>
      <c r="P187" s="171">
        <v>0</v>
      </c>
      <c r="Q187" s="171">
        <f>ROUND(E187*P187,2)</f>
        <v>0</v>
      </c>
      <c r="R187" s="173"/>
      <c r="S187" s="173" t="s">
        <v>147</v>
      </c>
      <c r="T187" s="174" t="s">
        <v>148</v>
      </c>
      <c r="U187" s="159">
        <v>0</v>
      </c>
      <c r="V187" s="159">
        <f>ROUND(E187*U187,2)</f>
        <v>0</v>
      </c>
      <c r="W187" s="159"/>
      <c r="X187" s="159" t="s">
        <v>149</v>
      </c>
      <c r="Y187" s="159" t="s">
        <v>150</v>
      </c>
      <c r="Z187" s="149"/>
      <c r="AA187" s="149"/>
      <c r="AB187" s="149"/>
      <c r="AC187" s="149"/>
      <c r="AD187" s="149"/>
      <c r="AE187" s="149"/>
      <c r="AF187" s="149"/>
      <c r="AG187" s="149" t="s">
        <v>151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2" x14ac:dyDescent="0.2">
      <c r="A188" s="156"/>
      <c r="B188" s="157"/>
      <c r="C188" s="245" t="s">
        <v>233</v>
      </c>
      <c r="D188" s="246"/>
      <c r="E188" s="246"/>
      <c r="F188" s="246"/>
      <c r="G188" s="246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153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68">
        <v>88</v>
      </c>
      <c r="B189" s="169" t="s">
        <v>345</v>
      </c>
      <c r="C189" s="184" t="s">
        <v>346</v>
      </c>
      <c r="D189" s="170" t="s">
        <v>229</v>
      </c>
      <c r="E189" s="171">
        <v>80</v>
      </c>
      <c r="F189" s="172"/>
      <c r="G189" s="173">
        <f>ROUND(E189*F189,2)</f>
        <v>0</v>
      </c>
      <c r="H189" s="172"/>
      <c r="I189" s="173">
        <f>ROUND(E189*H189,2)</f>
        <v>0</v>
      </c>
      <c r="J189" s="172"/>
      <c r="K189" s="173">
        <f>ROUND(E189*J189,2)</f>
        <v>0</v>
      </c>
      <c r="L189" s="173">
        <v>12</v>
      </c>
      <c r="M189" s="173">
        <f>G189*(1+L189/100)</f>
        <v>0</v>
      </c>
      <c r="N189" s="171">
        <v>0</v>
      </c>
      <c r="O189" s="171">
        <f>ROUND(E189*N189,2)</f>
        <v>0</v>
      </c>
      <c r="P189" s="171">
        <v>0</v>
      </c>
      <c r="Q189" s="171">
        <f>ROUND(E189*P189,2)</f>
        <v>0</v>
      </c>
      <c r="R189" s="173"/>
      <c r="S189" s="173" t="s">
        <v>147</v>
      </c>
      <c r="T189" s="174" t="s">
        <v>148</v>
      </c>
      <c r="U189" s="159">
        <v>0</v>
      </c>
      <c r="V189" s="159">
        <f>ROUND(E189*U189,2)</f>
        <v>0</v>
      </c>
      <c r="W189" s="159"/>
      <c r="X189" s="159" t="s">
        <v>149</v>
      </c>
      <c r="Y189" s="159" t="s">
        <v>150</v>
      </c>
      <c r="Z189" s="149"/>
      <c r="AA189" s="149"/>
      <c r="AB189" s="149"/>
      <c r="AC189" s="149"/>
      <c r="AD189" s="149"/>
      <c r="AE189" s="149"/>
      <c r="AF189" s="149"/>
      <c r="AG189" s="149" t="s">
        <v>151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2" x14ac:dyDescent="0.2">
      <c r="A190" s="156"/>
      <c r="B190" s="157"/>
      <c r="C190" s="245" t="s">
        <v>347</v>
      </c>
      <c r="D190" s="246"/>
      <c r="E190" s="246"/>
      <c r="F190" s="246"/>
      <c r="G190" s="246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153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22.5" outlineLevel="1" x14ac:dyDescent="0.2">
      <c r="A191" s="168">
        <v>89</v>
      </c>
      <c r="B191" s="169" t="s">
        <v>348</v>
      </c>
      <c r="C191" s="184" t="s">
        <v>237</v>
      </c>
      <c r="D191" s="170" t="s">
        <v>229</v>
      </c>
      <c r="E191" s="171">
        <v>300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12</v>
      </c>
      <c r="M191" s="173">
        <f>G191*(1+L191/100)</f>
        <v>0</v>
      </c>
      <c r="N191" s="171">
        <v>0</v>
      </c>
      <c r="O191" s="171">
        <f>ROUND(E191*N191,2)</f>
        <v>0</v>
      </c>
      <c r="P191" s="171">
        <v>0</v>
      </c>
      <c r="Q191" s="171">
        <f>ROUND(E191*P191,2)</f>
        <v>0</v>
      </c>
      <c r="R191" s="173"/>
      <c r="S191" s="173" t="s">
        <v>147</v>
      </c>
      <c r="T191" s="174" t="s">
        <v>148</v>
      </c>
      <c r="U191" s="159">
        <v>0</v>
      </c>
      <c r="V191" s="159">
        <f>ROUND(E191*U191,2)</f>
        <v>0</v>
      </c>
      <c r="W191" s="159"/>
      <c r="X191" s="159" t="s">
        <v>149</v>
      </c>
      <c r="Y191" s="159" t="s">
        <v>150</v>
      </c>
      <c r="Z191" s="149"/>
      <c r="AA191" s="149"/>
      <c r="AB191" s="149"/>
      <c r="AC191" s="149"/>
      <c r="AD191" s="149"/>
      <c r="AE191" s="149"/>
      <c r="AF191" s="149"/>
      <c r="AG191" s="149" t="s">
        <v>151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245" t="s">
        <v>238</v>
      </c>
      <c r="D192" s="246"/>
      <c r="E192" s="246"/>
      <c r="F192" s="246"/>
      <c r="G192" s="246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153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22.5" outlineLevel="1" x14ac:dyDescent="0.2">
      <c r="A193" s="168">
        <v>90</v>
      </c>
      <c r="B193" s="169" t="s">
        <v>349</v>
      </c>
      <c r="C193" s="184" t="s">
        <v>240</v>
      </c>
      <c r="D193" s="170" t="s">
        <v>229</v>
      </c>
      <c r="E193" s="171">
        <v>180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12</v>
      </c>
      <c r="M193" s="173">
        <f>G193*(1+L193/100)</f>
        <v>0</v>
      </c>
      <c r="N193" s="171">
        <v>0</v>
      </c>
      <c r="O193" s="171">
        <f>ROUND(E193*N193,2)</f>
        <v>0</v>
      </c>
      <c r="P193" s="171">
        <v>0</v>
      </c>
      <c r="Q193" s="171">
        <f>ROUND(E193*P193,2)</f>
        <v>0</v>
      </c>
      <c r="R193" s="173"/>
      <c r="S193" s="173" t="s">
        <v>147</v>
      </c>
      <c r="T193" s="174" t="s">
        <v>148</v>
      </c>
      <c r="U193" s="159">
        <v>0</v>
      </c>
      <c r="V193" s="159">
        <f>ROUND(E193*U193,2)</f>
        <v>0</v>
      </c>
      <c r="W193" s="159"/>
      <c r="X193" s="159" t="s">
        <v>149</v>
      </c>
      <c r="Y193" s="159" t="s">
        <v>150</v>
      </c>
      <c r="Z193" s="149"/>
      <c r="AA193" s="149"/>
      <c r="AB193" s="149"/>
      <c r="AC193" s="149"/>
      <c r="AD193" s="149"/>
      <c r="AE193" s="149"/>
      <c r="AF193" s="149"/>
      <c r="AG193" s="149" t="s">
        <v>151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2" x14ac:dyDescent="0.2">
      <c r="A194" s="156"/>
      <c r="B194" s="157"/>
      <c r="C194" s="245" t="s">
        <v>241</v>
      </c>
      <c r="D194" s="246"/>
      <c r="E194" s="246"/>
      <c r="F194" s="246"/>
      <c r="G194" s="246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9"/>
      <c r="AA194" s="149"/>
      <c r="AB194" s="149"/>
      <c r="AC194" s="149"/>
      <c r="AD194" s="149"/>
      <c r="AE194" s="149"/>
      <c r="AF194" s="149"/>
      <c r="AG194" s="149" t="s">
        <v>153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ht="22.5" outlineLevel="1" x14ac:dyDescent="0.2">
      <c r="A195" s="168">
        <v>91</v>
      </c>
      <c r="B195" s="169" t="s">
        <v>350</v>
      </c>
      <c r="C195" s="184" t="s">
        <v>243</v>
      </c>
      <c r="D195" s="170" t="s">
        <v>229</v>
      </c>
      <c r="E195" s="171">
        <v>52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12</v>
      </c>
      <c r="M195" s="173">
        <f>G195*(1+L195/100)</f>
        <v>0</v>
      </c>
      <c r="N195" s="171">
        <v>0</v>
      </c>
      <c r="O195" s="171">
        <f>ROUND(E195*N195,2)</f>
        <v>0</v>
      </c>
      <c r="P195" s="171">
        <v>0</v>
      </c>
      <c r="Q195" s="171">
        <f>ROUND(E195*P195,2)</f>
        <v>0</v>
      </c>
      <c r="R195" s="173"/>
      <c r="S195" s="173" t="s">
        <v>147</v>
      </c>
      <c r="T195" s="174" t="s">
        <v>148</v>
      </c>
      <c r="U195" s="159">
        <v>0</v>
      </c>
      <c r="V195" s="159">
        <f>ROUND(E195*U195,2)</f>
        <v>0</v>
      </c>
      <c r="W195" s="159"/>
      <c r="X195" s="159" t="s">
        <v>149</v>
      </c>
      <c r="Y195" s="159" t="s">
        <v>150</v>
      </c>
      <c r="Z195" s="149"/>
      <c r="AA195" s="149"/>
      <c r="AB195" s="149"/>
      <c r="AC195" s="149"/>
      <c r="AD195" s="149"/>
      <c r="AE195" s="149"/>
      <c r="AF195" s="149"/>
      <c r="AG195" s="149" t="s">
        <v>151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2" x14ac:dyDescent="0.2">
      <c r="A196" s="156"/>
      <c r="B196" s="157"/>
      <c r="C196" s="245" t="s">
        <v>196</v>
      </c>
      <c r="D196" s="246"/>
      <c r="E196" s="246"/>
      <c r="F196" s="246"/>
      <c r="G196" s="246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153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 x14ac:dyDescent="0.2">
      <c r="A197" s="168">
        <v>92</v>
      </c>
      <c r="B197" s="169" t="s">
        <v>351</v>
      </c>
      <c r="C197" s="184" t="s">
        <v>245</v>
      </c>
      <c r="D197" s="170" t="s">
        <v>229</v>
      </c>
      <c r="E197" s="171">
        <v>250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12</v>
      </c>
      <c r="M197" s="173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3"/>
      <c r="S197" s="173" t="s">
        <v>147</v>
      </c>
      <c r="T197" s="174" t="s">
        <v>148</v>
      </c>
      <c r="U197" s="159">
        <v>0</v>
      </c>
      <c r="V197" s="159">
        <f>ROUND(E197*U197,2)</f>
        <v>0</v>
      </c>
      <c r="W197" s="159"/>
      <c r="X197" s="159" t="s">
        <v>149</v>
      </c>
      <c r="Y197" s="159" t="s">
        <v>150</v>
      </c>
      <c r="Z197" s="149"/>
      <c r="AA197" s="149"/>
      <c r="AB197" s="149"/>
      <c r="AC197" s="149"/>
      <c r="AD197" s="149"/>
      <c r="AE197" s="149"/>
      <c r="AF197" s="149"/>
      <c r="AG197" s="149" t="s">
        <v>151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2" x14ac:dyDescent="0.2">
      <c r="A198" s="156"/>
      <c r="B198" s="157"/>
      <c r="C198" s="245" t="s">
        <v>246</v>
      </c>
      <c r="D198" s="246"/>
      <c r="E198" s="246"/>
      <c r="F198" s="246"/>
      <c r="G198" s="246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153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68">
        <v>93</v>
      </c>
      <c r="B199" s="169" t="s">
        <v>352</v>
      </c>
      <c r="C199" s="184" t="s">
        <v>248</v>
      </c>
      <c r="D199" s="170" t="s">
        <v>229</v>
      </c>
      <c r="E199" s="171">
        <v>380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12</v>
      </c>
      <c r="M199" s="173">
        <f>G199*(1+L199/100)</f>
        <v>0</v>
      </c>
      <c r="N199" s="171">
        <v>0</v>
      </c>
      <c r="O199" s="171">
        <f>ROUND(E199*N199,2)</f>
        <v>0</v>
      </c>
      <c r="P199" s="171">
        <v>0</v>
      </c>
      <c r="Q199" s="171">
        <f>ROUND(E199*P199,2)</f>
        <v>0</v>
      </c>
      <c r="R199" s="173"/>
      <c r="S199" s="173" t="s">
        <v>147</v>
      </c>
      <c r="T199" s="174" t="s">
        <v>148</v>
      </c>
      <c r="U199" s="159">
        <v>0</v>
      </c>
      <c r="V199" s="159">
        <f>ROUND(E199*U199,2)</f>
        <v>0</v>
      </c>
      <c r="W199" s="159"/>
      <c r="X199" s="159" t="s">
        <v>149</v>
      </c>
      <c r="Y199" s="159" t="s">
        <v>150</v>
      </c>
      <c r="Z199" s="149"/>
      <c r="AA199" s="149"/>
      <c r="AB199" s="149"/>
      <c r="AC199" s="149"/>
      <c r="AD199" s="149"/>
      <c r="AE199" s="149"/>
      <c r="AF199" s="149"/>
      <c r="AG199" s="149" t="s">
        <v>151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2" x14ac:dyDescent="0.2">
      <c r="A200" s="156"/>
      <c r="B200" s="157"/>
      <c r="C200" s="245" t="s">
        <v>249</v>
      </c>
      <c r="D200" s="246"/>
      <c r="E200" s="246"/>
      <c r="F200" s="246"/>
      <c r="G200" s="246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59"/>
      <c r="Z200" s="149"/>
      <c r="AA200" s="149"/>
      <c r="AB200" s="149"/>
      <c r="AC200" s="149"/>
      <c r="AD200" s="149"/>
      <c r="AE200" s="149"/>
      <c r="AF200" s="149"/>
      <c r="AG200" s="149" t="s">
        <v>153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68">
        <v>94</v>
      </c>
      <c r="B201" s="169" t="s">
        <v>353</v>
      </c>
      <c r="C201" s="184" t="s">
        <v>251</v>
      </c>
      <c r="D201" s="170" t="s">
        <v>229</v>
      </c>
      <c r="E201" s="171">
        <v>50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12</v>
      </c>
      <c r="M201" s="173">
        <f>G201*(1+L201/100)</f>
        <v>0</v>
      </c>
      <c r="N201" s="171">
        <v>0</v>
      </c>
      <c r="O201" s="171">
        <f>ROUND(E201*N201,2)</f>
        <v>0</v>
      </c>
      <c r="P201" s="171">
        <v>0</v>
      </c>
      <c r="Q201" s="171">
        <f>ROUND(E201*P201,2)</f>
        <v>0</v>
      </c>
      <c r="R201" s="173"/>
      <c r="S201" s="173" t="s">
        <v>147</v>
      </c>
      <c r="T201" s="174" t="s">
        <v>148</v>
      </c>
      <c r="U201" s="159">
        <v>0</v>
      </c>
      <c r="V201" s="159">
        <f>ROUND(E201*U201,2)</f>
        <v>0</v>
      </c>
      <c r="W201" s="159"/>
      <c r="X201" s="159" t="s">
        <v>149</v>
      </c>
      <c r="Y201" s="159" t="s">
        <v>150</v>
      </c>
      <c r="Z201" s="149"/>
      <c r="AA201" s="149"/>
      <c r="AB201" s="149"/>
      <c r="AC201" s="149"/>
      <c r="AD201" s="149"/>
      <c r="AE201" s="149"/>
      <c r="AF201" s="149"/>
      <c r="AG201" s="149" t="s">
        <v>151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">
      <c r="A202" s="156"/>
      <c r="B202" s="157"/>
      <c r="C202" s="245" t="s">
        <v>196</v>
      </c>
      <c r="D202" s="246"/>
      <c r="E202" s="246"/>
      <c r="F202" s="246"/>
      <c r="G202" s="246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153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68">
        <v>95</v>
      </c>
      <c r="B203" s="169" t="s">
        <v>354</v>
      </c>
      <c r="C203" s="184" t="s">
        <v>254</v>
      </c>
      <c r="D203" s="170" t="s">
        <v>229</v>
      </c>
      <c r="E203" s="171">
        <v>50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12</v>
      </c>
      <c r="M203" s="173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3"/>
      <c r="S203" s="173" t="s">
        <v>147</v>
      </c>
      <c r="T203" s="174" t="s">
        <v>148</v>
      </c>
      <c r="U203" s="159">
        <v>0</v>
      </c>
      <c r="V203" s="159">
        <f>ROUND(E203*U203,2)</f>
        <v>0</v>
      </c>
      <c r="W203" s="159"/>
      <c r="X203" s="159" t="s">
        <v>149</v>
      </c>
      <c r="Y203" s="159" t="s">
        <v>150</v>
      </c>
      <c r="Z203" s="149"/>
      <c r="AA203" s="149"/>
      <c r="AB203" s="149"/>
      <c r="AC203" s="149"/>
      <c r="AD203" s="149"/>
      <c r="AE203" s="149"/>
      <c r="AF203" s="149"/>
      <c r="AG203" s="149" t="s">
        <v>151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2" x14ac:dyDescent="0.2">
      <c r="A204" s="156"/>
      <c r="B204" s="157"/>
      <c r="C204" s="245" t="s">
        <v>255</v>
      </c>
      <c r="D204" s="246"/>
      <c r="E204" s="246"/>
      <c r="F204" s="246"/>
      <c r="G204" s="246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153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22.5" outlineLevel="1" x14ac:dyDescent="0.2">
      <c r="A205" s="168">
        <v>96</v>
      </c>
      <c r="B205" s="169" t="s">
        <v>355</v>
      </c>
      <c r="C205" s="184" t="s">
        <v>356</v>
      </c>
      <c r="D205" s="170" t="s">
        <v>146</v>
      </c>
      <c r="E205" s="171">
        <v>250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12</v>
      </c>
      <c r="M205" s="173">
        <f>G205*(1+L205/100)</f>
        <v>0</v>
      </c>
      <c r="N205" s="171">
        <v>0</v>
      </c>
      <c r="O205" s="171">
        <f>ROUND(E205*N205,2)</f>
        <v>0</v>
      </c>
      <c r="P205" s="171">
        <v>0</v>
      </c>
      <c r="Q205" s="171">
        <f>ROUND(E205*P205,2)</f>
        <v>0</v>
      </c>
      <c r="R205" s="173"/>
      <c r="S205" s="173" t="s">
        <v>147</v>
      </c>
      <c r="T205" s="174" t="s">
        <v>148</v>
      </c>
      <c r="U205" s="159">
        <v>0</v>
      </c>
      <c r="V205" s="159">
        <f>ROUND(E205*U205,2)</f>
        <v>0</v>
      </c>
      <c r="W205" s="159"/>
      <c r="X205" s="159" t="s">
        <v>210</v>
      </c>
      <c r="Y205" s="159" t="s">
        <v>150</v>
      </c>
      <c r="Z205" s="149"/>
      <c r="AA205" s="149"/>
      <c r="AB205" s="149"/>
      <c r="AC205" s="149"/>
      <c r="AD205" s="149"/>
      <c r="AE205" s="149"/>
      <c r="AF205" s="149"/>
      <c r="AG205" s="149" t="s">
        <v>211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2" x14ac:dyDescent="0.2">
      <c r="A206" s="156"/>
      <c r="B206" s="157"/>
      <c r="C206" s="245" t="s">
        <v>255</v>
      </c>
      <c r="D206" s="246"/>
      <c r="E206" s="246"/>
      <c r="F206" s="246"/>
      <c r="G206" s="246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9"/>
      <c r="AA206" s="149"/>
      <c r="AB206" s="149"/>
      <c r="AC206" s="149"/>
      <c r="AD206" s="149"/>
      <c r="AE206" s="149"/>
      <c r="AF206" s="149"/>
      <c r="AG206" s="149" t="s">
        <v>153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68">
        <v>97</v>
      </c>
      <c r="B207" s="169" t="s">
        <v>357</v>
      </c>
      <c r="C207" s="184" t="s">
        <v>358</v>
      </c>
      <c r="D207" s="170" t="s">
        <v>229</v>
      </c>
      <c r="E207" s="171">
        <v>720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12</v>
      </c>
      <c r="M207" s="173">
        <f>G207*(1+L207/100)</f>
        <v>0</v>
      </c>
      <c r="N207" s="171">
        <v>0</v>
      </c>
      <c r="O207" s="171">
        <f>ROUND(E207*N207,2)</f>
        <v>0</v>
      </c>
      <c r="P207" s="171">
        <v>0</v>
      </c>
      <c r="Q207" s="171">
        <f>ROUND(E207*P207,2)</f>
        <v>0</v>
      </c>
      <c r="R207" s="173"/>
      <c r="S207" s="173" t="s">
        <v>147</v>
      </c>
      <c r="T207" s="174" t="s">
        <v>148</v>
      </c>
      <c r="U207" s="159">
        <v>0</v>
      </c>
      <c r="V207" s="159">
        <f>ROUND(E207*U207,2)</f>
        <v>0</v>
      </c>
      <c r="W207" s="159"/>
      <c r="X207" s="159" t="s">
        <v>210</v>
      </c>
      <c r="Y207" s="159" t="s">
        <v>150</v>
      </c>
      <c r="Z207" s="149"/>
      <c r="AA207" s="149"/>
      <c r="AB207" s="149"/>
      <c r="AC207" s="149"/>
      <c r="AD207" s="149"/>
      <c r="AE207" s="149"/>
      <c r="AF207" s="149"/>
      <c r="AG207" s="149" t="s">
        <v>211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2" x14ac:dyDescent="0.2">
      <c r="A208" s="156"/>
      <c r="B208" s="157"/>
      <c r="C208" s="245" t="s">
        <v>255</v>
      </c>
      <c r="D208" s="246"/>
      <c r="E208" s="246"/>
      <c r="F208" s="246"/>
      <c r="G208" s="246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9"/>
      <c r="AA208" s="149"/>
      <c r="AB208" s="149"/>
      <c r="AC208" s="149"/>
      <c r="AD208" s="149"/>
      <c r="AE208" s="149"/>
      <c r="AF208" s="149"/>
      <c r="AG208" s="149" t="s">
        <v>153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68">
        <v>98</v>
      </c>
      <c r="B209" s="169" t="s">
        <v>359</v>
      </c>
      <c r="C209" s="184" t="s">
        <v>360</v>
      </c>
      <c r="D209" s="170" t="s">
        <v>229</v>
      </c>
      <c r="E209" s="171">
        <v>1330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12</v>
      </c>
      <c r="M209" s="173">
        <f>G209*(1+L209/100)</f>
        <v>0</v>
      </c>
      <c r="N209" s="171">
        <v>0</v>
      </c>
      <c r="O209" s="171">
        <f>ROUND(E209*N209,2)</f>
        <v>0</v>
      </c>
      <c r="P209" s="171">
        <v>0</v>
      </c>
      <c r="Q209" s="171">
        <f>ROUND(E209*P209,2)</f>
        <v>0</v>
      </c>
      <c r="R209" s="173"/>
      <c r="S209" s="173" t="s">
        <v>147</v>
      </c>
      <c r="T209" s="174" t="s">
        <v>148</v>
      </c>
      <c r="U209" s="159">
        <v>0</v>
      </c>
      <c r="V209" s="159">
        <f>ROUND(E209*U209,2)</f>
        <v>0</v>
      </c>
      <c r="W209" s="159"/>
      <c r="X209" s="159" t="s">
        <v>210</v>
      </c>
      <c r="Y209" s="159" t="s">
        <v>150</v>
      </c>
      <c r="Z209" s="149"/>
      <c r="AA209" s="149"/>
      <c r="AB209" s="149"/>
      <c r="AC209" s="149"/>
      <c r="AD209" s="149"/>
      <c r="AE209" s="149"/>
      <c r="AF209" s="149"/>
      <c r="AG209" s="149" t="s">
        <v>211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2" x14ac:dyDescent="0.2">
      <c r="A210" s="156"/>
      <c r="B210" s="157"/>
      <c r="C210" s="245" t="s">
        <v>255</v>
      </c>
      <c r="D210" s="246"/>
      <c r="E210" s="246"/>
      <c r="F210" s="246"/>
      <c r="G210" s="246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9"/>
      <c r="AA210" s="149"/>
      <c r="AB210" s="149"/>
      <c r="AC210" s="149"/>
      <c r="AD210" s="149"/>
      <c r="AE210" s="149"/>
      <c r="AF210" s="149"/>
      <c r="AG210" s="149" t="s">
        <v>153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68">
        <v>99</v>
      </c>
      <c r="B211" s="169" t="s">
        <v>361</v>
      </c>
      <c r="C211" s="184" t="s">
        <v>261</v>
      </c>
      <c r="D211" s="170" t="s">
        <v>229</v>
      </c>
      <c r="E211" s="171">
        <v>370</v>
      </c>
      <c r="F211" s="172"/>
      <c r="G211" s="173">
        <f>ROUND(E211*F211,2)</f>
        <v>0</v>
      </c>
      <c r="H211" s="172"/>
      <c r="I211" s="173">
        <f>ROUND(E211*H211,2)</f>
        <v>0</v>
      </c>
      <c r="J211" s="172"/>
      <c r="K211" s="173">
        <f>ROUND(E211*J211,2)</f>
        <v>0</v>
      </c>
      <c r="L211" s="173">
        <v>12</v>
      </c>
      <c r="M211" s="173">
        <f>G211*(1+L211/100)</f>
        <v>0</v>
      </c>
      <c r="N211" s="171">
        <v>0</v>
      </c>
      <c r="O211" s="171">
        <f>ROUND(E211*N211,2)</f>
        <v>0</v>
      </c>
      <c r="P211" s="171">
        <v>0</v>
      </c>
      <c r="Q211" s="171">
        <f>ROUND(E211*P211,2)</f>
        <v>0</v>
      </c>
      <c r="R211" s="173"/>
      <c r="S211" s="173" t="s">
        <v>147</v>
      </c>
      <c r="T211" s="174" t="s">
        <v>148</v>
      </c>
      <c r="U211" s="159">
        <v>0</v>
      </c>
      <c r="V211" s="159">
        <f>ROUND(E211*U211,2)</f>
        <v>0</v>
      </c>
      <c r="W211" s="159"/>
      <c r="X211" s="159" t="s">
        <v>149</v>
      </c>
      <c r="Y211" s="159" t="s">
        <v>150</v>
      </c>
      <c r="Z211" s="149"/>
      <c r="AA211" s="149"/>
      <c r="AB211" s="149"/>
      <c r="AC211" s="149"/>
      <c r="AD211" s="149"/>
      <c r="AE211" s="149"/>
      <c r="AF211" s="149"/>
      <c r="AG211" s="149" t="s">
        <v>151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2" x14ac:dyDescent="0.2">
      <c r="A212" s="156"/>
      <c r="B212" s="157"/>
      <c r="C212" s="245" t="s">
        <v>362</v>
      </c>
      <c r="D212" s="246"/>
      <c r="E212" s="246"/>
      <c r="F212" s="246"/>
      <c r="G212" s="246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9"/>
      <c r="AA212" s="149"/>
      <c r="AB212" s="149"/>
      <c r="AC212" s="149"/>
      <c r="AD212" s="149"/>
      <c r="AE212" s="149"/>
      <c r="AF212" s="149"/>
      <c r="AG212" s="149" t="s">
        <v>153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ht="22.5" outlineLevel="1" x14ac:dyDescent="0.2">
      <c r="A213" s="168">
        <v>100</v>
      </c>
      <c r="B213" s="169" t="s">
        <v>363</v>
      </c>
      <c r="C213" s="184" t="s">
        <v>364</v>
      </c>
      <c r="D213" s="170" t="s">
        <v>229</v>
      </c>
      <c r="E213" s="171">
        <v>100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12</v>
      </c>
      <c r="M213" s="173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3"/>
      <c r="S213" s="173" t="s">
        <v>147</v>
      </c>
      <c r="T213" s="174" t="s">
        <v>148</v>
      </c>
      <c r="U213" s="159">
        <v>0</v>
      </c>
      <c r="V213" s="159">
        <f>ROUND(E213*U213,2)</f>
        <v>0</v>
      </c>
      <c r="W213" s="159"/>
      <c r="X213" s="159" t="s">
        <v>210</v>
      </c>
      <c r="Y213" s="159" t="s">
        <v>150</v>
      </c>
      <c r="Z213" s="149"/>
      <c r="AA213" s="149"/>
      <c r="AB213" s="149"/>
      <c r="AC213" s="149"/>
      <c r="AD213" s="149"/>
      <c r="AE213" s="149"/>
      <c r="AF213" s="149"/>
      <c r="AG213" s="149" t="s">
        <v>211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2" x14ac:dyDescent="0.2">
      <c r="A214" s="156"/>
      <c r="B214" s="157"/>
      <c r="C214" s="245" t="s">
        <v>199</v>
      </c>
      <c r="D214" s="246"/>
      <c r="E214" s="246"/>
      <c r="F214" s="246"/>
      <c r="G214" s="246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9"/>
      <c r="AA214" s="149"/>
      <c r="AB214" s="149"/>
      <c r="AC214" s="149"/>
      <c r="AD214" s="149"/>
      <c r="AE214" s="149"/>
      <c r="AF214" s="149"/>
      <c r="AG214" s="149" t="s">
        <v>153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22.5" outlineLevel="1" x14ac:dyDescent="0.2">
      <c r="A215" s="168">
        <v>101</v>
      </c>
      <c r="B215" s="169" t="s">
        <v>365</v>
      </c>
      <c r="C215" s="184" t="s">
        <v>366</v>
      </c>
      <c r="D215" s="170" t="s">
        <v>229</v>
      </c>
      <c r="E215" s="171">
        <v>1330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12</v>
      </c>
      <c r="M215" s="173">
        <f>G215*(1+L215/100)</f>
        <v>0</v>
      </c>
      <c r="N215" s="171">
        <v>0</v>
      </c>
      <c r="O215" s="171">
        <f>ROUND(E215*N215,2)</f>
        <v>0</v>
      </c>
      <c r="P215" s="171">
        <v>0</v>
      </c>
      <c r="Q215" s="171">
        <f>ROUND(E215*P215,2)</f>
        <v>0</v>
      </c>
      <c r="R215" s="173"/>
      <c r="S215" s="173" t="s">
        <v>147</v>
      </c>
      <c r="T215" s="174" t="s">
        <v>148</v>
      </c>
      <c r="U215" s="159">
        <v>0</v>
      </c>
      <c r="V215" s="159">
        <f>ROUND(E215*U215,2)</f>
        <v>0</v>
      </c>
      <c r="W215" s="159"/>
      <c r="X215" s="159" t="s">
        <v>149</v>
      </c>
      <c r="Y215" s="159" t="s">
        <v>150</v>
      </c>
      <c r="Z215" s="149"/>
      <c r="AA215" s="149"/>
      <c r="AB215" s="149"/>
      <c r="AC215" s="149"/>
      <c r="AD215" s="149"/>
      <c r="AE215" s="149"/>
      <c r="AF215" s="149"/>
      <c r="AG215" s="149" t="s">
        <v>151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">
      <c r="A216" s="156"/>
      <c r="B216" s="157"/>
      <c r="C216" s="245" t="s">
        <v>270</v>
      </c>
      <c r="D216" s="246"/>
      <c r="E216" s="246"/>
      <c r="F216" s="246"/>
      <c r="G216" s="246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9"/>
      <c r="AA216" s="149"/>
      <c r="AB216" s="149"/>
      <c r="AC216" s="149"/>
      <c r="AD216" s="149"/>
      <c r="AE216" s="149"/>
      <c r="AF216" s="149"/>
      <c r="AG216" s="149" t="s">
        <v>153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33.75" outlineLevel="1" x14ac:dyDescent="0.2">
      <c r="A217" s="168">
        <v>102</v>
      </c>
      <c r="B217" s="169" t="s">
        <v>367</v>
      </c>
      <c r="C217" s="184" t="s">
        <v>368</v>
      </c>
      <c r="D217" s="170" t="s">
        <v>229</v>
      </c>
      <c r="E217" s="171">
        <v>400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12</v>
      </c>
      <c r="M217" s="173">
        <f>G217*(1+L217/100)</f>
        <v>0</v>
      </c>
      <c r="N217" s="171">
        <v>0</v>
      </c>
      <c r="O217" s="171">
        <f>ROUND(E217*N217,2)</f>
        <v>0</v>
      </c>
      <c r="P217" s="171">
        <v>0</v>
      </c>
      <c r="Q217" s="171">
        <f>ROUND(E217*P217,2)</f>
        <v>0</v>
      </c>
      <c r="R217" s="173"/>
      <c r="S217" s="173" t="s">
        <v>147</v>
      </c>
      <c r="T217" s="174" t="s">
        <v>148</v>
      </c>
      <c r="U217" s="159">
        <v>0</v>
      </c>
      <c r="V217" s="159">
        <f>ROUND(E217*U217,2)</f>
        <v>0</v>
      </c>
      <c r="W217" s="159"/>
      <c r="X217" s="159" t="s">
        <v>149</v>
      </c>
      <c r="Y217" s="159" t="s">
        <v>150</v>
      </c>
      <c r="Z217" s="149"/>
      <c r="AA217" s="149"/>
      <c r="AB217" s="149"/>
      <c r="AC217" s="149"/>
      <c r="AD217" s="149"/>
      <c r="AE217" s="149"/>
      <c r="AF217" s="149"/>
      <c r="AG217" s="149" t="s">
        <v>151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2" x14ac:dyDescent="0.2">
      <c r="A218" s="156"/>
      <c r="B218" s="157"/>
      <c r="C218" s="245" t="s">
        <v>267</v>
      </c>
      <c r="D218" s="246"/>
      <c r="E218" s="246"/>
      <c r="F218" s="246"/>
      <c r="G218" s="246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9"/>
      <c r="AA218" s="149"/>
      <c r="AB218" s="149"/>
      <c r="AC218" s="149"/>
      <c r="AD218" s="149"/>
      <c r="AE218" s="149"/>
      <c r="AF218" s="149"/>
      <c r="AG218" s="149" t="s">
        <v>153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ht="22.5" outlineLevel="1" x14ac:dyDescent="0.2">
      <c r="A219" s="168">
        <v>103</v>
      </c>
      <c r="B219" s="169" t="s">
        <v>369</v>
      </c>
      <c r="C219" s="184" t="s">
        <v>370</v>
      </c>
      <c r="D219" s="170" t="s">
        <v>146</v>
      </c>
      <c r="E219" s="171">
        <v>600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12</v>
      </c>
      <c r="M219" s="173">
        <f>G219*(1+L219/100)</f>
        <v>0</v>
      </c>
      <c r="N219" s="171">
        <v>0</v>
      </c>
      <c r="O219" s="171">
        <f>ROUND(E219*N219,2)</f>
        <v>0</v>
      </c>
      <c r="P219" s="171">
        <v>0</v>
      </c>
      <c r="Q219" s="171">
        <f>ROUND(E219*P219,2)</f>
        <v>0</v>
      </c>
      <c r="R219" s="173"/>
      <c r="S219" s="173" t="s">
        <v>147</v>
      </c>
      <c r="T219" s="174" t="s">
        <v>148</v>
      </c>
      <c r="U219" s="159">
        <v>0</v>
      </c>
      <c r="V219" s="159">
        <f>ROUND(E219*U219,2)</f>
        <v>0</v>
      </c>
      <c r="W219" s="159"/>
      <c r="X219" s="159" t="s">
        <v>210</v>
      </c>
      <c r="Y219" s="159" t="s">
        <v>150</v>
      </c>
      <c r="Z219" s="149"/>
      <c r="AA219" s="149"/>
      <c r="AB219" s="149"/>
      <c r="AC219" s="149"/>
      <c r="AD219" s="149"/>
      <c r="AE219" s="149"/>
      <c r="AF219" s="149"/>
      <c r="AG219" s="149" t="s">
        <v>211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 x14ac:dyDescent="0.2">
      <c r="A220" s="156"/>
      <c r="B220" s="157"/>
      <c r="C220" s="245" t="s">
        <v>267</v>
      </c>
      <c r="D220" s="246"/>
      <c r="E220" s="246"/>
      <c r="F220" s="246"/>
      <c r="G220" s="246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9"/>
      <c r="AA220" s="149"/>
      <c r="AB220" s="149"/>
      <c r="AC220" s="149"/>
      <c r="AD220" s="149"/>
      <c r="AE220" s="149"/>
      <c r="AF220" s="149"/>
      <c r="AG220" s="149" t="s">
        <v>153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68">
        <v>104</v>
      </c>
      <c r="B221" s="169" t="s">
        <v>371</v>
      </c>
      <c r="C221" s="184" t="s">
        <v>372</v>
      </c>
      <c r="D221" s="170" t="s">
        <v>229</v>
      </c>
      <c r="E221" s="171">
        <v>1400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12</v>
      </c>
      <c r="M221" s="173">
        <f>G221*(1+L221/100)</f>
        <v>0</v>
      </c>
      <c r="N221" s="171">
        <v>0</v>
      </c>
      <c r="O221" s="171">
        <f>ROUND(E221*N221,2)</f>
        <v>0</v>
      </c>
      <c r="P221" s="171">
        <v>0</v>
      </c>
      <c r="Q221" s="171">
        <f>ROUND(E221*P221,2)</f>
        <v>0</v>
      </c>
      <c r="R221" s="173"/>
      <c r="S221" s="173" t="s">
        <v>147</v>
      </c>
      <c r="T221" s="174" t="s">
        <v>148</v>
      </c>
      <c r="U221" s="159">
        <v>0</v>
      </c>
      <c r="V221" s="159">
        <f>ROUND(E221*U221,2)</f>
        <v>0</v>
      </c>
      <c r="W221" s="159"/>
      <c r="X221" s="159" t="s">
        <v>149</v>
      </c>
      <c r="Y221" s="159" t="s">
        <v>150</v>
      </c>
      <c r="Z221" s="149"/>
      <c r="AA221" s="149"/>
      <c r="AB221" s="149"/>
      <c r="AC221" s="149"/>
      <c r="AD221" s="149"/>
      <c r="AE221" s="149"/>
      <c r="AF221" s="149"/>
      <c r="AG221" s="149" t="s">
        <v>151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2" x14ac:dyDescent="0.2">
      <c r="A222" s="156"/>
      <c r="B222" s="157"/>
      <c r="C222" s="245" t="s">
        <v>224</v>
      </c>
      <c r="D222" s="246"/>
      <c r="E222" s="246"/>
      <c r="F222" s="246"/>
      <c r="G222" s="246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9"/>
      <c r="AA222" s="149"/>
      <c r="AB222" s="149"/>
      <c r="AC222" s="149"/>
      <c r="AD222" s="149"/>
      <c r="AE222" s="149"/>
      <c r="AF222" s="149"/>
      <c r="AG222" s="149" t="s">
        <v>153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68">
        <v>105</v>
      </c>
      <c r="B223" s="169" t="s">
        <v>373</v>
      </c>
      <c r="C223" s="184" t="s">
        <v>269</v>
      </c>
      <c r="D223" s="170" t="s">
        <v>374</v>
      </c>
      <c r="E223" s="171">
        <v>1</v>
      </c>
      <c r="F223" s="172"/>
      <c r="G223" s="173">
        <f>ROUND(E223*F223,2)</f>
        <v>0</v>
      </c>
      <c r="H223" s="172"/>
      <c r="I223" s="173">
        <f>ROUND(E223*H223,2)</f>
        <v>0</v>
      </c>
      <c r="J223" s="172"/>
      <c r="K223" s="173">
        <f>ROUND(E223*J223,2)</f>
        <v>0</v>
      </c>
      <c r="L223" s="173">
        <v>12</v>
      </c>
      <c r="M223" s="173">
        <f>G223*(1+L223/100)</f>
        <v>0</v>
      </c>
      <c r="N223" s="171">
        <v>0</v>
      </c>
      <c r="O223" s="171">
        <f>ROUND(E223*N223,2)</f>
        <v>0</v>
      </c>
      <c r="P223" s="171">
        <v>0</v>
      </c>
      <c r="Q223" s="171">
        <f>ROUND(E223*P223,2)</f>
        <v>0</v>
      </c>
      <c r="R223" s="173"/>
      <c r="S223" s="173" t="s">
        <v>147</v>
      </c>
      <c r="T223" s="174" t="s">
        <v>148</v>
      </c>
      <c r="U223" s="159">
        <v>0</v>
      </c>
      <c r="V223" s="159">
        <f>ROUND(E223*U223,2)</f>
        <v>0</v>
      </c>
      <c r="W223" s="159"/>
      <c r="X223" s="159" t="s">
        <v>149</v>
      </c>
      <c r="Y223" s="159" t="s">
        <v>150</v>
      </c>
      <c r="Z223" s="149"/>
      <c r="AA223" s="149"/>
      <c r="AB223" s="149"/>
      <c r="AC223" s="149"/>
      <c r="AD223" s="149"/>
      <c r="AE223" s="149"/>
      <c r="AF223" s="149"/>
      <c r="AG223" s="149" t="s">
        <v>151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2" x14ac:dyDescent="0.2">
      <c r="A224" s="156"/>
      <c r="B224" s="157"/>
      <c r="C224" s="245" t="s">
        <v>224</v>
      </c>
      <c r="D224" s="246"/>
      <c r="E224" s="246"/>
      <c r="F224" s="246"/>
      <c r="G224" s="246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9"/>
      <c r="AA224" s="149"/>
      <c r="AB224" s="149"/>
      <c r="AC224" s="149"/>
      <c r="AD224" s="149"/>
      <c r="AE224" s="149"/>
      <c r="AF224" s="149"/>
      <c r="AG224" s="149" t="s">
        <v>153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68">
        <v>106</v>
      </c>
      <c r="B225" s="169" t="s">
        <v>375</v>
      </c>
      <c r="C225" s="184" t="s">
        <v>376</v>
      </c>
      <c r="D225" s="170" t="s">
        <v>377</v>
      </c>
      <c r="E225" s="171">
        <v>50</v>
      </c>
      <c r="F225" s="172"/>
      <c r="G225" s="173">
        <f>ROUND(E225*F225,2)</f>
        <v>0</v>
      </c>
      <c r="H225" s="172"/>
      <c r="I225" s="173">
        <f>ROUND(E225*H225,2)</f>
        <v>0</v>
      </c>
      <c r="J225" s="172"/>
      <c r="K225" s="173">
        <f>ROUND(E225*J225,2)</f>
        <v>0</v>
      </c>
      <c r="L225" s="173">
        <v>12</v>
      </c>
      <c r="M225" s="173">
        <f>G225*(1+L225/100)</f>
        <v>0</v>
      </c>
      <c r="N225" s="171">
        <v>0</v>
      </c>
      <c r="O225" s="171">
        <f>ROUND(E225*N225,2)</f>
        <v>0</v>
      </c>
      <c r="P225" s="171">
        <v>0</v>
      </c>
      <c r="Q225" s="171">
        <f>ROUND(E225*P225,2)</f>
        <v>0</v>
      </c>
      <c r="R225" s="173"/>
      <c r="S225" s="173" t="s">
        <v>147</v>
      </c>
      <c r="T225" s="174" t="s">
        <v>148</v>
      </c>
      <c r="U225" s="159">
        <v>0</v>
      </c>
      <c r="V225" s="159">
        <f>ROUND(E225*U225,2)</f>
        <v>0</v>
      </c>
      <c r="W225" s="159"/>
      <c r="X225" s="159" t="s">
        <v>149</v>
      </c>
      <c r="Y225" s="159" t="s">
        <v>150</v>
      </c>
      <c r="Z225" s="149"/>
      <c r="AA225" s="149"/>
      <c r="AB225" s="149"/>
      <c r="AC225" s="149"/>
      <c r="AD225" s="149"/>
      <c r="AE225" s="149"/>
      <c r="AF225" s="149"/>
      <c r="AG225" s="149" t="s">
        <v>151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2" x14ac:dyDescent="0.2">
      <c r="A226" s="156"/>
      <c r="B226" s="157"/>
      <c r="C226" s="245" t="s">
        <v>378</v>
      </c>
      <c r="D226" s="246"/>
      <c r="E226" s="246"/>
      <c r="F226" s="246"/>
      <c r="G226" s="246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59"/>
      <c r="Z226" s="149"/>
      <c r="AA226" s="149"/>
      <c r="AB226" s="149"/>
      <c r="AC226" s="149"/>
      <c r="AD226" s="149"/>
      <c r="AE226" s="149"/>
      <c r="AF226" s="149"/>
      <c r="AG226" s="149" t="s">
        <v>153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68">
        <v>107</v>
      </c>
      <c r="B227" s="169" t="s">
        <v>379</v>
      </c>
      <c r="C227" s="184" t="s">
        <v>380</v>
      </c>
      <c r="D227" s="170" t="s">
        <v>377</v>
      </c>
      <c r="E227" s="171">
        <v>50</v>
      </c>
      <c r="F227" s="172"/>
      <c r="G227" s="173">
        <f>ROUND(E227*F227,2)</f>
        <v>0</v>
      </c>
      <c r="H227" s="172"/>
      <c r="I227" s="173">
        <f>ROUND(E227*H227,2)</f>
        <v>0</v>
      </c>
      <c r="J227" s="172"/>
      <c r="K227" s="173">
        <f>ROUND(E227*J227,2)</f>
        <v>0</v>
      </c>
      <c r="L227" s="173">
        <v>12</v>
      </c>
      <c r="M227" s="173">
        <f>G227*(1+L227/100)</f>
        <v>0</v>
      </c>
      <c r="N227" s="171">
        <v>0</v>
      </c>
      <c r="O227" s="171">
        <f>ROUND(E227*N227,2)</f>
        <v>0</v>
      </c>
      <c r="P227" s="171">
        <v>0</v>
      </c>
      <c r="Q227" s="171">
        <f>ROUND(E227*P227,2)</f>
        <v>0</v>
      </c>
      <c r="R227" s="173"/>
      <c r="S227" s="173" t="s">
        <v>147</v>
      </c>
      <c r="T227" s="174" t="s">
        <v>148</v>
      </c>
      <c r="U227" s="159">
        <v>0</v>
      </c>
      <c r="V227" s="159">
        <f>ROUND(E227*U227,2)</f>
        <v>0</v>
      </c>
      <c r="W227" s="159"/>
      <c r="X227" s="159" t="s">
        <v>210</v>
      </c>
      <c r="Y227" s="159" t="s">
        <v>150</v>
      </c>
      <c r="Z227" s="149"/>
      <c r="AA227" s="149"/>
      <c r="AB227" s="149"/>
      <c r="AC227" s="149"/>
      <c r="AD227" s="149"/>
      <c r="AE227" s="149"/>
      <c r="AF227" s="149"/>
      <c r="AG227" s="149" t="s">
        <v>211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2" x14ac:dyDescent="0.2">
      <c r="A228" s="156"/>
      <c r="B228" s="157"/>
      <c r="C228" s="245" t="s">
        <v>378</v>
      </c>
      <c r="D228" s="246"/>
      <c r="E228" s="246"/>
      <c r="F228" s="246"/>
      <c r="G228" s="246"/>
      <c r="H228" s="159"/>
      <c r="I228" s="159"/>
      <c r="J228" s="159"/>
      <c r="K228" s="159"/>
      <c r="L228" s="159"/>
      <c r="M228" s="159"/>
      <c r="N228" s="158"/>
      <c r="O228" s="158"/>
      <c r="P228" s="158"/>
      <c r="Q228" s="158"/>
      <c r="R228" s="159"/>
      <c r="S228" s="159"/>
      <c r="T228" s="159"/>
      <c r="U228" s="159"/>
      <c r="V228" s="159"/>
      <c r="W228" s="159"/>
      <c r="X228" s="159"/>
      <c r="Y228" s="159"/>
      <c r="Z228" s="149"/>
      <c r="AA228" s="149"/>
      <c r="AB228" s="149"/>
      <c r="AC228" s="149"/>
      <c r="AD228" s="149"/>
      <c r="AE228" s="149"/>
      <c r="AF228" s="149"/>
      <c r="AG228" s="149" t="s">
        <v>153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68">
        <v>108</v>
      </c>
      <c r="B229" s="169" t="s">
        <v>381</v>
      </c>
      <c r="C229" s="184" t="s">
        <v>382</v>
      </c>
      <c r="D229" s="170" t="s">
        <v>146</v>
      </c>
      <c r="E229" s="171">
        <v>25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12</v>
      </c>
      <c r="M229" s="173">
        <f>G229*(1+L229/100)</f>
        <v>0</v>
      </c>
      <c r="N229" s="171">
        <v>0</v>
      </c>
      <c r="O229" s="171">
        <f>ROUND(E229*N229,2)</f>
        <v>0</v>
      </c>
      <c r="P229" s="171">
        <v>0</v>
      </c>
      <c r="Q229" s="171">
        <f>ROUND(E229*P229,2)</f>
        <v>0</v>
      </c>
      <c r="R229" s="173"/>
      <c r="S229" s="173" t="s">
        <v>147</v>
      </c>
      <c r="T229" s="174" t="s">
        <v>148</v>
      </c>
      <c r="U229" s="159">
        <v>0</v>
      </c>
      <c r="V229" s="159">
        <f>ROUND(E229*U229,2)</f>
        <v>0</v>
      </c>
      <c r="W229" s="159"/>
      <c r="X229" s="159" t="s">
        <v>149</v>
      </c>
      <c r="Y229" s="159" t="s">
        <v>150</v>
      </c>
      <c r="Z229" s="149"/>
      <c r="AA229" s="149"/>
      <c r="AB229" s="149"/>
      <c r="AC229" s="149"/>
      <c r="AD229" s="149"/>
      <c r="AE229" s="149"/>
      <c r="AF229" s="149"/>
      <c r="AG229" s="149" t="s">
        <v>151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2" x14ac:dyDescent="0.2">
      <c r="A230" s="156"/>
      <c r="B230" s="157"/>
      <c r="C230" s="245" t="s">
        <v>267</v>
      </c>
      <c r="D230" s="246"/>
      <c r="E230" s="246"/>
      <c r="F230" s="246"/>
      <c r="G230" s="246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9"/>
      <c r="AA230" s="149"/>
      <c r="AB230" s="149"/>
      <c r="AC230" s="149"/>
      <c r="AD230" s="149"/>
      <c r="AE230" s="149"/>
      <c r="AF230" s="149"/>
      <c r="AG230" s="149" t="s">
        <v>153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68">
        <v>109</v>
      </c>
      <c r="B231" s="169" t="s">
        <v>383</v>
      </c>
      <c r="C231" s="184" t="s">
        <v>384</v>
      </c>
      <c r="D231" s="170" t="s">
        <v>146</v>
      </c>
      <c r="E231" s="171">
        <v>200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12</v>
      </c>
      <c r="M231" s="173">
        <f>G231*(1+L231/100)</f>
        <v>0</v>
      </c>
      <c r="N231" s="171">
        <v>0</v>
      </c>
      <c r="O231" s="171">
        <f>ROUND(E231*N231,2)</f>
        <v>0</v>
      </c>
      <c r="P231" s="171">
        <v>0</v>
      </c>
      <c r="Q231" s="171">
        <f>ROUND(E231*P231,2)</f>
        <v>0</v>
      </c>
      <c r="R231" s="173"/>
      <c r="S231" s="173" t="s">
        <v>147</v>
      </c>
      <c r="T231" s="174" t="s">
        <v>148</v>
      </c>
      <c r="U231" s="159">
        <v>0</v>
      </c>
      <c r="V231" s="159">
        <f>ROUND(E231*U231,2)</f>
        <v>0</v>
      </c>
      <c r="W231" s="159"/>
      <c r="X231" s="159" t="s">
        <v>149</v>
      </c>
      <c r="Y231" s="159" t="s">
        <v>150</v>
      </c>
      <c r="Z231" s="149"/>
      <c r="AA231" s="149"/>
      <c r="AB231" s="149"/>
      <c r="AC231" s="149"/>
      <c r="AD231" s="149"/>
      <c r="AE231" s="149"/>
      <c r="AF231" s="149"/>
      <c r="AG231" s="149" t="s">
        <v>151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2" x14ac:dyDescent="0.2">
      <c r="A232" s="156"/>
      <c r="B232" s="157"/>
      <c r="C232" s="245" t="s">
        <v>267</v>
      </c>
      <c r="D232" s="246"/>
      <c r="E232" s="246"/>
      <c r="F232" s="246"/>
      <c r="G232" s="246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9"/>
      <c r="AA232" s="149"/>
      <c r="AB232" s="149"/>
      <c r="AC232" s="149"/>
      <c r="AD232" s="149"/>
      <c r="AE232" s="149"/>
      <c r="AF232" s="149"/>
      <c r="AG232" s="149" t="s">
        <v>153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68">
        <v>110</v>
      </c>
      <c r="B233" s="169" t="s">
        <v>385</v>
      </c>
      <c r="C233" s="184" t="s">
        <v>386</v>
      </c>
      <c r="D233" s="170" t="s">
        <v>387</v>
      </c>
      <c r="E233" s="171">
        <v>2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12</v>
      </c>
      <c r="M233" s="173">
        <f>G233*(1+L233/100)</f>
        <v>0</v>
      </c>
      <c r="N233" s="171">
        <v>0</v>
      </c>
      <c r="O233" s="171">
        <f>ROUND(E233*N233,2)</f>
        <v>0</v>
      </c>
      <c r="P233" s="171">
        <v>0</v>
      </c>
      <c r="Q233" s="171">
        <f>ROUND(E233*P233,2)</f>
        <v>0</v>
      </c>
      <c r="R233" s="173"/>
      <c r="S233" s="173" t="s">
        <v>147</v>
      </c>
      <c r="T233" s="174" t="s">
        <v>148</v>
      </c>
      <c r="U233" s="159">
        <v>0</v>
      </c>
      <c r="V233" s="159">
        <f>ROUND(E233*U233,2)</f>
        <v>0</v>
      </c>
      <c r="W233" s="159"/>
      <c r="X233" s="159" t="s">
        <v>149</v>
      </c>
      <c r="Y233" s="159" t="s">
        <v>150</v>
      </c>
      <c r="Z233" s="149"/>
      <c r="AA233" s="149"/>
      <c r="AB233" s="149"/>
      <c r="AC233" s="149"/>
      <c r="AD233" s="149"/>
      <c r="AE233" s="149"/>
      <c r="AF233" s="149"/>
      <c r="AG233" s="149" t="s">
        <v>151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2" x14ac:dyDescent="0.2">
      <c r="A234" s="156"/>
      <c r="B234" s="157"/>
      <c r="C234" s="245" t="s">
        <v>267</v>
      </c>
      <c r="D234" s="246"/>
      <c r="E234" s="246"/>
      <c r="F234" s="246"/>
      <c r="G234" s="246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9"/>
      <c r="AA234" s="149"/>
      <c r="AB234" s="149"/>
      <c r="AC234" s="149"/>
      <c r="AD234" s="149"/>
      <c r="AE234" s="149"/>
      <c r="AF234" s="149"/>
      <c r="AG234" s="149" t="s">
        <v>153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x14ac:dyDescent="0.2">
      <c r="A235" s="161" t="s">
        <v>142</v>
      </c>
      <c r="B235" s="162" t="s">
        <v>112</v>
      </c>
      <c r="C235" s="183" t="s">
        <v>113</v>
      </c>
      <c r="D235" s="163"/>
      <c r="E235" s="164"/>
      <c r="F235" s="165"/>
      <c r="G235" s="165">
        <f>SUMIF(AG236:AG244,"&lt;&gt;NOR",G236:G244)</f>
        <v>0</v>
      </c>
      <c r="H235" s="165"/>
      <c r="I235" s="165">
        <f>SUM(I236:I244)</f>
        <v>0</v>
      </c>
      <c r="J235" s="165"/>
      <c r="K235" s="165">
        <f>SUM(K236:K244)</f>
        <v>0</v>
      </c>
      <c r="L235" s="165"/>
      <c r="M235" s="165">
        <f>SUM(M236:M244)</f>
        <v>0</v>
      </c>
      <c r="N235" s="164"/>
      <c r="O235" s="164">
        <f>SUM(O236:O244)</f>
        <v>1</v>
      </c>
      <c r="P235" s="164"/>
      <c r="Q235" s="164">
        <f>SUM(Q236:Q244)</f>
        <v>1</v>
      </c>
      <c r="R235" s="165"/>
      <c r="S235" s="165"/>
      <c r="T235" s="166"/>
      <c r="U235" s="160"/>
      <c r="V235" s="160">
        <f>SUM(V236:V244)</f>
        <v>0</v>
      </c>
      <c r="W235" s="160"/>
      <c r="X235" s="160"/>
      <c r="Y235" s="160"/>
      <c r="AG235" t="s">
        <v>143</v>
      </c>
    </row>
    <row r="236" spans="1:60" outlineLevel="1" x14ac:dyDescent="0.2">
      <c r="A236" s="175">
        <v>111</v>
      </c>
      <c r="B236" s="176" t="s">
        <v>388</v>
      </c>
      <c r="C236" s="185" t="s">
        <v>389</v>
      </c>
      <c r="D236" s="177" t="s">
        <v>374</v>
      </c>
      <c r="E236" s="178">
        <v>1</v>
      </c>
      <c r="F236" s="179"/>
      <c r="G236" s="180">
        <f t="shared" ref="G236:G244" si="0">ROUND(E236*F236,2)</f>
        <v>0</v>
      </c>
      <c r="H236" s="179"/>
      <c r="I236" s="180">
        <f t="shared" ref="I236:I244" si="1">ROUND(E236*H236,2)</f>
        <v>0</v>
      </c>
      <c r="J236" s="179"/>
      <c r="K236" s="180">
        <f t="shared" ref="K236:K244" si="2">ROUND(E236*J236,2)</f>
        <v>0</v>
      </c>
      <c r="L236" s="180">
        <v>12</v>
      </c>
      <c r="M236" s="180">
        <f t="shared" ref="M236:M244" si="3">G236*(1+L236/100)</f>
        <v>0</v>
      </c>
      <c r="N236" s="178">
        <v>0</v>
      </c>
      <c r="O236" s="178">
        <f t="shared" ref="O236:O244" si="4">ROUND(E236*N236,2)</f>
        <v>0</v>
      </c>
      <c r="P236" s="178">
        <v>0</v>
      </c>
      <c r="Q236" s="178">
        <f t="shared" ref="Q236:Q244" si="5">ROUND(E236*P236,2)</f>
        <v>0</v>
      </c>
      <c r="R236" s="180"/>
      <c r="S236" s="180" t="s">
        <v>147</v>
      </c>
      <c r="T236" s="181" t="s">
        <v>148</v>
      </c>
      <c r="U236" s="159">
        <v>0</v>
      </c>
      <c r="V236" s="159">
        <f t="shared" ref="V236:V244" si="6">ROUND(E236*U236,2)</f>
        <v>0</v>
      </c>
      <c r="W236" s="159"/>
      <c r="X236" s="159" t="s">
        <v>149</v>
      </c>
      <c r="Y236" s="159" t="s">
        <v>150</v>
      </c>
      <c r="Z236" s="149"/>
      <c r="AA236" s="149"/>
      <c r="AB236" s="149"/>
      <c r="AC236" s="149"/>
      <c r="AD236" s="149"/>
      <c r="AE236" s="149"/>
      <c r="AF236" s="149"/>
      <c r="AG236" s="149" t="s">
        <v>151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ht="22.5" outlineLevel="1" x14ac:dyDescent="0.2">
      <c r="A237" s="175">
        <v>112</v>
      </c>
      <c r="B237" s="176" t="s">
        <v>390</v>
      </c>
      <c r="C237" s="185" t="s">
        <v>391</v>
      </c>
      <c r="D237" s="177" t="s">
        <v>374</v>
      </c>
      <c r="E237" s="178">
        <v>1</v>
      </c>
      <c r="F237" s="179"/>
      <c r="G237" s="180">
        <f t="shared" si="0"/>
        <v>0</v>
      </c>
      <c r="H237" s="179"/>
      <c r="I237" s="180">
        <f t="shared" si="1"/>
        <v>0</v>
      </c>
      <c r="J237" s="179"/>
      <c r="K237" s="180">
        <f t="shared" si="2"/>
        <v>0</v>
      </c>
      <c r="L237" s="180">
        <v>12</v>
      </c>
      <c r="M237" s="180">
        <f t="shared" si="3"/>
        <v>0</v>
      </c>
      <c r="N237" s="178">
        <v>0</v>
      </c>
      <c r="O237" s="178">
        <f t="shared" si="4"/>
        <v>0</v>
      </c>
      <c r="P237" s="178">
        <v>0</v>
      </c>
      <c r="Q237" s="178">
        <f t="shared" si="5"/>
        <v>0</v>
      </c>
      <c r="R237" s="180"/>
      <c r="S237" s="180" t="s">
        <v>147</v>
      </c>
      <c r="T237" s="181" t="s">
        <v>148</v>
      </c>
      <c r="U237" s="159">
        <v>0</v>
      </c>
      <c r="V237" s="159">
        <f t="shared" si="6"/>
        <v>0</v>
      </c>
      <c r="W237" s="159"/>
      <c r="X237" s="159" t="s">
        <v>392</v>
      </c>
      <c r="Y237" s="159" t="s">
        <v>150</v>
      </c>
      <c r="Z237" s="149"/>
      <c r="AA237" s="149"/>
      <c r="AB237" s="149"/>
      <c r="AC237" s="149"/>
      <c r="AD237" s="149"/>
      <c r="AE237" s="149"/>
      <c r="AF237" s="149"/>
      <c r="AG237" s="149" t="s">
        <v>393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75">
        <v>113</v>
      </c>
      <c r="B238" s="176" t="s">
        <v>394</v>
      </c>
      <c r="C238" s="185" t="s">
        <v>395</v>
      </c>
      <c r="D238" s="177" t="s">
        <v>374</v>
      </c>
      <c r="E238" s="178">
        <v>1</v>
      </c>
      <c r="F238" s="179"/>
      <c r="G238" s="180">
        <f t="shared" si="0"/>
        <v>0</v>
      </c>
      <c r="H238" s="179"/>
      <c r="I238" s="180">
        <f t="shared" si="1"/>
        <v>0</v>
      </c>
      <c r="J238" s="179"/>
      <c r="K238" s="180">
        <f t="shared" si="2"/>
        <v>0</v>
      </c>
      <c r="L238" s="180">
        <v>12</v>
      </c>
      <c r="M238" s="180">
        <f t="shared" si="3"/>
        <v>0</v>
      </c>
      <c r="N238" s="178">
        <v>0</v>
      </c>
      <c r="O238" s="178">
        <f t="shared" si="4"/>
        <v>0</v>
      </c>
      <c r="P238" s="178">
        <v>0</v>
      </c>
      <c r="Q238" s="178">
        <f t="shared" si="5"/>
        <v>0</v>
      </c>
      <c r="R238" s="180"/>
      <c r="S238" s="180" t="s">
        <v>147</v>
      </c>
      <c r="T238" s="181" t="s">
        <v>148</v>
      </c>
      <c r="U238" s="159">
        <v>0</v>
      </c>
      <c r="V238" s="159">
        <f t="shared" si="6"/>
        <v>0</v>
      </c>
      <c r="W238" s="159"/>
      <c r="X238" s="159" t="s">
        <v>210</v>
      </c>
      <c r="Y238" s="159" t="s">
        <v>150</v>
      </c>
      <c r="Z238" s="149"/>
      <c r="AA238" s="149"/>
      <c r="AB238" s="149"/>
      <c r="AC238" s="149"/>
      <c r="AD238" s="149"/>
      <c r="AE238" s="149"/>
      <c r="AF238" s="149"/>
      <c r="AG238" s="149" t="s">
        <v>211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75">
        <v>114</v>
      </c>
      <c r="B239" s="176" t="s">
        <v>396</v>
      </c>
      <c r="C239" s="185" t="s">
        <v>397</v>
      </c>
      <c r="D239" s="177" t="s">
        <v>374</v>
      </c>
      <c r="E239" s="178">
        <v>1</v>
      </c>
      <c r="F239" s="179"/>
      <c r="G239" s="180">
        <f t="shared" si="0"/>
        <v>0</v>
      </c>
      <c r="H239" s="179"/>
      <c r="I239" s="180">
        <f t="shared" si="1"/>
        <v>0</v>
      </c>
      <c r="J239" s="179"/>
      <c r="K239" s="180">
        <f t="shared" si="2"/>
        <v>0</v>
      </c>
      <c r="L239" s="180">
        <v>12</v>
      </c>
      <c r="M239" s="180">
        <f t="shared" si="3"/>
        <v>0</v>
      </c>
      <c r="N239" s="178">
        <v>0</v>
      </c>
      <c r="O239" s="178">
        <f t="shared" si="4"/>
        <v>0</v>
      </c>
      <c r="P239" s="178">
        <v>0</v>
      </c>
      <c r="Q239" s="178">
        <f t="shared" si="5"/>
        <v>0</v>
      </c>
      <c r="R239" s="180"/>
      <c r="S239" s="180" t="s">
        <v>147</v>
      </c>
      <c r="T239" s="181" t="s">
        <v>148</v>
      </c>
      <c r="U239" s="159">
        <v>0</v>
      </c>
      <c r="V239" s="159">
        <f t="shared" si="6"/>
        <v>0</v>
      </c>
      <c r="W239" s="159"/>
      <c r="X239" s="159" t="s">
        <v>149</v>
      </c>
      <c r="Y239" s="159" t="s">
        <v>150</v>
      </c>
      <c r="Z239" s="149"/>
      <c r="AA239" s="149"/>
      <c r="AB239" s="149"/>
      <c r="AC239" s="149"/>
      <c r="AD239" s="149"/>
      <c r="AE239" s="149"/>
      <c r="AF239" s="149"/>
      <c r="AG239" s="149" t="s">
        <v>151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75">
        <v>115</v>
      </c>
      <c r="B240" s="176" t="s">
        <v>398</v>
      </c>
      <c r="C240" s="185" t="s">
        <v>399</v>
      </c>
      <c r="D240" s="177" t="s">
        <v>374</v>
      </c>
      <c r="E240" s="178">
        <v>1</v>
      </c>
      <c r="F240" s="179"/>
      <c r="G240" s="180">
        <f t="shared" si="0"/>
        <v>0</v>
      </c>
      <c r="H240" s="179"/>
      <c r="I240" s="180">
        <f t="shared" si="1"/>
        <v>0</v>
      </c>
      <c r="J240" s="179"/>
      <c r="K240" s="180">
        <f t="shared" si="2"/>
        <v>0</v>
      </c>
      <c r="L240" s="180">
        <v>12</v>
      </c>
      <c r="M240" s="180">
        <f t="shared" si="3"/>
        <v>0</v>
      </c>
      <c r="N240" s="178">
        <v>0</v>
      </c>
      <c r="O240" s="178">
        <f t="shared" si="4"/>
        <v>0</v>
      </c>
      <c r="P240" s="178">
        <v>0</v>
      </c>
      <c r="Q240" s="178">
        <f t="shared" si="5"/>
        <v>0</v>
      </c>
      <c r="R240" s="180"/>
      <c r="S240" s="180" t="s">
        <v>147</v>
      </c>
      <c r="T240" s="181" t="s">
        <v>148</v>
      </c>
      <c r="U240" s="159">
        <v>0</v>
      </c>
      <c r="V240" s="159">
        <f t="shared" si="6"/>
        <v>0</v>
      </c>
      <c r="W240" s="159"/>
      <c r="X240" s="159" t="s">
        <v>149</v>
      </c>
      <c r="Y240" s="159" t="s">
        <v>150</v>
      </c>
      <c r="Z240" s="149"/>
      <c r="AA240" s="149"/>
      <c r="AB240" s="149"/>
      <c r="AC240" s="149"/>
      <c r="AD240" s="149"/>
      <c r="AE240" s="149"/>
      <c r="AF240" s="149"/>
      <c r="AG240" s="149" t="s">
        <v>151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5">
        <v>116</v>
      </c>
      <c r="B241" s="176" t="s">
        <v>400</v>
      </c>
      <c r="C241" s="185" t="s">
        <v>401</v>
      </c>
      <c r="D241" s="177" t="s">
        <v>374</v>
      </c>
      <c r="E241" s="178">
        <v>1</v>
      </c>
      <c r="F241" s="179"/>
      <c r="G241" s="180">
        <f t="shared" si="0"/>
        <v>0</v>
      </c>
      <c r="H241" s="179"/>
      <c r="I241" s="180">
        <f t="shared" si="1"/>
        <v>0</v>
      </c>
      <c r="J241" s="179"/>
      <c r="K241" s="180">
        <f t="shared" si="2"/>
        <v>0</v>
      </c>
      <c r="L241" s="180">
        <v>12</v>
      </c>
      <c r="M241" s="180">
        <f t="shared" si="3"/>
        <v>0</v>
      </c>
      <c r="N241" s="178">
        <v>0</v>
      </c>
      <c r="O241" s="178">
        <f t="shared" si="4"/>
        <v>0</v>
      </c>
      <c r="P241" s="178">
        <v>0</v>
      </c>
      <c r="Q241" s="178">
        <f t="shared" si="5"/>
        <v>0</v>
      </c>
      <c r="R241" s="180"/>
      <c r="S241" s="180" t="s">
        <v>147</v>
      </c>
      <c r="T241" s="181" t="s">
        <v>148</v>
      </c>
      <c r="U241" s="159">
        <v>0</v>
      </c>
      <c r="V241" s="159">
        <f t="shared" si="6"/>
        <v>0</v>
      </c>
      <c r="W241" s="159"/>
      <c r="X241" s="159" t="s">
        <v>149</v>
      </c>
      <c r="Y241" s="159" t="s">
        <v>150</v>
      </c>
      <c r="Z241" s="149"/>
      <c r="AA241" s="149"/>
      <c r="AB241" s="149"/>
      <c r="AC241" s="149"/>
      <c r="AD241" s="149"/>
      <c r="AE241" s="149"/>
      <c r="AF241" s="149"/>
      <c r="AG241" s="149" t="s">
        <v>151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75">
        <v>117</v>
      </c>
      <c r="B242" s="176" t="s">
        <v>402</v>
      </c>
      <c r="C242" s="185" t="s">
        <v>403</v>
      </c>
      <c r="D242" s="177" t="s">
        <v>374</v>
      </c>
      <c r="E242" s="178">
        <v>1</v>
      </c>
      <c r="F242" s="179"/>
      <c r="G242" s="180">
        <f t="shared" si="0"/>
        <v>0</v>
      </c>
      <c r="H242" s="179"/>
      <c r="I242" s="180">
        <f t="shared" si="1"/>
        <v>0</v>
      </c>
      <c r="J242" s="179"/>
      <c r="K242" s="180">
        <f t="shared" si="2"/>
        <v>0</v>
      </c>
      <c r="L242" s="180">
        <v>12</v>
      </c>
      <c r="M242" s="180">
        <f t="shared" si="3"/>
        <v>0</v>
      </c>
      <c r="N242" s="178">
        <v>0</v>
      </c>
      <c r="O242" s="178">
        <f t="shared" si="4"/>
        <v>0</v>
      </c>
      <c r="P242" s="178">
        <v>0</v>
      </c>
      <c r="Q242" s="178">
        <f t="shared" si="5"/>
        <v>0</v>
      </c>
      <c r="R242" s="180"/>
      <c r="S242" s="180" t="s">
        <v>147</v>
      </c>
      <c r="T242" s="181" t="s">
        <v>148</v>
      </c>
      <c r="U242" s="159">
        <v>0</v>
      </c>
      <c r="V242" s="159">
        <f t="shared" si="6"/>
        <v>0</v>
      </c>
      <c r="W242" s="159"/>
      <c r="X242" s="159" t="s">
        <v>149</v>
      </c>
      <c r="Y242" s="159" t="s">
        <v>150</v>
      </c>
      <c r="Z242" s="149"/>
      <c r="AA242" s="149"/>
      <c r="AB242" s="149"/>
      <c r="AC242" s="149"/>
      <c r="AD242" s="149"/>
      <c r="AE242" s="149"/>
      <c r="AF242" s="149"/>
      <c r="AG242" s="149" t="s">
        <v>151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75">
        <v>118</v>
      </c>
      <c r="B243" s="176" t="s">
        <v>404</v>
      </c>
      <c r="C243" s="185" t="s">
        <v>405</v>
      </c>
      <c r="D243" s="177" t="s">
        <v>374</v>
      </c>
      <c r="E243" s="178">
        <v>1</v>
      </c>
      <c r="F243" s="179"/>
      <c r="G243" s="180">
        <f t="shared" si="0"/>
        <v>0</v>
      </c>
      <c r="H243" s="179"/>
      <c r="I243" s="180">
        <f t="shared" si="1"/>
        <v>0</v>
      </c>
      <c r="J243" s="179"/>
      <c r="K243" s="180">
        <f t="shared" si="2"/>
        <v>0</v>
      </c>
      <c r="L243" s="180">
        <v>12</v>
      </c>
      <c r="M243" s="180">
        <f t="shared" si="3"/>
        <v>0</v>
      </c>
      <c r="N243" s="178">
        <v>0</v>
      </c>
      <c r="O243" s="178">
        <f t="shared" si="4"/>
        <v>0</v>
      </c>
      <c r="P243" s="178">
        <v>0</v>
      </c>
      <c r="Q243" s="178">
        <f t="shared" si="5"/>
        <v>0</v>
      </c>
      <c r="R243" s="180"/>
      <c r="S243" s="180" t="s">
        <v>147</v>
      </c>
      <c r="T243" s="181" t="s">
        <v>148</v>
      </c>
      <c r="U243" s="159">
        <v>0</v>
      </c>
      <c r="V243" s="159">
        <f t="shared" si="6"/>
        <v>0</v>
      </c>
      <c r="W243" s="159"/>
      <c r="X243" s="159" t="s">
        <v>149</v>
      </c>
      <c r="Y243" s="159" t="s">
        <v>150</v>
      </c>
      <c r="Z243" s="149"/>
      <c r="AA243" s="149"/>
      <c r="AB243" s="149"/>
      <c r="AC243" s="149"/>
      <c r="AD243" s="149"/>
      <c r="AE243" s="149"/>
      <c r="AF243" s="149"/>
      <c r="AG243" s="149" t="s">
        <v>151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22.5" outlineLevel="1" x14ac:dyDescent="0.2">
      <c r="A244" s="168">
        <v>119</v>
      </c>
      <c r="B244" s="169" t="s">
        <v>406</v>
      </c>
      <c r="C244" s="184" t="s">
        <v>407</v>
      </c>
      <c r="D244" s="170" t="s">
        <v>374</v>
      </c>
      <c r="E244" s="171">
        <v>1</v>
      </c>
      <c r="F244" s="172"/>
      <c r="G244" s="173">
        <f t="shared" si="0"/>
        <v>0</v>
      </c>
      <c r="H244" s="172"/>
      <c r="I244" s="173">
        <f t="shared" si="1"/>
        <v>0</v>
      </c>
      <c r="J244" s="172"/>
      <c r="K244" s="173">
        <f t="shared" si="2"/>
        <v>0</v>
      </c>
      <c r="L244" s="173">
        <v>12</v>
      </c>
      <c r="M244" s="173">
        <f t="shared" si="3"/>
        <v>0</v>
      </c>
      <c r="N244" s="171">
        <v>1</v>
      </c>
      <c r="O244" s="171">
        <f t="shared" si="4"/>
        <v>1</v>
      </c>
      <c r="P244" s="171">
        <v>1</v>
      </c>
      <c r="Q244" s="171">
        <f t="shared" si="5"/>
        <v>1</v>
      </c>
      <c r="R244" s="173"/>
      <c r="S244" s="173" t="s">
        <v>147</v>
      </c>
      <c r="T244" s="174" t="s">
        <v>148</v>
      </c>
      <c r="U244" s="159">
        <v>0</v>
      </c>
      <c r="V244" s="159">
        <f t="shared" si="6"/>
        <v>0</v>
      </c>
      <c r="W244" s="159"/>
      <c r="X244" s="159" t="s">
        <v>149</v>
      </c>
      <c r="Y244" s="159" t="s">
        <v>150</v>
      </c>
      <c r="Z244" s="149"/>
      <c r="AA244" s="149"/>
      <c r="AB244" s="149"/>
      <c r="AC244" s="149"/>
      <c r="AD244" s="149"/>
      <c r="AE244" s="149"/>
      <c r="AF244" s="149"/>
      <c r="AG244" s="149" t="s">
        <v>151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x14ac:dyDescent="0.2">
      <c r="A245" s="3"/>
      <c r="B245" s="4"/>
      <c r="C245" s="186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E245">
        <v>12</v>
      </c>
      <c r="AF245">
        <v>21</v>
      </c>
      <c r="AG245" t="s">
        <v>128</v>
      </c>
    </row>
    <row r="246" spans="1:60" x14ac:dyDescent="0.2">
      <c r="A246" s="152"/>
      <c r="B246" s="153" t="s">
        <v>29</v>
      </c>
      <c r="C246" s="187"/>
      <c r="D246" s="154"/>
      <c r="E246" s="155"/>
      <c r="F246" s="155"/>
      <c r="G246" s="167">
        <f>G8+G66+G99+G184+G235</f>
        <v>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E246">
        <f>SUMIF(L7:L244,AE245,G7:G244)</f>
        <v>0</v>
      </c>
      <c r="AF246">
        <f>SUMIF(L7:L244,AF245,G7:G244)</f>
        <v>0</v>
      </c>
      <c r="AG246" t="s">
        <v>408</v>
      </c>
    </row>
    <row r="247" spans="1:60" x14ac:dyDescent="0.2">
      <c r="C247" s="188"/>
      <c r="D247" s="10"/>
      <c r="AG247" t="s">
        <v>409</v>
      </c>
    </row>
    <row r="248" spans="1:60" x14ac:dyDescent="0.2">
      <c r="D248" s="10"/>
    </row>
    <row r="249" spans="1:60" x14ac:dyDescent="0.2">
      <c r="D249" s="10"/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rCMBykTX6G+nbnQyu9TQpYHSvSZeTb7LoT0qR0MY+PBck6RST97id9re3vvQs73qUN5jQXGEPrQuQrTuANDRA==" saltValue="15mueGVRVY2QgbjxyT4AMg==" spinCount="100000" sheet="1" formatRows="0"/>
  <mergeCells count="117">
    <mergeCell ref="C13:G13"/>
    <mergeCell ref="C15:G15"/>
    <mergeCell ref="C18:G18"/>
    <mergeCell ref="C19:G19"/>
    <mergeCell ref="C21:G21"/>
    <mergeCell ref="C23:G23"/>
    <mergeCell ref="A1:G1"/>
    <mergeCell ref="C2:G2"/>
    <mergeCell ref="C3:G3"/>
    <mergeCell ref="C4:G4"/>
    <mergeCell ref="C10:G10"/>
    <mergeCell ref="C11:G11"/>
    <mergeCell ref="C37:G37"/>
    <mergeCell ref="C39:G39"/>
    <mergeCell ref="C41:G41"/>
    <mergeCell ref="C43:G43"/>
    <mergeCell ref="C45:G45"/>
    <mergeCell ref="C47:G47"/>
    <mergeCell ref="C25:G25"/>
    <mergeCell ref="C27:G27"/>
    <mergeCell ref="C29:G29"/>
    <mergeCell ref="C31:G31"/>
    <mergeCell ref="C33:G33"/>
    <mergeCell ref="C35:G35"/>
    <mergeCell ref="C61:G61"/>
    <mergeCell ref="C63:G63"/>
    <mergeCell ref="C65:G65"/>
    <mergeCell ref="C68:G68"/>
    <mergeCell ref="C70:G70"/>
    <mergeCell ref="C72:G72"/>
    <mergeCell ref="C49:G49"/>
    <mergeCell ref="C51:G51"/>
    <mergeCell ref="C53:G53"/>
    <mergeCell ref="C55:G55"/>
    <mergeCell ref="C57:G57"/>
    <mergeCell ref="C59:G59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110:G110"/>
    <mergeCell ref="C111:G111"/>
    <mergeCell ref="C113:G113"/>
    <mergeCell ref="C115:G115"/>
    <mergeCell ref="C117:G117"/>
    <mergeCell ref="C119:G119"/>
    <mergeCell ref="C98:G98"/>
    <mergeCell ref="C101:G101"/>
    <mergeCell ref="C102:G102"/>
    <mergeCell ref="C104:G104"/>
    <mergeCell ref="C106:G106"/>
    <mergeCell ref="C108:G108"/>
    <mergeCell ref="C133:G133"/>
    <mergeCell ref="C135:G135"/>
    <mergeCell ref="C137:G137"/>
    <mergeCell ref="C139:G139"/>
    <mergeCell ref="C141:G141"/>
    <mergeCell ref="C143:G143"/>
    <mergeCell ref="C121:G121"/>
    <mergeCell ref="C123:G123"/>
    <mergeCell ref="C125:G125"/>
    <mergeCell ref="C127:G127"/>
    <mergeCell ref="C129:G129"/>
    <mergeCell ref="C131:G131"/>
    <mergeCell ref="C157:G157"/>
    <mergeCell ref="C159:G159"/>
    <mergeCell ref="C161:G161"/>
    <mergeCell ref="C163:G163"/>
    <mergeCell ref="C165:G165"/>
    <mergeCell ref="C167:G167"/>
    <mergeCell ref="C145:G145"/>
    <mergeCell ref="C147:G147"/>
    <mergeCell ref="C149:G149"/>
    <mergeCell ref="C151:G151"/>
    <mergeCell ref="C153:G153"/>
    <mergeCell ref="C155:G155"/>
    <mergeCell ref="C181:G181"/>
    <mergeCell ref="C183:G183"/>
    <mergeCell ref="C186:G186"/>
    <mergeCell ref="C188:G188"/>
    <mergeCell ref="C190:G190"/>
    <mergeCell ref="C192:G192"/>
    <mergeCell ref="C169:G169"/>
    <mergeCell ref="C171:G171"/>
    <mergeCell ref="C173:G173"/>
    <mergeCell ref="C175:G175"/>
    <mergeCell ref="C177:G177"/>
    <mergeCell ref="C179:G179"/>
    <mergeCell ref="C206:G206"/>
    <mergeCell ref="C208:G208"/>
    <mergeCell ref="C210:G210"/>
    <mergeCell ref="C212:G212"/>
    <mergeCell ref="C214:G214"/>
    <mergeCell ref="C216:G216"/>
    <mergeCell ref="C194:G194"/>
    <mergeCell ref="C196:G196"/>
    <mergeCell ref="C198:G198"/>
    <mergeCell ref="C200:G200"/>
    <mergeCell ref="C202:G202"/>
    <mergeCell ref="C204:G204"/>
    <mergeCell ref="C230:G230"/>
    <mergeCell ref="C232:G232"/>
    <mergeCell ref="C234:G234"/>
    <mergeCell ref="C218:G218"/>
    <mergeCell ref="C220:G220"/>
    <mergeCell ref="C222:G222"/>
    <mergeCell ref="C224:G224"/>
    <mergeCell ref="C226:G226"/>
    <mergeCell ref="C228:G22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8" activePane="bottomLeft" state="frozen"/>
      <selection pane="bottomLeft" activeCell="F52" sqref="F52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9" t="s">
        <v>115</v>
      </c>
      <c r="B1" s="249"/>
      <c r="C1" s="249"/>
      <c r="D1" s="249"/>
      <c r="E1" s="249"/>
      <c r="F1" s="249"/>
      <c r="G1" s="249"/>
      <c r="AG1" t="s">
        <v>116</v>
      </c>
    </row>
    <row r="2" spans="1:60" ht="25.15" customHeight="1" x14ac:dyDescent="0.2">
      <c r="A2" s="141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117</v>
      </c>
    </row>
    <row r="3" spans="1:60" ht="25.15" customHeight="1" x14ac:dyDescent="0.2">
      <c r="A3" s="141" t="s">
        <v>8</v>
      </c>
      <c r="B3" s="49" t="s">
        <v>53</v>
      </c>
      <c r="C3" s="250" t="s">
        <v>54</v>
      </c>
      <c r="D3" s="251"/>
      <c r="E3" s="251"/>
      <c r="F3" s="251"/>
      <c r="G3" s="252"/>
      <c r="AC3" s="122" t="s">
        <v>117</v>
      </c>
      <c r="AG3" t="s">
        <v>118</v>
      </c>
    </row>
    <row r="4" spans="1:60" ht="25.15" customHeight="1" x14ac:dyDescent="0.2">
      <c r="A4" s="142" t="s">
        <v>9</v>
      </c>
      <c r="B4" s="143" t="s">
        <v>57</v>
      </c>
      <c r="C4" s="253" t="s">
        <v>58</v>
      </c>
      <c r="D4" s="254"/>
      <c r="E4" s="254"/>
      <c r="F4" s="254"/>
      <c r="G4" s="255"/>
      <c r="AG4" t="s">
        <v>119</v>
      </c>
    </row>
    <row r="5" spans="1:60" x14ac:dyDescent="0.2">
      <c r="D5" s="10"/>
    </row>
    <row r="6" spans="1:60" ht="38.25" x14ac:dyDescent="0.2">
      <c r="A6" s="145" t="s">
        <v>120</v>
      </c>
      <c r="B6" s="147" t="s">
        <v>121</v>
      </c>
      <c r="C6" s="147" t="s">
        <v>122</v>
      </c>
      <c r="D6" s="146" t="s">
        <v>123</v>
      </c>
      <c r="E6" s="145" t="s">
        <v>124</v>
      </c>
      <c r="F6" s="144" t="s">
        <v>125</v>
      </c>
      <c r="G6" s="145" t="s">
        <v>29</v>
      </c>
      <c r="H6" s="148" t="s">
        <v>30</v>
      </c>
      <c r="I6" s="148" t="s">
        <v>126</v>
      </c>
      <c r="J6" s="148" t="s">
        <v>31</v>
      </c>
      <c r="K6" s="148" t="s">
        <v>127</v>
      </c>
      <c r="L6" s="148" t="s">
        <v>128</v>
      </c>
      <c r="M6" s="148" t="s">
        <v>129</v>
      </c>
      <c r="N6" s="148" t="s">
        <v>130</v>
      </c>
      <c r="O6" s="148" t="s">
        <v>131</v>
      </c>
      <c r="P6" s="148" t="s">
        <v>132</v>
      </c>
      <c r="Q6" s="148" t="s">
        <v>133</v>
      </c>
      <c r="R6" s="148" t="s">
        <v>134</v>
      </c>
      <c r="S6" s="148" t="s">
        <v>135</v>
      </c>
      <c r="T6" s="148" t="s">
        <v>136</v>
      </c>
      <c r="U6" s="148" t="s">
        <v>137</v>
      </c>
      <c r="V6" s="148" t="s">
        <v>138</v>
      </c>
      <c r="W6" s="148" t="s">
        <v>139</v>
      </c>
      <c r="X6" s="148" t="s">
        <v>140</v>
      </c>
      <c r="Y6" s="148" t="s">
        <v>141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142</v>
      </c>
      <c r="B8" s="162" t="s">
        <v>98</v>
      </c>
      <c r="C8" s="183" t="s">
        <v>91</v>
      </c>
      <c r="D8" s="163"/>
      <c r="E8" s="164"/>
      <c r="F8" s="165"/>
      <c r="G8" s="165">
        <f>SUMIF(AG9:AG18,"&lt;&gt;NOR",G9:G18)</f>
        <v>0</v>
      </c>
      <c r="H8" s="165"/>
      <c r="I8" s="165">
        <f>SUM(I9:I18)</f>
        <v>0</v>
      </c>
      <c r="J8" s="165"/>
      <c r="K8" s="165">
        <f>SUM(K9:K18)</f>
        <v>0</v>
      </c>
      <c r="L8" s="165"/>
      <c r="M8" s="165">
        <f>SUM(M9:M18)</f>
        <v>0</v>
      </c>
      <c r="N8" s="164"/>
      <c r="O8" s="164">
        <f>SUM(O9:O18)</f>
        <v>0</v>
      </c>
      <c r="P8" s="164"/>
      <c r="Q8" s="164">
        <f>SUM(Q9:Q18)</f>
        <v>0</v>
      </c>
      <c r="R8" s="165"/>
      <c r="S8" s="165"/>
      <c r="T8" s="166"/>
      <c r="U8" s="160"/>
      <c r="V8" s="160">
        <f>SUM(V9:V18)</f>
        <v>0</v>
      </c>
      <c r="W8" s="160"/>
      <c r="X8" s="160"/>
      <c r="Y8" s="160"/>
      <c r="AG8" t="s">
        <v>143</v>
      </c>
    </row>
    <row r="9" spans="1:60" outlineLevel="1" x14ac:dyDescent="0.2">
      <c r="A9" s="175">
        <v>1</v>
      </c>
      <c r="B9" s="176" t="s">
        <v>144</v>
      </c>
      <c r="C9" s="185" t="s">
        <v>410</v>
      </c>
      <c r="D9" s="177" t="s">
        <v>146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12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/>
      <c r="S9" s="180" t="s">
        <v>147</v>
      </c>
      <c r="T9" s="181" t="s">
        <v>148</v>
      </c>
      <c r="U9" s="159">
        <v>0</v>
      </c>
      <c r="V9" s="159">
        <f>ROUND(E9*U9,2)</f>
        <v>0</v>
      </c>
      <c r="W9" s="159"/>
      <c r="X9" s="159" t="s">
        <v>149</v>
      </c>
      <c r="Y9" s="159" t="s">
        <v>150</v>
      </c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5">
        <v>2</v>
      </c>
      <c r="B10" s="176" t="s">
        <v>155</v>
      </c>
      <c r="C10" s="185" t="s">
        <v>411</v>
      </c>
      <c r="D10" s="177" t="s">
        <v>146</v>
      </c>
      <c r="E10" s="178">
        <v>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12</v>
      </c>
      <c r="M10" s="180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80"/>
      <c r="S10" s="180" t="s">
        <v>147</v>
      </c>
      <c r="T10" s="181" t="s">
        <v>148</v>
      </c>
      <c r="U10" s="159">
        <v>0</v>
      </c>
      <c r="V10" s="159">
        <f>ROUND(E10*U10,2)</f>
        <v>0</v>
      </c>
      <c r="W10" s="159"/>
      <c r="X10" s="159" t="s">
        <v>149</v>
      </c>
      <c r="Y10" s="159" t="s">
        <v>150</v>
      </c>
      <c r="Z10" s="149"/>
      <c r="AA10" s="149"/>
      <c r="AB10" s="149"/>
      <c r="AC10" s="149"/>
      <c r="AD10" s="149"/>
      <c r="AE10" s="149"/>
      <c r="AF10" s="149"/>
      <c r="AG10" s="149" t="s">
        <v>151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33.75" outlineLevel="1" x14ac:dyDescent="0.2">
      <c r="A11" s="168">
        <v>3</v>
      </c>
      <c r="B11" s="169" t="s">
        <v>158</v>
      </c>
      <c r="C11" s="184" t="s">
        <v>412</v>
      </c>
      <c r="D11" s="170" t="s">
        <v>146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12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147</v>
      </c>
      <c r="T11" s="174" t="s">
        <v>148</v>
      </c>
      <c r="U11" s="159">
        <v>0</v>
      </c>
      <c r="V11" s="159">
        <f>ROUND(E11*U11,2)</f>
        <v>0</v>
      </c>
      <c r="W11" s="159"/>
      <c r="X11" s="159" t="s">
        <v>149</v>
      </c>
      <c r="Y11" s="159" t="s">
        <v>150</v>
      </c>
      <c r="Z11" s="149"/>
      <c r="AA11" s="149"/>
      <c r="AB11" s="149"/>
      <c r="AC11" s="149"/>
      <c r="AD11" s="149"/>
      <c r="AE11" s="149"/>
      <c r="AF11" s="149"/>
      <c r="AG11" s="149" t="s">
        <v>151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245" t="s">
        <v>413</v>
      </c>
      <c r="D12" s="246"/>
      <c r="E12" s="246"/>
      <c r="F12" s="246"/>
      <c r="G12" s="246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153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82" t="str">
        <f>C12</f>
        <v>SATA No Optical, PSU 500W, 3 Year Next Business Day Warranty, Windows Server 2019, 5x CAL Windows Server 2019</v>
      </c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4</v>
      </c>
      <c r="B13" s="176" t="s">
        <v>160</v>
      </c>
      <c r="C13" s="185" t="s">
        <v>414</v>
      </c>
      <c r="D13" s="177" t="s">
        <v>146</v>
      </c>
      <c r="E13" s="178">
        <v>1</v>
      </c>
      <c r="F13" s="179"/>
      <c r="G13" s="180">
        <f t="shared" ref="G13:G18" si="0">ROUND(E13*F13,2)</f>
        <v>0</v>
      </c>
      <c r="H13" s="179"/>
      <c r="I13" s="180">
        <f t="shared" ref="I13:I18" si="1">ROUND(E13*H13,2)</f>
        <v>0</v>
      </c>
      <c r="J13" s="179"/>
      <c r="K13" s="180">
        <f t="shared" ref="K13:K18" si="2">ROUND(E13*J13,2)</f>
        <v>0</v>
      </c>
      <c r="L13" s="180">
        <v>12</v>
      </c>
      <c r="M13" s="180">
        <f t="shared" ref="M13:M18" si="3">G13*(1+L13/100)</f>
        <v>0</v>
      </c>
      <c r="N13" s="178">
        <v>0</v>
      </c>
      <c r="O13" s="178">
        <f t="shared" ref="O13:O18" si="4">ROUND(E13*N13,2)</f>
        <v>0</v>
      </c>
      <c r="P13" s="178">
        <v>0</v>
      </c>
      <c r="Q13" s="178">
        <f t="shared" ref="Q13:Q18" si="5">ROUND(E13*P13,2)</f>
        <v>0</v>
      </c>
      <c r="R13" s="180"/>
      <c r="S13" s="180" t="s">
        <v>147</v>
      </c>
      <c r="T13" s="181" t="s">
        <v>148</v>
      </c>
      <c r="U13" s="159">
        <v>0</v>
      </c>
      <c r="V13" s="159">
        <f t="shared" ref="V13:V18" si="6">ROUND(E13*U13,2)</f>
        <v>0</v>
      </c>
      <c r="W13" s="159"/>
      <c r="X13" s="159" t="s">
        <v>149</v>
      </c>
      <c r="Y13" s="159" t="s">
        <v>150</v>
      </c>
      <c r="Z13" s="149"/>
      <c r="AA13" s="149"/>
      <c r="AB13" s="149"/>
      <c r="AC13" s="149"/>
      <c r="AD13" s="149"/>
      <c r="AE13" s="149"/>
      <c r="AF13" s="149"/>
      <c r="AG13" s="149" t="s">
        <v>151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5">
        <v>5</v>
      </c>
      <c r="B14" s="176" t="s">
        <v>162</v>
      </c>
      <c r="C14" s="185" t="s">
        <v>415</v>
      </c>
      <c r="D14" s="177" t="s">
        <v>146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12</v>
      </c>
      <c r="M14" s="180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80"/>
      <c r="S14" s="180" t="s">
        <v>147</v>
      </c>
      <c r="T14" s="181" t="s">
        <v>148</v>
      </c>
      <c r="U14" s="159">
        <v>0</v>
      </c>
      <c r="V14" s="159">
        <f t="shared" si="6"/>
        <v>0</v>
      </c>
      <c r="W14" s="159"/>
      <c r="X14" s="159" t="s">
        <v>149</v>
      </c>
      <c r="Y14" s="159" t="s">
        <v>150</v>
      </c>
      <c r="Z14" s="149"/>
      <c r="AA14" s="149"/>
      <c r="AB14" s="149"/>
      <c r="AC14" s="149"/>
      <c r="AD14" s="149"/>
      <c r="AE14" s="149"/>
      <c r="AF14" s="149"/>
      <c r="AG14" s="149" t="s">
        <v>151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5">
        <v>6</v>
      </c>
      <c r="B15" s="176" t="s">
        <v>165</v>
      </c>
      <c r="C15" s="185" t="s">
        <v>416</v>
      </c>
      <c r="D15" s="177" t="s">
        <v>146</v>
      </c>
      <c r="E15" s="178">
        <v>5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12</v>
      </c>
      <c r="M15" s="180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80"/>
      <c r="S15" s="180" t="s">
        <v>147</v>
      </c>
      <c r="T15" s="181" t="s">
        <v>148</v>
      </c>
      <c r="U15" s="159">
        <v>0</v>
      </c>
      <c r="V15" s="159">
        <f t="shared" si="6"/>
        <v>0</v>
      </c>
      <c r="W15" s="159"/>
      <c r="X15" s="159" t="s">
        <v>149</v>
      </c>
      <c r="Y15" s="159" t="s">
        <v>150</v>
      </c>
      <c r="Z15" s="149"/>
      <c r="AA15" s="149"/>
      <c r="AB15" s="149"/>
      <c r="AC15" s="149"/>
      <c r="AD15" s="149"/>
      <c r="AE15" s="149"/>
      <c r="AF15" s="149"/>
      <c r="AG15" s="149" t="s">
        <v>151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5">
        <v>7</v>
      </c>
      <c r="B16" s="176" t="s">
        <v>168</v>
      </c>
      <c r="C16" s="185" t="s">
        <v>417</v>
      </c>
      <c r="D16" s="177" t="s">
        <v>146</v>
      </c>
      <c r="E16" s="178">
        <v>5</v>
      </c>
      <c r="F16" s="179"/>
      <c r="G16" s="180">
        <f t="shared" si="0"/>
        <v>0</v>
      </c>
      <c r="H16" s="179"/>
      <c r="I16" s="180">
        <f t="shared" si="1"/>
        <v>0</v>
      </c>
      <c r="J16" s="179"/>
      <c r="K16" s="180">
        <f t="shared" si="2"/>
        <v>0</v>
      </c>
      <c r="L16" s="180">
        <v>12</v>
      </c>
      <c r="M16" s="180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80"/>
      <c r="S16" s="180" t="s">
        <v>147</v>
      </c>
      <c r="T16" s="181" t="s">
        <v>148</v>
      </c>
      <c r="U16" s="159">
        <v>0</v>
      </c>
      <c r="V16" s="159">
        <f t="shared" si="6"/>
        <v>0</v>
      </c>
      <c r="W16" s="159"/>
      <c r="X16" s="159" t="s">
        <v>149</v>
      </c>
      <c r="Y16" s="159" t="s">
        <v>150</v>
      </c>
      <c r="Z16" s="149"/>
      <c r="AA16" s="149"/>
      <c r="AB16" s="149"/>
      <c r="AC16" s="149"/>
      <c r="AD16" s="149"/>
      <c r="AE16" s="149"/>
      <c r="AF16" s="149"/>
      <c r="AG16" s="149" t="s">
        <v>151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8</v>
      </c>
      <c r="B17" s="176" t="s">
        <v>171</v>
      </c>
      <c r="C17" s="185" t="s">
        <v>418</v>
      </c>
      <c r="D17" s="177" t="s">
        <v>146</v>
      </c>
      <c r="E17" s="178">
        <v>5</v>
      </c>
      <c r="F17" s="179"/>
      <c r="G17" s="180">
        <f t="shared" si="0"/>
        <v>0</v>
      </c>
      <c r="H17" s="179"/>
      <c r="I17" s="180">
        <f t="shared" si="1"/>
        <v>0</v>
      </c>
      <c r="J17" s="179"/>
      <c r="K17" s="180">
        <f t="shared" si="2"/>
        <v>0</v>
      </c>
      <c r="L17" s="180">
        <v>12</v>
      </c>
      <c r="M17" s="180">
        <f t="shared" si="3"/>
        <v>0</v>
      </c>
      <c r="N17" s="178">
        <v>0</v>
      </c>
      <c r="O17" s="178">
        <f t="shared" si="4"/>
        <v>0</v>
      </c>
      <c r="P17" s="178">
        <v>0</v>
      </c>
      <c r="Q17" s="178">
        <f t="shared" si="5"/>
        <v>0</v>
      </c>
      <c r="R17" s="180"/>
      <c r="S17" s="180" t="s">
        <v>147</v>
      </c>
      <c r="T17" s="181" t="s">
        <v>148</v>
      </c>
      <c r="U17" s="159">
        <v>0</v>
      </c>
      <c r="V17" s="159">
        <f t="shared" si="6"/>
        <v>0</v>
      </c>
      <c r="W17" s="159"/>
      <c r="X17" s="159" t="s">
        <v>149</v>
      </c>
      <c r="Y17" s="159" t="s">
        <v>150</v>
      </c>
      <c r="Z17" s="149"/>
      <c r="AA17" s="149"/>
      <c r="AB17" s="149"/>
      <c r="AC17" s="149"/>
      <c r="AD17" s="149"/>
      <c r="AE17" s="149"/>
      <c r="AF17" s="149"/>
      <c r="AG17" s="149" t="s">
        <v>151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5">
        <v>9</v>
      </c>
      <c r="B18" s="176" t="s">
        <v>174</v>
      </c>
      <c r="C18" s="185" t="s">
        <v>419</v>
      </c>
      <c r="D18" s="177" t="s">
        <v>146</v>
      </c>
      <c r="E18" s="178">
        <v>5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12</v>
      </c>
      <c r="M18" s="180">
        <f t="shared" si="3"/>
        <v>0</v>
      </c>
      <c r="N18" s="178">
        <v>0</v>
      </c>
      <c r="O18" s="178">
        <f t="shared" si="4"/>
        <v>0</v>
      </c>
      <c r="P18" s="178">
        <v>0</v>
      </c>
      <c r="Q18" s="178">
        <f t="shared" si="5"/>
        <v>0</v>
      </c>
      <c r="R18" s="180"/>
      <c r="S18" s="180" t="s">
        <v>147</v>
      </c>
      <c r="T18" s="181" t="s">
        <v>148</v>
      </c>
      <c r="U18" s="159">
        <v>0</v>
      </c>
      <c r="V18" s="159">
        <f t="shared" si="6"/>
        <v>0</v>
      </c>
      <c r="W18" s="159"/>
      <c r="X18" s="159" t="s">
        <v>149</v>
      </c>
      <c r="Y18" s="159" t="s">
        <v>150</v>
      </c>
      <c r="Z18" s="149"/>
      <c r="AA18" s="149"/>
      <c r="AB18" s="149"/>
      <c r="AC18" s="149"/>
      <c r="AD18" s="149"/>
      <c r="AE18" s="149"/>
      <c r="AF18" s="149"/>
      <c r="AG18" s="149" t="s">
        <v>151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1" t="s">
        <v>142</v>
      </c>
      <c r="B19" s="162" t="s">
        <v>99</v>
      </c>
      <c r="C19" s="183" t="s">
        <v>93</v>
      </c>
      <c r="D19" s="163"/>
      <c r="E19" s="164"/>
      <c r="F19" s="165"/>
      <c r="G19" s="165">
        <f>SUMIF(AG20:AG20,"&lt;&gt;NOR",G20:G20)</f>
        <v>0</v>
      </c>
      <c r="H19" s="165"/>
      <c r="I19" s="165">
        <f>SUM(I20:I20)</f>
        <v>0</v>
      </c>
      <c r="J19" s="165"/>
      <c r="K19" s="165">
        <f>SUM(K20:K20)</f>
        <v>0</v>
      </c>
      <c r="L19" s="165"/>
      <c r="M19" s="165">
        <f>SUM(M20:M20)</f>
        <v>0</v>
      </c>
      <c r="N19" s="164"/>
      <c r="O19" s="164">
        <f>SUM(O20:O20)</f>
        <v>0</v>
      </c>
      <c r="P19" s="164"/>
      <c r="Q19" s="164">
        <f>SUM(Q20:Q20)</f>
        <v>0</v>
      </c>
      <c r="R19" s="165"/>
      <c r="S19" s="165"/>
      <c r="T19" s="166"/>
      <c r="U19" s="160"/>
      <c r="V19" s="160">
        <f>SUM(V20:V20)</f>
        <v>0</v>
      </c>
      <c r="W19" s="160"/>
      <c r="X19" s="160"/>
      <c r="Y19" s="160"/>
      <c r="AG19" t="s">
        <v>143</v>
      </c>
    </row>
    <row r="20" spans="1:60" outlineLevel="1" x14ac:dyDescent="0.2">
      <c r="A20" s="175">
        <v>10</v>
      </c>
      <c r="B20" s="176" t="s">
        <v>177</v>
      </c>
      <c r="C20" s="185" t="s">
        <v>420</v>
      </c>
      <c r="D20" s="177" t="s">
        <v>374</v>
      </c>
      <c r="E20" s="178">
        <v>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12</v>
      </c>
      <c r="M20" s="180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80"/>
      <c r="S20" s="180" t="s">
        <v>147</v>
      </c>
      <c r="T20" s="181" t="s">
        <v>148</v>
      </c>
      <c r="U20" s="159">
        <v>0</v>
      </c>
      <c r="V20" s="159">
        <f>ROUND(E20*U20,2)</f>
        <v>0</v>
      </c>
      <c r="W20" s="159"/>
      <c r="X20" s="159" t="s">
        <v>149</v>
      </c>
      <c r="Y20" s="159" t="s">
        <v>150</v>
      </c>
      <c r="Z20" s="149"/>
      <c r="AA20" s="149"/>
      <c r="AB20" s="149"/>
      <c r="AC20" s="149"/>
      <c r="AD20" s="149"/>
      <c r="AE20" s="149"/>
      <c r="AF20" s="149"/>
      <c r="AG20" s="149" t="s">
        <v>151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1" t="s">
        <v>142</v>
      </c>
      <c r="B21" s="162" t="s">
        <v>100</v>
      </c>
      <c r="C21" s="183" t="s">
        <v>95</v>
      </c>
      <c r="D21" s="163"/>
      <c r="E21" s="164"/>
      <c r="F21" s="165"/>
      <c r="G21" s="165">
        <f>SUMIF(AG22:AG33,"&lt;&gt;NOR",G22:G33)</f>
        <v>0</v>
      </c>
      <c r="H21" s="165"/>
      <c r="I21" s="165">
        <f>SUM(I22:I33)</f>
        <v>0</v>
      </c>
      <c r="J21" s="165"/>
      <c r="K21" s="165">
        <f>SUM(K22:K33)</f>
        <v>0</v>
      </c>
      <c r="L21" s="165"/>
      <c r="M21" s="165">
        <f>SUM(M22:M33)</f>
        <v>0</v>
      </c>
      <c r="N21" s="164"/>
      <c r="O21" s="164">
        <f>SUM(O22:O33)</f>
        <v>0</v>
      </c>
      <c r="P21" s="164"/>
      <c r="Q21" s="164">
        <f>SUM(Q22:Q33)</f>
        <v>0</v>
      </c>
      <c r="R21" s="165"/>
      <c r="S21" s="165"/>
      <c r="T21" s="166"/>
      <c r="U21" s="160"/>
      <c r="V21" s="160">
        <f>SUM(V22:V33)</f>
        <v>0</v>
      </c>
      <c r="W21" s="160"/>
      <c r="X21" s="160"/>
      <c r="Y21" s="160"/>
      <c r="AG21" t="s">
        <v>143</v>
      </c>
    </row>
    <row r="22" spans="1:60" outlineLevel="1" x14ac:dyDescent="0.2">
      <c r="A22" s="175">
        <v>11</v>
      </c>
      <c r="B22" s="176" t="s">
        <v>421</v>
      </c>
      <c r="C22" s="185" t="s">
        <v>410</v>
      </c>
      <c r="D22" s="177" t="s">
        <v>374</v>
      </c>
      <c r="E22" s="178">
        <v>1</v>
      </c>
      <c r="F22" s="179"/>
      <c r="G22" s="180">
        <f t="shared" ref="G22:G33" si="7">ROUND(E22*F22,2)</f>
        <v>0</v>
      </c>
      <c r="H22" s="179"/>
      <c r="I22" s="180">
        <f t="shared" ref="I22:I33" si="8">ROUND(E22*H22,2)</f>
        <v>0</v>
      </c>
      <c r="J22" s="179"/>
      <c r="K22" s="180">
        <f t="shared" ref="K22:K33" si="9">ROUND(E22*J22,2)</f>
        <v>0</v>
      </c>
      <c r="L22" s="180">
        <v>12</v>
      </c>
      <c r="M22" s="180">
        <f t="shared" ref="M22:M33" si="10">G22*(1+L22/100)</f>
        <v>0</v>
      </c>
      <c r="N22" s="178">
        <v>0</v>
      </c>
      <c r="O22" s="178">
        <f t="shared" ref="O22:O33" si="11">ROUND(E22*N22,2)</f>
        <v>0</v>
      </c>
      <c r="P22" s="178">
        <v>0</v>
      </c>
      <c r="Q22" s="178">
        <f t="shared" ref="Q22:Q33" si="12">ROUND(E22*P22,2)</f>
        <v>0</v>
      </c>
      <c r="R22" s="180"/>
      <c r="S22" s="180" t="s">
        <v>147</v>
      </c>
      <c r="T22" s="181" t="s">
        <v>148</v>
      </c>
      <c r="U22" s="159">
        <v>0</v>
      </c>
      <c r="V22" s="159">
        <f t="shared" ref="V22:V33" si="13">ROUND(E22*U22,2)</f>
        <v>0</v>
      </c>
      <c r="W22" s="159"/>
      <c r="X22" s="159" t="s">
        <v>149</v>
      </c>
      <c r="Y22" s="159" t="s">
        <v>150</v>
      </c>
      <c r="Z22" s="149"/>
      <c r="AA22" s="149"/>
      <c r="AB22" s="149"/>
      <c r="AC22" s="149"/>
      <c r="AD22" s="149"/>
      <c r="AE22" s="149"/>
      <c r="AF22" s="149"/>
      <c r="AG22" s="149" t="s">
        <v>151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12</v>
      </c>
      <c r="B23" s="176" t="s">
        <v>183</v>
      </c>
      <c r="C23" s="185" t="s">
        <v>411</v>
      </c>
      <c r="D23" s="177" t="s">
        <v>374</v>
      </c>
      <c r="E23" s="178">
        <v>1</v>
      </c>
      <c r="F23" s="179"/>
      <c r="G23" s="180">
        <f t="shared" si="7"/>
        <v>0</v>
      </c>
      <c r="H23" s="179"/>
      <c r="I23" s="180">
        <f t="shared" si="8"/>
        <v>0</v>
      </c>
      <c r="J23" s="179"/>
      <c r="K23" s="180">
        <f t="shared" si="9"/>
        <v>0</v>
      </c>
      <c r="L23" s="180">
        <v>12</v>
      </c>
      <c r="M23" s="180">
        <f t="shared" si="10"/>
        <v>0</v>
      </c>
      <c r="N23" s="178">
        <v>0</v>
      </c>
      <c r="O23" s="178">
        <f t="shared" si="11"/>
        <v>0</v>
      </c>
      <c r="P23" s="178">
        <v>0</v>
      </c>
      <c r="Q23" s="178">
        <f t="shared" si="12"/>
        <v>0</v>
      </c>
      <c r="R23" s="180"/>
      <c r="S23" s="180" t="s">
        <v>147</v>
      </c>
      <c r="T23" s="181" t="s">
        <v>148</v>
      </c>
      <c r="U23" s="159">
        <v>0</v>
      </c>
      <c r="V23" s="159">
        <f t="shared" si="13"/>
        <v>0</v>
      </c>
      <c r="W23" s="159"/>
      <c r="X23" s="159" t="s">
        <v>149</v>
      </c>
      <c r="Y23" s="159" t="s">
        <v>150</v>
      </c>
      <c r="Z23" s="149"/>
      <c r="AA23" s="149"/>
      <c r="AB23" s="149"/>
      <c r="AC23" s="149"/>
      <c r="AD23" s="149"/>
      <c r="AE23" s="149"/>
      <c r="AF23" s="149"/>
      <c r="AG23" s="149" t="s">
        <v>151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5">
        <v>13</v>
      </c>
      <c r="B24" s="176" t="s">
        <v>185</v>
      </c>
      <c r="C24" s="185" t="s">
        <v>422</v>
      </c>
      <c r="D24" s="177" t="s">
        <v>146</v>
      </c>
      <c r="E24" s="178">
        <v>16</v>
      </c>
      <c r="F24" s="179"/>
      <c r="G24" s="180">
        <f t="shared" si="7"/>
        <v>0</v>
      </c>
      <c r="H24" s="179"/>
      <c r="I24" s="180">
        <f t="shared" si="8"/>
        <v>0</v>
      </c>
      <c r="J24" s="179"/>
      <c r="K24" s="180">
        <f t="shared" si="9"/>
        <v>0</v>
      </c>
      <c r="L24" s="180">
        <v>12</v>
      </c>
      <c r="M24" s="180">
        <f t="shared" si="10"/>
        <v>0</v>
      </c>
      <c r="N24" s="178">
        <v>0</v>
      </c>
      <c r="O24" s="178">
        <f t="shared" si="11"/>
        <v>0</v>
      </c>
      <c r="P24" s="178">
        <v>0</v>
      </c>
      <c r="Q24" s="178">
        <f t="shared" si="12"/>
        <v>0</v>
      </c>
      <c r="R24" s="180"/>
      <c r="S24" s="180" t="s">
        <v>147</v>
      </c>
      <c r="T24" s="181" t="s">
        <v>148</v>
      </c>
      <c r="U24" s="159">
        <v>0</v>
      </c>
      <c r="V24" s="159">
        <f t="shared" si="13"/>
        <v>0</v>
      </c>
      <c r="W24" s="159"/>
      <c r="X24" s="159" t="s">
        <v>149</v>
      </c>
      <c r="Y24" s="159" t="s">
        <v>150</v>
      </c>
      <c r="Z24" s="149"/>
      <c r="AA24" s="149"/>
      <c r="AB24" s="149"/>
      <c r="AC24" s="149"/>
      <c r="AD24" s="149"/>
      <c r="AE24" s="149"/>
      <c r="AF24" s="149"/>
      <c r="AG24" s="149" t="s">
        <v>151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5">
        <v>14</v>
      </c>
      <c r="B25" s="176" t="s">
        <v>188</v>
      </c>
      <c r="C25" s="185" t="s">
        <v>423</v>
      </c>
      <c r="D25" s="177" t="s">
        <v>424</v>
      </c>
      <c r="E25" s="178">
        <v>40</v>
      </c>
      <c r="F25" s="179"/>
      <c r="G25" s="180">
        <f t="shared" si="7"/>
        <v>0</v>
      </c>
      <c r="H25" s="179"/>
      <c r="I25" s="180">
        <f t="shared" si="8"/>
        <v>0</v>
      </c>
      <c r="J25" s="179"/>
      <c r="K25" s="180">
        <f t="shared" si="9"/>
        <v>0</v>
      </c>
      <c r="L25" s="180">
        <v>12</v>
      </c>
      <c r="M25" s="180">
        <f t="shared" si="10"/>
        <v>0</v>
      </c>
      <c r="N25" s="178">
        <v>0</v>
      </c>
      <c r="O25" s="178">
        <f t="shared" si="11"/>
        <v>0</v>
      </c>
      <c r="P25" s="178">
        <v>0</v>
      </c>
      <c r="Q25" s="178">
        <f t="shared" si="12"/>
        <v>0</v>
      </c>
      <c r="R25" s="180"/>
      <c r="S25" s="180" t="s">
        <v>147</v>
      </c>
      <c r="T25" s="181" t="s">
        <v>148</v>
      </c>
      <c r="U25" s="159">
        <v>0</v>
      </c>
      <c r="V25" s="159">
        <f t="shared" si="13"/>
        <v>0</v>
      </c>
      <c r="W25" s="159"/>
      <c r="X25" s="159" t="s">
        <v>210</v>
      </c>
      <c r="Y25" s="159" t="s">
        <v>150</v>
      </c>
      <c r="Z25" s="149"/>
      <c r="AA25" s="149"/>
      <c r="AB25" s="149"/>
      <c r="AC25" s="149"/>
      <c r="AD25" s="149"/>
      <c r="AE25" s="149"/>
      <c r="AF25" s="149"/>
      <c r="AG25" s="149" t="s">
        <v>211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5">
        <v>15</v>
      </c>
      <c r="B26" s="176" t="s">
        <v>191</v>
      </c>
      <c r="C26" s="185" t="s">
        <v>425</v>
      </c>
      <c r="D26" s="177" t="s">
        <v>146</v>
      </c>
      <c r="E26" s="178">
        <v>400</v>
      </c>
      <c r="F26" s="179"/>
      <c r="G26" s="180">
        <f t="shared" si="7"/>
        <v>0</v>
      </c>
      <c r="H26" s="179"/>
      <c r="I26" s="180">
        <f t="shared" si="8"/>
        <v>0</v>
      </c>
      <c r="J26" s="179"/>
      <c r="K26" s="180">
        <f t="shared" si="9"/>
        <v>0</v>
      </c>
      <c r="L26" s="180">
        <v>12</v>
      </c>
      <c r="M26" s="180">
        <f t="shared" si="10"/>
        <v>0</v>
      </c>
      <c r="N26" s="178">
        <v>0</v>
      </c>
      <c r="O26" s="178">
        <f t="shared" si="11"/>
        <v>0</v>
      </c>
      <c r="P26" s="178">
        <v>0</v>
      </c>
      <c r="Q26" s="178">
        <f t="shared" si="12"/>
        <v>0</v>
      </c>
      <c r="R26" s="180"/>
      <c r="S26" s="180" t="s">
        <v>147</v>
      </c>
      <c r="T26" s="181" t="s">
        <v>148</v>
      </c>
      <c r="U26" s="159">
        <v>0</v>
      </c>
      <c r="V26" s="159">
        <f t="shared" si="13"/>
        <v>0</v>
      </c>
      <c r="W26" s="159"/>
      <c r="X26" s="159" t="s">
        <v>149</v>
      </c>
      <c r="Y26" s="159" t="s">
        <v>150</v>
      </c>
      <c r="Z26" s="149"/>
      <c r="AA26" s="149"/>
      <c r="AB26" s="149"/>
      <c r="AC26" s="149"/>
      <c r="AD26" s="149"/>
      <c r="AE26" s="149"/>
      <c r="AF26" s="149"/>
      <c r="AG26" s="149" t="s">
        <v>151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16</v>
      </c>
      <c r="B27" s="176" t="s">
        <v>194</v>
      </c>
      <c r="C27" s="185" t="s">
        <v>426</v>
      </c>
      <c r="D27" s="177" t="s">
        <v>146</v>
      </c>
      <c r="E27" s="178">
        <v>1</v>
      </c>
      <c r="F27" s="179"/>
      <c r="G27" s="180">
        <f t="shared" si="7"/>
        <v>0</v>
      </c>
      <c r="H27" s="179"/>
      <c r="I27" s="180">
        <f t="shared" si="8"/>
        <v>0</v>
      </c>
      <c r="J27" s="179"/>
      <c r="K27" s="180">
        <f t="shared" si="9"/>
        <v>0</v>
      </c>
      <c r="L27" s="180">
        <v>12</v>
      </c>
      <c r="M27" s="180">
        <f t="shared" si="10"/>
        <v>0</v>
      </c>
      <c r="N27" s="178">
        <v>0</v>
      </c>
      <c r="O27" s="178">
        <f t="shared" si="11"/>
        <v>0</v>
      </c>
      <c r="P27" s="178">
        <v>0</v>
      </c>
      <c r="Q27" s="178">
        <f t="shared" si="12"/>
        <v>0</v>
      </c>
      <c r="R27" s="180"/>
      <c r="S27" s="180" t="s">
        <v>147</v>
      </c>
      <c r="T27" s="181" t="s">
        <v>148</v>
      </c>
      <c r="U27" s="159">
        <v>0</v>
      </c>
      <c r="V27" s="159">
        <f t="shared" si="13"/>
        <v>0</v>
      </c>
      <c r="W27" s="159"/>
      <c r="X27" s="159" t="s">
        <v>149</v>
      </c>
      <c r="Y27" s="159" t="s">
        <v>150</v>
      </c>
      <c r="Z27" s="149"/>
      <c r="AA27" s="149"/>
      <c r="AB27" s="149"/>
      <c r="AC27" s="149"/>
      <c r="AD27" s="149"/>
      <c r="AE27" s="149"/>
      <c r="AF27" s="149"/>
      <c r="AG27" s="149" t="s">
        <v>151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5">
        <v>17</v>
      </c>
      <c r="B28" s="176" t="s">
        <v>197</v>
      </c>
      <c r="C28" s="185" t="s">
        <v>414</v>
      </c>
      <c r="D28" s="177" t="s">
        <v>146</v>
      </c>
      <c r="E28" s="178">
        <v>1</v>
      </c>
      <c r="F28" s="179"/>
      <c r="G28" s="180">
        <f t="shared" si="7"/>
        <v>0</v>
      </c>
      <c r="H28" s="179"/>
      <c r="I28" s="180">
        <f t="shared" si="8"/>
        <v>0</v>
      </c>
      <c r="J28" s="179"/>
      <c r="K28" s="180">
        <f t="shared" si="9"/>
        <v>0</v>
      </c>
      <c r="L28" s="180">
        <v>12</v>
      </c>
      <c r="M28" s="180">
        <f t="shared" si="10"/>
        <v>0</v>
      </c>
      <c r="N28" s="178">
        <v>0</v>
      </c>
      <c r="O28" s="178">
        <f t="shared" si="11"/>
        <v>0</v>
      </c>
      <c r="P28" s="178">
        <v>0</v>
      </c>
      <c r="Q28" s="178">
        <f t="shared" si="12"/>
        <v>0</v>
      </c>
      <c r="R28" s="180"/>
      <c r="S28" s="180" t="s">
        <v>147</v>
      </c>
      <c r="T28" s="181" t="s">
        <v>148</v>
      </c>
      <c r="U28" s="159">
        <v>0</v>
      </c>
      <c r="V28" s="159">
        <f t="shared" si="13"/>
        <v>0</v>
      </c>
      <c r="W28" s="159"/>
      <c r="X28" s="159" t="s">
        <v>149</v>
      </c>
      <c r="Y28" s="159" t="s">
        <v>150</v>
      </c>
      <c r="Z28" s="149"/>
      <c r="AA28" s="149"/>
      <c r="AB28" s="149"/>
      <c r="AC28" s="149"/>
      <c r="AD28" s="149"/>
      <c r="AE28" s="149"/>
      <c r="AF28" s="149"/>
      <c r="AG28" s="149" t="s">
        <v>151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5">
        <v>18</v>
      </c>
      <c r="B29" s="176" t="s">
        <v>200</v>
      </c>
      <c r="C29" s="185" t="s">
        <v>427</v>
      </c>
      <c r="D29" s="177" t="s">
        <v>146</v>
      </c>
      <c r="E29" s="178">
        <v>1</v>
      </c>
      <c r="F29" s="179"/>
      <c r="G29" s="180">
        <f t="shared" si="7"/>
        <v>0</v>
      </c>
      <c r="H29" s="179"/>
      <c r="I29" s="180">
        <f t="shared" si="8"/>
        <v>0</v>
      </c>
      <c r="J29" s="179"/>
      <c r="K29" s="180">
        <f t="shared" si="9"/>
        <v>0</v>
      </c>
      <c r="L29" s="180">
        <v>12</v>
      </c>
      <c r="M29" s="180">
        <f t="shared" si="10"/>
        <v>0</v>
      </c>
      <c r="N29" s="178">
        <v>0</v>
      </c>
      <c r="O29" s="178">
        <f t="shared" si="11"/>
        <v>0</v>
      </c>
      <c r="P29" s="178">
        <v>0</v>
      </c>
      <c r="Q29" s="178">
        <f t="shared" si="12"/>
        <v>0</v>
      </c>
      <c r="R29" s="180"/>
      <c r="S29" s="180" t="s">
        <v>147</v>
      </c>
      <c r="T29" s="181" t="s">
        <v>148</v>
      </c>
      <c r="U29" s="159">
        <v>0</v>
      </c>
      <c r="V29" s="159">
        <f t="shared" si="13"/>
        <v>0</v>
      </c>
      <c r="W29" s="159"/>
      <c r="X29" s="159" t="s">
        <v>149</v>
      </c>
      <c r="Y29" s="159" t="s">
        <v>150</v>
      </c>
      <c r="Z29" s="149"/>
      <c r="AA29" s="149"/>
      <c r="AB29" s="149"/>
      <c r="AC29" s="149"/>
      <c r="AD29" s="149"/>
      <c r="AE29" s="149"/>
      <c r="AF29" s="149"/>
      <c r="AG29" s="149" t="s">
        <v>151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5">
        <v>19</v>
      </c>
      <c r="B30" s="176" t="s">
        <v>202</v>
      </c>
      <c r="C30" s="185" t="s">
        <v>416</v>
      </c>
      <c r="D30" s="177" t="s">
        <v>146</v>
      </c>
      <c r="E30" s="178">
        <v>5</v>
      </c>
      <c r="F30" s="179"/>
      <c r="G30" s="180">
        <f t="shared" si="7"/>
        <v>0</v>
      </c>
      <c r="H30" s="179"/>
      <c r="I30" s="180">
        <f t="shared" si="8"/>
        <v>0</v>
      </c>
      <c r="J30" s="179"/>
      <c r="K30" s="180">
        <f t="shared" si="9"/>
        <v>0</v>
      </c>
      <c r="L30" s="180">
        <v>12</v>
      </c>
      <c r="M30" s="180">
        <f t="shared" si="10"/>
        <v>0</v>
      </c>
      <c r="N30" s="178">
        <v>0</v>
      </c>
      <c r="O30" s="178">
        <f t="shared" si="11"/>
        <v>0</v>
      </c>
      <c r="P30" s="178">
        <v>0</v>
      </c>
      <c r="Q30" s="178">
        <f t="shared" si="12"/>
        <v>0</v>
      </c>
      <c r="R30" s="180"/>
      <c r="S30" s="180" t="s">
        <v>147</v>
      </c>
      <c r="T30" s="181" t="s">
        <v>148</v>
      </c>
      <c r="U30" s="159">
        <v>0</v>
      </c>
      <c r="V30" s="159">
        <f t="shared" si="13"/>
        <v>0</v>
      </c>
      <c r="W30" s="159"/>
      <c r="X30" s="159" t="s">
        <v>149</v>
      </c>
      <c r="Y30" s="159" t="s">
        <v>150</v>
      </c>
      <c r="Z30" s="149"/>
      <c r="AA30" s="149"/>
      <c r="AB30" s="149"/>
      <c r="AC30" s="149"/>
      <c r="AD30" s="149"/>
      <c r="AE30" s="149"/>
      <c r="AF30" s="149"/>
      <c r="AG30" s="149" t="s">
        <v>151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5">
        <v>20</v>
      </c>
      <c r="B31" s="176" t="s">
        <v>204</v>
      </c>
      <c r="C31" s="185" t="s">
        <v>417</v>
      </c>
      <c r="D31" s="177" t="s">
        <v>146</v>
      </c>
      <c r="E31" s="178">
        <v>5</v>
      </c>
      <c r="F31" s="179"/>
      <c r="G31" s="180">
        <f t="shared" si="7"/>
        <v>0</v>
      </c>
      <c r="H31" s="179"/>
      <c r="I31" s="180">
        <f t="shared" si="8"/>
        <v>0</v>
      </c>
      <c r="J31" s="179"/>
      <c r="K31" s="180">
        <f t="shared" si="9"/>
        <v>0</v>
      </c>
      <c r="L31" s="180">
        <v>12</v>
      </c>
      <c r="M31" s="180">
        <f t="shared" si="10"/>
        <v>0</v>
      </c>
      <c r="N31" s="178">
        <v>0</v>
      </c>
      <c r="O31" s="178">
        <f t="shared" si="11"/>
        <v>0</v>
      </c>
      <c r="P31" s="178">
        <v>0</v>
      </c>
      <c r="Q31" s="178">
        <f t="shared" si="12"/>
        <v>0</v>
      </c>
      <c r="R31" s="180"/>
      <c r="S31" s="180" t="s">
        <v>147</v>
      </c>
      <c r="T31" s="181" t="s">
        <v>148</v>
      </c>
      <c r="U31" s="159">
        <v>0</v>
      </c>
      <c r="V31" s="159">
        <f t="shared" si="13"/>
        <v>0</v>
      </c>
      <c r="W31" s="159"/>
      <c r="X31" s="159" t="s">
        <v>149</v>
      </c>
      <c r="Y31" s="159" t="s">
        <v>150</v>
      </c>
      <c r="Z31" s="149"/>
      <c r="AA31" s="149"/>
      <c r="AB31" s="149"/>
      <c r="AC31" s="149"/>
      <c r="AD31" s="149"/>
      <c r="AE31" s="149"/>
      <c r="AF31" s="149"/>
      <c r="AG31" s="149" t="s">
        <v>151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5">
        <v>21</v>
      </c>
      <c r="B32" s="176" t="s">
        <v>206</v>
      </c>
      <c r="C32" s="185" t="s">
        <v>428</v>
      </c>
      <c r="D32" s="177" t="s">
        <v>146</v>
      </c>
      <c r="E32" s="178">
        <v>5</v>
      </c>
      <c r="F32" s="179"/>
      <c r="G32" s="180">
        <f t="shared" si="7"/>
        <v>0</v>
      </c>
      <c r="H32" s="179"/>
      <c r="I32" s="180">
        <f t="shared" si="8"/>
        <v>0</v>
      </c>
      <c r="J32" s="179"/>
      <c r="K32" s="180">
        <f t="shared" si="9"/>
        <v>0</v>
      </c>
      <c r="L32" s="180">
        <v>12</v>
      </c>
      <c r="M32" s="180">
        <f t="shared" si="10"/>
        <v>0</v>
      </c>
      <c r="N32" s="178">
        <v>0</v>
      </c>
      <c r="O32" s="178">
        <f t="shared" si="11"/>
        <v>0</v>
      </c>
      <c r="P32" s="178">
        <v>0</v>
      </c>
      <c r="Q32" s="178">
        <f t="shared" si="12"/>
        <v>0</v>
      </c>
      <c r="R32" s="180"/>
      <c r="S32" s="180" t="s">
        <v>147</v>
      </c>
      <c r="T32" s="181" t="s">
        <v>148</v>
      </c>
      <c r="U32" s="159">
        <v>0</v>
      </c>
      <c r="V32" s="159">
        <f t="shared" si="13"/>
        <v>0</v>
      </c>
      <c r="W32" s="159"/>
      <c r="X32" s="159" t="s">
        <v>149</v>
      </c>
      <c r="Y32" s="159" t="s">
        <v>150</v>
      </c>
      <c r="Z32" s="149"/>
      <c r="AA32" s="149"/>
      <c r="AB32" s="149"/>
      <c r="AC32" s="149"/>
      <c r="AD32" s="149"/>
      <c r="AE32" s="149"/>
      <c r="AF32" s="149"/>
      <c r="AG32" s="149" t="s">
        <v>151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22</v>
      </c>
      <c r="B33" s="176" t="s">
        <v>208</v>
      </c>
      <c r="C33" s="185" t="s">
        <v>419</v>
      </c>
      <c r="D33" s="177" t="s">
        <v>146</v>
      </c>
      <c r="E33" s="178">
        <v>5</v>
      </c>
      <c r="F33" s="179"/>
      <c r="G33" s="180">
        <f t="shared" si="7"/>
        <v>0</v>
      </c>
      <c r="H33" s="179"/>
      <c r="I33" s="180">
        <f t="shared" si="8"/>
        <v>0</v>
      </c>
      <c r="J33" s="179"/>
      <c r="K33" s="180">
        <f t="shared" si="9"/>
        <v>0</v>
      </c>
      <c r="L33" s="180">
        <v>12</v>
      </c>
      <c r="M33" s="180">
        <f t="shared" si="10"/>
        <v>0</v>
      </c>
      <c r="N33" s="178">
        <v>0</v>
      </c>
      <c r="O33" s="178">
        <f t="shared" si="11"/>
        <v>0</v>
      </c>
      <c r="P33" s="178">
        <v>0</v>
      </c>
      <c r="Q33" s="178">
        <f t="shared" si="12"/>
        <v>0</v>
      </c>
      <c r="R33" s="180"/>
      <c r="S33" s="180" t="s">
        <v>147</v>
      </c>
      <c r="T33" s="181" t="s">
        <v>148</v>
      </c>
      <c r="U33" s="159">
        <v>0</v>
      </c>
      <c r="V33" s="159">
        <f t="shared" si="13"/>
        <v>0</v>
      </c>
      <c r="W33" s="159"/>
      <c r="X33" s="159" t="s">
        <v>149</v>
      </c>
      <c r="Y33" s="159" t="s">
        <v>150</v>
      </c>
      <c r="Z33" s="149"/>
      <c r="AA33" s="149"/>
      <c r="AB33" s="149"/>
      <c r="AC33" s="149"/>
      <c r="AD33" s="149"/>
      <c r="AE33" s="149"/>
      <c r="AF33" s="149"/>
      <c r="AG33" s="149" t="s">
        <v>151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1" t="s">
        <v>142</v>
      </c>
      <c r="B34" s="162" t="s">
        <v>101</v>
      </c>
      <c r="C34" s="183" t="s">
        <v>97</v>
      </c>
      <c r="D34" s="163"/>
      <c r="E34" s="164"/>
      <c r="F34" s="165"/>
      <c r="G34" s="165">
        <f>SUMIF(AG35:AG35,"&lt;&gt;NOR",G35:G35)</f>
        <v>0</v>
      </c>
      <c r="H34" s="165"/>
      <c r="I34" s="165">
        <f>SUM(I35:I35)</f>
        <v>0</v>
      </c>
      <c r="J34" s="165"/>
      <c r="K34" s="165">
        <f>SUM(K35:K35)</f>
        <v>0</v>
      </c>
      <c r="L34" s="165"/>
      <c r="M34" s="165">
        <f>SUM(M35:M35)</f>
        <v>0</v>
      </c>
      <c r="N34" s="164"/>
      <c r="O34" s="164">
        <f>SUM(O35:O35)</f>
        <v>0</v>
      </c>
      <c r="P34" s="164"/>
      <c r="Q34" s="164">
        <f>SUM(Q35:Q35)</f>
        <v>0</v>
      </c>
      <c r="R34" s="165"/>
      <c r="S34" s="165"/>
      <c r="T34" s="166"/>
      <c r="U34" s="160"/>
      <c r="V34" s="160">
        <f>SUM(V35:V35)</f>
        <v>0</v>
      </c>
      <c r="W34" s="160"/>
      <c r="X34" s="160"/>
      <c r="Y34" s="160"/>
      <c r="AG34" t="s">
        <v>143</v>
      </c>
    </row>
    <row r="35" spans="1:60" outlineLevel="1" x14ac:dyDescent="0.2">
      <c r="A35" s="175">
        <v>23</v>
      </c>
      <c r="B35" s="176" t="s">
        <v>212</v>
      </c>
      <c r="C35" s="185" t="s">
        <v>420</v>
      </c>
      <c r="D35" s="177" t="s">
        <v>374</v>
      </c>
      <c r="E35" s="178">
        <v>1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12</v>
      </c>
      <c r="M35" s="180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80"/>
      <c r="S35" s="180" t="s">
        <v>147</v>
      </c>
      <c r="T35" s="181" t="s">
        <v>148</v>
      </c>
      <c r="U35" s="159">
        <v>0</v>
      </c>
      <c r="V35" s="159">
        <f>ROUND(E35*U35,2)</f>
        <v>0</v>
      </c>
      <c r="W35" s="159"/>
      <c r="X35" s="159" t="s">
        <v>149</v>
      </c>
      <c r="Y35" s="159" t="s">
        <v>150</v>
      </c>
      <c r="Z35" s="149"/>
      <c r="AA35" s="149"/>
      <c r="AB35" s="149"/>
      <c r="AC35" s="149"/>
      <c r="AD35" s="149"/>
      <c r="AE35" s="149"/>
      <c r="AF35" s="149"/>
      <c r="AG35" s="149" t="s">
        <v>151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61" t="s">
        <v>142</v>
      </c>
      <c r="B36" s="162" t="s">
        <v>112</v>
      </c>
      <c r="C36" s="183" t="s">
        <v>113</v>
      </c>
      <c r="D36" s="163"/>
      <c r="E36" s="164"/>
      <c r="F36" s="165"/>
      <c r="G36" s="165">
        <f>SUMIF(AG37:AG43,"&lt;&gt;NOR",G37:G43)</f>
        <v>0</v>
      </c>
      <c r="H36" s="165"/>
      <c r="I36" s="165">
        <f>SUM(I37:I43)</f>
        <v>0</v>
      </c>
      <c r="J36" s="165"/>
      <c r="K36" s="165">
        <f>SUM(K37:K43)</f>
        <v>0</v>
      </c>
      <c r="L36" s="165"/>
      <c r="M36" s="165">
        <f>SUM(M37:M43)</f>
        <v>0</v>
      </c>
      <c r="N36" s="164"/>
      <c r="O36" s="164">
        <f>SUM(O37:O43)</f>
        <v>0</v>
      </c>
      <c r="P36" s="164"/>
      <c r="Q36" s="164">
        <f>SUM(Q37:Q43)</f>
        <v>0</v>
      </c>
      <c r="R36" s="165"/>
      <c r="S36" s="165"/>
      <c r="T36" s="166"/>
      <c r="U36" s="160"/>
      <c r="V36" s="160">
        <f>SUM(V37:V43)</f>
        <v>0</v>
      </c>
      <c r="W36" s="160"/>
      <c r="X36" s="160"/>
      <c r="Y36" s="160"/>
      <c r="AG36" t="s">
        <v>143</v>
      </c>
    </row>
    <row r="37" spans="1:60" outlineLevel="1" x14ac:dyDescent="0.2">
      <c r="A37" s="175">
        <v>24</v>
      </c>
      <c r="B37" s="176" t="s">
        <v>214</v>
      </c>
      <c r="C37" s="185" t="s">
        <v>429</v>
      </c>
      <c r="D37" s="177" t="s">
        <v>374</v>
      </c>
      <c r="E37" s="178">
        <v>1</v>
      </c>
      <c r="F37" s="179"/>
      <c r="G37" s="180">
        <f t="shared" ref="G37:G43" si="14">ROUND(E37*F37,2)</f>
        <v>0</v>
      </c>
      <c r="H37" s="179"/>
      <c r="I37" s="180">
        <f t="shared" ref="I37:I43" si="15">ROUND(E37*H37,2)</f>
        <v>0</v>
      </c>
      <c r="J37" s="179"/>
      <c r="K37" s="180">
        <f t="shared" ref="K37:K43" si="16">ROUND(E37*J37,2)</f>
        <v>0</v>
      </c>
      <c r="L37" s="180">
        <v>12</v>
      </c>
      <c r="M37" s="180">
        <f t="shared" ref="M37:M43" si="17">G37*(1+L37/100)</f>
        <v>0</v>
      </c>
      <c r="N37" s="178">
        <v>0</v>
      </c>
      <c r="O37" s="178">
        <f t="shared" ref="O37:O43" si="18">ROUND(E37*N37,2)</f>
        <v>0</v>
      </c>
      <c r="P37" s="178">
        <v>0</v>
      </c>
      <c r="Q37" s="178">
        <f t="shared" ref="Q37:Q43" si="19">ROUND(E37*P37,2)</f>
        <v>0</v>
      </c>
      <c r="R37" s="180"/>
      <c r="S37" s="180" t="s">
        <v>147</v>
      </c>
      <c r="T37" s="181" t="s">
        <v>148</v>
      </c>
      <c r="U37" s="159">
        <v>0</v>
      </c>
      <c r="V37" s="159">
        <f t="shared" ref="V37:V43" si="20">ROUND(E37*U37,2)</f>
        <v>0</v>
      </c>
      <c r="W37" s="159"/>
      <c r="X37" s="159" t="s">
        <v>149</v>
      </c>
      <c r="Y37" s="159" t="s">
        <v>150</v>
      </c>
      <c r="Z37" s="149"/>
      <c r="AA37" s="149"/>
      <c r="AB37" s="149"/>
      <c r="AC37" s="149"/>
      <c r="AD37" s="149"/>
      <c r="AE37" s="149"/>
      <c r="AF37" s="149"/>
      <c r="AG37" s="149" t="s">
        <v>151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5">
        <v>25</v>
      </c>
      <c r="B38" s="176" t="s">
        <v>216</v>
      </c>
      <c r="C38" s="185" t="s">
        <v>430</v>
      </c>
      <c r="D38" s="177" t="s">
        <v>374</v>
      </c>
      <c r="E38" s="178">
        <v>1</v>
      </c>
      <c r="F38" s="179"/>
      <c r="G38" s="180">
        <f t="shared" si="14"/>
        <v>0</v>
      </c>
      <c r="H38" s="179"/>
      <c r="I38" s="180">
        <f t="shared" si="15"/>
        <v>0</v>
      </c>
      <c r="J38" s="179"/>
      <c r="K38" s="180">
        <f t="shared" si="16"/>
        <v>0</v>
      </c>
      <c r="L38" s="180">
        <v>12</v>
      </c>
      <c r="M38" s="180">
        <f t="shared" si="17"/>
        <v>0</v>
      </c>
      <c r="N38" s="178">
        <v>0</v>
      </c>
      <c r="O38" s="178">
        <f t="shared" si="18"/>
        <v>0</v>
      </c>
      <c r="P38" s="178">
        <v>0</v>
      </c>
      <c r="Q38" s="178">
        <f t="shared" si="19"/>
        <v>0</v>
      </c>
      <c r="R38" s="180"/>
      <c r="S38" s="180" t="s">
        <v>147</v>
      </c>
      <c r="T38" s="181" t="s">
        <v>148</v>
      </c>
      <c r="U38" s="159">
        <v>0</v>
      </c>
      <c r="V38" s="159">
        <f t="shared" si="20"/>
        <v>0</v>
      </c>
      <c r="W38" s="159"/>
      <c r="X38" s="159" t="s">
        <v>149</v>
      </c>
      <c r="Y38" s="159" t="s">
        <v>150</v>
      </c>
      <c r="Z38" s="149"/>
      <c r="AA38" s="149"/>
      <c r="AB38" s="149"/>
      <c r="AC38" s="149"/>
      <c r="AD38" s="149"/>
      <c r="AE38" s="149"/>
      <c r="AF38" s="149"/>
      <c r="AG38" s="149" t="s">
        <v>151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5">
        <v>26</v>
      </c>
      <c r="B39" s="176" t="s">
        <v>219</v>
      </c>
      <c r="C39" s="185" t="s">
        <v>431</v>
      </c>
      <c r="D39" s="177" t="s">
        <v>374</v>
      </c>
      <c r="E39" s="178">
        <v>1</v>
      </c>
      <c r="F39" s="179"/>
      <c r="G39" s="180">
        <f t="shared" si="14"/>
        <v>0</v>
      </c>
      <c r="H39" s="179"/>
      <c r="I39" s="180">
        <f t="shared" si="15"/>
        <v>0</v>
      </c>
      <c r="J39" s="179"/>
      <c r="K39" s="180">
        <f t="shared" si="16"/>
        <v>0</v>
      </c>
      <c r="L39" s="180">
        <v>12</v>
      </c>
      <c r="M39" s="180">
        <f t="shared" si="17"/>
        <v>0</v>
      </c>
      <c r="N39" s="178">
        <v>0</v>
      </c>
      <c r="O39" s="178">
        <f t="shared" si="18"/>
        <v>0</v>
      </c>
      <c r="P39" s="178">
        <v>0</v>
      </c>
      <c r="Q39" s="178">
        <f t="shared" si="19"/>
        <v>0</v>
      </c>
      <c r="R39" s="180"/>
      <c r="S39" s="180" t="s">
        <v>147</v>
      </c>
      <c r="T39" s="181" t="s">
        <v>148</v>
      </c>
      <c r="U39" s="159">
        <v>0</v>
      </c>
      <c r="V39" s="159">
        <f t="shared" si="20"/>
        <v>0</v>
      </c>
      <c r="W39" s="159"/>
      <c r="X39" s="159" t="s">
        <v>149</v>
      </c>
      <c r="Y39" s="159" t="s">
        <v>150</v>
      </c>
      <c r="Z39" s="149"/>
      <c r="AA39" s="149"/>
      <c r="AB39" s="149"/>
      <c r="AC39" s="149"/>
      <c r="AD39" s="149"/>
      <c r="AE39" s="149"/>
      <c r="AF39" s="149"/>
      <c r="AG39" s="149" t="s">
        <v>151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27</v>
      </c>
      <c r="B40" s="176" t="s">
        <v>222</v>
      </c>
      <c r="C40" s="185" t="s">
        <v>432</v>
      </c>
      <c r="D40" s="177" t="s">
        <v>374</v>
      </c>
      <c r="E40" s="178">
        <v>1</v>
      </c>
      <c r="F40" s="179"/>
      <c r="G40" s="180">
        <f t="shared" si="14"/>
        <v>0</v>
      </c>
      <c r="H40" s="179"/>
      <c r="I40" s="180">
        <f t="shared" si="15"/>
        <v>0</v>
      </c>
      <c r="J40" s="179"/>
      <c r="K40" s="180">
        <f t="shared" si="16"/>
        <v>0</v>
      </c>
      <c r="L40" s="180">
        <v>12</v>
      </c>
      <c r="M40" s="180">
        <f t="shared" si="17"/>
        <v>0</v>
      </c>
      <c r="N40" s="178">
        <v>0</v>
      </c>
      <c r="O40" s="178">
        <f t="shared" si="18"/>
        <v>0</v>
      </c>
      <c r="P40" s="178">
        <v>0</v>
      </c>
      <c r="Q40" s="178">
        <f t="shared" si="19"/>
        <v>0</v>
      </c>
      <c r="R40" s="180"/>
      <c r="S40" s="180" t="s">
        <v>147</v>
      </c>
      <c r="T40" s="181" t="s">
        <v>148</v>
      </c>
      <c r="U40" s="159">
        <v>0</v>
      </c>
      <c r="V40" s="159">
        <f t="shared" si="20"/>
        <v>0</v>
      </c>
      <c r="W40" s="159"/>
      <c r="X40" s="159" t="s">
        <v>149</v>
      </c>
      <c r="Y40" s="159" t="s">
        <v>150</v>
      </c>
      <c r="Z40" s="149"/>
      <c r="AA40" s="149"/>
      <c r="AB40" s="149"/>
      <c r="AC40" s="149"/>
      <c r="AD40" s="149"/>
      <c r="AE40" s="149"/>
      <c r="AF40" s="149"/>
      <c r="AG40" s="149" t="s">
        <v>151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5">
        <v>28</v>
      </c>
      <c r="B41" s="176" t="s">
        <v>225</v>
      </c>
      <c r="C41" s="185" t="s">
        <v>433</v>
      </c>
      <c r="D41" s="177" t="s">
        <v>374</v>
      </c>
      <c r="E41" s="178">
        <v>1</v>
      </c>
      <c r="F41" s="179"/>
      <c r="G41" s="180">
        <f t="shared" si="14"/>
        <v>0</v>
      </c>
      <c r="H41" s="179"/>
      <c r="I41" s="180">
        <f t="shared" si="15"/>
        <v>0</v>
      </c>
      <c r="J41" s="179"/>
      <c r="K41" s="180">
        <f t="shared" si="16"/>
        <v>0</v>
      </c>
      <c r="L41" s="180">
        <v>12</v>
      </c>
      <c r="M41" s="180">
        <f t="shared" si="17"/>
        <v>0</v>
      </c>
      <c r="N41" s="178">
        <v>0</v>
      </c>
      <c r="O41" s="178">
        <f t="shared" si="18"/>
        <v>0</v>
      </c>
      <c r="P41" s="178">
        <v>0</v>
      </c>
      <c r="Q41" s="178">
        <f t="shared" si="19"/>
        <v>0</v>
      </c>
      <c r="R41" s="180"/>
      <c r="S41" s="180" t="s">
        <v>147</v>
      </c>
      <c r="T41" s="181" t="s">
        <v>148</v>
      </c>
      <c r="U41" s="159">
        <v>0</v>
      </c>
      <c r="V41" s="159">
        <f t="shared" si="20"/>
        <v>0</v>
      </c>
      <c r="W41" s="159"/>
      <c r="X41" s="159" t="s">
        <v>149</v>
      </c>
      <c r="Y41" s="159" t="s">
        <v>150</v>
      </c>
      <c r="Z41" s="149"/>
      <c r="AA41" s="149"/>
      <c r="AB41" s="149"/>
      <c r="AC41" s="149"/>
      <c r="AD41" s="149"/>
      <c r="AE41" s="149"/>
      <c r="AF41" s="149"/>
      <c r="AG41" s="149" t="s">
        <v>151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5">
        <v>29</v>
      </c>
      <c r="B42" s="176" t="s">
        <v>227</v>
      </c>
      <c r="C42" s="185" t="s">
        <v>434</v>
      </c>
      <c r="D42" s="177" t="s">
        <v>374</v>
      </c>
      <c r="E42" s="178">
        <v>1</v>
      </c>
      <c r="F42" s="179"/>
      <c r="G42" s="180">
        <f t="shared" si="14"/>
        <v>0</v>
      </c>
      <c r="H42" s="179"/>
      <c r="I42" s="180">
        <f t="shared" si="15"/>
        <v>0</v>
      </c>
      <c r="J42" s="179"/>
      <c r="K42" s="180">
        <f t="shared" si="16"/>
        <v>0</v>
      </c>
      <c r="L42" s="180">
        <v>12</v>
      </c>
      <c r="M42" s="180">
        <f t="shared" si="17"/>
        <v>0</v>
      </c>
      <c r="N42" s="178">
        <v>0</v>
      </c>
      <c r="O42" s="178">
        <f t="shared" si="18"/>
        <v>0</v>
      </c>
      <c r="P42" s="178">
        <v>0</v>
      </c>
      <c r="Q42" s="178">
        <f t="shared" si="19"/>
        <v>0</v>
      </c>
      <c r="R42" s="180"/>
      <c r="S42" s="180" t="s">
        <v>147</v>
      </c>
      <c r="T42" s="181" t="s">
        <v>148</v>
      </c>
      <c r="U42" s="159">
        <v>0</v>
      </c>
      <c r="V42" s="159">
        <f t="shared" si="20"/>
        <v>0</v>
      </c>
      <c r="W42" s="159"/>
      <c r="X42" s="159" t="s">
        <v>149</v>
      </c>
      <c r="Y42" s="159" t="s">
        <v>150</v>
      </c>
      <c r="Z42" s="149"/>
      <c r="AA42" s="149"/>
      <c r="AB42" s="149"/>
      <c r="AC42" s="149"/>
      <c r="AD42" s="149"/>
      <c r="AE42" s="149"/>
      <c r="AF42" s="149"/>
      <c r="AG42" s="149" t="s">
        <v>151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8">
        <v>30</v>
      </c>
      <c r="B43" s="169" t="s">
        <v>231</v>
      </c>
      <c r="C43" s="184" t="s">
        <v>435</v>
      </c>
      <c r="D43" s="170" t="s">
        <v>374</v>
      </c>
      <c r="E43" s="171">
        <v>1</v>
      </c>
      <c r="F43" s="172"/>
      <c r="G43" s="173">
        <f t="shared" si="14"/>
        <v>0</v>
      </c>
      <c r="H43" s="172"/>
      <c r="I43" s="173">
        <f t="shared" si="15"/>
        <v>0</v>
      </c>
      <c r="J43" s="172"/>
      <c r="K43" s="173">
        <f t="shared" si="16"/>
        <v>0</v>
      </c>
      <c r="L43" s="173">
        <v>12</v>
      </c>
      <c r="M43" s="173">
        <f t="shared" si="17"/>
        <v>0</v>
      </c>
      <c r="N43" s="171">
        <v>0</v>
      </c>
      <c r="O43" s="171">
        <f t="shared" si="18"/>
        <v>0</v>
      </c>
      <c r="P43" s="171">
        <v>0</v>
      </c>
      <c r="Q43" s="171">
        <f t="shared" si="19"/>
        <v>0</v>
      </c>
      <c r="R43" s="173"/>
      <c r="S43" s="173" t="s">
        <v>147</v>
      </c>
      <c r="T43" s="174" t="s">
        <v>148</v>
      </c>
      <c r="U43" s="159">
        <v>0</v>
      </c>
      <c r="V43" s="159">
        <f t="shared" si="20"/>
        <v>0</v>
      </c>
      <c r="W43" s="159"/>
      <c r="X43" s="159" t="s">
        <v>149</v>
      </c>
      <c r="Y43" s="159" t="s">
        <v>150</v>
      </c>
      <c r="Z43" s="149"/>
      <c r="AA43" s="149"/>
      <c r="AB43" s="149"/>
      <c r="AC43" s="149"/>
      <c r="AD43" s="149"/>
      <c r="AE43" s="149"/>
      <c r="AF43" s="149"/>
      <c r="AG43" s="149" t="s">
        <v>151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">
      <c r="A44" s="3"/>
      <c r="B44" s="4"/>
      <c r="C44" s="18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12</v>
      </c>
      <c r="AF44">
        <v>21</v>
      </c>
      <c r="AG44" t="s">
        <v>128</v>
      </c>
    </row>
    <row r="45" spans="1:60" x14ac:dyDescent="0.2">
      <c r="A45" s="152"/>
      <c r="B45" s="153" t="s">
        <v>29</v>
      </c>
      <c r="C45" s="187"/>
      <c r="D45" s="154"/>
      <c r="E45" s="155"/>
      <c r="F45" s="155"/>
      <c r="G45" s="167">
        <f>G8+G19+G21+G34+G36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408</v>
      </c>
    </row>
    <row r="46" spans="1:60" x14ac:dyDescent="0.2">
      <c r="C46" s="188"/>
      <c r="D46" s="10"/>
      <c r="AG46" t="s">
        <v>409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mLHt2cvTWJpeN0AdzjpNiQVqYVeDa05wxQzXoPru30uHGR1nIeFfMdHEqkFLisQgrKTY0qMevQ+3lcNrmWBhw==" saltValue="C3DR0qWtYbjuMej/r0DGfg==" spinCount="100000" sheet="1" formatRows="0"/>
  <mergeCells count="5"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1" sqref="C11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115</v>
      </c>
      <c r="B1" s="249"/>
      <c r="C1" s="249"/>
      <c r="D1" s="249"/>
      <c r="E1" s="249"/>
      <c r="F1" s="249"/>
      <c r="G1" s="249"/>
      <c r="AG1" t="s">
        <v>116</v>
      </c>
    </row>
    <row r="2" spans="1:60" ht="25.15" customHeight="1" x14ac:dyDescent="0.2">
      <c r="A2" s="141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117</v>
      </c>
    </row>
    <row r="3" spans="1:60" ht="25.15" customHeight="1" x14ac:dyDescent="0.2">
      <c r="A3" s="141" t="s">
        <v>8</v>
      </c>
      <c r="B3" s="49" t="s">
        <v>53</v>
      </c>
      <c r="C3" s="250" t="s">
        <v>54</v>
      </c>
      <c r="D3" s="251"/>
      <c r="E3" s="251"/>
      <c r="F3" s="251"/>
      <c r="G3" s="252"/>
      <c r="AC3" s="122" t="s">
        <v>117</v>
      </c>
      <c r="AG3" t="s">
        <v>118</v>
      </c>
    </row>
    <row r="4" spans="1:60" ht="25.15" customHeight="1" x14ac:dyDescent="0.2">
      <c r="A4" s="142" t="s">
        <v>9</v>
      </c>
      <c r="B4" s="143" t="s">
        <v>59</v>
      </c>
      <c r="C4" s="253" t="s">
        <v>60</v>
      </c>
      <c r="D4" s="254"/>
      <c r="E4" s="254"/>
      <c r="F4" s="254"/>
      <c r="G4" s="255"/>
      <c r="AG4" t="s">
        <v>119</v>
      </c>
    </row>
    <row r="5" spans="1:60" x14ac:dyDescent="0.2">
      <c r="D5" s="10"/>
    </row>
    <row r="6" spans="1:60" ht="38.25" x14ac:dyDescent="0.2">
      <c r="A6" s="145" t="s">
        <v>120</v>
      </c>
      <c r="B6" s="147" t="s">
        <v>121</v>
      </c>
      <c r="C6" s="147" t="s">
        <v>122</v>
      </c>
      <c r="D6" s="146" t="s">
        <v>123</v>
      </c>
      <c r="E6" s="145" t="s">
        <v>124</v>
      </c>
      <c r="F6" s="144" t="s">
        <v>125</v>
      </c>
      <c r="G6" s="145" t="s">
        <v>29</v>
      </c>
      <c r="H6" s="148" t="s">
        <v>30</v>
      </c>
      <c r="I6" s="148" t="s">
        <v>126</v>
      </c>
      <c r="J6" s="148" t="s">
        <v>31</v>
      </c>
      <c r="K6" s="148" t="s">
        <v>127</v>
      </c>
      <c r="L6" s="148" t="s">
        <v>128</v>
      </c>
      <c r="M6" s="148" t="s">
        <v>129</v>
      </c>
      <c r="N6" s="148" t="s">
        <v>130</v>
      </c>
      <c r="O6" s="148" t="s">
        <v>131</v>
      </c>
      <c r="P6" s="148" t="s">
        <v>132</v>
      </c>
      <c r="Q6" s="148" t="s">
        <v>133</v>
      </c>
      <c r="R6" s="148" t="s">
        <v>134</v>
      </c>
      <c r="S6" s="148" t="s">
        <v>135</v>
      </c>
      <c r="T6" s="148" t="s">
        <v>136</v>
      </c>
      <c r="U6" s="148" t="s">
        <v>137</v>
      </c>
      <c r="V6" s="148" t="s">
        <v>138</v>
      </c>
      <c r="W6" s="148" t="s">
        <v>139</v>
      </c>
      <c r="X6" s="148" t="s">
        <v>140</v>
      </c>
      <c r="Y6" s="148" t="s">
        <v>141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142</v>
      </c>
      <c r="B8" s="162" t="s">
        <v>102</v>
      </c>
      <c r="C8" s="183" t="s">
        <v>103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5"/>
      <c r="S8" s="165"/>
      <c r="T8" s="166"/>
      <c r="U8" s="160"/>
      <c r="V8" s="160">
        <f>SUM(V9:V12)</f>
        <v>0</v>
      </c>
      <c r="W8" s="160"/>
      <c r="X8" s="160"/>
      <c r="Y8" s="160"/>
      <c r="AG8" t="s">
        <v>143</v>
      </c>
    </row>
    <row r="9" spans="1:60" ht="33.75" outlineLevel="1" x14ac:dyDescent="0.2">
      <c r="A9" s="168">
        <v>1</v>
      </c>
      <c r="B9" s="169" t="s">
        <v>144</v>
      </c>
      <c r="C9" s="184" t="s">
        <v>436</v>
      </c>
      <c r="D9" s="170" t="s">
        <v>146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12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147</v>
      </c>
      <c r="T9" s="174" t="s">
        <v>148</v>
      </c>
      <c r="U9" s="159">
        <v>0</v>
      </c>
      <c r="V9" s="159">
        <f>ROUND(E9*U9,2)</f>
        <v>0</v>
      </c>
      <c r="W9" s="159"/>
      <c r="X9" s="159" t="s">
        <v>149</v>
      </c>
      <c r="Y9" s="159" t="s">
        <v>150</v>
      </c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45" t="s">
        <v>437</v>
      </c>
      <c r="D10" s="246"/>
      <c r="E10" s="246"/>
      <c r="F10" s="246"/>
      <c r="G10" s="24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153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33.75" outlineLevel="1" x14ac:dyDescent="0.2">
      <c r="A11" s="168">
        <v>2</v>
      </c>
      <c r="B11" s="169" t="s">
        <v>155</v>
      </c>
      <c r="C11" s="184" t="s">
        <v>438</v>
      </c>
      <c r="D11" s="170" t="s">
        <v>146</v>
      </c>
      <c r="E11" s="171">
        <v>11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12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147</v>
      </c>
      <c r="T11" s="174" t="s">
        <v>148</v>
      </c>
      <c r="U11" s="159">
        <v>0</v>
      </c>
      <c r="V11" s="159">
        <f>ROUND(E11*U11,2)</f>
        <v>0</v>
      </c>
      <c r="W11" s="159"/>
      <c r="X11" s="159" t="s">
        <v>149</v>
      </c>
      <c r="Y11" s="159" t="s">
        <v>150</v>
      </c>
      <c r="Z11" s="149"/>
      <c r="AA11" s="149"/>
      <c r="AB11" s="149"/>
      <c r="AC11" s="149"/>
      <c r="AD11" s="149"/>
      <c r="AE11" s="149"/>
      <c r="AF11" s="149"/>
      <c r="AG11" s="149" t="s">
        <v>151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245" t="s">
        <v>439</v>
      </c>
      <c r="D12" s="246"/>
      <c r="E12" s="246"/>
      <c r="F12" s="246"/>
      <c r="G12" s="246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153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1" t="s">
        <v>142</v>
      </c>
      <c r="B13" s="162" t="s">
        <v>104</v>
      </c>
      <c r="C13" s="183" t="s">
        <v>105</v>
      </c>
      <c r="D13" s="163"/>
      <c r="E13" s="164"/>
      <c r="F13" s="165"/>
      <c r="G13" s="165">
        <f>SUMIF(AG14:AG17,"&lt;&gt;NOR",G14:G17)</f>
        <v>0</v>
      </c>
      <c r="H13" s="165"/>
      <c r="I13" s="165">
        <f>SUM(I14:I17)</f>
        <v>0</v>
      </c>
      <c r="J13" s="165"/>
      <c r="K13" s="165">
        <f>SUM(K14:K17)</f>
        <v>0</v>
      </c>
      <c r="L13" s="165"/>
      <c r="M13" s="165">
        <f>SUM(M14:M17)</f>
        <v>0</v>
      </c>
      <c r="N13" s="164"/>
      <c r="O13" s="164">
        <f>SUM(O14:O17)</f>
        <v>0</v>
      </c>
      <c r="P13" s="164"/>
      <c r="Q13" s="164">
        <f>SUM(Q14:Q17)</f>
        <v>0</v>
      </c>
      <c r="R13" s="165"/>
      <c r="S13" s="165"/>
      <c r="T13" s="166"/>
      <c r="U13" s="160"/>
      <c r="V13" s="160">
        <f>SUM(V14:V17)</f>
        <v>0</v>
      </c>
      <c r="W13" s="160"/>
      <c r="X13" s="160"/>
      <c r="Y13" s="160"/>
      <c r="AG13" t="s">
        <v>143</v>
      </c>
    </row>
    <row r="14" spans="1:60" outlineLevel="1" x14ac:dyDescent="0.2">
      <c r="A14" s="168">
        <v>3</v>
      </c>
      <c r="B14" s="169" t="s">
        <v>158</v>
      </c>
      <c r="C14" s="184" t="s">
        <v>440</v>
      </c>
      <c r="D14" s="170" t="s">
        <v>146</v>
      </c>
      <c r="E14" s="171">
        <v>12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12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/>
      <c r="S14" s="173" t="s">
        <v>147</v>
      </c>
      <c r="T14" s="174" t="s">
        <v>148</v>
      </c>
      <c r="U14" s="159">
        <v>0</v>
      </c>
      <c r="V14" s="159">
        <f>ROUND(E14*U14,2)</f>
        <v>0</v>
      </c>
      <c r="W14" s="159"/>
      <c r="X14" s="159" t="s">
        <v>210</v>
      </c>
      <c r="Y14" s="159" t="s">
        <v>150</v>
      </c>
      <c r="Z14" s="149"/>
      <c r="AA14" s="149"/>
      <c r="AB14" s="149"/>
      <c r="AC14" s="149"/>
      <c r="AD14" s="149"/>
      <c r="AE14" s="149"/>
      <c r="AF14" s="149"/>
      <c r="AG14" s="149" t="s">
        <v>211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245" t="s">
        <v>439</v>
      </c>
      <c r="D15" s="246"/>
      <c r="E15" s="246"/>
      <c r="F15" s="246"/>
      <c r="G15" s="246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153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8">
        <v>4</v>
      </c>
      <c r="B16" s="169" t="s">
        <v>160</v>
      </c>
      <c r="C16" s="184" t="s">
        <v>105</v>
      </c>
      <c r="D16" s="170" t="s">
        <v>146</v>
      </c>
      <c r="E16" s="171">
        <v>12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12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/>
      <c r="S16" s="173" t="s">
        <v>147</v>
      </c>
      <c r="T16" s="174" t="s">
        <v>148</v>
      </c>
      <c r="U16" s="159">
        <v>0</v>
      </c>
      <c r="V16" s="159">
        <f>ROUND(E16*U16,2)</f>
        <v>0</v>
      </c>
      <c r="W16" s="159"/>
      <c r="X16" s="159" t="s">
        <v>210</v>
      </c>
      <c r="Y16" s="159" t="s">
        <v>150</v>
      </c>
      <c r="Z16" s="149"/>
      <c r="AA16" s="149"/>
      <c r="AB16" s="149"/>
      <c r="AC16" s="149"/>
      <c r="AD16" s="149"/>
      <c r="AE16" s="149"/>
      <c r="AF16" s="149"/>
      <c r="AG16" s="149" t="s">
        <v>211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 x14ac:dyDescent="0.2">
      <c r="A17" s="156"/>
      <c r="B17" s="157"/>
      <c r="C17" s="245" t="s">
        <v>441</v>
      </c>
      <c r="D17" s="246"/>
      <c r="E17" s="246"/>
      <c r="F17" s="246"/>
      <c r="G17" s="246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153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1" t="s">
        <v>142</v>
      </c>
      <c r="B18" s="162" t="s">
        <v>112</v>
      </c>
      <c r="C18" s="183" t="s">
        <v>113</v>
      </c>
      <c r="D18" s="163"/>
      <c r="E18" s="164"/>
      <c r="F18" s="165"/>
      <c r="G18" s="165">
        <f>SUMIF(AG19:AG21,"&lt;&gt;NOR",G19:G21)</f>
        <v>0</v>
      </c>
      <c r="H18" s="165"/>
      <c r="I18" s="165">
        <f>SUM(I19:I21)</f>
        <v>0</v>
      </c>
      <c r="J18" s="165"/>
      <c r="K18" s="165">
        <f>SUM(K19:K21)</f>
        <v>0</v>
      </c>
      <c r="L18" s="165"/>
      <c r="M18" s="165">
        <f>SUM(M19:M21)</f>
        <v>0</v>
      </c>
      <c r="N18" s="164"/>
      <c r="O18" s="164">
        <f>SUM(O19:O21)</f>
        <v>0</v>
      </c>
      <c r="P18" s="164"/>
      <c r="Q18" s="164">
        <f>SUM(Q19:Q21)</f>
        <v>0</v>
      </c>
      <c r="R18" s="165"/>
      <c r="S18" s="165"/>
      <c r="T18" s="166"/>
      <c r="U18" s="160"/>
      <c r="V18" s="160">
        <f>SUM(V19:V21)</f>
        <v>0</v>
      </c>
      <c r="W18" s="160"/>
      <c r="X18" s="160"/>
      <c r="Y18" s="160"/>
      <c r="AG18" t="s">
        <v>143</v>
      </c>
    </row>
    <row r="19" spans="1:60" outlineLevel="1" x14ac:dyDescent="0.2">
      <c r="A19" s="175">
        <v>5</v>
      </c>
      <c r="B19" s="176" t="s">
        <v>162</v>
      </c>
      <c r="C19" s="185" t="s">
        <v>442</v>
      </c>
      <c r="D19" s="177" t="s">
        <v>146</v>
      </c>
      <c r="E19" s="178">
        <v>1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12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/>
      <c r="S19" s="180" t="s">
        <v>147</v>
      </c>
      <c r="T19" s="181" t="s">
        <v>148</v>
      </c>
      <c r="U19" s="159">
        <v>0</v>
      </c>
      <c r="V19" s="159">
        <f>ROUND(E19*U19,2)</f>
        <v>0</v>
      </c>
      <c r="W19" s="159"/>
      <c r="X19" s="159" t="s">
        <v>149</v>
      </c>
      <c r="Y19" s="159" t="s">
        <v>150</v>
      </c>
      <c r="Z19" s="149"/>
      <c r="AA19" s="149"/>
      <c r="AB19" s="149"/>
      <c r="AC19" s="149"/>
      <c r="AD19" s="149"/>
      <c r="AE19" s="149"/>
      <c r="AF19" s="149"/>
      <c r="AG19" s="149" t="s">
        <v>151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6</v>
      </c>
      <c r="B20" s="176" t="s">
        <v>165</v>
      </c>
      <c r="C20" s="185" t="s">
        <v>443</v>
      </c>
      <c r="D20" s="177" t="s">
        <v>374</v>
      </c>
      <c r="E20" s="178">
        <v>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12</v>
      </c>
      <c r="M20" s="180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80"/>
      <c r="S20" s="180" t="s">
        <v>147</v>
      </c>
      <c r="T20" s="181" t="s">
        <v>148</v>
      </c>
      <c r="U20" s="159">
        <v>0</v>
      </c>
      <c r="V20" s="159">
        <f>ROUND(E20*U20,2)</f>
        <v>0</v>
      </c>
      <c r="W20" s="159"/>
      <c r="X20" s="159" t="s">
        <v>210</v>
      </c>
      <c r="Y20" s="159" t="s">
        <v>150</v>
      </c>
      <c r="Z20" s="149"/>
      <c r="AA20" s="149"/>
      <c r="AB20" s="149"/>
      <c r="AC20" s="149"/>
      <c r="AD20" s="149"/>
      <c r="AE20" s="149"/>
      <c r="AF20" s="149"/>
      <c r="AG20" s="149" t="s">
        <v>211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7</v>
      </c>
      <c r="B21" s="169" t="s">
        <v>168</v>
      </c>
      <c r="C21" s="184" t="s">
        <v>444</v>
      </c>
      <c r="D21" s="170" t="s">
        <v>374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12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147</v>
      </c>
      <c r="T21" s="174" t="s">
        <v>148</v>
      </c>
      <c r="U21" s="159">
        <v>0</v>
      </c>
      <c r="V21" s="159">
        <f>ROUND(E21*U21,2)</f>
        <v>0</v>
      </c>
      <c r="W21" s="159"/>
      <c r="X21" s="159" t="s">
        <v>210</v>
      </c>
      <c r="Y21" s="159" t="s">
        <v>150</v>
      </c>
      <c r="Z21" s="149"/>
      <c r="AA21" s="149"/>
      <c r="AB21" s="149"/>
      <c r="AC21" s="149"/>
      <c r="AD21" s="149"/>
      <c r="AE21" s="149"/>
      <c r="AF21" s="149"/>
      <c r="AG21" s="149" t="s">
        <v>211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3"/>
      <c r="B22" s="4"/>
      <c r="C22" s="18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12</v>
      </c>
      <c r="AF22">
        <v>21</v>
      </c>
      <c r="AG22" t="s">
        <v>128</v>
      </c>
    </row>
    <row r="23" spans="1:60" x14ac:dyDescent="0.2">
      <c r="A23" s="152"/>
      <c r="B23" s="153" t="s">
        <v>29</v>
      </c>
      <c r="C23" s="187"/>
      <c r="D23" s="154"/>
      <c r="E23" s="155"/>
      <c r="F23" s="155"/>
      <c r="G23" s="167">
        <f>G8+G13+G18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408</v>
      </c>
    </row>
    <row r="24" spans="1:60" x14ac:dyDescent="0.2">
      <c r="C24" s="188"/>
      <c r="D24" s="10"/>
      <c r="AG24" t="s">
        <v>409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TeyM5yEeqrpoP9ILdyjUDBtknZgz3fe78aFwDDyxh0KDwHC2j3mC+kDdR7oUc7rQmku99954TaCdSfB75+JJw==" saltValue="NpVIpwEBI7fmbYKcPIw1eQ==" spinCount="100000" sheet="1" formatRows="0"/>
  <mergeCells count="8">
    <mergeCell ref="C15:G15"/>
    <mergeCell ref="C17:G1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115</v>
      </c>
      <c r="B1" s="249"/>
      <c r="C1" s="249"/>
      <c r="D1" s="249"/>
      <c r="E1" s="249"/>
      <c r="F1" s="249"/>
      <c r="G1" s="249"/>
      <c r="AG1" t="s">
        <v>116</v>
      </c>
    </row>
    <row r="2" spans="1:60" ht="25.15" customHeight="1" x14ac:dyDescent="0.2">
      <c r="A2" s="141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117</v>
      </c>
    </row>
    <row r="3" spans="1:60" ht="25.15" customHeight="1" x14ac:dyDescent="0.2">
      <c r="A3" s="141" t="s">
        <v>8</v>
      </c>
      <c r="B3" s="49" t="s">
        <v>53</v>
      </c>
      <c r="C3" s="250" t="s">
        <v>54</v>
      </c>
      <c r="D3" s="251"/>
      <c r="E3" s="251"/>
      <c r="F3" s="251"/>
      <c r="G3" s="252"/>
      <c r="AC3" s="122" t="s">
        <v>117</v>
      </c>
      <c r="AG3" t="s">
        <v>118</v>
      </c>
    </row>
    <row r="4" spans="1:60" ht="25.15" customHeight="1" x14ac:dyDescent="0.2">
      <c r="A4" s="142" t="s">
        <v>9</v>
      </c>
      <c r="B4" s="143" t="s">
        <v>61</v>
      </c>
      <c r="C4" s="253" t="s">
        <v>62</v>
      </c>
      <c r="D4" s="254"/>
      <c r="E4" s="254"/>
      <c r="F4" s="254"/>
      <c r="G4" s="255"/>
      <c r="AG4" t="s">
        <v>119</v>
      </c>
    </row>
    <row r="5" spans="1:60" x14ac:dyDescent="0.2">
      <c r="D5" s="10"/>
    </row>
    <row r="6" spans="1:60" ht="38.25" x14ac:dyDescent="0.2">
      <c r="A6" s="145" t="s">
        <v>120</v>
      </c>
      <c r="B6" s="147" t="s">
        <v>121</v>
      </c>
      <c r="C6" s="147" t="s">
        <v>122</v>
      </c>
      <c r="D6" s="146" t="s">
        <v>123</v>
      </c>
      <c r="E6" s="145" t="s">
        <v>124</v>
      </c>
      <c r="F6" s="144" t="s">
        <v>125</v>
      </c>
      <c r="G6" s="145" t="s">
        <v>29</v>
      </c>
      <c r="H6" s="148" t="s">
        <v>30</v>
      </c>
      <c r="I6" s="148" t="s">
        <v>126</v>
      </c>
      <c r="J6" s="148" t="s">
        <v>31</v>
      </c>
      <c r="K6" s="148" t="s">
        <v>127</v>
      </c>
      <c r="L6" s="148" t="s">
        <v>128</v>
      </c>
      <c r="M6" s="148" t="s">
        <v>129</v>
      </c>
      <c r="N6" s="148" t="s">
        <v>130</v>
      </c>
      <c r="O6" s="148" t="s">
        <v>131</v>
      </c>
      <c r="P6" s="148" t="s">
        <v>132</v>
      </c>
      <c r="Q6" s="148" t="s">
        <v>133</v>
      </c>
      <c r="R6" s="148" t="s">
        <v>134</v>
      </c>
      <c r="S6" s="148" t="s">
        <v>135</v>
      </c>
      <c r="T6" s="148" t="s">
        <v>136</v>
      </c>
      <c r="U6" s="148" t="s">
        <v>137</v>
      </c>
      <c r="V6" s="148" t="s">
        <v>138</v>
      </c>
      <c r="W6" s="148" t="s">
        <v>139</v>
      </c>
      <c r="X6" s="148" t="s">
        <v>140</v>
      </c>
      <c r="Y6" s="148" t="s">
        <v>141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142</v>
      </c>
      <c r="B8" s="162" t="s">
        <v>106</v>
      </c>
      <c r="C8" s="183" t="s">
        <v>103</v>
      </c>
      <c r="D8" s="163"/>
      <c r="E8" s="164"/>
      <c r="F8" s="165"/>
      <c r="G8" s="165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4"/>
      <c r="O8" s="164">
        <f>SUM(O9:O20)</f>
        <v>0</v>
      </c>
      <c r="P8" s="164"/>
      <c r="Q8" s="164">
        <f>SUM(Q9:Q20)</f>
        <v>0</v>
      </c>
      <c r="R8" s="165"/>
      <c r="S8" s="165"/>
      <c r="T8" s="166"/>
      <c r="U8" s="160"/>
      <c r="V8" s="160">
        <f>SUM(V9:V20)</f>
        <v>0</v>
      </c>
      <c r="W8" s="160"/>
      <c r="X8" s="160"/>
      <c r="Y8" s="160"/>
      <c r="AG8" t="s">
        <v>143</v>
      </c>
    </row>
    <row r="9" spans="1:60" outlineLevel="1" x14ac:dyDescent="0.2">
      <c r="A9" s="168">
        <v>1</v>
      </c>
      <c r="B9" s="169" t="s">
        <v>144</v>
      </c>
      <c r="C9" s="184" t="s">
        <v>445</v>
      </c>
      <c r="D9" s="170" t="s">
        <v>146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12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147</v>
      </c>
      <c r="T9" s="174" t="s">
        <v>148</v>
      </c>
      <c r="U9" s="159">
        <v>0</v>
      </c>
      <c r="V9" s="159">
        <f>ROUND(E9*U9,2)</f>
        <v>0</v>
      </c>
      <c r="W9" s="159"/>
      <c r="X9" s="159" t="s">
        <v>149</v>
      </c>
      <c r="Y9" s="159" t="s">
        <v>150</v>
      </c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45" t="s">
        <v>446</v>
      </c>
      <c r="D10" s="246"/>
      <c r="E10" s="246"/>
      <c r="F10" s="246"/>
      <c r="G10" s="24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153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155</v>
      </c>
      <c r="C11" s="184" t="s">
        <v>447</v>
      </c>
      <c r="D11" s="170" t="s">
        <v>146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12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147</v>
      </c>
      <c r="T11" s="174" t="s">
        <v>148</v>
      </c>
      <c r="U11" s="159">
        <v>0</v>
      </c>
      <c r="V11" s="159">
        <f>ROUND(E11*U11,2)</f>
        <v>0</v>
      </c>
      <c r="W11" s="159"/>
      <c r="X11" s="159" t="s">
        <v>149</v>
      </c>
      <c r="Y11" s="159" t="s">
        <v>150</v>
      </c>
      <c r="Z11" s="149"/>
      <c r="AA11" s="149"/>
      <c r="AB11" s="149"/>
      <c r="AC11" s="149"/>
      <c r="AD11" s="149"/>
      <c r="AE11" s="149"/>
      <c r="AF11" s="149"/>
      <c r="AG11" s="149" t="s">
        <v>151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245" t="s">
        <v>446</v>
      </c>
      <c r="D12" s="246"/>
      <c r="E12" s="246"/>
      <c r="F12" s="246"/>
      <c r="G12" s="246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153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158</v>
      </c>
      <c r="C13" s="184" t="s">
        <v>448</v>
      </c>
      <c r="D13" s="170" t="s">
        <v>146</v>
      </c>
      <c r="E13" s="171">
        <v>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12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147</v>
      </c>
      <c r="T13" s="174" t="s">
        <v>148</v>
      </c>
      <c r="U13" s="159">
        <v>0</v>
      </c>
      <c r="V13" s="159">
        <f>ROUND(E13*U13,2)</f>
        <v>0</v>
      </c>
      <c r="W13" s="159"/>
      <c r="X13" s="159" t="s">
        <v>149</v>
      </c>
      <c r="Y13" s="159" t="s">
        <v>150</v>
      </c>
      <c r="Z13" s="149"/>
      <c r="AA13" s="149"/>
      <c r="AB13" s="149"/>
      <c r="AC13" s="149"/>
      <c r="AD13" s="149"/>
      <c r="AE13" s="149"/>
      <c r="AF13" s="149"/>
      <c r="AG13" s="149" t="s">
        <v>151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45" t="s">
        <v>441</v>
      </c>
      <c r="D14" s="246"/>
      <c r="E14" s="246"/>
      <c r="F14" s="246"/>
      <c r="G14" s="246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153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8">
        <v>4</v>
      </c>
      <c r="B15" s="169" t="s">
        <v>160</v>
      </c>
      <c r="C15" s="184" t="s">
        <v>449</v>
      </c>
      <c r="D15" s="170" t="s">
        <v>146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12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147</v>
      </c>
      <c r="T15" s="174" t="s">
        <v>148</v>
      </c>
      <c r="U15" s="159">
        <v>0</v>
      </c>
      <c r="V15" s="159">
        <f>ROUND(E15*U15,2)</f>
        <v>0</v>
      </c>
      <c r="W15" s="159"/>
      <c r="X15" s="159" t="s">
        <v>149</v>
      </c>
      <c r="Y15" s="159" t="s">
        <v>150</v>
      </c>
      <c r="Z15" s="149"/>
      <c r="AA15" s="149"/>
      <c r="AB15" s="149"/>
      <c r="AC15" s="149"/>
      <c r="AD15" s="149"/>
      <c r="AE15" s="149"/>
      <c r="AF15" s="149"/>
      <c r="AG15" s="149" t="s">
        <v>151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45" t="s">
        <v>446</v>
      </c>
      <c r="D16" s="246"/>
      <c r="E16" s="246"/>
      <c r="F16" s="246"/>
      <c r="G16" s="246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153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8">
        <v>5</v>
      </c>
      <c r="B17" s="169" t="s">
        <v>162</v>
      </c>
      <c r="C17" s="184" t="s">
        <v>450</v>
      </c>
      <c r="D17" s="170" t="s">
        <v>146</v>
      </c>
      <c r="E17" s="171">
        <v>4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12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147</v>
      </c>
      <c r="T17" s="174" t="s">
        <v>148</v>
      </c>
      <c r="U17" s="159">
        <v>0</v>
      </c>
      <c r="V17" s="159">
        <f>ROUND(E17*U17,2)</f>
        <v>0</v>
      </c>
      <c r="W17" s="159"/>
      <c r="X17" s="159" t="s">
        <v>210</v>
      </c>
      <c r="Y17" s="159" t="s">
        <v>150</v>
      </c>
      <c r="Z17" s="149"/>
      <c r="AA17" s="149"/>
      <c r="AB17" s="149"/>
      <c r="AC17" s="149"/>
      <c r="AD17" s="149"/>
      <c r="AE17" s="149"/>
      <c r="AF17" s="149"/>
      <c r="AG17" s="149" t="s">
        <v>211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45" t="s">
        <v>451</v>
      </c>
      <c r="D18" s="246"/>
      <c r="E18" s="246"/>
      <c r="F18" s="246"/>
      <c r="G18" s="246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153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6</v>
      </c>
      <c r="B19" s="169" t="s">
        <v>165</v>
      </c>
      <c r="C19" s="184" t="s">
        <v>452</v>
      </c>
      <c r="D19" s="170" t="s">
        <v>146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12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147</v>
      </c>
      <c r="T19" s="174" t="s">
        <v>148</v>
      </c>
      <c r="U19" s="159">
        <v>0</v>
      </c>
      <c r="V19" s="159">
        <f>ROUND(E19*U19,2)</f>
        <v>0</v>
      </c>
      <c r="W19" s="159"/>
      <c r="X19" s="159" t="s">
        <v>149</v>
      </c>
      <c r="Y19" s="159" t="s">
        <v>150</v>
      </c>
      <c r="Z19" s="149"/>
      <c r="AA19" s="149"/>
      <c r="AB19" s="149"/>
      <c r="AC19" s="149"/>
      <c r="AD19" s="149"/>
      <c r="AE19" s="149"/>
      <c r="AF19" s="149"/>
      <c r="AG19" s="149" t="s">
        <v>151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245" t="s">
        <v>446</v>
      </c>
      <c r="D20" s="246"/>
      <c r="E20" s="246"/>
      <c r="F20" s="246"/>
      <c r="G20" s="246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153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1" t="s">
        <v>142</v>
      </c>
      <c r="B21" s="162" t="s">
        <v>107</v>
      </c>
      <c r="C21" s="183" t="s">
        <v>105</v>
      </c>
      <c r="D21" s="163"/>
      <c r="E21" s="164"/>
      <c r="F21" s="165"/>
      <c r="G21" s="165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4"/>
      <c r="O21" s="164">
        <f>SUM(O22:O23)</f>
        <v>0</v>
      </c>
      <c r="P21" s="164"/>
      <c r="Q21" s="164">
        <f>SUM(Q22:Q23)</f>
        <v>0</v>
      </c>
      <c r="R21" s="165"/>
      <c r="S21" s="165"/>
      <c r="T21" s="166"/>
      <c r="U21" s="160"/>
      <c r="V21" s="160">
        <f>SUM(V22:V23)</f>
        <v>0</v>
      </c>
      <c r="W21" s="160"/>
      <c r="X21" s="160"/>
      <c r="Y21" s="160"/>
      <c r="AG21" t="s">
        <v>143</v>
      </c>
    </row>
    <row r="22" spans="1:60" outlineLevel="1" x14ac:dyDescent="0.2">
      <c r="A22" s="168">
        <v>7</v>
      </c>
      <c r="B22" s="169" t="s">
        <v>168</v>
      </c>
      <c r="C22" s="184" t="s">
        <v>453</v>
      </c>
      <c r="D22" s="170" t="s">
        <v>146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12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/>
      <c r="S22" s="173" t="s">
        <v>147</v>
      </c>
      <c r="T22" s="174" t="s">
        <v>148</v>
      </c>
      <c r="U22" s="159">
        <v>0</v>
      </c>
      <c r="V22" s="159">
        <f>ROUND(E22*U22,2)</f>
        <v>0</v>
      </c>
      <c r="W22" s="159"/>
      <c r="X22" s="159" t="s">
        <v>210</v>
      </c>
      <c r="Y22" s="159" t="s">
        <v>150</v>
      </c>
      <c r="Z22" s="149"/>
      <c r="AA22" s="149"/>
      <c r="AB22" s="149"/>
      <c r="AC22" s="149"/>
      <c r="AD22" s="149"/>
      <c r="AE22" s="149"/>
      <c r="AF22" s="149"/>
      <c r="AG22" s="149" t="s">
        <v>211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245" t="s">
        <v>454</v>
      </c>
      <c r="D23" s="246"/>
      <c r="E23" s="246"/>
      <c r="F23" s="246"/>
      <c r="G23" s="246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153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1" t="s">
        <v>142</v>
      </c>
      <c r="B24" s="162" t="s">
        <v>112</v>
      </c>
      <c r="C24" s="183" t="s">
        <v>113</v>
      </c>
      <c r="D24" s="163"/>
      <c r="E24" s="164"/>
      <c r="F24" s="165"/>
      <c r="G24" s="165">
        <f>SUMIF(AG25:AG27,"&lt;&gt;NOR",G25:G27)</f>
        <v>0</v>
      </c>
      <c r="H24" s="165"/>
      <c r="I24" s="165">
        <f>SUM(I25:I27)</f>
        <v>0</v>
      </c>
      <c r="J24" s="165"/>
      <c r="K24" s="165">
        <f>SUM(K25:K27)</f>
        <v>0</v>
      </c>
      <c r="L24" s="165"/>
      <c r="M24" s="165">
        <f>SUM(M25:M27)</f>
        <v>0</v>
      </c>
      <c r="N24" s="164"/>
      <c r="O24" s="164">
        <f>SUM(O25:O27)</f>
        <v>0</v>
      </c>
      <c r="P24" s="164"/>
      <c r="Q24" s="164">
        <f>SUM(Q25:Q27)</f>
        <v>0</v>
      </c>
      <c r="R24" s="165"/>
      <c r="S24" s="165"/>
      <c r="T24" s="166"/>
      <c r="U24" s="160"/>
      <c r="V24" s="160">
        <f>SUM(V25:V27)</f>
        <v>0</v>
      </c>
      <c r="W24" s="160"/>
      <c r="X24" s="160"/>
      <c r="Y24" s="160"/>
      <c r="AG24" t="s">
        <v>143</v>
      </c>
    </row>
    <row r="25" spans="1:60" outlineLevel="1" x14ac:dyDescent="0.2">
      <c r="A25" s="175">
        <v>8</v>
      </c>
      <c r="B25" s="176" t="s">
        <v>171</v>
      </c>
      <c r="C25" s="185" t="s">
        <v>455</v>
      </c>
      <c r="D25" s="177" t="s">
        <v>146</v>
      </c>
      <c r="E25" s="178">
        <v>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12</v>
      </c>
      <c r="M25" s="180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80"/>
      <c r="S25" s="180" t="s">
        <v>147</v>
      </c>
      <c r="T25" s="181" t="s">
        <v>148</v>
      </c>
      <c r="U25" s="159">
        <v>0</v>
      </c>
      <c r="V25" s="159">
        <f>ROUND(E25*U25,2)</f>
        <v>0</v>
      </c>
      <c r="W25" s="159"/>
      <c r="X25" s="159" t="s">
        <v>149</v>
      </c>
      <c r="Y25" s="159" t="s">
        <v>150</v>
      </c>
      <c r="Z25" s="149"/>
      <c r="AA25" s="149"/>
      <c r="AB25" s="149"/>
      <c r="AC25" s="149"/>
      <c r="AD25" s="149"/>
      <c r="AE25" s="149"/>
      <c r="AF25" s="149"/>
      <c r="AG25" s="149" t="s">
        <v>151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5">
        <v>9</v>
      </c>
      <c r="B26" s="176" t="s">
        <v>174</v>
      </c>
      <c r="C26" s="185" t="s">
        <v>456</v>
      </c>
      <c r="D26" s="177" t="s">
        <v>146</v>
      </c>
      <c r="E26" s="178">
        <v>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12</v>
      </c>
      <c r="M26" s="180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80"/>
      <c r="S26" s="180" t="s">
        <v>147</v>
      </c>
      <c r="T26" s="181" t="s">
        <v>148</v>
      </c>
      <c r="U26" s="159">
        <v>0</v>
      </c>
      <c r="V26" s="159">
        <f>ROUND(E26*U26,2)</f>
        <v>0</v>
      </c>
      <c r="W26" s="159"/>
      <c r="X26" s="159" t="s">
        <v>149</v>
      </c>
      <c r="Y26" s="159" t="s">
        <v>150</v>
      </c>
      <c r="Z26" s="149"/>
      <c r="AA26" s="149"/>
      <c r="AB26" s="149"/>
      <c r="AC26" s="149"/>
      <c r="AD26" s="149"/>
      <c r="AE26" s="149"/>
      <c r="AF26" s="149"/>
      <c r="AG26" s="149" t="s">
        <v>151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10</v>
      </c>
      <c r="B27" s="169" t="s">
        <v>177</v>
      </c>
      <c r="C27" s="184" t="s">
        <v>444</v>
      </c>
      <c r="D27" s="170" t="s">
        <v>374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12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/>
      <c r="S27" s="173" t="s">
        <v>147</v>
      </c>
      <c r="T27" s="174" t="s">
        <v>148</v>
      </c>
      <c r="U27" s="159">
        <v>0</v>
      </c>
      <c r="V27" s="159">
        <f>ROUND(E27*U27,2)</f>
        <v>0</v>
      </c>
      <c r="W27" s="159"/>
      <c r="X27" s="159" t="s">
        <v>210</v>
      </c>
      <c r="Y27" s="159" t="s">
        <v>150</v>
      </c>
      <c r="Z27" s="149"/>
      <c r="AA27" s="149"/>
      <c r="AB27" s="149"/>
      <c r="AC27" s="149"/>
      <c r="AD27" s="149"/>
      <c r="AE27" s="149"/>
      <c r="AF27" s="149"/>
      <c r="AG27" s="149" t="s">
        <v>211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3"/>
      <c r="B28" s="4"/>
      <c r="C28" s="18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12</v>
      </c>
      <c r="AF28">
        <v>21</v>
      </c>
      <c r="AG28" t="s">
        <v>128</v>
      </c>
    </row>
    <row r="29" spans="1:60" x14ac:dyDescent="0.2">
      <c r="A29" s="152"/>
      <c r="B29" s="153" t="s">
        <v>29</v>
      </c>
      <c r="C29" s="187"/>
      <c r="D29" s="154"/>
      <c r="E29" s="155"/>
      <c r="F29" s="155"/>
      <c r="G29" s="167">
        <f>G8+G21+G24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408</v>
      </c>
    </row>
    <row r="30" spans="1:60" x14ac:dyDescent="0.2">
      <c r="C30" s="188"/>
      <c r="D30" s="10"/>
      <c r="AG30" t="s">
        <v>409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sL4sP7nXMxc4ltsCzcZp6JbIPiYM9al434MIOZ5jaLHNC4IFQeF1GF4HXFK5MF7PYSkOcMtW9Ti1ck3ZS+WWg==" saltValue="ffr/X3j7JS6QBewrnTfRRg==" spinCount="100000" sheet="1" formatRows="0"/>
  <mergeCells count="11">
    <mergeCell ref="C12:G12"/>
    <mergeCell ref="A1:G1"/>
    <mergeCell ref="C2:G2"/>
    <mergeCell ref="C3:G3"/>
    <mergeCell ref="C4:G4"/>
    <mergeCell ref="C10:G10"/>
    <mergeCell ref="C14:G14"/>
    <mergeCell ref="C16:G16"/>
    <mergeCell ref="C18:G18"/>
    <mergeCell ref="C20:G20"/>
    <mergeCell ref="C23:G2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50" activePane="bottomLeft" state="frozen"/>
      <selection pane="bottomLeft" activeCell="AQ37" sqref="AQ37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115</v>
      </c>
      <c r="B1" s="249"/>
      <c r="C1" s="249"/>
      <c r="D1" s="249"/>
      <c r="E1" s="249"/>
      <c r="F1" s="249"/>
      <c r="G1" s="249"/>
      <c r="AG1" t="s">
        <v>116</v>
      </c>
    </row>
    <row r="2" spans="1:60" ht="25.15" customHeight="1" x14ac:dyDescent="0.2">
      <c r="A2" s="141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117</v>
      </c>
    </row>
    <row r="3" spans="1:60" ht="25.15" customHeight="1" x14ac:dyDescent="0.2">
      <c r="A3" s="141" t="s">
        <v>8</v>
      </c>
      <c r="B3" s="49" t="s">
        <v>53</v>
      </c>
      <c r="C3" s="250" t="s">
        <v>54</v>
      </c>
      <c r="D3" s="251"/>
      <c r="E3" s="251"/>
      <c r="F3" s="251"/>
      <c r="G3" s="252"/>
      <c r="AC3" s="122" t="s">
        <v>117</v>
      </c>
      <c r="AG3" t="s">
        <v>118</v>
      </c>
    </row>
    <row r="4" spans="1:60" ht="25.15" customHeight="1" x14ac:dyDescent="0.2">
      <c r="A4" s="142" t="s">
        <v>9</v>
      </c>
      <c r="B4" s="143" t="s">
        <v>63</v>
      </c>
      <c r="C4" s="253" t="s">
        <v>64</v>
      </c>
      <c r="D4" s="254"/>
      <c r="E4" s="254"/>
      <c r="F4" s="254"/>
      <c r="G4" s="255"/>
      <c r="AG4" t="s">
        <v>119</v>
      </c>
    </row>
    <row r="5" spans="1:60" x14ac:dyDescent="0.2">
      <c r="D5" s="10"/>
    </row>
    <row r="6" spans="1:60" ht="38.25" x14ac:dyDescent="0.2">
      <c r="A6" s="145" t="s">
        <v>120</v>
      </c>
      <c r="B6" s="147" t="s">
        <v>121</v>
      </c>
      <c r="C6" s="147" t="s">
        <v>122</v>
      </c>
      <c r="D6" s="146" t="s">
        <v>123</v>
      </c>
      <c r="E6" s="145" t="s">
        <v>124</v>
      </c>
      <c r="F6" s="144" t="s">
        <v>125</v>
      </c>
      <c r="G6" s="145" t="s">
        <v>29</v>
      </c>
      <c r="H6" s="148" t="s">
        <v>30</v>
      </c>
      <c r="I6" s="148" t="s">
        <v>126</v>
      </c>
      <c r="J6" s="148" t="s">
        <v>31</v>
      </c>
      <c r="K6" s="148" t="s">
        <v>127</v>
      </c>
      <c r="L6" s="148" t="s">
        <v>128</v>
      </c>
      <c r="M6" s="148" t="s">
        <v>129</v>
      </c>
      <c r="N6" s="148" t="s">
        <v>130</v>
      </c>
      <c r="O6" s="148" t="s">
        <v>131</v>
      </c>
      <c r="P6" s="148" t="s">
        <v>132</v>
      </c>
      <c r="Q6" s="148" t="s">
        <v>133</v>
      </c>
      <c r="R6" s="148" t="s">
        <v>134</v>
      </c>
      <c r="S6" s="148" t="s">
        <v>135</v>
      </c>
      <c r="T6" s="148" t="s">
        <v>136</v>
      </c>
      <c r="U6" s="148" t="s">
        <v>137</v>
      </c>
      <c r="V6" s="148" t="s">
        <v>138</v>
      </c>
      <c r="W6" s="148" t="s">
        <v>139</v>
      </c>
      <c r="X6" s="148" t="s">
        <v>140</v>
      </c>
      <c r="Y6" s="148" t="s">
        <v>141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142</v>
      </c>
      <c r="B8" s="162" t="s">
        <v>108</v>
      </c>
      <c r="C8" s="183" t="s">
        <v>91</v>
      </c>
      <c r="D8" s="163"/>
      <c r="E8" s="164"/>
      <c r="F8" s="165"/>
      <c r="G8" s="165">
        <f>SUMIF(AG9:AG22,"&lt;&gt;NOR",G9:G22)</f>
        <v>0</v>
      </c>
      <c r="H8" s="165"/>
      <c r="I8" s="165">
        <f>SUM(I9:I22)</f>
        <v>0</v>
      </c>
      <c r="J8" s="165"/>
      <c r="K8" s="165">
        <f>SUM(K9:K22)</f>
        <v>0</v>
      </c>
      <c r="L8" s="165"/>
      <c r="M8" s="165">
        <f>SUM(M9:M22)</f>
        <v>0</v>
      </c>
      <c r="N8" s="164"/>
      <c r="O8" s="164">
        <f>SUM(O9:O22)</f>
        <v>0</v>
      </c>
      <c r="P8" s="164"/>
      <c r="Q8" s="164">
        <f>SUM(Q9:Q22)</f>
        <v>0</v>
      </c>
      <c r="R8" s="165"/>
      <c r="S8" s="165"/>
      <c r="T8" s="166"/>
      <c r="U8" s="160"/>
      <c r="V8" s="160">
        <f>SUM(V9:V22)</f>
        <v>0</v>
      </c>
      <c r="W8" s="160"/>
      <c r="X8" s="160"/>
      <c r="Y8" s="160"/>
      <c r="AG8" t="s">
        <v>143</v>
      </c>
    </row>
    <row r="9" spans="1:60" ht="22.5" outlineLevel="1" x14ac:dyDescent="0.2">
      <c r="A9" s="168">
        <v>1</v>
      </c>
      <c r="B9" s="169" t="s">
        <v>144</v>
      </c>
      <c r="C9" s="184" t="s">
        <v>457</v>
      </c>
      <c r="D9" s="170" t="s">
        <v>146</v>
      </c>
      <c r="E9" s="171">
        <v>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12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147</v>
      </c>
      <c r="T9" s="174" t="s">
        <v>148</v>
      </c>
      <c r="U9" s="159">
        <v>0</v>
      </c>
      <c r="V9" s="159">
        <f>ROUND(E9*U9,2)</f>
        <v>0</v>
      </c>
      <c r="W9" s="159"/>
      <c r="X9" s="159" t="s">
        <v>149</v>
      </c>
      <c r="Y9" s="159" t="s">
        <v>150</v>
      </c>
      <c r="Z9" s="149"/>
      <c r="AA9" s="149"/>
      <c r="AB9" s="149"/>
      <c r="AC9" s="149"/>
      <c r="AD9" s="149"/>
      <c r="AE9" s="149"/>
      <c r="AF9" s="149"/>
      <c r="AG9" s="149" t="s">
        <v>151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45" t="s">
        <v>458</v>
      </c>
      <c r="D10" s="246"/>
      <c r="E10" s="246"/>
      <c r="F10" s="246"/>
      <c r="G10" s="246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153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33.75" outlineLevel="1" x14ac:dyDescent="0.2">
      <c r="A11" s="168">
        <v>2</v>
      </c>
      <c r="B11" s="169" t="s">
        <v>155</v>
      </c>
      <c r="C11" s="184" t="s">
        <v>459</v>
      </c>
      <c r="D11" s="170" t="s">
        <v>146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12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147</v>
      </c>
      <c r="T11" s="174" t="s">
        <v>148</v>
      </c>
      <c r="U11" s="159">
        <v>0</v>
      </c>
      <c r="V11" s="159">
        <f>ROUND(E11*U11,2)</f>
        <v>0</v>
      </c>
      <c r="W11" s="159"/>
      <c r="X11" s="159" t="s">
        <v>149</v>
      </c>
      <c r="Y11" s="159" t="s">
        <v>150</v>
      </c>
      <c r="Z11" s="149"/>
      <c r="AA11" s="149"/>
      <c r="AB11" s="149"/>
      <c r="AC11" s="149"/>
      <c r="AD11" s="149"/>
      <c r="AE11" s="149"/>
      <c r="AF11" s="149"/>
      <c r="AG11" s="149" t="s">
        <v>151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245" t="s">
        <v>451</v>
      </c>
      <c r="D12" s="246"/>
      <c r="E12" s="246"/>
      <c r="F12" s="246"/>
      <c r="G12" s="246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153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158</v>
      </c>
      <c r="C13" s="184" t="s">
        <v>460</v>
      </c>
      <c r="D13" s="170" t="s">
        <v>146</v>
      </c>
      <c r="E13" s="171">
        <v>9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12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147</v>
      </c>
      <c r="T13" s="174" t="s">
        <v>148</v>
      </c>
      <c r="U13" s="159">
        <v>0</v>
      </c>
      <c r="V13" s="159">
        <f>ROUND(E13*U13,2)</f>
        <v>0</v>
      </c>
      <c r="W13" s="159"/>
      <c r="X13" s="159" t="s">
        <v>149</v>
      </c>
      <c r="Y13" s="159" t="s">
        <v>150</v>
      </c>
      <c r="Z13" s="149"/>
      <c r="AA13" s="149"/>
      <c r="AB13" s="149"/>
      <c r="AC13" s="149"/>
      <c r="AD13" s="149"/>
      <c r="AE13" s="149"/>
      <c r="AF13" s="149"/>
      <c r="AG13" s="149" t="s">
        <v>151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45" t="s">
        <v>458</v>
      </c>
      <c r="D14" s="246"/>
      <c r="E14" s="246"/>
      <c r="F14" s="246"/>
      <c r="G14" s="246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153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8">
        <v>4</v>
      </c>
      <c r="B15" s="169" t="s">
        <v>160</v>
      </c>
      <c r="C15" s="184" t="s">
        <v>461</v>
      </c>
      <c r="D15" s="170" t="s">
        <v>146</v>
      </c>
      <c r="E15" s="171">
        <v>8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12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147</v>
      </c>
      <c r="T15" s="174" t="s">
        <v>148</v>
      </c>
      <c r="U15" s="159">
        <v>0</v>
      </c>
      <c r="V15" s="159">
        <f>ROUND(E15*U15,2)</f>
        <v>0</v>
      </c>
      <c r="W15" s="159"/>
      <c r="X15" s="159" t="s">
        <v>149</v>
      </c>
      <c r="Y15" s="159" t="s">
        <v>150</v>
      </c>
      <c r="Z15" s="149"/>
      <c r="AA15" s="149"/>
      <c r="AB15" s="149"/>
      <c r="AC15" s="149"/>
      <c r="AD15" s="149"/>
      <c r="AE15" s="149"/>
      <c r="AF15" s="149"/>
      <c r="AG15" s="149" t="s">
        <v>151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45" t="s">
        <v>458</v>
      </c>
      <c r="D16" s="246"/>
      <c r="E16" s="246"/>
      <c r="F16" s="246"/>
      <c r="G16" s="246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153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8">
        <v>5</v>
      </c>
      <c r="B17" s="169" t="s">
        <v>162</v>
      </c>
      <c r="C17" s="184" t="s">
        <v>462</v>
      </c>
      <c r="D17" s="170" t="s">
        <v>146</v>
      </c>
      <c r="E17" s="171">
        <v>9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12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147</v>
      </c>
      <c r="T17" s="174" t="s">
        <v>148</v>
      </c>
      <c r="U17" s="159">
        <v>0</v>
      </c>
      <c r="V17" s="159">
        <f>ROUND(E17*U17,2)</f>
        <v>0</v>
      </c>
      <c r="W17" s="159"/>
      <c r="X17" s="159" t="s">
        <v>149</v>
      </c>
      <c r="Y17" s="159" t="s">
        <v>150</v>
      </c>
      <c r="Z17" s="149"/>
      <c r="AA17" s="149"/>
      <c r="AB17" s="149"/>
      <c r="AC17" s="149"/>
      <c r="AD17" s="149"/>
      <c r="AE17" s="149"/>
      <c r="AF17" s="149"/>
      <c r="AG17" s="149" t="s">
        <v>151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45" t="s">
        <v>463</v>
      </c>
      <c r="D18" s="246"/>
      <c r="E18" s="246"/>
      <c r="F18" s="246"/>
      <c r="G18" s="246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153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68">
        <v>6</v>
      </c>
      <c r="B19" s="169" t="s">
        <v>165</v>
      </c>
      <c r="C19" s="184" t="s">
        <v>464</v>
      </c>
      <c r="D19" s="170" t="s">
        <v>146</v>
      </c>
      <c r="E19" s="171">
        <v>3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12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147</v>
      </c>
      <c r="T19" s="174" t="s">
        <v>148</v>
      </c>
      <c r="U19" s="159">
        <v>0</v>
      </c>
      <c r="V19" s="159">
        <f>ROUND(E19*U19,2)</f>
        <v>0</v>
      </c>
      <c r="W19" s="159"/>
      <c r="X19" s="159" t="s">
        <v>149</v>
      </c>
      <c r="Y19" s="159" t="s">
        <v>150</v>
      </c>
      <c r="Z19" s="149"/>
      <c r="AA19" s="149"/>
      <c r="AB19" s="149"/>
      <c r="AC19" s="149"/>
      <c r="AD19" s="149"/>
      <c r="AE19" s="149"/>
      <c r="AF19" s="149"/>
      <c r="AG19" s="149" t="s">
        <v>151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245" t="s">
        <v>463</v>
      </c>
      <c r="D20" s="246"/>
      <c r="E20" s="246"/>
      <c r="F20" s="246"/>
      <c r="G20" s="246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153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8">
        <v>7</v>
      </c>
      <c r="B21" s="169" t="s">
        <v>168</v>
      </c>
      <c r="C21" s="184" t="s">
        <v>465</v>
      </c>
      <c r="D21" s="170" t="s">
        <v>146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12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147</v>
      </c>
      <c r="T21" s="174" t="s">
        <v>148</v>
      </c>
      <c r="U21" s="159">
        <v>0</v>
      </c>
      <c r="V21" s="159">
        <f>ROUND(E21*U21,2)</f>
        <v>0</v>
      </c>
      <c r="W21" s="159"/>
      <c r="X21" s="159" t="s">
        <v>149</v>
      </c>
      <c r="Y21" s="159" t="s">
        <v>150</v>
      </c>
      <c r="Z21" s="149"/>
      <c r="AA21" s="149"/>
      <c r="AB21" s="149"/>
      <c r="AC21" s="149"/>
      <c r="AD21" s="149"/>
      <c r="AE21" s="149"/>
      <c r="AF21" s="149"/>
      <c r="AG21" s="149" t="s">
        <v>151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45" t="s">
        <v>466</v>
      </c>
      <c r="D22" s="246"/>
      <c r="E22" s="246"/>
      <c r="F22" s="246"/>
      <c r="G22" s="246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153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1" t="s">
        <v>142</v>
      </c>
      <c r="B23" s="162" t="s">
        <v>109</v>
      </c>
      <c r="C23" s="183" t="s">
        <v>93</v>
      </c>
      <c r="D23" s="163"/>
      <c r="E23" s="164"/>
      <c r="F23" s="165"/>
      <c r="G23" s="165">
        <f>SUMIF(AG24:AG33,"&lt;&gt;NOR",G24:G33)</f>
        <v>0</v>
      </c>
      <c r="H23" s="165"/>
      <c r="I23" s="165">
        <f>SUM(I24:I33)</f>
        <v>0</v>
      </c>
      <c r="J23" s="165"/>
      <c r="K23" s="165">
        <f>SUM(K24:K33)</f>
        <v>0</v>
      </c>
      <c r="L23" s="165"/>
      <c r="M23" s="165">
        <f>SUM(M24:M33)</f>
        <v>0</v>
      </c>
      <c r="N23" s="164"/>
      <c r="O23" s="164">
        <f>SUM(O24:O33)</f>
        <v>0</v>
      </c>
      <c r="P23" s="164"/>
      <c r="Q23" s="164">
        <f>SUM(Q24:Q33)</f>
        <v>0</v>
      </c>
      <c r="R23" s="165"/>
      <c r="S23" s="165"/>
      <c r="T23" s="166"/>
      <c r="U23" s="160"/>
      <c r="V23" s="160">
        <f>SUM(V24:V33)</f>
        <v>0</v>
      </c>
      <c r="W23" s="160"/>
      <c r="X23" s="160"/>
      <c r="Y23" s="160"/>
      <c r="AG23" t="s">
        <v>143</v>
      </c>
    </row>
    <row r="24" spans="1:60" ht="22.5" outlineLevel="1" x14ac:dyDescent="0.2">
      <c r="A24" s="168">
        <v>8</v>
      </c>
      <c r="B24" s="169" t="s">
        <v>171</v>
      </c>
      <c r="C24" s="184" t="s">
        <v>467</v>
      </c>
      <c r="D24" s="170" t="s">
        <v>229</v>
      </c>
      <c r="E24" s="171">
        <v>65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12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147</v>
      </c>
      <c r="T24" s="174" t="s">
        <v>148</v>
      </c>
      <c r="U24" s="159">
        <v>0</v>
      </c>
      <c r="V24" s="159">
        <f>ROUND(E24*U24,2)</f>
        <v>0</v>
      </c>
      <c r="W24" s="159"/>
      <c r="X24" s="159" t="s">
        <v>149</v>
      </c>
      <c r="Y24" s="159" t="s">
        <v>150</v>
      </c>
      <c r="Z24" s="149"/>
      <c r="AA24" s="149"/>
      <c r="AB24" s="149"/>
      <c r="AC24" s="149"/>
      <c r="AD24" s="149"/>
      <c r="AE24" s="149"/>
      <c r="AF24" s="149"/>
      <c r="AG24" s="149" t="s">
        <v>151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245" t="s">
        <v>468</v>
      </c>
      <c r="D25" s="246"/>
      <c r="E25" s="246"/>
      <c r="F25" s="246"/>
      <c r="G25" s="246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153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9</v>
      </c>
      <c r="B26" s="169" t="s">
        <v>174</v>
      </c>
      <c r="C26" s="184" t="s">
        <v>469</v>
      </c>
      <c r="D26" s="170" t="s">
        <v>229</v>
      </c>
      <c r="E26" s="171">
        <v>130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12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147</v>
      </c>
      <c r="T26" s="174" t="s">
        <v>148</v>
      </c>
      <c r="U26" s="159">
        <v>0</v>
      </c>
      <c r="V26" s="159">
        <f>ROUND(E26*U26,2)</f>
        <v>0</v>
      </c>
      <c r="W26" s="159"/>
      <c r="X26" s="159" t="s">
        <v>149</v>
      </c>
      <c r="Y26" s="159" t="s">
        <v>150</v>
      </c>
      <c r="Z26" s="149"/>
      <c r="AA26" s="149"/>
      <c r="AB26" s="149"/>
      <c r="AC26" s="149"/>
      <c r="AD26" s="149"/>
      <c r="AE26" s="149"/>
      <c r="AF26" s="149"/>
      <c r="AG26" s="149" t="s">
        <v>151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245" t="s">
        <v>463</v>
      </c>
      <c r="D27" s="246"/>
      <c r="E27" s="246"/>
      <c r="F27" s="246"/>
      <c r="G27" s="246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153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8">
        <v>10</v>
      </c>
      <c r="B28" s="169" t="s">
        <v>177</v>
      </c>
      <c r="C28" s="184" t="s">
        <v>470</v>
      </c>
      <c r="D28" s="170" t="s">
        <v>229</v>
      </c>
      <c r="E28" s="171">
        <v>52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12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147</v>
      </c>
      <c r="T28" s="174" t="s">
        <v>148</v>
      </c>
      <c r="U28" s="159">
        <v>0</v>
      </c>
      <c r="V28" s="159">
        <f>ROUND(E28*U28,2)</f>
        <v>0</v>
      </c>
      <c r="W28" s="159"/>
      <c r="X28" s="159" t="s">
        <v>149</v>
      </c>
      <c r="Y28" s="159" t="s">
        <v>150</v>
      </c>
      <c r="Z28" s="149"/>
      <c r="AA28" s="149"/>
      <c r="AB28" s="149"/>
      <c r="AC28" s="149"/>
      <c r="AD28" s="149"/>
      <c r="AE28" s="149"/>
      <c r="AF28" s="149"/>
      <c r="AG28" s="149" t="s">
        <v>151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45" t="s">
        <v>466</v>
      </c>
      <c r="D29" s="246"/>
      <c r="E29" s="246"/>
      <c r="F29" s="246"/>
      <c r="G29" s="246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153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8">
        <v>11</v>
      </c>
      <c r="B30" s="169" t="s">
        <v>180</v>
      </c>
      <c r="C30" s="184" t="s">
        <v>266</v>
      </c>
      <c r="D30" s="170" t="s">
        <v>146</v>
      </c>
      <c r="E30" s="171">
        <v>357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12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/>
      <c r="S30" s="173" t="s">
        <v>147</v>
      </c>
      <c r="T30" s="174" t="s">
        <v>148</v>
      </c>
      <c r="U30" s="159">
        <v>0</v>
      </c>
      <c r="V30" s="159">
        <f>ROUND(E30*U30,2)</f>
        <v>0</v>
      </c>
      <c r="W30" s="159"/>
      <c r="X30" s="159" t="s">
        <v>149</v>
      </c>
      <c r="Y30" s="159" t="s">
        <v>150</v>
      </c>
      <c r="Z30" s="149"/>
      <c r="AA30" s="149"/>
      <c r="AB30" s="149"/>
      <c r="AC30" s="149"/>
      <c r="AD30" s="149"/>
      <c r="AE30" s="149"/>
      <c r="AF30" s="149"/>
      <c r="AG30" s="149" t="s">
        <v>151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245" t="s">
        <v>463</v>
      </c>
      <c r="D31" s="246"/>
      <c r="E31" s="246"/>
      <c r="F31" s="246"/>
      <c r="G31" s="246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153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8">
        <v>12</v>
      </c>
      <c r="B32" s="169" t="s">
        <v>183</v>
      </c>
      <c r="C32" s="184" t="s">
        <v>269</v>
      </c>
      <c r="D32" s="170" t="s">
        <v>146</v>
      </c>
      <c r="E32" s="171">
        <v>1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12</v>
      </c>
      <c r="M32" s="173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3"/>
      <c r="S32" s="173" t="s">
        <v>147</v>
      </c>
      <c r="T32" s="174" t="s">
        <v>148</v>
      </c>
      <c r="U32" s="159">
        <v>0</v>
      </c>
      <c r="V32" s="159">
        <f>ROUND(E32*U32,2)</f>
        <v>0</v>
      </c>
      <c r="W32" s="159"/>
      <c r="X32" s="159" t="s">
        <v>149</v>
      </c>
      <c r="Y32" s="159" t="s">
        <v>150</v>
      </c>
      <c r="Z32" s="149"/>
      <c r="AA32" s="149"/>
      <c r="AB32" s="149"/>
      <c r="AC32" s="149"/>
      <c r="AD32" s="149"/>
      <c r="AE32" s="149"/>
      <c r="AF32" s="149"/>
      <c r="AG32" s="149" t="s">
        <v>151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 x14ac:dyDescent="0.2">
      <c r="A33" s="156"/>
      <c r="B33" s="157"/>
      <c r="C33" s="245" t="s">
        <v>463</v>
      </c>
      <c r="D33" s="246"/>
      <c r="E33" s="246"/>
      <c r="F33" s="246"/>
      <c r="G33" s="246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153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1" t="s">
        <v>142</v>
      </c>
      <c r="B34" s="162" t="s">
        <v>110</v>
      </c>
      <c r="C34" s="183" t="s">
        <v>95</v>
      </c>
      <c r="D34" s="163"/>
      <c r="E34" s="164"/>
      <c r="F34" s="165"/>
      <c r="G34" s="165">
        <f>SUMIF(AG35:AG52,"&lt;&gt;NOR",G35:G52)</f>
        <v>0</v>
      </c>
      <c r="H34" s="165"/>
      <c r="I34" s="165">
        <f>SUM(I35:I52)</f>
        <v>0</v>
      </c>
      <c r="J34" s="165"/>
      <c r="K34" s="165">
        <f>SUM(K35:K52)</f>
        <v>0</v>
      </c>
      <c r="L34" s="165"/>
      <c r="M34" s="165">
        <f>SUM(M35:M52)</f>
        <v>0</v>
      </c>
      <c r="N34" s="164"/>
      <c r="O34" s="164">
        <f>SUM(O35:O52)</f>
        <v>0</v>
      </c>
      <c r="P34" s="164"/>
      <c r="Q34" s="164">
        <f>SUM(Q35:Q52)</f>
        <v>0</v>
      </c>
      <c r="R34" s="165"/>
      <c r="S34" s="165"/>
      <c r="T34" s="166"/>
      <c r="U34" s="160"/>
      <c r="V34" s="160">
        <f>SUM(V35:V52)</f>
        <v>0</v>
      </c>
      <c r="W34" s="160"/>
      <c r="X34" s="160"/>
      <c r="Y34" s="160"/>
      <c r="AG34" t="s">
        <v>143</v>
      </c>
    </row>
    <row r="35" spans="1:60" ht="22.5" outlineLevel="1" x14ac:dyDescent="0.2">
      <c r="A35" s="168">
        <v>13</v>
      </c>
      <c r="B35" s="169" t="s">
        <v>185</v>
      </c>
      <c r="C35" s="184" t="s">
        <v>471</v>
      </c>
      <c r="D35" s="170" t="s">
        <v>146</v>
      </c>
      <c r="E35" s="171">
        <v>8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12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/>
      <c r="S35" s="173" t="s">
        <v>147</v>
      </c>
      <c r="T35" s="174" t="s">
        <v>148</v>
      </c>
      <c r="U35" s="159">
        <v>0</v>
      </c>
      <c r="V35" s="159">
        <f>ROUND(E35*U35,2)</f>
        <v>0</v>
      </c>
      <c r="W35" s="159"/>
      <c r="X35" s="159" t="s">
        <v>210</v>
      </c>
      <c r="Y35" s="159" t="s">
        <v>150</v>
      </c>
      <c r="Z35" s="149"/>
      <c r="AA35" s="149"/>
      <c r="AB35" s="149"/>
      <c r="AC35" s="149"/>
      <c r="AD35" s="149"/>
      <c r="AE35" s="149"/>
      <c r="AF35" s="149"/>
      <c r="AG35" s="149" t="s">
        <v>211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245" t="s">
        <v>458</v>
      </c>
      <c r="D36" s="246"/>
      <c r="E36" s="246"/>
      <c r="F36" s="246"/>
      <c r="G36" s="246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153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8">
        <v>14</v>
      </c>
      <c r="B37" s="169" t="s">
        <v>188</v>
      </c>
      <c r="C37" s="184" t="s">
        <v>472</v>
      </c>
      <c r="D37" s="170" t="s">
        <v>146</v>
      </c>
      <c r="E37" s="171">
        <v>1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12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/>
      <c r="S37" s="173" t="s">
        <v>147</v>
      </c>
      <c r="T37" s="174" t="s">
        <v>148</v>
      </c>
      <c r="U37" s="159">
        <v>0</v>
      </c>
      <c r="V37" s="159">
        <f>ROUND(E37*U37,2)</f>
        <v>0</v>
      </c>
      <c r="W37" s="159"/>
      <c r="X37" s="159" t="s">
        <v>210</v>
      </c>
      <c r="Y37" s="159" t="s">
        <v>150</v>
      </c>
      <c r="Z37" s="149"/>
      <c r="AA37" s="149"/>
      <c r="AB37" s="149"/>
      <c r="AC37" s="149"/>
      <c r="AD37" s="149"/>
      <c r="AE37" s="149"/>
      <c r="AF37" s="149"/>
      <c r="AG37" s="149" t="s">
        <v>211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245" t="s">
        <v>451</v>
      </c>
      <c r="D38" s="246"/>
      <c r="E38" s="246"/>
      <c r="F38" s="246"/>
      <c r="G38" s="246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153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8">
        <v>15</v>
      </c>
      <c r="B39" s="169" t="s">
        <v>191</v>
      </c>
      <c r="C39" s="184" t="s">
        <v>473</v>
      </c>
      <c r="D39" s="170" t="s">
        <v>146</v>
      </c>
      <c r="E39" s="171">
        <v>8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12</v>
      </c>
      <c r="M39" s="173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3"/>
      <c r="S39" s="173" t="s">
        <v>147</v>
      </c>
      <c r="T39" s="174" t="s">
        <v>148</v>
      </c>
      <c r="U39" s="159">
        <v>0</v>
      </c>
      <c r="V39" s="159">
        <f>ROUND(E39*U39,2)</f>
        <v>0</v>
      </c>
      <c r="W39" s="159"/>
      <c r="X39" s="159" t="s">
        <v>210</v>
      </c>
      <c r="Y39" s="159" t="s">
        <v>150</v>
      </c>
      <c r="Z39" s="149"/>
      <c r="AA39" s="149"/>
      <c r="AB39" s="149"/>
      <c r="AC39" s="149"/>
      <c r="AD39" s="149"/>
      <c r="AE39" s="149"/>
      <c r="AF39" s="149"/>
      <c r="AG39" s="149" t="s">
        <v>211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245" t="s">
        <v>463</v>
      </c>
      <c r="D40" s="246"/>
      <c r="E40" s="246"/>
      <c r="F40" s="246"/>
      <c r="G40" s="246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153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68">
        <v>16</v>
      </c>
      <c r="B41" s="169" t="s">
        <v>194</v>
      </c>
      <c r="C41" s="184" t="s">
        <v>474</v>
      </c>
      <c r="D41" s="170" t="s">
        <v>146</v>
      </c>
      <c r="E41" s="171">
        <v>9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12</v>
      </c>
      <c r="M41" s="173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3"/>
      <c r="S41" s="173" t="s">
        <v>147</v>
      </c>
      <c r="T41" s="174" t="s">
        <v>148</v>
      </c>
      <c r="U41" s="159">
        <v>0</v>
      </c>
      <c r="V41" s="159">
        <f>ROUND(E41*U41,2)</f>
        <v>0</v>
      </c>
      <c r="W41" s="159"/>
      <c r="X41" s="159" t="s">
        <v>210</v>
      </c>
      <c r="Y41" s="159" t="s">
        <v>150</v>
      </c>
      <c r="Z41" s="149"/>
      <c r="AA41" s="149"/>
      <c r="AB41" s="149"/>
      <c r="AC41" s="149"/>
      <c r="AD41" s="149"/>
      <c r="AE41" s="149"/>
      <c r="AF41" s="149"/>
      <c r="AG41" s="149" t="s">
        <v>211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245" t="s">
        <v>463</v>
      </c>
      <c r="D42" s="246"/>
      <c r="E42" s="246"/>
      <c r="F42" s="246"/>
      <c r="G42" s="246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153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8">
        <v>17</v>
      </c>
      <c r="B43" s="169" t="s">
        <v>197</v>
      </c>
      <c r="C43" s="184" t="s">
        <v>475</v>
      </c>
      <c r="D43" s="170" t="s">
        <v>146</v>
      </c>
      <c r="E43" s="171">
        <v>2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12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147</v>
      </c>
      <c r="T43" s="174" t="s">
        <v>148</v>
      </c>
      <c r="U43" s="159">
        <v>0</v>
      </c>
      <c r="V43" s="159">
        <f>ROUND(E43*U43,2)</f>
        <v>0</v>
      </c>
      <c r="W43" s="159"/>
      <c r="X43" s="159" t="s">
        <v>210</v>
      </c>
      <c r="Y43" s="159" t="s">
        <v>150</v>
      </c>
      <c r="Z43" s="149"/>
      <c r="AA43" s="149"/>
      <c r="AB43" s="149"/>
      <c r="AC43" s="149"/>
      <c r="AD43" s="149"/>
      <c r="AE43" s="149"/>
      <c r="AF43" s="149"/>
      <c r="AG43" s="149" t="s">
        <v>211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245" t="s">
        <v>476</v>
      </c>
      <c r="D44" s="246"/>
      <c r="E44" s="246"/>
      <c r="F44" s="246"/>
      <c r="G44" s="246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153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68">
        <v>18</v>
      </c>
      <c r="B45" s="169" t="s">
        <v>200</v>
      </c>
      <c r="C45" s="184" t="s">
        <v>477</v>
      </c>
      <c r="D45" s="170" t="s">
        <v>146</v>
      </c>
      <c r="E45" s="171">
        <v>3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12</v>
      </c>
      <c r="M45" s="173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3"/>
      <c r="S45" s="173" t="s">
        <v>147</v>
      </c>
      <c r="T45" s="174" t="s">
        <v>148</v>
      </c>
      <c r="U45" s="159">
        <v>0</v>
      </c>
      <c r="V45" s="159">
        <f>ROUND(E45*U45,2)</f>
        <v>0</v>
      </c>
      <c r="W45" s="159"/>
      <c r="X45" s="159" t="s">
        <v>149</v>
      </c>
      <c r="Y45" s="159" t="s">
        <v>150</v>
      </c>
      <c r="Z45" s="149"/>
      <c r="AA45" s="149"/>
      <c r="AB45" s="149"/>
      <c r="AC45" s="149"/>
      <c r="AD45" s="149"/>
      <c r="AE45" s="149"/>
      <c r="AF45" s="149"/>
      <c r="AG45" s="149" t="s">
        <v>151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245" t="s">
        <v>463</v>
      </c>
      <c r="D46" s="246"/>
      <c r="E46" s="246"/>
      <c r="F46" s="246"/>
      <c r="G46" s="246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153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68">
        <v>19</v>
      </c>
      <c r="B47" s="169" t="s">
        <v>202</v>
      </c>
      <c r="C47" s="184" t="s">
        <v>478</v>
      </c>
      <c r="D47" s="170" t="s">
        <v>146</v>
      </c>
      <c r="E47" s="171">
        <v>1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12</v>
      </c>
      <c r="M47" s="173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3"/>
      <c r="S47" s="173" t="s">
        <v>147</v>
      </c>
      <c r="T47" s="174" t="s">
        <v>148</v>
      </c>
      <c r="U47" s="159">
        <v>0</v>
      </c>
      <c r="V47" s="159">
        <f>ROUND(E47*U47,2)</f>
        <v>0</v>
      </c>
      <c r="W47" s="159"/>
      <c r="X47" s="159" t="s">
        <v>210</v>
      </c>
      <c r="Y47" s="159" t="s">
        <v>150</v>
      </c>
      <c r="Z47" s="149"/>
      <c r="AA47" s="149"/>
      <c r="AB47" s="149"/>
      <c r="AC47" s="149"/>
      <c r="AD47" s="149"/>
      <c r="AE47" s="149"/>
      <c r="AF47" s="149"/>
      <c r="AG47" s="149" t="s">
        <v>211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245" t="s">
        <v>466</v>
      </c>
      <c r="D48" s="246"/>
      <c r="E48" s="246"/>
      <c r="F48" s="246"/>
      <c r="G48" s="246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153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68">
        <v>20</v>
      </c>
      <c r="B49" s="169" t="s">
        <v>204</v>
      </c>
      <c r="C49" s="184" t="s">
        <v>479</v>
      </c>
      <c r="D49" s="170" t="s">
        <v>146</v>
      </c>
      <c r="E49" s="171">
        <v>8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12</v>
      </c>
      <c r="M49" s="173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3"/>
      <c r="S49" s="173" t="s">
        <v>147</v>
      </c>
      <c r="T49" s="174" t="s">
        <v>148</v>
      </c>
      <c r="U49" s="159">
        <v>0</v>
      </c>
      <c r="V49" s="159">
        <f>ROUND(E49*U49,2)</f>
        <v>0</v>
      </c>
      <c r="W49" s="159"/>
      <c r="X49" s="159" t="s">
        <v>210</v>
      </c>
      <c r="Y49" s="159" t="s">
        <v>150</v>
      </c>
      <c r="Z49" s="149"/>
      <c r="AA49" s="149"/>
      <c r="AB49" s="149"/>
      <c r="AC49" s="149"/>
      <c r="AD49" s="149"/>
      <c r="AE49" s="149"/>
      <c r="AF49" s="149"/>
      <c r="AG49" s="149" t="s">
        <v>211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245" t="s">
        <v>458</v>
      </c>
      <c r="D50" s="246"/>
      <c r="E50" s="246"/>
      <c r="F50" s="246"/>
      <c r="G50" s="246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153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68">
        <v>21</v>
      </c>
      <c r="B51" s="169" t="s">
        <v>206</v>
      </c>
      <c r="C51" s="184" t="s">
        <v>480</v>
      </c>
      <c r="D51" s="170" t="s">
        <v>146</v>
      </c>
      <c r="E51" s="171">
        <v>9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12</v>
      </c>
      <c r="M51" s="173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3"/>
      <c r="S51" s="173" t="s">
        <v>147</v>
      </c>
      <c r="T51" s="174" t="s">
        <v>148</v>
      </c>
      <c r="U51" s="159">
        <v>0</v>
      </c>
      <c r="V51" s="159">
        <f>ROUND(E51*U51,2)</f>
        <v>0</v>
      </c>
      <c r="W51" s="159"/>
      <c r="X51" s="159" t="s">
        <v>149</v>
      </c>
      <c r="Y51" s="159" t="s">
        <v>150</v>
      </c>
      <c r="Z51" s="149"/>
      <c r="AA51" s="149"/>
      <c r="AB51" s="149"/>
      <c r="AC51" s="149"/>
      <c r="AD51" s="149"/>
      <c r="AE51" s="149"/>
      <c r="AF51" s="149"/>
      <c r="AG51" s="149" t="s">
        <v>151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245" t="s">
        <v>481</v>
      </c>
      <c r="D52" s="246"/>
      <c r="E52" s="246"/>
      <c r="F52" s="246"/>
      <c r="G52" s="246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153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1" t="s">
        <v>142</v>
      </c>
      <c r="B53" s="162" t="s">
        <v>111</v>
      </c>
      <c r="C53" s="183" t="s">
        <v>97</v>
      </c>
      <c r="D53" s="163"/>
      <c r="E53" s="164"/>
      <c r="F53" s="165"/>
      <c r="G53" s="165">
        <f>SUMIF(AG54:AG65,"&lt;&gt;NOR",G54:G65)</f>
        <v>0</v>
      </c>
      <c r="H53" s="165"/>
      <c r="I53" s="165">
        <f>SUM(I54:I65)</f>
        <v>0</v>
      </c>
      <c r="J53" s="165"/>
      <c r="K53" s="165">
        <f>SUM(K54:K65)</f>
        <v>0</v>
      </c>
      <c r="L53" s="165"/>
      <c r="M53" s="165">
        <f>SUM(M54:M65)</f>
        <v>0</v>
      </c>
      <c r="N53" s="164"/>
      <c r="O53" s="164">
        <f>SUM(O54:O65)</f>
        <v>0</v>
      </c>
      <c r="P53" s="164"/>
      <c r="Q53" s="164">
        <f>SUM(Q54:Q65)</f>
        <v>0</v>
      </c>
      <c r="R53" s="165"/>
      <c r="S53" s="165"/>
      <c r="T53" s="166"/>
      <c r="U53" s="160"/>
      <c r="V53" s="160">
        <f>SUM(V54:V65)</f>
        <v>0</v>
      </c>
      <c r="W53" s="160"/>
      <c r="X53" s="160"/>
      <c r="Y53" s="160"/>
      <c r="AG53" t="s">
        <v>143</v>
      </c>
    </row>
    <row r="54" spans="1:60" ht="22.5" outlineLevel="1" x14ac:dyDescent="0.2">
      <c r="A54" s="168">
        <v>22</v>
      </c>
      <c r="B54" s="169" t="s">
        <v>208</v>
      </c>
      <c r="C54" s="184" t="s">
        <v>467</v>
      </c>
      <c r="D54" s="170" t="s">
        <v>229</v>
      </c>
      <c r="E54" s="171">
        <v>65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12</v>
      </c>
      <c r="M54" s="173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3"/>
      <c r="S54" s="173" t="s">
        <v>147</v>
      </c>
      <c r="T54" s="174" t="s">
        <v>148</v>
      </c>
      <c r="U54" s="159">
        <v>0</v>
      </c>
      <c r="V54" s="159">
        <f>ROUND(E54*U54,2)</f>
        <v>0</v>
      </c>
      <c r="W54" s="159"/>
      <c r="X54" s="159" t="s">
        <v>149</v>
      </c>
      <c r="Y54" s="159" t="s">
        <v>150</v>
      </c>
      <c r="Z54" s="149"/>
      <c r="AA54" s="149"/>
      <c r="AB54" s="149"/>
      <c r="AC54" s="149"/>
      <c r="AD54" s="149"/>
      <c r="AE54" s="149"/>
      <c r="AF54" s="149"/>
      <c r="AG54" s="149" t="s">
        <v>151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245" t="s">
        <v>468</v>
      </c>
      <c r="D55" s="246"/>
      <c r="E55" s="246"/>
      <c r="F55" s="246"/>
      <c r="G55" s="246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153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68">
        <v>23</v>
      </c>
      <c r="B56" s="169" t="s">
        <v>212</v>
      </c>
      <c r="C56" s="184" t="s">
        <v>469</v>
      </c>
      <c r="D56" s="170" t="s">
        <v>229</v>
      </c>
      <c r="E56" s="171">
        <v>130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12</v>
      </c>
      <c r="M56" s="173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3"/>
      <c r="S56" s="173" t="s">
        <v>147</v>
      </c>
      <c r="T56" s="174" t="s">
        <v>148</v>
      </c>
      <c r="U56" s="159">
        <v>0</v>
      </c>
      <c r="V56" s="159">
        <f>ROUND(E56*U56,2)</f>
        <v>0</v>
      </c>
      <c r="W56" s="159"/>
      <c r="X56" s="159" t="s">
        <v>149</v>
      </c>
      <c r="Y56" s="159" t="s">
        <v>150</v>
      </c>
      <c r="Z56" s="149"/>
      <c r="AA56" s="149"/>
      <c r="AB56" s="149"/>
      <c r="AC56" s="149"/>
      <c r="AD56" s="149"/>
      <c r="AE56" s="149"/>
      <c r="AF56" s="149"/>
      <c r="AG56" s="149" t="s">
        <v>151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245" t="s">
        <v>463</v>
      </c>
      <c r="D57" s="246"/>
      <c r="E57" s="246"/>
      <c r="F57" s="246"/>
      <c r="G57" s="246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153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68">
        <v>24</v>
      </c>
      <c r="B58" s="169" t="s">
        <v>214</v>
      </c>
      <c r="C58" s="184" t="s">
        <v>470</v>
      </c>
      <c r="D58" s="170" t="s">
        <v>229</v>
      </c>
      <c r="E58" s="171">
        <v>52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12</v>
      </c>
      <c r="M58" s="173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3"/>
      <c r="S58" s="173" t="s">
        <v>147</v>
      </c>
      <c r="T58" s="174" t="s">
        <v>148</v>
      </c>
      <c r="U58" s="159">
        <v>0</v>
      </c>
      <c r="V58" s="159">
        <f>ROUND(E58*U58,2)</f>
        <v>0</v>
      </c>
      <c r="W58" s="159"/>
      <c r="X58" s="159" t="s">
        <v>149</v>
      </c>
      <c r="Y58" s="159" t="s">
        <v>150</v>
      </c>
      <c r="Z58" s="149"/>
      <c r="AA58" s="149"/>
      <c r="AB58" s="149"/>
      <c r="AC58" s="149"/>
      <c r="AD58" s="149"/>
      <c r="AE58" s="149"/>
      <c r="AF58" s="149"/>
      <c r="AG58" s="149" t="s">
        <v>151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245" t="s">
        <v>466</v>
      </c>
      <c r="D59" s="246"/>
      <c r="E59" s="246"/>
      <c r="F59" s="246"/>
      <c r="G59" s="246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153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68">
        <v>25</v>
      </c>
      <c r="B60" s="169" t="s">
        <v>216</v>
      </c>
      <c r="C60" s="184" t="s">
        <v>370</v>
      </c>
      <c r="D60" s="170" t="s">
        <v>146</v>
      </c>
      <c r="E60" s="171">
        <v>357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12</v>
      </c>
      <c r="M60" s="173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3"/>
      <c r="S60" s="173" t="s">
        <v>147</v>
      </c>
      <c r="T60" s="174" t="s">
        <v>148</v>
      </c>
      <c r="U60" s="159">
        <v>0</v>
      </c>
      <c r="V60" s="159">
        <f>ROUND(E60*U60,2)</f>
        <v>0</v>
      </c>
      <c r="W60" s="159"/>
      <c r="X60" s="159" t="s">
        <v>210</v>
      </c>
      <c r="Y60" s="159" t="s">
        <v>150</v>
      </c>
      <c r="Z60" s="149"/>
      <c r="AA60" s="149"/>
      <c r="AB60" s="149"/>
      <c r="AC60" s="149"/>
      <c r="AD60" s="149"/>
      <c r="AE60" s="149"/>
      <c r="AF60" s="149"/>
      <c r="AG60" s="149" t="s">
        <v>211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245" t="s">
        <v>482</v>
      </c>
      <c r="D61" s="246"/>
      <c r="E61" s="246"/>
      <c r="F61" s="246"/>
      <c r="G61" s="246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153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68">
        <v>26</v>
      </c>
      <c r="B62" s="169" t="s">
        <v>219</v>
      </c>
      <c r="C62" s="184" t="s">
        <v>368</v>
      </c>
      <c r="D62" s="170" t="s">
        <v>229</v>
      </c>
      <c r="E62" s="171">
        <v>50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12</v>
      </c>
      <c r="M62" s="173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3"/>
      <c r="S62" s="173" t="s">
        <v>147</v>
      </c>
      <c r="T62" s="174" t="s">
        <v>148</v>
      </c>
      <c r="U62" s="159">
        <v>0</v>
      </c>
      <c r="V62" s="159">
        <f>ROUND(E62*U62,2)</f>
        <v>0</v>
      </c>
      <c r="W62" s="159"/>
      <c r="X62" s="159" t="s">
        <v>149</v>
      </c>
      <c r="Y62" s="159" t="s">
        <v>150</v>
      </c>
      <c r="Z62" s="149"/>
      <c r="AA62" s="149"/>
      <c r="AB62" s="149"/>
      <c r="AC62" s="149"/>
      <c r="AD62" s="149"/>
      <c r="AE62" s="149"/>
      <c r="AF62" s="149"/>
      <c r="AG62" s="149" t="s">
        <v>151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245" t="s">
        <v>483</v>
      </c>
      <c r="D63" s="246"/>
      <c r="E63" s="246"/>
      <c r="F63" s="246"/>
      <c r="G63" s="246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153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8">
        <v>27</v>
      </c>
      <c r="B64" s="169" t="s">
        <v>222</v>
      </c>
      <c r="C64" s="184" t="s">
        <v>372</v>
      </c>
      <c r="D64" s="170" t="s">
        <v>229</v>
      </c>
      <c r="E64" s="171">
        <v>237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12</v>
      </c>
      <c r="M64" s="173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3"/>
      <c r="S64" s="173" t="s">
        <v>147</v>
      </c>
      <c r="T64" s="174" t="s">
        <v>148</v>
      </c>
      <c r="U64" s="159">
        <v>0</v>
      </c>
      <c r="V64" s="159">
        <f>ROUND(E64*U64,2)</f>
        <v>0</v>
      </c>
      <c r="W64" s="159"/>
      <c r="X64" s="159" t="s">
        <v>149</v>
      </c>
      <c r="Y64" s="159" t="s">
        <v>150</v>
      </c>
      <c r="Z64" s="149"/>
      <c r="AA64" s="149"/>
      <c r="AB64" s="149"/>
      <c r="AC64" s="149"/>
      <c r="AD64" s="149"/>
      <c r="AE64" s="149"/>
      <c r="AF64" s="149"/>
      <c r="AG64" s="149" t="s">
        <v>151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">
      <c r="A65" s="156"/>
      <c r="B65" s="157"/>
      <c r="C65" s="245" t="s">
        <v>483</v>
      </c>
      <c r="D65" s="246"/>
      <c r="E65" s="246"/>
      <c r="F65" s="246"/>
      <c r="G65" s="246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153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61" t="s">
        <v>142</v>
      </c>
      <c r="B66" s="162" t="s">
        <v>112</v>
      </c>
      <c r="C66" s="183" t="s">
        <v>113</v>
      </c>
      <c r="D66" s="163"/>
      <c r="E66" s="164"/>
      <c r="F66" s="165"/>
      <c r="G66" s="165">
        <f>SUMIF(AG67:AG69,"&lt;&gt;NOR",G67:G69)</f>
        <v>0</v>
      </c>
      <c r="H66" s="165"/>
      <c r="I66" s="165">
        <f>SUM(I67:I69)</f>
        <v>0</v>
      </c>
      <c r="J66" s="165"/>
      <c r="K66" s="165">
        <f>SUM(K67:K69)</f>
        <v>0</v>
      </c>
      <c r="L66" s="165"/>
      <c r="M66" s="165">
        <f>SUM(M67:M69)</f>
        <v>0</v>
      </c>
      <c r="N66" s="164"/>
      <c r="O66" s="164">
        <f>SUM(O67:O69)</f>
        <v>0</v>
      </c>
      <c r="P66" s="164"/>
      <c r="Q66" s="164">
        <f>SUM(Q67:Q69)</f>
        <v>0</v>
      </c>
      <c r="R66" s="165"/>
      <c r="S66" s="165"/>
      <c r="T66" s="166"/>
      <c r="U66" s="160"/>
      <c r="V66" s="160">
        <f>SUM(V67:V69)</f>
        <v>0</v>
      </c>
      <c r="W66" s="160"/>
      <c r="X66" s="160"/>
      <c r="Y66" s="160"/>
      <c r="AG66" t="s">
        <v>143</v>
      </c>
    </row>
    <row r="67" spans="1:60" outlineLevel="1" x14ac:dyDescent="0.2">
      <c r="A67" s="175">
        <v>28</v>
      </c>
      <c r="B67" s="176" t="s">
        <v>225</v>
      </c>
      <c r="C67" s="185" t="s">
        <v>484</v>
      </c>
      <c r="D67" s="177" t="s">
        <v>146</v>
      </c>
      <c r="E67" s="178">
        <v>1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12</v>
      </c>
      <c r="M67" s="180">
        <f>G67*(1+L67/100)</f>
        <v>0</v>
      </c>
      <c r="N67" s="178">
        <v>0</v>
      </c>
      <c r="O67" s="178">
        <f>ROUND(E67*N67,2)</f>
        <v>0</v>
      </c>
      <c r="P67" s="178">
        <v>0</v>
      </c>
      <c r="Q67" s="178">
        <f>ROUND(E67*P67,2)</f>
        <v>0</v>
      </c>
      <c r="R67" s="180"/>
      <c r="S67" s="180" t="s">
        <v>147</v>
      </c>
      <c r="T67" s="181" t="s">
        <v>148</v>
      </c>
      <c r="U67" s="159">
        <v>0</v>
      </c>
      <c r="V67" s="159">
        <f>ROUND(E67*U67,2)</f>
        <v>0</v>
      </c>
      <c r="W67" s="159"/>
      <c r="X67" s="159" t="s">
        <v>149</v>
      </c>
      <c r="Y67" s="159" t="s">
        <v>150</v>
      </c>
      <c r="Z67" s="149"/>
      <c r="AA67" s="149"/>
      <c r="AB67" s="149"/>
      <c r="AC67" s="149"/>
      <c r="AD67" s="149"/>
      <c r="AE67" s="149"/>
      <c r="AF67" s="149"/>
      <c r="AG67" s="149" t="s">
        <v>151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5">
        <v>29</v>
      </c>
      <c r="B68" s="176" t="s">
        <v>227</v>
      </c>
      <c r="C68" s="185" t="s">
        <v>456</v>
      </c>
      <c r="D68" s="177" t="s">
        <v>146</v>
      </c>
      <c r="E68" s="178">
        <v>1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12</v>
      </c>
      <c r="M68" s="180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80"/>
      <c r="S68" s="180" t="s">
        <v>147</v>
      </c>
      <c r="T68" s="181" t="s">
        <v>148</v>
      </c>
      <c r="U68" s="159">
        <v>0</v>
      </c>
      <c r="V68" s="159">
        <f>ROUND(E68*U68,2)</f>
        <v>0</v>
      </c>
      <c r="W68" s="159"/>
      <c r="X68" s="159" t="s">
        <v>149</v>
      </c>
      <c r="Y68" s="159" t="s">
        <v>150</v>
      </c>
      <c r="Z68" s="149"/>
      <c r="AA68" s="149"/>
      <c r="AB68" s="149"/>
      <c r="AC68" s="149"/>
      <c r="AD68" s="149"/>
      <c r="AE68" s="149"/>
      <c r="AF68" s="149"/>
      <c r="AG68" s="149" t="s">
        <v>151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68">
        <v>30</v>
      </c>
      <c r="B69" s="169" t="s">
        <v>231</v>
      </c>
      <c r="C69" s="184" t="s">
        <v>444</v>
      </c>
      <c r="D69" s="170" t="s">
        <v>374</v>
      </c>
      <c r="E69" s="171">
        <v>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12</v>
      </c>
      <c r="M69" s="173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3"/>
      <c r="S69" s="173" t="s">
        <v>147</v>
      </c>
      <c r="T69" s="174" t="s">
        <v>148</v>
      </c>
      <c r="U69" s="159">
        <v>0</v>
      </c>
      <c r="V69" s="159">
        <f>ROUND(E69*U69,2)</f>
        <v>0</v>
      </c>
      <c r="W69" s="159"/>
      <c r="X69" s="159" t="s">
        <v>210</v>
      </c>
      <c r="Y69" s="159" t="s">
        <v>150</v>
      </c>
      <c r="Z69" s="149"/>
      <c r="AA69" s="149"/>
      <c r="AB69" s="149"/>
      <c r="AC69" s="149"/>
      <c r="AD69" s="149"/>
      <c r="AE69" s="149"/>
      <c r="AF69" s="149"/>
      <c r="AG69" s="149" t="s">
        <v>211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3"/>
      <c r="B70" s="4"/>
      <c r="C70" s="18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128</v>
      </c>
    </row>
    <row r="71" spans="1:60" x14ac:dyDescent="0.2">
      <c r="A71" s="152"/>
      <c r="B71" s="153" t="s">
        <v>29</v>
      </c>
      <c r="C71" s="187"/>
      <c r="D71" s="154"/>
      <c r="E71" s="155"/>
      <c r="F71" s="155"/>
      <c r="G71" s="167">
        <f>G8+G23+G34+G53+G66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408</v>
      </c>
    </row>
    <row r="72" spans="1:60" x14ac:dyDescent="0.2">
      <c r="C72" s="188"/>
      <c r="D72" s="10"/>
      <c r="AG72" t="s">
        <v>409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tsBMUxN2hmdIrWQ0DnBpIatEZ+qE2Kt5HWiETLQnfT/Sl/xVaGwzOhZQ1PrT/pDCOtkFhAew1PSpA9tX43MJA==" saltValue="l9f1cD1fIwzxygPWbqglNA==" spinCount="100000" sheet="1" formatRows="0"/>
  <mergeCells count="31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50:G50"/>
    <mergeCell ref="C27:G27"/>
    <mergeCell ref="C29:G29"/>
    <mergeCell ref="C31:G31"/>
    <mergeCell ref="C33:G33"/>
    <mergeCell ref="C36:G36"/>
    <mergeCell ref="C38:G38"/>
    <mergeCell ref="C40:G40"/>
    <mergeCell ref="C42:G42"/>
    <mergeCell ref="C44:G44"/>
    <mergeCell ref="C46:G46"/>
    <mergeCell ref="C48:G48"/>
    <mergeCell ref="C65:G65"/>
    <mergeCell ref="C52:G52"/>
    <mergeCell ref="C55:G55"/>
    <mergeCell ref="C57:G57"/>
    <mergeCell ref="C59:G59"/>
    <mergeCell ref="C61:G61"/>
    <mergeCell ref="C63:G6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9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115</v>
      </c>
      <c r="B1" s="249"/>
      <c r="C1" s="249"/>
      <c r="D1" s="249"/>
      <c r="E1" s="249"/>
      <c r="F1" s="249"/>
      <c r="G1" s="249"/>
      <c r="AG1" t="s">
        <v>116</v>
      </c>
    </row>
    <row r="2" spans="1:60" ht="25.15" customHeight="1" x14ac:dyDescent="0.2">
      <c r="A2" s="141" t="s">
        <v>7</v>
      </c>
      <c r="B2" s="49" t="s">
        <v>43</v>
      </c>
      <c r="C2" s="250" t="s">
        <v>44</v>
      </c>
      <c r="D2" s="251"/>
      <c r="E2" s="251"/>
      <c r="F2" s="251"/>
      <c r="G2" s="252"/>
      <c r="AG2" t="s">
        <v>117</v>
      </c>
    </row>
    <row r="3" spans="1:60" ht="25.15" customHeight="1" x14ac:dyDescent="0.2">
      <c r="A3" s="141" t="s">
        <v>8</v>
      </c>
      <c r="B3" s="49" t="s">
        <v>53</v>
      </c>
      <c r="C3" s="250" t="s">
        <v>54</v>
      </c>
      <c r="D3" s="251"/>
      <c r="E3" s="251"/>
      <c r="F3" s="251"/>
      <c r="G3" s="252"/>
      <c r="AC3" s="122" t="s">
        <v>117</v>
      </c>
      <c r="AG3" t="s">
        <v>118</v>
      </c>
    </row>
    <row r="4" spans="1:60" ht="25.15" customHeight="1" x14ac:dyDescent="0.2">
      <c r="A4" s="142" t="s">
        <v>9</v>
      </c>
      <c r="B4" s="143" t="s">
        <v>65</v>
      </c>
      <c r="C4" s="253" t="s">
        <v>66</v>
      </c>
      <c r="D4" s="254"/>
      <c r="E4" s="254"/>
      <c r="F4" s="254"/>
      <c r="G4" s="255"/>
      <c r="AG4" t="s">
        <v>119</v>
      </c>
    </row>
    <row r="5" spans="1:60" x14ac:dyDescent="0.2">
      <c r="D5" s="10"/>
    </row>
    <row r="6" spans="1:60" ht="38.25" x14ac:dyDescent="0.2">
      <c r="A6" s="145" t="s">
        <v>120</v>
      </c>
      <c r="B6" s="147" t="s">
        <v>121</v>
      </c>
      <c r="C6" s="147" t="s">
        <v>122</v>
      </c>
      <c r="D6" s="146" t="s">
        <v>123</v>
      </c>
      <c r="E6" s="145" t="s">
        <v>124</v>
      </c>
      <c r="F6" s="144" t="s">
        <v>125</v>
      </c>
      <c r="G6" s="145" t="s">
        <v>29</v>
      </c>
      <c r="H6" s="148" t="s">
        <v>30</v>
      </c>
      <c r="I6" s="148" t="s">
        <v>126</v>
      </c>
      <c r="J6" s="148" t="s">
        <v>31</v>
      </c>
      <c r="K6" s="148" t="s">
        <v>127</v>
      </c>
      <c r="L6" s="148" t="s">
        <v>128</v>
      </c>
      <c r="M6" s="148" t="s">
        <v>129</v>
      </c>
      <c r="N6" s="148" t="s">
        <v>130</v>
      </c>
      <c r="O6" s="148" t="s">
        <v>131</v>
      </c>
      <c r="P6" s="148" t="s">
        <v>132</v>
      </c>
      <c r="Q6" s="148" t="s">
        <v>133</v>
      </c>
      <c r="R6" s="148" t="s">
        <v>134</v>
      </c>
      <c r="S6" s="148" t="s">
        <v>135</v>
      </c>
      <c r="T6" s="148" t="s">
        <v>136</v>
      </c>
      <c r="U6" s="148" t="s">
        <v>137</v>
      </c>
      <c r="V6" s="148" t="s">
        <v>138</v>
      </c>
      <c r="W6" s="148" t="s">
        <v>139</v>
      </c>
      <c r="X6" s="148" t="s">
        <v>140</v>
      </c>
      <c r="Y6" s="148" t="s">
        <v>141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142</v>
      </c>
      <c r="B8" s="162" t="s">
        <v>82</v>
      </c>
      <c r="C8" s="183" t="s">
        <v>83</v>
      </c>
      <c r="D8" s="163"/>
      <c r="E8" s="164"/>
      <c r="F8" s="165"/>
      <c r="G8" s="165">
        <f>SUMIF(AG9:AG16,"&lt;&gt;NOR",G9:G16)</f>
        <v>0</v>
      </c>
      <c r="H8" s="165"/>
      <c r="I8" s="165">
        <f>SUM(I9:I16)</f>
        <v>0</v>
      </c>
      <c r="J8" s="165"/>
      <c r="K8" s="165">
        <f>SUM(K9:K16)</f>
        <v>0</v>
      </c>
      <c r="L8" s="165"/>
      <c r="M8" s="165">
        <f>SUM(M9:M16)</f>
        <v>0</v>
      </c>
      <c r="N8" s="164"/>
      <c r="O8" s="164">
        <f>SUM(O9:O16)</f>
        <v>0</v>
      </c>
      <c r="P8" s="164"/>
      <c r="Q8" s="164">
        <f>SUM(Q9:Q16)</f>
        <v>0</v>
      </c>
      <c r="R8" s="165"/>
      <c r="S8" s="165"/>
      <c r="T8" s="166"/>
      <c r="U8" s="160"/>
      <c r="V8" s="160">
        <f>SUM(V9:V16)</f>
        <v>0</v>
      </c>
      <c r="W8" s="160"/>
      <c r="X8" s="160"/>
      <c r="Y8" s="160"/>
      <c r="AG8" t="s">
        <v>143</v>
      </c>
    </row>
    <row r="9" spans="1:60" outlineLevel="1" x14ac:dyDescent="0.2">
      <c r="A9" s="175">
        <v>1</v>
      </c>
      <c r="B9" s="176" t="s">
        <v>485</v>
      </c>
      <c r="C9" s="185" t="s">
        <v>486</v>
      </c>
      <c r="D9" s="177" t="s">
        <v>146</v>
      </c>
      <c r="E9" s="178">
        <v>2</v>
      </c>
      <c r="F9" s="179"/>
      <c r="G9" s="180">
        <f t="shared" ref="G9:G16" si="0">ROUND(E9*F9,2)</f>
        <v>0</v>
      </c>
      <c r="H9" s="179"/>
      <c r="I9" s="180">
        <f t="shared" ref="I9:I16" si="1">ROUND(E9*H9,2)</f>
        <v>0</v>
      </c>
      <c r="J9" s="179"/>
      <c r="K9" s="180">
        <f t="shared" ref="K9:K16" si="2">ROUND(E9*J9,2)</f>
        <v>0</v>
      </c>
      <c r="L9" s="180">
        <v>12</v>
      </c>
      <c r="M9" s="180">
        <f t="shared" ref="M9:M16" si="3">G9*(1+L9/100)</f>
        <v>0</v>
      </c>
      <c r="N9" s="178">
        <v>0</v>
      </c>
      <c r="O9" s="178">
        <f t="shared" ref="O9:O16" si="4">ROUND(E9*N9,2)</f>
        <v>0</v>
      </c>
      <c r="P9" s="178">
        <v>0</v>
      </c>
      <c r="Q9" s="178">
        <f t="shared" ref="Q9:Q16" si="5">ROUND(E9*P9,2)</f>
        <v>0</v>
      </c>
      <c r="R9" s="180"/>
      <c r="S9" s="180" t="s">
        <v>147</v>
      </c>
      <c r="T9" s="181" t="s">
        <v>148</v>
      </c>
      <c r="U9" s="159">
        <v>0</v>
      </c>
      <c r="V9" s="159">
        <f t="shared" ref="V9:V16" si="6">ROUND(E9*U9,2)</f>
        <v>0</v>
      </c>
      <c r="W9" s="159"/>
      <c r="X9" s="159" t="s">
        <v>210</v>
      </c>
      <c r="Y9" s="159" t="s">
        <v>150</v>
      </c>
      <c r="Z9" s="149"/>
      <c r="AA9" s="149"/>
      <c r="AB9" s="149"/>
      <c r="AC9" s="149"/>
      <c r="AD9" s="149"/>
      <c r="AE9" s="149"/>
      <c r="AF9" s="149"/>
      <c r="AG9" s="149" t="s">
        <v>211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5">
        <v>2</v>
      </c>
      <c r="B10" s="176" t="s">
        <v>487</v>
      </c>
      <c r="C10" s="185" t="s">
        <v>488</v>
      </c>
      <c r="D10" s="177" t="s">
        <v>489</v>
      </c>
      <c r="E10" s="178">
        <v>2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12</v>
      </c>
      <c r="M10" s="180">
        <f t="shared" si="3"/>
        <v>0</v>
      </c>
      <c r="N10" s="178">
        <v>0</v>
      </c>
      <c r="O10" s="178">
        <f t="shared" si="4"/>
        <v>0</v>
      </c>
      <c r="P10" s="178">
        <v>0</v>
      </c>
      <c r="Q10" s="178">
        <f t="shared" si="5"/>
        <v>0</v>
      </c>
      <c r="R10" s="180"/>
      <c r="S10" s="180" t="s">
        <v>490</v>
      </c>
      <c r="T10" s="181" t="s">
        <v>148</v>
      </c>
      <c r="U10" s="159">
        <v>0</v>
      </c>
      <c r="V10" s="159">
        <f t="shared" si="6"/>
        <v>0</v>
      </c>
      <c r="W10" s="159"/>
      <c r="X10" s="159" t="s">
        <v>210</v>
      </c>
      <c r="Y10" s="159" t="s">
        <v>150</v>
      </c>
      <c r="Z10" s="149"/>
      <c r="AA10" s="149"/>
      <c r="AB10" s="149"/>
      <c r="AC10" s="149"/>
      <c r="AD10" s="149"/>
      <c r="AE10" s="149"/>
      <c r="AF10" s="149"/>
      <c r="AG10" s="149" t="s">
        <v>211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5">
        <v>3</v>
      </c>
      <c r="B11" s="176" t="s">
        <v>491</v>
      </c>
      <c r="C11" s="185" t="s">
        <v>492</v>
      </c>
      <c r="D11" s="177" t="s">
        <v>489</v>
      </c>
      <c r="E11" s="178">
        <v>320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12</v>
      </c>
      <c r="M11" s="180">
        <f t="shared" si="3"/>
        <v>0</v>
      </c>
      <c r="N11" s="178">
        <v>0</v>
      </c>
      <c r="O11" s="178">
        <f t="shared" si="4"/>
        <v>0</v>
      </c>
      <c r="P11" s="178">
        <v>0</v>
      </c>
      <c r="Q11" s="178">
        <f t="shared" si="5"/>
        <v>0</v>
      </c>
      <c r="R11" s="180"/>
      <c r="S11" s="180" t="s">
        <v>490</v>
      </c>
      <c r="T11" s="181" t="s">
        <v>148</v>
      </c>
      <c r="U11" s="159">
        <v>0</v>
      </c>
      <c r="V11" s="159">
        <f t="shared" si="6"/>
        <v>0</v>
      </c>
      <c r="W11" s="159"/>
      <c r="X11" s="159" t="s">
        <v>210</v>
      </c>
      <c r="Y11" s="159" t="s">
        <v>150</v>
      </c>
      <c r="Z11" s="149"/>
      <c r="AA11" s="149"/>
      <c r="AB11" s="149"/>
      <c r="AC11" s="149"/>
      <c r="AD11" s="149"/>
      <c r="AE11" s="149"/>
      <c r="AF11" s="149"/>
      <c r="AG11" s="149" t="s">
        <v>211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4</v>
      </c>
      <c r="B12" s="176" t="s">
        <v>493</v>
      </c>
      <c r="C12" s="185" t="s">
        <v>494</v>
      </c>
      <c r="D12" s="177" t="s">
        <v>495</v>
      </c>
      <c r="E12" s="178">
        <v>0.3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12</v>
      </c>
      <c r="M12" s="180">
        <f t="shared" si="3"/>
        <v>0</v>
      </c>
      <c r="N12" s="178">
        <v>0</v>
      </c>
      <c r="O12" s="178">
        <f t="shared" si="4"/>
        <v>0</v>
      </c>
      <c r="P12" s="178">
        <v>0</v>
      </c>
      <c r="Q12" s="178">
        <f t="shared" si="5"/>
        <v>0</v>
      </c>
      <c r="R12" s="180"/>
      <c r="S12" s="180" t="s">
        <v>490</v>
      </c>
      <c r="T12" s="181" t="s">
        <v>148</v>
      </c>
      <c r="U12" s="159">
        <v>0</v>
      </c>
      <c r="V12" s="159">
        <f t="shared" si="6"/>
        <v>0</v>
      </c>
      <c r="W12" s="159"/>
      <c r="X12" s="159" t="s">
        <v>210</v>
      </c>
      <c r="Y12" s="159" t="s">
        <v>150</v>
      </c>
      <c r="Z12" s="149"/>
      <c r="AA12" s="149"/>
      <c r="AB12" s="149"/>
      <c r="AC12" s="149"/>
      <c r="AD12" s="149"/>
      <c r="AE12" s="149"/>
      <c r="AF12" s="149"/>
      <c r="AG12" s="149" t="s">
        <v>211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5">
        <v>5</v>
      </c>
      <c r="B13" s="176" t="s">
        <v>496</v>
      </c>
      <c r="C13" s="185" t="s">
        <v>497</v>
      </c>
      <c r="D13" s="177" t="s">
        <v>489</v>
      </c>
      <c r="E13" s="178">
        <v>2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12</v>
      </c>
      <c r="M13" s="180">
        <f t="shared" si="3"/>
        <v>0</v>
      </c>
      <c r="N13" s="178">
        <v>0</v>
      </c>
      <c r="O13" s="178">
        <f t="shared" si="4"/>
        <v>0</v>
      </c>
      <c r="P13" s="178">
        <v>0</v>
      </c>
      <c r="Q13" s="178">
        <f t="shared" si="5"/>
        <v>0</v>
      </c>
      <c r="R13" s="180"/>
      <c r="S13" s="180" t="s">
        <v>490</v>
      </c>
      <c r="T13" s="181" t="s">
        <v>148</v>
      </c>
      <c r="U13" s="159">
        <v>0</v>
      </c>
      <c r="V13" s="159">
        <f t="shared" si="6"/>
        <v>0</v>
      </c>
      <c r="W13" s="159"/>
      <c r="X13" s="159" t="s">
        <v>210</v>
      </c>
      <c r="Y13" s="159" t="s">
        <v>150</v>
      </c>
      <c r="Z13" s="149"/>
      <c r="AA13" s="149"/>
      <c r="AB13" s="149"/>
      <c r="AC13" s="149"/>
      <c r="AD13" s="149"/>
      <c r="AE13" s="149"/>
      <c r="AF13" s="149"/>
      <c r="AG13" s="149" t="s">
        <v>211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5">
        <v>6</v>
      </c>
      <c r="B14" s="176" t="s">
        <v>498</v>
      </c>
      <c r="C14" s="185" t="s">
        <v>499</v>
      </c>
      <c r="D14" s="177" t="s">
        <v>146</v>
      </c>
      <c r="E14" s="178">
        <v>2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12</v>
      </c>
      <c r="M14" s="180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80"/>
      <c r="S14" s="180" t="s">
        <v>147</v>
      </c>
      <c r="T14" s="181" t="s">
        <v>148</v>
      </c>
      <c r="U14" s="159">
        <v>0</v>
      </c>
      <c r="V14" s="159">
        <f t="shared" si="6"/>
        <v>0</v>
      </c>
      <c r="W14" s="159"/>
      <c r="X14" s="159" t="s">
        <v>210</v>
      </c>
      <c r="Y14" s="159" t="s">
        <v>150</v>
      </c>
      <c r="Z14" s="149"/>
      <c r="AA14" s="149"/>
      <c r="AB14" s="149"/>
      <c r="AC14" s="149"/>
      <c r="AD14" s="149"/>
      <c r="AE14" s="149"/>
      <c r="AF14" s="149"/>
      <c r="AG14" s="149" t="s">
        <v>211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5">
        <v>7</v>
      </c>
      <c r="B15" s="176" t="s">
        <v>500</v>
      </c>
      <c r="C15" s="185" t="s">
        <v>501</v>
      </c>
      <c r="D15" s="177" t="s">
        <v>229</v>
      </c>
      <c r="E15" s="178">
        <v>122</v>
      </c>
      <c r="F15" s="179"/>
      <c r="G15" s="180">
        <f t="shared" si="0"/>
        <v>0</v>
      </c>
      <c r="H15" s="179"/>
      <c r="I15" s="180">
        <f t="shared" si="1"/>
        <v>0</v>
      </c>
      <c r="J15" s="179"/>
      <c r="K15" s="180">
        <f t="shared" si="2"/>
        <v>0</v>
      </c>
      <c r="L15" s="180">
        <v>12</v>
      </c>
      <c r="M15" s="180">
        <f t="shared" si="3"/>
        <v>0</v>
      </c>
      <c r="N15" s="178">
        <v>0</v>
      </c>
      <c r="O15" s="178">
        <f t="shared" si="4"/>
        <v>0</v>
      </c>
      <c r="P15" s="178">
        <v>0</v>
      </c>
      <c r="Q15" s="178">
        <f t="shared" si="5"/>
        <v>0</v>
      </c>
      <c r="R15" s="180"/>
      <c r="S15" s="180" t="s">
        <v>147</v>
      </c>
      <c r="T15" s="181" t="s">
        <v>148</v>
      </c>
      <c r="U15" s="159">
        <v>0</v>
      </c>
      <c r="V15" s="159">
        <f t="shared" si="6"/>
        <v>0</v>
      </c>
      <c r="W15" s="159"/>
      <c r="X15" s="159" t="s">
        <v>210</v>
      </c>
      <c r="Y15" s="159" t="s">
        <v>150</v>
      </c>
      <c r="Z15" s="149"/>
      <c r="AA15" s="149"/>
      <c r="AB15" s="149"/>
      <c r="AC15" s="149"/>
      <c r="AD15" s="149"/>
      <c r="AE15" s="149"/>
      <c r="AF15" s="149"/>
      <c r="AG15" s="149" t="s">
        <v>211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5">
        <v>8</v>
      </c>
      <c r="B16" s="176" t="s">
        <v>502</v>
      </c>
      <c r="C16" s="185" t="s">
        <v>503</v>
      </c>
      <c r="D16" s="177" t="s">
        <v>489</v>
      </c>
      <c r="E16" s="178">
        <v>324</v>
      </c>
      <c r="F16" s="179"/>
      <c r="G16" s="180">
        <f t="shared" si="0"/>
        <v>0</v>
      </c>
      <c r="H16" s="179"/>
      <c r="I16" s="180">
        <f t="shared" si="1"/>
        <v>0</v>
      </c>
      <c r="J16" s="179"/>
      <c r="K16" s="180">
        <f t="shared" si="2"/>
        <v>0</v>
      </c>
      <c r="L16" s="180">
        <v>12</v>
      </c>
      <c r="M16" s="180">
        <f t="shared" si="3"/>
        <v>0</v>
      </c>
      <c r="N16" s="178">
        <v>0</v>
      </c>
      <c r="O16" s="178">
        <f t="shared" si="4"/>
        <v>0</v>
      </c>
      <c r="P16" s="178">
        <v>0</v>
      </c>
      <c r="Q16" s="178">
        <f t="shared" si="5"/>
        <v>0</v>
      </c>
      <c r="R16" s="180"/>
      <c r="S16" s="180" t="s">
        <v>490</v>
      </c>
      <c r="T16" s="181" t="s">
        <v>148</v>
      </c>
      <c r="U16" s="159">
        <v>0</v>
      </c>
      <c r="V16" s="159">
        <f t="shared" si="6"/>
        <v>0</v>
      </c>
      <c r="W16" s="159"/>
      <c r="X16" s="159" t="s">
        <v>210</v>
      </c>
      <c r="Y16" s="159" t="s">
        <v>150</v>
      </c>
      <c r="Z16" s="149"/>
      <c r="AA16" s="149"/>
      <c r="AB16" s="149"/>
      <c r="AC16" s="149"/>
      <c r="AD16" s="149"/>
      <c r="AE16" s="149"/>
      <c r="AF16" s="149"/>
      <c r="AG16" s="149" t="s">
        <v>211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1" t="s">
        <v>142</v>
      </c>
      <c r="B17" s="162" t="s">
        <v>84</v>
      </c>
      <c r="C17" s="183" t="s">
        <v>85</v>
      </c>
      <c r="D17" s="163"/>
      <c r="E17" s="164"/>
      <c r="F17" s="165"/>
      <c r="G17" s="165">
        <f>SUMIF(AG18:AG24,"&lt;&gt;NOR",G18:G24)</f>
        <v>0</v>
      </c>
      <c r="H17" s="165"/>
      <c r="I17" s="165">
        <f>SUM(I18:I24)</f>
        <v>0</v>
      </c>
      <c r="J17" s="165"/>
      <c r="K17" s="165">
        <f>SUM(K18:K24)</f>
        <v>0</v>
      </c>
      <c r="L17" s="165"/>
      <c r="M17" s="165">
        <f>SUM(M18:M24)</f>
        <v>0</v>
      </c>
      <c r="N17" s="164"/>
      <c r="O17" s="164">
        <f>SUM(O18:O24)</f>
        <v>0</v>
      </c>
      <c r="P17" s="164"/>
      <c r="Q17" s="164">
        <f>SUM(Q18:Q24)</f>
        <v>0</v>
      </c>
      <c r="R17" s="165"/>
      <c r="S17" s="165"/>
      <c r="T17" s="166"/>
      <c r="U17" s="160"/>
      <c r="V17" s="160">
        <f>SUM(V18:V24)</f>
        <v>0</v>
      </c>
      <c r="W17" s="160"/>
      <c r="X17" s="160"/>
      <c r="Y17" s="160"/>
      <c r="AG17" t="s">
        <v>143</v>
      </c>
    </row>
    <row r="18" spans="1:60" outlineLevel="1" x14ac:dyDescent="0.2">
      <c r="A18" s="175">
        <v>9</v>
      </c>
      <c r="B18" s="176" t="s">
        <v>504</v>
      </c>
      <c r="C18" s="185" t="s">
        <v>505</v>
      </c>
      <c r="D18" s="177" t="s">
        <v>146</v>
      </c>
      <c r="E18" s="178">
        <v>2</v>
      </c>
      <c r="F18" s="179"/>
      <c r="G18" s="180">
        <f t="shared" ref="G18:G24" si="7">ROUND(E18*F18,2)</f>
        <v>0</v>
      </c>
      <c r="H18" s="179"/>
      <c r="I18" s="180">
        <f t="shared" ref="I18:I24" si="8">ROUND(E18*H18,2)</f>
        <v>0</v>
      </c>
      <c r="J18" s="179"/>
      <c r="K18" s="180">
        <f t="shared" ref="K18:K24" si="9">ROUND(E18*J18,2)</f>
        <v>0</v>
      </c>
      <c r="L18" s="180">
        <v>12</v>
      </c>
      <c r="M18" s="180">
        <f t="shared" ref="M18:M24" si="10">G18*(1+L18/100)</f>
        <v>0</v>
      </c>
      <c r="N18" s="178">
        <v>0</v>
      </c>
      <c r="O18" s="178">
        <f t="shared" ref="O18:O24" si="11">ROUND(E18*N18,2)</f>
        <v>0</v>
      </c>
      <c r="P18" s="178">
        <v>0</v>
      </c>
      <c r="Q18" s="178">
        <f t="shared" ref="Q18:Q24" si="12">ROUND(E18*P18,2)</f>
        <v>0</v>
      </c>
      <c r="R18" s="180"/>
      <c r="S18" s="180" t="s">
        <v>147</v>
      </c>
      <c r="T18" s="181" t="s">
        <v>148</v>
      </c>
      <c r="U18" s="159">
        <v>0</v>
      </c>
      <c r="V18" s="159">
        <f t="shared" ref="V18:V24" si="13">ROUND(E18*U18,2)</f>
        <v>0</v>
      </c>
      <c r="W18" s="159"/>
      <c r="X18" s="159" t="s">
        <v>149</v>
      </c>
      <c r="Y18" s="159" t="s">
        <v>150</v>
      </c>
      <c r="Z18" s="149"/>
      <c r="AA18" s="149"/>
      <c r="AB18" s="149"/>
      <c r="AC18" s="149"/>
      <c r="AD18" s="149"/>
      <c r="AE18" s="149"/>
      <c r="AF18" s="149"/>
      <c r="AG18" s="149" t="s">
        <v>151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5">
        <v>10</v>
      </c>
      <c r="B19" s="176" t="s">
        <v>506</v>
      </c>
      <c r="C19" s="185" t="s">
        <v>507</v>
      </c>
      <c r="D19" s="177" t="s">
        <v>146</v>
      </c>
      <c r="E19" s="178">
        <v>2</v>
      </c>
      <c r="F19" s="179"/>
      <c r="G19" s="180">
        <f t="shared" si="7"/>
        <v>0</v>
      </c>
      <c r="H19" s="179"/>
      <c r="I19" s="180">
        <f t="shared" si="8"/>
        <v>0</v>
      </c>
      <c r="J19" s="179"/>
      <c r="K19" s="180">
        <f t="shared" si="9"/>
        <v>0</v>
      </c>
      <c r="L19" s="180">
        <v>12</v>
      </c>
      <c r="M19" s="180">
        <f t="shared" si="10"/>
        <v>0</v>
      </c>
      <c r="N19" s="178">
        <v>0</v>
      </c>
      <c r="O19" s="178">
        <f t="shared" si="11"/>
        <v>0</v>
      </c>
      <c r="P19" s="178">
        <v>0</v>
      </c>
      <c r="Q19" s="178">
        <f t="shared" si="12"/>
        <v>0</v>
      </c>
      <c r="R19" s="180"/>
      <c r="S19" s="180" t="s">
        <v>147</v>
      </c>
      <c r="T19" s="181" t="s">
        <v>148</v>
      </c>
      <c r="U19" s="159">
        <v>0</v>
      </c>
      <c r="V19" s="159">
        <f t="shared" si="13"/>
        <v>0</v>
      </c>
      <c r="W19" s="159"/>
      <c r="X19" s="159" t="s">
        <v>210</v>
      </c>
      <c r="Y19" s="159" t="s">
        <v>150</v>
      </c>
      <c r="Z19" s="149"/>
      <c r="AA19" s="149"/>
      <c r="AB19" s="149"/>
      <c r="AC19" s="149"/>
      <c r="AD19" s="149"/>
      <c r="AE19" s="149"/>
      <c r="AF19" s="149"/>
      <c r="AG19" s="149" t="s">
        <v>211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11</v>
      </c>
      <c r="B20" s="176" t="s">
        <v>508</v>
      </c>
      <c r="C20" s="185" t="s">
        <v>509</v>
      </c>
      <c r="D20" s="177" t="s">
        <v>495</v>
      </c>
      <c r="E20" s="178">
        <v>0.3</v>
      </c>
      <c r="F20" s="179"/>
      <c r="G20" s="180">
        <f t="shared" si="7"/>
        <v>0</v>
      </c>
      <c r="H20" s="179"/>
      <c r="I20" s="180">
        <f t="shared" si="8"/>
        <v>0</v>
      </c>
      <c r="J20" s="179"/>
      <c r="K20" s="180">
        <f t="shared" si="9"/>
        <v>0</v>
      </c>
      <c r="L20" s="180">
        <v>12</v>
      </c>
      <c r="M20" s="180">
        <f t="shared" si="10"/>
        <v>0</v>
      </c>
      <c r="N20" s="178">
        <v>0</v>
      </c>
      <c r="O20" s="178">
        <f t="shared" si="11"/>
        <v>0</v>
      </c>
      <c r="P20" s="178">
        <v>0</v>
      </c>
      <c r="Q20" s="178">
        <f t="shared" si="12"/>
        <v>0</v>
      </c>
      <c r="R20" s="180"/>
      <c r="S20" s="180" t="s">
        <v>147</v>
      </c>
      <c r="T20" s="181" t="s">
        <v>148</v>
      </c>
      <c r="U20" s="159">
        <v>0</v>
      </c>
      <c r="V20" s="159">
        <f t="shared" si="13"/>
        <v>0</v>
      </c>
      <c r="W20" s="159"/>
      <c r="X20" s="159" t="s">
        <v>149</v>
      </c>
      <c r="Y20" s="159" t="s">
        <v>150</v>
      </c>
      <c r="Z20" s="149"/>
      <c r="AA20" s="149"/>
      <c r="AB20" s="149"/>
      <c r="AC20" s="149"/>
      <c r="AD20" s="149"/>
      <c r="AE20" s="149"/>
      <c r="AF20" s="149"/>
      <c r="AG20" s="149" t="s">
        <v>151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5">
        <v>12</v>
      </c>
      <c r="B21" s="176" t="s">
        <v>510</v>
      </c>
      <c r="C21" s="185" t="s">
        <v>511</v>
      </c>
      <c r="D21" s="177" t="s">
        <v>146</v>
      </c>
      <c r="E21" s="178">
        <v>324</v>
      </c>
      <c r="F21" s="179"/>
      <c r="G21" s="180">
        <f t="shared" si="7"/>
        <v>0</v>
      </c>
      <c r="H21" s="179"/>
      <c r="I21" s="180">
        <f t="shared" si="8"/>
        <v>0</v>
      </c>
      <c r="J21" s="179"/>
      <c r="K21" s="180">
        <f t="shared" si="9"/>
        <v>0</v>
      </c>
      <c r="L21" s="180">
        <v>12</v>
      </c>
      <c r="M21" s="180">
        <f t="shared" si="10"/>
        <v>0</v>
      </c>
      <c r="N21" s="178">
        <v>0</v>
      </c>
      <c r="O21" s="178">
        <f t="shared" si="11"/>
        <v>0</v>
      </c>
      <c r="P21" s="178">
        <v>0</v>
      </c>
      <c r="Q21" s="178">
        <f t="shared" si="12"/>
        <v>0</v>
      </c>
      <c r="R21" s="180"/>
      <c r="S21" s="180" t="s">
        <v>147</v>
      </c>
      <c r="T21" s="181" t="s">
        <v>148</v>
      </c>
      <c r="U21" s="159">
        <v>0</v>
      </c>
      <c r="V21" s="159">
        <f t="shared" si="13"/>
        <v>0</v>
      </c>
      <c r="W21" s="159"/>
      <c r="X21" s="159" t="s">
        <v>149</v>
      </c>
      <c r="Y21" s="159" t="s">
        <v>150</v>
      </c>
      <c r="Z21" s="149"/>
      <c r="AA21" s="149"/>
      <c r="AB21" s="149"/>
      <c r="AC21" s="149"/>
      <c r="AD21" s="149"/>
      <c r="AE21" s="149"/>
      <c r="AF21" s="149"/>
      <c r="AG21" s="149" t="s">
        <v>151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5">
        <v>13</v>
      </c>
      <c r="B22" s="176" t="s">
        <v>512</v>
      </c>
      <c r="C22" s="185" t="s">
        <v>513</v>
      </c>
      <c r="D22" s="177" t="s">
        <v>146</v>
      </c>
      <c r="E22" s="178">
        <v>2</v>
      </c>
      <c r="F22" s="179"/>
      <c r="G22" s="180">
        <f t="shared" si="7"/>
        <v>0</v>
      </c>
      <c r="H22" s="179"/>
      <c r="I22" s="180">
        <f t="shared" si="8"/>
        <v>0</v>
      </c>
      <c r="J22" s="179"/>
      <c r="K22" s="180">
        <f t="shared" si="9"/>
        <v>0</v>
      </c>
      <c r="L22" s="180">
        <v>12</v>
      </c>
      <c r="M22" s="180">
        <f t="shared" si="10"/>
        <v>0</v>
      </c>
      <c r="N22" s="178">
        <v>0</v>
      </c>
      <c r="O22" s="178">
        <f t="shared" si="11"/>
        <v>0</v>
      </c>
      <c r="P22" s="178">
        <v>0</v>
      </c>
      <c r="Q22" s="178">
        <f t="shared" si="12"/>
        <v>0</v>
      </c>
      <c r="R22" s="180"/>
      <c r="S22" s="180" t="s">
        <v>147</v>
      </c>
      <c r="T22" s="181" t="s">
        <v>148</v>
      </c>
      <c r="U22" s="159">
        <v>0</v>
      </c>
      <c r="V22" s="159">
        <f t="shared" si="13"/>
        <v>0</v>
      </c>
      <c r="W22" s="159"/>
      <c r="X22" s="159" t="s">
        <v>149</v>
      </c>
      <c r="Y22" s="159" t="s">
        <v>150</v>
      </c>
      <c r="Z22" s="149"/>
      <c r="AA22" s="149"/>
      <c r="AB22" s="149"/>
      <c r="AC22" s="149"/>
      <c r="AD22" s="149"/>
      <c r="AE22" s="149"/>
      <c r="AF22" s="149"/>
      <c r="AG22" s="149" t="s">
        <v>151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5">
        <v>14</v>
      </c>
      <c r="B23" s="176" t="s">
        <v>514</v>
      </c>
      <c r="C23" s="185" t="s">
        <v>515</v>
      </c>
      <c r="D23" s="177" t="s">
        <v>146</v>
      </c>
      <c r="E23" s="178">
        <v>320</v>
      </c>
      <c r="F23" s="179"/>
      <c r="G23" s="180">
        <f t="shared" si="7"/>
        <v>0</v>
      </c>
      <c r="H23" s="179"/>
      <c r="I23" s="180">
        <f t="shared" si="8"/>
        <v>0</v>
      </c>
      <c r="J23" s="179"/>
      <c r="K23" s="180">
        <f t="shared" si="9"/>
        <v>0</v>
      </c>
      <c r="L23" s="180">
        <v>12</v>
      </c>
      <c r="M23" s="180">
        <f t="shared" si="10"/>
        <v>0</v>
      </c>
      <c r="N23" s="178">
        <v>0</v>
      </c>
      <c r="O23" s="178">
        <f t="shared" si="11"/>
        <v>0</v>
      </c>
      <c r="P23" s="178">
        <v>0</v>
      </c>
      <c r="Q23" s="178">
        <f t="shared" si="12"/>
        <v>0</v>
      </c>
      <c r="R23" s="180"/>
      <c r="S23" s="180" t="s">
        <v>147</v>
      </c>
      <c r="T23" s="181" t="s">
        <v>148</v>
      </c>
      <c r="U23" s="159">
        <v>0</v>
      </c>
      <c r="V23" s="159">
        <f t="shared" si="13"/>
        <v>0</v>
      </c>
      <c r="W23" s="159"/>
      <c r="X23" s="159" t="s">
        <v>149</v>
      </c>
      <c r="Y23" s="159" t="s">
        <v>150</v>
      </c>
      <c r="Z23" s="149"/>
      <c r="AA23" s="149"/>
      <c r="AB23" s="149"/>
      <c r="AC23" s="149"/>
      <c r="AD23" s="149"/>
      <c r="AE23" s="149"/>
      <c r="AF23" s="149"/>
      <c r="AG23" s="149" t="s">
        <v>151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5">
        <v>15</v>
      </c>
      <c r="B24" s="176" t="s">
        <v>516</v>
      </c>
      <c r="C24" s="185" t="s">
        <v>501</v>
      </c>
      <c r="D24" s="177" t="s">
        <v>229</v>
      </c>
      <c r="E24" s="178">
        <v>122</v>
      </c>
      <c r="F24" s="179"/>
      <c r="G24" s="180">
        <f t="shared" si="7"/>
        <v>0</v>
      </c>
      <c r="H24" s="179"/>
      <c r="I24" s="180">
        <f t="shared" si="8"/>
        <v>0</v>
      </c>
      <c r="J24" s="179"/>
      <c r="K24" s="180">
        <f t="shared" si="9"/>
        <v>0</v>
      </c>
      <c r="L24" s="180">
        <v>12</v>
      </c>
      <c r="M24" s="180">
        <f t="shared" si="10"/>
        <v>0</v>
      </c>
      <c r="N24" s="178">
        <v>0</v>
      </c>
      <c r="O24" s="178">
        <f t="shared" si="11"/>
        <v>0</v>
      </c>
      <c r="P24" s="178">
        <v>0</v>
      </c>
      <c r="Q24" s="178">
        <f t="shared" si="12"/>
        <v>0</v>
      </c>
      <c r="R24" s="180"/>
      <c r="S24" s="180" t="s">
        <v>147</v>
      </c>
      <c r="T24" s="181" t="s">
        <v>148</v>
      </c>
      <c r="U24" s="159">
        <v>0</v>
      </c>
      <c r="V24" s="159">
        <f t="shared" si="13"/>
        <v>0</v>
      </c>
      <c r="W24" s="159"/>
      <c r="X24" s="159" t="s">
        <v>210</v>
      </c>
      <c r="Y24" s="159" t="s">
        <v>150</v>
      </c>
      <c r="Z24" s="149"/>
      <c r="AA24" s="149"/>
      <c r="AB24" s="149"/>
      <c r="AC24" s="149"/>
      <c r="AD24" s="149"/>
      <c r="AE24" s="149"/>
      <c r="AF24" s="149"/>
      <c r="AG24" s="149" t="s">
        <v>211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161" t="s">
        <v>142</v>
      </c>
      <c r="B25" s="162" t="s">
        <v>86</v>
      </c>
      <c r="C25" s="183" t="s">
        <v>87</v>
      </c>
      <c r="D25" s="163"/>
      <c r="E25" s="164"/>
      <c r="F25" s="165"/>
      <c r="G25" s="165">
        <f>SUMIF(AG26:AG27,"&lt;&gt;NOR",G26:G27)</f>
        <v>0</v>
      </c>
      <c r="H25" s="165"/>
      <c r="I25" s="165">
        <f>SUM(I26:I27)</f>
        <v>0</v>
      </c>
      <c r="J25" s="165"/>
      <c r="K25" s="165">
        <f>SUM(K26:K27)</f>
        <v>0</v>
      </c>
      <c r="L25" s="165"/>
      <c r="M25" s="165">
        <f>SUM(M26:M27)</f>
        <v>0</v>
      </c>
      <c r="N25" s="164"/>
      <c r="O25" s="164">
        <f>SUM(O26:O27)</f>
        <v>0</v>
      </c>
      <c r="P25" s="164"/>
      <c r="Q25" s="164">
        <f>SUM(Q26:Q27)</f>
        <v>0</v>
      </c>
      <c r="R25" s="165"/>
      <c r="S25" s="165"/>
      <c r="T25" s="166"/>
      <c r="U25" s="160"/>
      <c r="V25" s="160">
        <f>SUM(V26:V27)</f>
        <v>0</v>
      </c>
      <c r="W25" s="160"/>
      <c r="X25" s="160"/>
      <c r="Y25" s="160"/>
      <c r="AG25" t="s">
        <v>143</v>
      </c>
    </row>
    <row r="26" spans="1:60" outlineLevel="1" x14ac:dyDescent="0.2">
      <c r="A26" s="175">
        <v>16</v>
      </c>
      <c r="B26" s="176" t="s">
        <v>53</v>
      </c>
      <c r="C26" s="185" t="s">
        <v>517</v>
      </c>
      <c r="D26" s="177" t="s">
        <v>518</v>
      </c>
      <c r="E26" s="178">
        <v>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12</v>
      </c>
      <c r="M26" s="180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80"/>
      <c r="S26" s="180" t="s">
        <v>147</v>
      </c>
      <c r="T26" s="181" t="s">
        <v>148</v>
      </c>
      <c r="U26" s="159">
        <v>0</v>
      </c>
      <c r="V26" s="159">
        <f>ROUND(E26*U26,2)</f>
        <v>0</v>
      </c>
      <c r="W26" s="159"/>
      <c r="X26" s="159" t="s">
        <v>149</v>
      </c>
      <c r="Y26" s="159" t="s">
        <v>150</v>
      </c>
      <c r="Z26" s="149"/>
      <c r="AA26" s="149"/>
      <c r="AB26" s="149"/>
      <c r="AC26" s="149"/>
      <c r="AD26" s="149"/>
      <c r="AE26" s="149"/>
      <c r="AF26" s="149"/>
      <c r="AG26" s="149" t="s">
        <v>151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5">
        <v>17</v>
      </c>
      <c r="B27" s="176" t="s">
        <v>519</v>
      </c>
      <c r="C27" s="185" t="s">
        <v>520</v>
      </c>
      <c r="D27" s="177" t="s">
        <v>146</v>
      </c>
      <c r="E27" s="178">
        <v>1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12</v>
      </c>
      <c r="M27" s="180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80"/>
      <c r="S27" s="180" t="s">
        <v>147</v>
      </c>
      <c r="T27" s="181" t="s">
        <v>148</v>
      </c>
      <c r="U27" s="159">
        <v>0</v>
      </c>
      <c r="V27" s="159">
        <f>ROUND(E27*U27,2)</f>
        <v>0</v>
      </c>
      <c r="W27" s="159"/>
      <c r="X27" s="159" t="s">
        <v>149</v>
      </c>
      <c r="Y27" s="159" t="s">
        <v>150</v>
      </c>
      <c r="Z27" s="149"/>
      <c r="AA27" s="149"/>
      <c r="AB27" s="149"/>
      <c r="AC27" s="149"/>
      <c r="AD27" s="149"/>
      <c r="AE27" s="149"/>
      <c r="AF27" s="149"/>
      <c r="AG27" s="149" t="s">
        <v>151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1" t="s">
        <v>142</v>
      </c>
      <c r="B28" s="162" t="s">
        <v>88</v>
      </c>
      <c r="C28" s="183" t="s">
        <v>89</v>
      </c>
      <c r="D28" s="163"/>
      <c r="E28" s="164"/>
      <c r="F28" s="165"/>
      <c r="G28" s="165">
        <f>SUMIF(AG29:AG35,"&lt;&gt;NOR",G29:G35)</f>
        <v>0</v>
      </c>
      <c r="H28" s="165"/>
      <c r="I28" s="165">
        <f>SUM(I29:I35)</f>
        <v>0</v>
      </c>
      <c r="J28" s="165"/>
      <c r="K28" s="165">
        <f>SUM(K29:K35)</f>
        <v>0</v>
      </c>
      <c r="L28" s="165"/>
      <c r="M28" s="165">
        <f>SUM(M29:M35)</f>
        <v>0</v>
      </c>
      <c r="N28" s="164"/>
      <c r="O28" s="164">
        <f>SUM(O29:O35)</f>
        <v>0</v>
      </c>
      <c r="P28" s="164"/>
      <c r="Q28" s="164">
        <f>SUM(Q29:Q35)</f>
        <v>0</v>
      </c>
      <c r="R28" s="165"/>
      <c r="S28" s="165"/>
      <c r="T28" s="166"/>
      <c r="U28" s="160"/>
      <c r="V28" s="160">
        <f>SUM(V29:V35)</f>
        <v>0</v>
      </c>
      <c r="W28" s="160"/>
      <c r="X28" s="160"/>
      <c r="Y28" s="160"/>
      <c r="AG28" t="s">
        <v>143</v>
      </c>
    </row>
    <row r="29" spans="1:60" outlineLevel="1" x14ac:dyDescent="0.2">
      <c r="A29" s="175">
        <v>18</v>
      </c>
      <c r="B29" s="176" t="s">
        <v>521</v>
      </c>
      <c r="C29" s="185" t="s">
        <v>522</v>
      </c>
      <c r="D29" s="177" t="s">
        <v>523</v>
      </c>
      <c r="E29" s="178">
        <v>16</v>
      </c>
      <c r="F29" s="179"/>
      <c r="G29" s="180">
        <f t="shared" ref="G29:G35" si="14">ROUND(E29*F29,2)</f>
        <v>0</v>
      </c>
      <c r="H29" s="179"/>
      <c r="I29" s="180">
        <f t="shared" ref="I29:I35" si="15">ROUND(E29*H29,2)</f>
        <v>0</v>
      </c>
      <c r="J29" s="179"/>
      <c r="K29" s="180">
        <f t="shared" ref="K29:K35" si="16">ROUND(E29*J29,2)</f>
        <v>0</v>
      </c>
      <c r="L29" s="180">
        <v>12</v>
      </c>
      <c r="M29" s="180">
        <f t="shared" ref="M29:M35" si="17">G29*(1+L29/100)</f>
        <v>0</v>
      </c>
      <c r="N29" s="178">
        <v>0</v>
      </c>
      <c r="O29" s="178">
        <f t="shared" ref="O29:O35" si="18">ROUND(E29*N29,2)</f>
        <v>0</v>
      </c>
      <c r="P29" s="178">
        <v>0</v>
      </c>
      <c r="Q29" s="178">
        <f t="shared" ref="Q29:Q35" si="19">ROUND(E29*P29,2)</f>
        <v>0</v>
      </c>
      <c r="R29" s="180"/>
      <c r="S29" s="180" t="s">
        <v>147</v>
      </c>
      <c r="T29" s="181" t="s">
        <v>148</v>
      </c>
      <c r="U29" s="159">
        <v>0</v>
      </c>
      <c r="V29" s="159">
        <f t="shared" ref="V29:V35" si="20">ROUND(E29*U29,2)</f>
        <v>0</v>
      </c>
      <c r="W29" s="159"/>
      <c r="X29" s="159" t="s">
        <v>210</v>
      </c>
      <c r="Y29" s="159" t="s">
        <v>150</v>
      </c>
      <c r="Z29" s="149"/>
      <c r="AA29" s="149"/>
      <c r="AB29" s="149"/>
      <c r="AC29" s="149"/>
      <c r="AD29" s="149"/>
      <c r="AE29" s="149"/>
      <c r="AF29" s="149"/>
      <c r="AG29" s="149" t="s">
        <v>211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5">
        <v>19</v>
      </c>
      <c r="B30" s="176" t="s">
        <v>524</v>
      </c>
      <c r="C30" s="185" t="s">
        <v>525</v>
      </c>
      <c r="D30" s="177" t="s">
        <v>523</v>
      </c>
      <c r="E30" s="178">
        <v>16</v>
      </c>
      <c r="F30" s="179"/>
      <c r="G30" s="180">
        <f t="shared" si="14"/>
        <v>0</v>
      </c>
      <c r="H30" s="179"/>
      <c r="I30" s="180">
        <f t="shared" si="15"/>
        <v>0</v>
      </c>
      <c r="J30" s="179"/>
      <c r="K30" s="180">
        <f t="shared" si="16"/>
        <v>0</v>
      </c>
      <c r="L30" s="180">
        <v>12</v>
      </c>
      <c r="M30" s="180">
        <f t="shared" si="17"/>
        <v>0</v>
      </c>
      <c r="N30" s="178">
        <v>0</v>
      </c>
      <c r="O30" s="178">
        <f t="shared" si="18"/>
        <v>0</v>
      </c>
      <c r="P30" s="178">
        <v>0</v>
      </c>
      <c r="Q30" s="178">
        <f t="shared" si="19"/>
        <v>0</v>
      </c>
      <c r="R30" s="180"/>
      <c r="S30" s="180" t="s">
        <v>147</v>
      </c>
      <c r="T30" s="181" t="s">
        <v>148</v>
      </c>
      <c r="U30" s="159">
        <v>0</v>
      </c>
      <c r="V30" s="159">
        <f t="shared" si="20"/>
        <v>0</v>
      </c>
      <c r="W30" s="159"/>
      <c r="X30" s="159" t="s">
        <v>210</v>
      </c>
      <c r="Y30" s="159" t="s">
        <v>150</v>
      </c>
      <c r="Z30" s="149"/>
      <c r="AA30" s="149"/>
      <c r="AB30" s="149"/>
      <c r="AC30" s="149"/>
      <c r="AD30" s="149"/>
      <c r="AE30" s="149"/>
      <c r="AF30" s="149"/>
      <c r="AG30" s="149" t="s">
        <v>211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5">
        <v>20</v>
      </c>
      <c r="B31" s="176" t="s">
        <v>526</v>
      </c>
      <c r="C31" s="185" t="s">
        <v>527</v>
      </c>
      <c r="D31" s="177" t="s">
        <v>523</v>
      </c>
      <c r="E31" s="178">
        <v>4</v>
      </c>
      <c r="F31" s="179"/>
      <c r="G31" s="180">
        <f t="shared" si="14"/>
        <v>0</v>
      </c>
      <c r="H31" s="179"/>
      <c r="I31" s="180">
        <f t="shared" si="15"/>
        <v>0</v>
      </c>
      <c r="J31" s="179"/>
      <c r="K31" s="180">
        <f t="shared" si="16"/>
        <v>0</v>
      </c>
      <c r="L31" s="180">
        <v>12</v>
      </c>
      <c r="M31" s="180">
        <f t="shared" si="17"/>
        <v>0</v>
      </c>
      <c r="N31" s="178">
        <v>0</v>
      </c>
      <c r="O31" s="178">
        <f t="shared" si="18"/>
        <v>0</v>
      </c>
      <c r="P31" s="178">
        <v>0</v>
      </c>
      <c r="Q31" s="178">
        <f t="shared" si="19"/>
        <v>0</v>
      </c>
      <c r="R31" s="180"/>
      <c r="S31" s="180" t="s">
        <v>147</v>
      </c>
      <c r="T31" s="181" t="s">
        <v>148</v>
      </c>
      <c r="U31" s="159">
        <v>0</v>
      </c>
      <c r="V31" s="159">
        <f t="shared" si="20"/>
        <v>0</v>
      </c>
      <c r="W31" s="159"/>
      <c r="X31" s="159" t="s">
        <v>210</v>
      </c>
      <c r="Y31" s="159" t="s">
        <v>150</v>
      </c>
      <c r="Z31" s="149"/>
      <c r="AA31" s="149"/>
      <c r="AB31" s="149"/>
      <c r="AC31" s="149"/>
      <c r="AD31" s="149"/>
      <c r="AE31" s="149"/>
      <c r="AF31" s="149"/>
      <c r="AG31" s="149" t="s">
        <v>211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5">
        <v>21</v>
      </c>
      <c r="B32" s="176" t="s">
        <v>528</v>
      </c>
      <c r="C32" s="185" t="s">
        <v>529</v>
      </c>
      <c r="D32" s="177" t="s">
        <v>523</v>
      </c>
      <c r="E32" s="178">
        <v>16</v>
      </c>
      <c r="F32" s="179"/>
      <c r="G32" s="180">
        <f t="shared" si="14"/>
        <v>0</v>
      </c>
      <c r="H32" s="179"/>
      <c r="I32" s="180">
        <f t="shared" si="15"/>
        <v>0</v>
      </c>
      <c r="J32" s="179"/>
      <c r="K32" s="180">
        <f t="shared" si="16"/>
        <v>0</v>
      </c>
      <c r="L32" s="180">
        <v>12</v>
      </c>
      <c r="M32" s="180">
        <f t="shared" si="17"/>
        <v>0</v>
      </c>
      <c r="N32" s="178">
        <v>0</v>
      </c>
      <c r="O32" s="178">
        <f t="shared" si="18"/>
        <v>0</v>
      </c>
      <c r="P32" s="178">
        <v>0</v>
      </c>
      <c r="Q32" s="178">
        <f t="shared" si="19"/>
        <v>0</v>
      </c>
      <c r="R32" s="180"/>
      <c r="S32" s="180" t="s">
        <v>147</v>
      </c>
      <c r="T32" s="181" t="s">
        <v>148</v>
      </c>
      <c r="U32" s="159">
        <v>0</v>
      </c>
      <c r="V32" s="159">
        <f t="shared" si="20"/>
        <v>0</v>
      </c>
      <c r="W32" s="159"/>
      <c r="X32" s="159" t="s">
        <v>210</v>
      </c>
      <c r="Y32" s="159" t="s">
        <v>150</v>
      </c>
      <c r="Z32" s="149"/>
      <c r="AA32" s="149"/>
      <c r="AB32" s="149"/>
      <c r="AC32" s="149"/>
      <c r="AD32" s="149"/>
      <c r="AE32" s="149"/>
      <c r="AF32" s="149"/>
      <c r="AG32" s="149" t="s">
        <v>211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5">
        <v>22</v>
      </c>
      <c r="B33" s="176" t="s">
        <v>530</v>
      </c>
      <c r="C33" s="185" t="s">
        <v>531</v>
      </c>
      <c r="D33" s="177" t="s">
        <v>523</v>
      </c>
      <c r="E33" s="178">
        <v>4</v>
      </c>
      <c r="F33" s="179"/>
      <c r="G33" s="180">
        <f t="shared" si="14"/>
        <v>0</v>
      </c>
      <c r="H33" s="179"/>
      <c r="I33" s="180">
        <f t="shared" si="15"/>
        <v>0</v>
      </c>
      <c r="J33" s="179"/>
      <c r="K33" s="180">
        <f t="shared" si="16"/>
        <v>0</v>
      </c>
      <c r="L33" s="180">
        <v>12</v>
      </c>
      <c r="M33" s="180">
        <f t="shared" si="17"/>
        <v>0</v>
      </c>
      <c r="N33" s="178">
        <v>0</v>
      </c>
      <c r="O33" s="178">
        <f t="shared" si="18"/>
        <v>0</v>
      </c>
      <c r="P33" s="178">
        <v>0</v>
      </c>
      <c r="Q33" s="178">
        <f t="shared" si="19"/>
        <v>0</v>
      </c>
      <c r="R33" s="180"/>
      <c r="S33" s="180" t="s">
        <v>147</v>
      </c>
      <c r="T33" s="181" t="s">
        <v>148</v>
      </c>
      <c r="U33" s="159">
        <v>0</v>
      </c>
      <c r="V33" s="159">
        <f t="shared" si="20"/>
        <v>0</v>
      </c>
      <c r="W33" s="159"/>
      <c r="X33" s="159" t="s">
        <v>210</v>
      </c>
      <c r="Y33" s="159" t="s">
        <v>150</v>
      </c>
      <c r="Z33" s="149"/>
      <c r="AA33" s="149"/>
      <c r="AB33" s="149"/>
      <c r="AC33" s="149"/>
      <c r="AD33" s="149"/>
      <c r="AE33" s="149"/>
      <c r="AF33" s="149"/>
      <c r="AG33" s="149" t="s">
        <v>211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5">
        <v>23</v>
      </c>
      <c r="B34" s="176" t="s">
        <v>532</v>
      </c>
      <c r="C34" s="185" t="s">
        <v>533</v>
      </c>
      <c r="D34" s="177" t="s">
        <v>523</v>
      </c>
      <c r="E34" s="178">
        <v>8</v>
      </c>
      <c r="F34" s="179"/>
      <c r="G34" s="180">
        <f t="shared" si="14"/>
        <v>0</v>
      </c>
      <c r="H34" s="179"/>
      <c r="I34" s="180">
        <f t="shared" si="15"/>
        <v>0</v>
      </c>
      <c r="J34" s="179"/>
      <c r="K34" s="180">
        <f t="shared" si="16"/>
        <v>0</v>
      </c>
      <c r="L34" s="180">
        <v>12</v>
      </c>
      <c r="M34" s="180">
        <f t="shared" si="17"/>
        <v>0</v>
      </c>
      <c r="N34" s="178">
        <v>0</v>
      </c>
      <c r="O34" s="178">
        <f t="shared" si="18"/>
        <v>0</v>
      </c>
      <c r="P34" s="178">
        <v>0</v>
      </c>
      <c r="Q34" s="178">
        <f t="shared" si="19"/>
        <v>0</v>
      </c>
      <c r="R34" s="180"/>
      <c r="S34" s="180" t="s">
        <v>147</v>
      </c>
      <c r="T34" s="181" t="s">
        <v>148</v>
      </c>
      <c r="U34" s="159">
        <v>0</v>
      </c>
      <c r="V34" s="159">
        <f t="shared" si="20"/>
        <v>0</v>
      </c>
      <c r="W34" s="159"/>
      <c r="X34" s="159" t="s">
        <v>210</v>
      </c>
      <c r="Y34" s="159" t="s">
        <v>150</v>
      </c>
      <c r="Z34" s="149"/>
      <c r="AA34" s="149"/>
      <c r="AB34" s="149"/>
      <c r="AC34" s="149"/>
      <c r="AD34" s="149"/>
      <c r="AE34" s="149"/>
      <c r="AF34" s="149"/>
      <c r="AG34" s="149" t="s">
        <v>211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5">
        <v>24</v>
      </c>
      <c r="B35" s="176" t="s">
        <v>534</v>
      </c>
      <c r="C35" s="185" t="s">
        <v>535</v>
      </c>
      <c r="D35" s="177" t="s">
        <v>523</v>
      </c>
      <c r="E35" s="178">
        <v>16</v>
      </c>
      <c r="F35" s="179"/>
      <c r="G35" s="180">
        <f t="shared" si="14"/>
        <v>0</v>
      </c>
      <c r="H35" s="179"/>
      <c r="I35" s="180">
        <f t="shared" si="15"/>
        <v>0</v>
      </c>
      <c r="J35" s="179"/>
      <c r="K35" s="180">
        <f t="shared" si="16"/>
        <v>0</v>
      </c>
      <c r="L35" s="180">
        <v>12</v>
      </c>
      <c r="M35" s="180">
        <f t="shared" si="17"/>
        <v>0</v>
      </c>
      <c r="N35" s="178">
        <v>0</v>
      </c>
      <c r="O35" s="178">
        <f t="shared" si="18"/>
        <v>0</v>
      </c>
      <c r="P35" s="178">
        <v>0</v>
      </c>
      <c r="Q35" s="178">
        <f t="shared" si="19"/>
        <v>0</v>
      </c>
      <c r="R35" s="180"/>
      <c r="S35" s="180" t="s">
        <v>147</v>
      </c>
      <c r="T35" s="181" t="s">
        <v>148</v>
      </c>
      <c r="U35" s="159">
        <v>0</v>
      </c>
      <c r="V35" s="159">
        <f t="shared" si="20"/>
        <v>0</v>
      </c>
      <c r="W35" s="159"/>
      <c r="X35" s="159" t="s">
        <v>210</v>
      </c>
      <c r="Y35" s="159" t="s">
        <v>150</v>
      </c>
      <c r="Z35" s="149"/>
      <c r="AA35" s="149"/>
      <c r="AB35" s="149"/>
      <c r="AC35" s="149"/>
      <c r="AD35" s="149"/>
      <c r="AE35" s="149"/>
      <c r="AF35" s="149"/>
      <c r="AG35" s="149" t="s">
        <v>211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61" t="s">
        <v>142</v>
      </c>
      <c r="B36" s="162" t="s">
        <v>112</v>
      </c>
      <c r="C36" s="183" t="s">
        <v>28</v>
      </c>
      <c r="D36" s="163"/>
      <c r="E36" s="164"/>
      <c r="F36" s="165"/>
      <c r="G36" s="165">
        <f>SUMIF(AG37:AG39,"&lt;&gt;NOR",G37:G39)</f>
        <v>0</v>
      </c>
      <c r="H36" s="165"/>
      <c r="I36" s="165">
        <f>SUM(I37:I39)</f>
        <v>0</v>
      </c>
      <c r="J36" s="165"/>
      <c r="K36" s="165">
        <f>SUM(K37:K39)</f>
        <v>0</v>
      </c>
      <c r="L36" s="165"/>
      <c r="M36" s="165">
        <f>SUM(M37:M39)</f>
        <v>0</v>
      </c>
      <c r="N36" s="164"/>
      <c r="O36" s="164">
        <f>SUM(O37:O39)</f>
        <v>0</v>
      </c>
      <c r="P36" s="164"/>
      <c r="Q36" s="164">
        <f>SUM(Q37:Q39)</f>
        <v>0</v>
      </c>
      <c r="R36" s="165"/>
      <c r="S36" s="165"/>
      <c r="T36" s="166"/>
      <c r="U36" s="160"/>
      <c r="V36" s="160">
        <f>SUM(V37:V39)</f>
        <v>0</v>
      </c>
      <c r="W36" s="160"/>
      <c r="X36" s="160"/>
      <c r="Y36" s="160"/>
      <c r="AG36" t="s">
        <v>143</v>
      </c>
    </row>
    <row r="37" spans="1:60" outlineLevel="1" x14ac:dyDescent="0.2">
      <c r="A37" s="175">
        <v>25</v>
      </c>
      <c r="B37" s="176" t="s">
        <v>536</v>
      </c>
      <c r="C37" s="185" t="s">
        <v>537</v>
      </c>
      <c r="D37" s="177" t="s">
        <v>374</v>
      </c>
      <c r="E37" s="178">
        <v>1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12</v>
      </c>
      <c r="M37" s="180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80"/>
      <c r="S37" s="180" t="s">
        <v>147</v>
      </c>
      <c r="T37" s="181" t="s">
        <v>148</v>
      </c>
      <c r="U37" s="159">
        <v>0</v>
      </c>
      <c r="V37" s="159">
        <f>ROUND(E37*U37,2)</f>
        <v>0</v>
      </c>
      <c r="W37" s="159"/>
      <c r="X37" s="159" t="s">
        <v>149</v>
      </c>
      <c r="Y37" s="159" t="s">
        <v>150</v>
      </c>
      <c r="Z37" s="149"/>
      <c r="AA37" s="149"/>
      <c r="AB37" s="149"/>
      <c r="AC37" s="149"/>
      <c r="AD37" s="149"/>
      <c r="AE37" s="149"/>
      <c r="AF37" s="149"/>
      <c r="AG37" s="149" t="s">
        <v>151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5">
        <v>26</v>
      </c>
      <c r="B38" s="176" t="s">
        <v>538</v>
      </c>
      <c r="C38" s="185" t="s">
        <v>539</v>
      </c>
      <c r="D38" s="177" t="s">
        <v>374</v>
      </c>
      <c r="E38" s="178">
        <v>1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12</v>
      </c>
      <c r="M38" s="180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80"/>
      <c r="S38" s="180" t="s">
        <v>147</v>
      </c>
      <c r="T38" s="181" t="s">
        <v>148</v>
      </c>
      <c r="U38" s="159">
        <v>0</v>
      </c>
      <c r="V38" s="159">
        <f>ROUND(E38*U38,2)</f>
        <v>0</v>
      </c>
      <c r="W38" s="159"/>
      <c r="X38" s="159" t="s">
        <v>210</v>
      </c>
      <c r="Y38" s="159" t="s">
        <v>150</v>
      </c>
      <c r="Z38" s="149"/>
      <c r="AA38" s="149"/>
      <c r="AB38" s="149"/>
      <c r="AC38" s="149"/>
      <c r="AD38" s="149"/>
      <c r="AE38" s="149"/>
      <c r="AF38" s="149"/>
      <c r="AG38" s="149" t="s">
        <v>211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8">
        <v>27</v>
      </c>
      <c r="B39" s="169" t="s">
        <v>540</v>
      </c>
      <c r="C39" s="184" t="s">
        <v>541</v>
      </c>
      <c r="D39" s="170" t="s">
        <v>374</v>
      </c>
      <c r="E39" s="171">
        <v>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12</v>
      </c>
      <c r="M39" s="173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3"/>
      <c r="S39" s="173" t="s">
        <v>147</v>
      </c>
      <c r="T39" s="174" t="s">
        <v>148</v>
      </c>
      <c r="U39" s="159">
        <v>0</v>
      </c>
      <c r="V39" s="159">
        <f>ROUND(E39*U39,2)</f>
        <v>0</v>
      </c>
      <c r="W39" s="159"/>
      <c r="X39" s="159" t="s">
        <v>210</v>
      </c>
      <c r="Y39" s="159" t="s">
        <v>150</v>
      </c>
      <c r="Z39" s="149"/>
      <c r="AA39" s="149"/>
      <c r="AB39" s="149"/>
      <c r="AC39" s="149"/>
      <c r="AD39" s="149"/>
      <c r="AE39" s="149"/>
      <c r="AF39" s="149"/>
      <c r="AG39" s="149" t="s">
        <v>211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">
      <c r="A40" s="3"/>
      <c r="B40" s="4"/>
      <c r="C40" s="18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12</v>
      </c>
      <c r="AF40">
        <v>21</v>
      </c>
      <c r="AG40" t="s">
        <v>128</v>
      </c>
    </row>
    <row r="41" spans="1:60" x14ac:dyDescent="0.2">
      <c r="A41" s="152"/>
      <c r="B41" s="153" t="s">
        <v>29</v>
      </c>
      <c r="C41" s="187"/>
      <c r="D41" s="154"/>
      <c r="E41" s="155"/>
      <c r="F41" s="155"/>
      <c r="G41" s="167">
        <f>G8+G17+G25+G28+G36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408</v>
      </c>
    </row>
    <row r="42" spans="1:60" x14ac:dyDescent="0.2">
      <c r="C42" s="188"/>
      <c r="D42" s="10"/>
      <c r="AG42" t="s">
        <v>409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FlIF3kHbKc6uDnkLCqc1/DYrR1L+B+R4FJ0bqllfkyrlodNwzC3Pjk5S8Ida+Bxytzi7l8+hDN5gY5PIvrkwQ==" saltValue="hZUsDg0MK3QYH5lmlmQD/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D.1.4.1.1 Pol</vt:lpstr>
      <vt:lpstr>01 D.1.4.1.2 Pol</vt:lpstr>
      <vt:lpstr>01 D.1.4.1.3 Pol</vt:lpstr>
      <vt:lpstr>01 D.1.4.1.4 Pol</vt:lpstr>
      <vt:lpstr>01 D.1.4.1.5 Pol</vt:lpstr>
      <vt:lpstr>01 D.1.4.2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D.1.4.1.1 Pol'!Názvy_tisku</vt:lpstr>
      <vt:lpstr>'01 D.1.4.1.2 Pol'!Názvy_tisku</vt:lpstr>
      <vt:lpstr>'01 D.1.4.1.3 Pol'!Názvy_tisku</vt:lpstr>
      <vt:lpstr>'01 D.1.4.1.4 Pol'!Názvy_tisku</vt:lpstr>
      <vt:lpstr>'01 D.1.4.1.5 Pol'!Názvy_tisku</vt:lpstr>
      <vt:lpstr>'01 D.1.4.2 Pol'!Názvy_tisku</vt:lpstr>
      <vt:lpstr>oadresa</vt:lpstr>
      <vt:lpstr>Stavba!Objednatel</vt:lpstr>
      <vt:lpstr>Stavba!Objekt</vt:lpstr>
      <vt:lpstr>'01 D.1.4.1.1 Pol'!Oblast_tisku</vt:lpstr>
      <vt:lpstr>'01 D.1.4.1.2 Pol'!Oblast_tisku</vt:lpstr>
      <vt:lpstr>'01 D.1.4.1.3 Pol'!Oblast_tisku</vt:lpstr>
      <vt:lpstr>'01 D.1.4.1.4 Pol'!Oblast_tisku</vt:lpstr>
      <vt:lpstr>'01 D.1.4.1.5 Pol'!Oblast_tisku</vt:lpstr>
      <vt:lpstr>'01 D.1.4.2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Ing. Marie Zezulová</cp:lastModifiedBy>
  <cp:lastPrinted>2019-03-19T12:27:02Z</cp:lastPrinted>
  <dcterms:created xsi:type="dcterms:W3CDTF">2009-04-08T07:15:50Z</dcterms:created>
  <dcterms:modified xsi:type="dcterms:W3CDTF">2024-04-03T12:04:23Z</dcterms:modified>
</cp:coreProperties>
</file>