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https://tenderacz-my.sharepoint.com/personal/hlavacek_tendera_cz/Documents/Město Boskovice - mediciální plyny (SP)/01_Zadávací dokumentace/ZD-final/"/>
    </mc:Choice>
  </mc:AlternateContent>
  <xr:revisionPtr revIDLastSave="0" documentId="11_D0A16FC1BC40613F5C877FB010E4BB05C0AEB914" xr6:coauthVersionLast="47" xr6:coauthVersionMax="47" xr10:uidLastSave="{00000000-0000-0000-0000-000000000000}"/>
  <bookViews>
    <workbookView xWindow="-120" yWindow="-120" windowWidth="29040" windowHeight="15840" xr2:uid="{00000000-000D-0000-FFFF-FFFF00000000}"/>
  </bookViews>
  <sheets>
    <sheet name="Stavba" sheetId="1" r:id="rId1"/>
    <sheet name="VzorPolozky" sheetId="10" state="hidden" r:id="rId2"/>
    <sheet name="SO 01 01 Pol" sheetId="12" r:id="rId3"/>
    <sheet name="SO 01 D.1.1 Pol" sheetId="13" r:id="rId4"/>
    <sheet name="SO 01 D.1.3 Pol" sheetId="14" r:id="rId5"/>
    <sheet name="SO 01 D.1.4 Pol" sheetId="15" r:id="rId6"/>
    <sheet name="SO 01 D.1.5 Pol" sheetId="16" r:id="rId7"/>
    <sheet name="SO 02 02 Pol" sheetId="17" r:id="rId8"/>
    <sheet name="SO 02 D.2.1 Pol" sheetId="18" r:id="rId9"/>
    <sheet name="SO 02 D.2.3 Pol" sheetId="19" r:id="rId10"/>
    <sheet name="SO 02 D.2.4 Pol" sheetId="20" r:id="rId11"/>
    <sheet name="SO 02 D.2.5 Pol" sheetId="21" r:id="rId12"/>
    <sheet name="SO 03 03 Pol" sheetId="22" r:id="rId13"/>
    <sheet name="SO 03 D.3.1 Pol" sheetId="23" r:id="rId14"/>
    <sheet name="SO 03 D.3.3 Pol" sheetId="24" r:id="rId15"/>
    <sheet name="SO 03 D.3.4 Pol" sheetId="25" r:id="rId16"/>
    <sheet name="SO 03 D.3.5 Pol" sheetId="26" r:id="rId17"/>
  </sheets>
  <externalReferences>
    <externalReference r:id="rId18"/>
  </externalReferences>
  <definedNames>
    <definedName name="CelkemDPHVypocet" localSheetId="0">Stavba!$H$59</definedName>
    <definedName name="CenaCelkem">Stavba!$G$29</definedName>
    <definedName name="CenaCelkemBezDPH">Stavba!$G$28</definedName>
    <definedName name="CenaCelkemVypocet" localSheetId="0">Stavba!$I$59</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'SO 01 01 Pol'!$1:$7</definedName>
    <definedName name="_xlnm.Print_Titles" localSheetId="3">'SO 01 D.1.1 Pol'!$1:$7</definedName>
    <definedName name="_xlnm.Print_Titles" localSheetId="4">'SO 01 D.1.3 Pol'!$1:$7</definedName>
    <definedName name="_xlnm.Print_Titles" localSheetId="5">'SO 01 D.1.4 Pol'!$1:$7</definedName>
    <definedName name="_xlnm.Print_Titles" localSheetId="6">'SO 01 D.1.5 Pol'!$1:$7</definedName>
    <definedName name="_xlnm.Print_Titles" localSheetId="7">'SO 02 02 Pol'!$1:$7</definedName>
    <definedName name="_xlnm.Print_Titles" localSheetId="8">'SO 02 D.2.1 Pol'!$1:$7</definedName>
    <definedName name="_xlnm.Print_Titles" localSheetId="9">'SO 02 D.2.3 Pol'!$1:$7</definedName>
    <definedName name="_xlnm.Print_Titles" localSheetId="10">'SO 02 D.2.4 Pol'!$1:$7</definedName>
    <definedName name="_xlnm.Print_Titles" localSheetId="11">'SO 02 D.2.5 Pol'!$1:$7</definedName>
    <definedName name="_xlnm.Print_Titles" localSheetId="12">'SO 03 03 Pol'!$1:$7</definedName>
    <definedName name="_xlnm.Print_Titles" localSheetId="13">'SO 03 D.3.1 Pol'!$1:$7</definedName>
    <definedName name="_xlnm.Print_Titles" localSheetId="14">'SO 03 D.3.3 Pol'!$1:$7</definedName>
    <definedName name="_xlnm.Print_Titles" localSheetId="15">'SO 03 D.3.4 Pol'!$1:$7</definedName>
    <definedName name="_xlnm.Print_Titles" localSheetId="16">'SO 03 D.3.5 Pol'!$1:$7</definedName>
    <definedName name="oadresa">Stavba!$D$6</definedName>
    <definedName name="Objednatel" localSheetId="0">Stavba!$D$5</definedName>
    <definedName name="Objekt" localSheetId="0">Stavba!$B$38</definedName>
    <definedName name="_xlnm.Print_Area" localSheetId="2">'SO 01 01 Pol'!$A$1:$X$33</definedName>
    <definedName name="_xlnm.Print_Area" localSheetId="3">'SO 01 D.1.1 Pol'!$A$1:$X$477</definedName>
    <definedName name="_xlnm.Print_Area" localSheetId="4">'SO 01 D.1.3 Pol'!$A$1:$X$91</definedName>
    <definedName name="_xlnm.Print_Area" localSheetId="5">'SO 01 D.1.4 Pol'!$A$1:$X$62</definedName>
    <definedName name="_xlnm.Print_Area" localSheetId="6">'SO 01 D.1.5 Pol'!$A$1:$X$86</definedName>
    <definedName name="_xlnm.Print_Area" localSheetId="7">'SO 02 02 Pol'!$A$1:$X$33</definedName>
    <definedName name="_xlnm.Print_Area" localSheetId="8">'SO 02 D.2.1 Pol'!$A$1:$X$267</definedName>
    <definedName name="_xlnm.Print_Area" localSheetId="9">'SO 02 D.2.3 Pol'!$A$1:$X$63</definedName>
    <definedName name="_xlnm.Print_Area" localSheetId="10">'SO 02 D.2.4 Pol'!$A$1:$X$41</definedName>
    <definedName name="_xlnm.Print_Area" localSheetId="11">'SO 02 D.2.5 Pol'!$A$1:$X$82</definedName>
    <definedName name="_xlnm.Print_Area" localSheetId="12">'SO 03 03 Pol'!$A$1:$X$33</definedName>
    <definedName name="_xlnm.Print_Area" localSheetId="13">'SO 03 D.3.1 Pol'!$A$1:$X$687</definedName>
    <definedName name="_xlnm.Print_Area" localSheetId="14">'SO 03 D.3.3 Pol'!$A$1:$X$94</definedName>
    <definedName name="_xlnm.Print_Area" localSheetId="15">'SO 03 D.3.4 Pol'!$A$1:$X$29</definedName>
    <definedName name="_xlnm.Print_Area" localSheetId="16">'SO 03 D.3.5 Pol'!$A$1:$X$28</definedName>
    <definedName name="_xlnm.Print_Area" localSheetId="0">Stavba!$A$1:$J$126</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Stavba!$F$59</definedName>
    <definedName name="ZakladDPHZakl">Stavba!$G$25</definedName>
    <definedName name="ZakladDPHZaklVypocet" localSheetId="0">Stavba!$G$59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 l="1"/>
  <c r="I110" i="1"/>
  <c r="I104" i="1"/>
  <c r="I101" i="1"/>
  <c r="F58" i="1"/>
  <c r="F57" i="1"/>
  <c r="G27" i="26"/>
  <c r="I8" i="26"/>
  <c r="Q8" i="26"/>
  <c r="G9" i="26"/>
  <c r="G8" i="26" s="1"/>
  <c r="I9" i="26"/>
  <c r="K9" i="26"/>
  <c r="K8" i="26" s="1"/>
  <c r="O9" i="26"/>
  <c r="O8" i="26" s="1"/>
  <c r="Q9" i="26"/>
  <c r="V9" i="26"/>
  <c r="V8" i="26" s="1"/>
  <c r="I11" i="26"/>
  <c r="Q11" i="26"/>
  <c r="G12" i="26"/>
  <c r="G11" i="26" s="1"/>
  <c r="I12" i="26"/>
  <c r="K12" i="26"/>
  <c r="K11" i="26" s="1"/>
  <c r="O12" i="26"/>
  <c r="O11" i="26" s="1"/>
  <c r="Q12" i="26"/>
  <c r="V12" i="26"/>
  <c r="V11" i="26" s="1"/>
  <c r="I14" i="26"/>
  <c r="Q14" i="26"/>
  <c r="G15" i="26"/>
  <c r="G14" i="26" s="1"/>
  <c r="I15" i="26"/>
  <c r="K15" i="26"/>
  <c r="K14" i="26" s="1"/>
  <c r="O15" i="26"/>
  <c r="O14" i="26" s="1"/>
  <c r="Q15" i="26"/>
  <c r="V15" i="26"/>
  <c r="V14" i="26" s="1"/>
  <c r="G18" i="26"/>
  <c r="G17" i="26" s="1"/>
  <c r="I18" i="26"/>
  <c r="K18" i="26"/>
  <c r="K17" i="26" s="1"/>
  <c r="O18" i="26"/>
  <c r="O17" i="26" s="1"/>
  <c r="Q18" i="26"/>
  <c r="V18" i="26"/>
  <c r="V17" i="26" s="1"/>
  <c r="G20" i="26"/>
  <c r="I20" i="26"/>
  <c r="I17" i="26" s="1"/>
  <c r="K20" i="26"/>
  <c r="M20" i="26"/>
  <c r="O20" i="26"/>
  <c r="Q20" i="26"/>
  <c r="Q17" i="26" s="1"/>
  <c r="V20" i="26"/>
  <c r="G22" i="26"/>
  <c r="M22" i="26" s="1"/>
  <c r="I22" i="26"/>
  <c r="K22" i="26"/>
  <c r="O22" i="26"/>
  <c r="Q22" i="26"/>
  <c r="V22" i="26"/>
  <c r="G24" i="26"/>
  <c r="I24" i="26"/>
  <c r="K24" i="26"/>
  <c r="M24" i="26"/>
  <c r="O24" i="26"/>
  <c r="Q24" i="26"/>
  <c r="V24" i="26"/>
  <c r="AE27" i="26"/>
  <c r="G9" i="25"/>
  <c r="I9" i="25"/>
  <c r="K9" i="25"/>
  <c r="M9" i="25"/>
  <c r="O9" i="25"/>
  <c r="Q9" i="25"/>
  <c r="V9" i="25"/>
  <c r="G11" i="25"/>
  <c r="G8" i="25" s="1"/>
  <c r="G28" i="25" s="1"/>
  <c r="I11" i="25"/>
  <c r="K11" i="25"/>
  <c r="O11" i="25"/>
  <c r="O8" i="25" s="1"/>
  <c r="Q11" i="25"/>
  <c r="V11" i="25"/>
  <c r="G13" i="25"/>
  <c r="I13" i="25"/>
  <c r="K13" i="25"/>
  <c r="M13" i="25"/>
  <c r="O13" i="25"/>
  <c r="Q13" i="25"/>
  <c r="V13" i="25"/>
  <c r="G15" i="25"/>
  <c r="M15" i="25" s="1"/>
  <c r="I15" i="25"/>
  <c r="K15" i="25"/>
  <c r="O15" i="25"/>
  <c r="Q15" i="25"/>
  <c r="V15" i="25"/>
  <c r="G17" i="25"/>
  <c r="M17" i="25" s="1"/>
  <c r="I17" i="25"/>
  <c r="K17" i="25"/>
  <c r="O17" i="25"/>
  <c r="Q17" i="25"/>
  <c r="V17" i="25"/>
  <c r="G19" i="25"/>
  <c r="M19" i="25" s="1"/>
  <c r="I19" i="25"/>
  <c r="K19" i="25"/>
  <c r="O19" i="25"/>
  <c r="Q19" i="25"/>
  <c r="V19" i="25"/>
  <c r="G21" i="25"/>
  <c r="I21" i="25"/>
  <c r="K21" i="25"/>
  <c r="M21" i="25"/>
  <c r="O21" i="25"/>
  <c r="Q21" i="25"/>
  <c r="V21" i="25"/>
  <c r="G23" i="25"/>
  <c r="M23" i="25" s="1"/>
  <c r="I23" i="25"/>
  <c r="K23" i="25"/>
  <c r="O23" i="25"/>
  <c r="Q23" i="25"/>
  <c r="V23" i="25"/>
  <c r="G25" i="25"/>
  <c r="I25" i="25"/>
  <c r="K25" i="25"/>
  <c r="M25" i="25"/>
  <c r="O25" i="25"/>
  <c r="Q25" i="25"/>
  <c r="V25" i="25"/>
  <c r="AE28" i="25"/>
  <c r="G9" i="24"/>
  <c r="I9" i="24"/>
  <c r="I8" i="24" s="1"/>
  <c r="K9" i="24"/>
  <c r="M9" i="24"/>
  <c r="O9" i="24"/>
  <c r="Q9" i="24"/>
  <c r="V9" i="24"/>
  <c r="G11" i="24"/>
  <c r="I11" i="24"/>
  <c r="K11" i="24"/>
  <c r="O11" i="24"/>
  <c r="Q11" i="24"/>
  <c r="V11" i="24"/>
  <c r="G13" i="24"/>
  <c r="M13" i="24" s="1"/>
  <c r="I13" i="24"/>
  <c r="K13" i="24"/>
  <c r="O13" i="24"/>
  <c r="Q13" i="24"/>
  <c r="V13" i="24"/>
  <c r="G15" i="24"/>
  <c r="M15" i="24" s="1"/>
  <c r="I15" i="24"/>
  <c r="K15" i="24"/>
  <c r="O15" i="24"/>
  <c r="Q15" i="24"/>
  <c r="V15" i="24"/>
  <c r="G17" i="24"/>
  <c r="M17" i="24" s="1"/>
  <c r="I17" i="24"/>
  <c r="K17" i="24"/>
  <c r="O17" i="24"/>
  <c r="Q17" i="24"/>
  <c r="V17" i="24"/>
  <c r="G19" i="24"/>
  <c r="M19" i="24" s="1"/>
  <c r="I19" i="24"/>
  <c r="K19" i="24"/>
  <c r="O19" i="24"/>
  <c r="Q19" i="24"/>
  <c r="V19" i="24"/>
  <c r="G21" i="24"/>
  <c r="I21" i="24"/>
  <c r="K21" i="24"/>
  <c r="M21" i="24"/>
  <c r="O21" i="24"/>
  <c r="Q21" i="24"/>
  <c r="V21" i="24"/>
  <c r="G23" i="24"/>
  <c r="M23" i="24" s="1"/>
  <c r="I23" i="24"/>
  <c r="K23" i="24"/>
  <c r="O23" i="24"/>
  <c r="Q23" i="24"/>
  <c r="V23" i="24"/>
  <c r="G25" i="24"/>
  <c r="I25" i="24"/>
  <c r="K25" i="24"/>
  <c r="M25" i="24"/>
  <c r="O25" i="24"/>
  <c r="Q25" i="24"/>
  <c r="V25" i="24"/>
  <c r="G27" i="24"/>
  <c r="M27" i="24" s="1"/>
  <c r="I27" i="24"/>
  <c r="K27" i="24"/>
  <c r="O27" i="24"/>
  <c r="Q27" i="24"/>
  <c r="V27" i="24"/>
  <c r="G29" i="24"/>
  <c r="M29" i="24" s="1"/>
  <c r="I29" i="24"/>
  <c r="K29" i="24"/>
  <c r="O29" i="24"/>
  <c r="Q29" i="24"/>
  <c r="V29" i="24"/>
  <c r="G31" i="24"/>
  <c r="M31" i="24" s="1"/>
  <c r="I31" i="24"/>
  <c r="K31" i="24"/>
  <c r="O31" i="24"/>
  <c r="Q31" i="24"/>
  <c r="V31" i="24"/>
  <c r="G33" i="24"/>
  <c r="M33" i="24" s="1"/>
  <c r="I33" i="24"/>
  <c r="K33" i="24"/>
  <c r="O33" i="24"/>
  <c r="Q33" i="24"/>
  <c r="V33" i="24"/>
  <c r="G35" i="24"/>
  <c r="M35" i="24" s="1"/>
  <c r="I35" i="24"/>
  <c r="K35" i="24"/>
  <c r="O35" i="24"/>
  <c r="Q35" i="24"/>
  <c r="V35" i="24"/>
  <c r="G37" i="24"/>
  <c r="I37" i="24"/>
  <c r="K37" i="24"/>
  <c r="M37" i="24"/>
  <c r="O37" i="24"/>
  <c r="Q37" i="24"/>
  <c r="V37" i="24"/>
  <c r="G39" i="24"/>
  <c r="M39" i="24" s="1"/>
  <c r="I39" i="24"/>
  <c r="K39" i="24"/>
  <c r="O39" i="24"/>
  <c r="Q39" i="24"/>
  <c r="V39" i="24"/>
  <c r="G41" i="24"/>
  <c r="I41" i="24"/>
  <c r="K41" i="24"/>
  <c r="M41" i="24"/>
  <c r="O41" i="24"/>
  <c r="Q41" i="24"/>
  <c r="V41" i="24"/>
  <c r="G45" i="24"/>
  <c r="M45" i="24" s="1"/>
  <c r="I45" i="24"/>
  <c r="K45" i="24"/>
  <c r="O45" i="24"/>
  <c r="Q45" i="24"/>
  <c r="V45" i="24"/>
  <c r="G47" i="24"/>
  <c r="M47" i="24" s="1"/>
  <c r="I47" i="24"/>
  <c r="K47" i="24"/>
  <c r="O47" i="24"/>
  <c r="Q47" i="24"/>
  <c r="V47" i="24"/>
  <c r="G49" i="24"/>
  <c r="M49" i="24" s="1"/>
  <c r="I49" i="24"/>
  <c r="K49" i="24"/>
  <c r="O49" i="24"/>
  <c r="Q49" i="24"/>
  <c r="V49" i="24"/>
  <c r="G51" i="24"/>
  <c r="M51" i="24" s="1"/>
  <c r="I51" i="24"/>
  <c r="K51" i="24"/>
  <c r="O51" i="24"/>
  <c r="Q51" i="24"/>
  <c r="V51" i="24"/>
  <c r="G53" i="24"/>
  <c r="M53" i="24" s="1"/>
  <c r="I53" i="24"/>
  <c r="K53" i="24"/>
  <c r="O53" i="24"/>
  <c r="Q53" i="24"/>
  <c r="V53" i="24"/>
  <c r="G55" i="24"/>
  <c r="I55" i="24"/>
  <c r="K55" i="24"/>
  <c r="M55" i="24"/>
  <c r="O55" i="24"/>
  <c r="Q55" i="24"/>
  <c r="V55" i="24"/>
  <c r="G57" i="24"/>
  <c r="M57" i="24" s="1"/>
  <c r="I57" i="24"/>
  <c r="K57" i="24"/>
  <c r="O57" i="24"/>
  <c r="Q57" i="24"/>
  <c r="V57" i="24"/>
  <c r="G59" i="24"/>
  <c r="I59" i="24"/>
  <c r="K59" i="24"/>
  <c r="M59" i="24"/>
  <c r="O59" i="24"/>
  <c r="Q59" i="24"/>
  <c r="V59" i="24"/>
  <c r="G61" i="24"/>
  <c r="M61" i="24" s="1"/>
  <c r="I61" i="24"/>
  <c r="K61" i="24"/>
  <c r="O61" i="24"/>
  <c r="Q61" i="24"/>
  <c r="V61" i="24"/>
  <c r="G63" i="24"/>
  <c r="M63" i="24" s="1"/>
  <c r="I63" i="24"/>
  <c r="K63" i="24"/>
  <c r="O63" i="24"/>
  <c r="Q63" i="24"/>
  <c r="V63" i="24"/>
  <c r="G65" i="24"/>
  <c r="I65" i="24"/>
  <c r="K65" i="24"/>
  <c r="M65" i="24"/>
  <c r="O65" i="24"/>
  <c r="Q65" i="24"/>
  <c r="V65" i="24"/>
  <c r="G67" i="24"/>
  <c r="I67" i="24"/>
  <c r="K67" i="24"/>
  <c r="M67" i="24"/>
  <c r="O67" i="24"/>
  <c r="Q67" i="24"/>
  <c r="V67" i="24"/>
  <c r="G69" i="24"/>
  <c r="I69" i="24"/>
  <c r="K69" i="24"/>
  <c r="M69" i="24"/>
  <c r="O69" i="24"/>
  <c r="Q69" i="24"/>
  <c r="V69" i="24"/>
  <c r="G71" i="24"/>
  <c r="M71" i="24" s="1"/>
  <c r="I71" i="24"/>
  <c r="K71" i="24"/>
  <c r="O71" i="24"/>
  <c r="Q71" i="24"/>
  <c r="V71" i="24"/>
  <c r="G73" i="24"/>
  <c r="I73" i="24"/>
  <c r="K73" i="24"/>
  <c r="M73" i="24"/>
  <c r="O73" i="24"/>
  <c r="Q73" i="24"/>
  <c r="V73" i="24"/>
  <c r="G75" i="24"/>
  <c r="I97" i="1" s="1"/>
  <c r="O75" i="24"/>
  <c r="V75" i="24"/>
  <c r="G76" i="24"/>
  <c r="I76" i="24"/>
  <c r="I75" i="24" s="1"/>
  <c r="K76" i="24"/>
  <c r="K75" i="24" s="1"/>
  <c r="M76" i="24"/>
  <c r="M75" i="24" s="1"/>
  <c r="O76" i="24"/>
  <c r="Q76" i="24"/>
  <c r="Q75" i="24" s="1"/>
  <c r="V76" i="24"/>
  <c r="G79" i="24"/>
  <c r="M79" i="24" s="1"/>
  <c r="I79" i="24"/>
  <c r="K79" i="24"/>
  <c r="O79" i="24"/>
  <c r="Q79" i="24"/>
  <c r="V79" i="24"/>
  <c r="G81" i="24"/>
  <c r="M81" i="24" s="1"/>
  <c r="I81" i="24"/>
  <c r="K81" i="24"/>
  <c r="O81" i="24"/>
  <c r="Q81" i="24"/>
  <c r="V81" i="24"/>
  <c r="V78" i="24" s="1"/>
  <c r="G83" i="24"/>
  <c r="I83" i="24"/>
  <c r="K83" i="24"/>
  <c r="M83" i="24"/>
  <c r="O83" i="24"/>
  <c r="Q83" i="24"/>
  <c r="V83" i="24"/>
  <c r="G85" i="24"/>
  <c r="M85" i="24" s="1"/>
  <c r="I85" i="24"/>
  <c r="K85" i="24"/>
  <c r="O85" i="24"/>
  <c r="Q85" i="24"/>
  <c r="V85" i="24"/>
  <c r="G88" i="24"/>
  <c r="I88" i="24"/>
  <c r="K88" i="24"/>
  <c r="K87" i="24" s="1"/>
  <c r="O88" i="24"/>
  <c r="Q88" i="24"/>
  <c r="V88" i="24"/>
  <c r="V87" i="24" s="1"/>
  <c r="G90" i="24"/>
  <c r="M90" i="24" s="1"/>
  <c r="I90" i="24"/>
  <c r="K90" i="24"/>
  <c r="O90" i="24"/>
  <c r="Q90" i="24"/>
  <c r="Q87" i="24" s="1"/>
  <c r="V90" i="24"/>
  <c r="AE93" i="24"/>
  <c r="F56" i="1" s="1"/>
  <c r="BA652" i="23"/>
  <c r="BA633" i="23"/>
  <c r="BA592" i="23"/>
  <c r="BA532" i="23"/>
  <c r="BA485" i="23"/>
  <c r="BA426" i="23"/>
  <c r="BA420" i="23"/>
  <c r="BA283" i="23"/>
  <c r="BA278" i="23"/>
  <c r="BA232" i="23"/>
  <c r="BA221" i="23"/>
  <c r="BA191" i="23"/>
  <c r="BA186" i="23"/>
  <c r="BA179" i="23"/>
  <c r="BA168" i="23"/>
  <c r="BA106" i="23"/>
  <c r="BA100" i="23"/>
  <c r="G8" i="23"/>
  <c r="O8" i="23"/>
  <c r="G9" i="23"/>
  <c r="I9" i="23"/>
  <c r="I8" i="23" s="1"/>
  <c r="K9" i="23"/>
  <c r="K8" i="23" s="1"/>
  <c r="M9" i="23"/>
  <c r="M8" i="23" s="1"/>
  <c r="O9" i="23"/>
  <c r="Q9" i="23"/>
  <c r="Q8" i="23" s="1"/>
  <c r="V9" i="23"/>
  <c r="V8" i="23" s="1"/>
  <c r="G28" i="23"/>
  <c r="I28" i="23"/>
  <c r="K28" i="23"/>
  <c r="M28" i="23"/>
  <c r="O28" i="23"/>
  <c r="Q28" i="23"/>
  <c r="V28" i="23"/>
  <c r="G33" i="23"/>
  <c r="I33" i="23"/>
  <c r="K33" i="23"/>
  <c r="O33" i="23"/>
  <c r="Q33" i="23"/>
  <c r="V33" i="23"/>
  <c r="G37" i="23"/>
  <c r="I37" i="23"/>
  <c r="K37" i="23"/>
  <c r="M37" i="23"/>
  <c r="O37" i="23"/>
  <c r="Q37" i="23"/>
  <c r="V37" i="23"/>
  <c r="G45" i="23"/>
  <c r="M45" i="23" s="1"/>
  <c r="I45" i="23"/>
  <c r="K45" i="23"/>
  <c r="O45" i="23"/>
  <c r="Q45" i="23"/>
  <c r="V45" i="23"/>
  <c r="G55" i="23"/>
  <c r="M55" i="23" s="1"/>
  <c r="I55" i="23"/>
  <c r="K55" i="23"/>
  <c r="O55" i="23"/>
  <c r="Q55" i="23"/>
  <c r="V55" i="23"/>
  <c r="G60" i="23"/>
  <c r="M60" i="23" s="1"/>
  <c r="I60" i="23"/>
  <c r="K60" i="23"/>
  <c r="O60" i="23"/>
  <c r="Q60" i="23"/>
  <c r="V60" i="23"/>
  <c r="G65" i="23"/>
  <c r="I65" i="23"/>
  <c r="K65" i="23"/>
  <c r="M65" i="23"/>
  <c r="O65" i="23"/>
  <c r="Q65" i="23"/>
  <c r="V65" i="23"/>
  <c r="G73" i="23"/>
  <c r="M73" i="23" s="1"/>
  <c r="I73" i="23"/>
  <c r="K73" i="23"/>
  <c r="O73" i="23"/>
  <c r="Q73" i="23"/>
  <c r="V73" i="23"/>
  <c r="G82" i="23"/>
  <c r="I82" i="23"/>
  <c r="K82" i="23"/>
  <c r="M82" i="23"/>
  <c r="O82" i="23"/>
  <c r="Q82" i="23"/>
  <c r="V82" i="23"/>
  <c r="G87" i="23"/>
  <c r="I87" i="23"/>
  <c r="K87" i="23"/>
  <c r="M87" i="23"/>
  <c r="O87" i="23"/>
  <c r="Q87" i="23"/>
  <c r="V87" i="23"/>
  <c r="G93" i="23"/>
  <c r="M93" i="23" s="1"/>
  <c r="I93" i="23"/>
  <c r="K93" i="23"/>
  <c r="O93" i="23"/>
  <c r="Q93" i="23"/>
  <c r="V93" i="23"/>
  <c r="G99" i="23"/>
  <c r="I99" i="23"/>
  <c r="K99" i="23"/>
  <c r="M99" i="23"/>
  <c r="O99" i="23"/>
  <c r="Q99" i="23"/>
  <c r="V99" i="23"/>
  <c r="G105" i="23"/>
  <c r="M105" i="23" s="1"/>
  <c r="I105" i="23"/>
  <c r="K105" i="23"/>
  <c r="O105" i="23"/>
  <c r="Q105" i="23"/>
  <c r="V105" i="23"/>
  <c r="G112" i="23"/>
  <c r="I112" i="23"/>
  <c r="K112" i="23"/>
  <c r="M112" i="23"/>
  <c r="O112" i="23"/>
  <c r="Q112" i="23"/>
  <c r="V112" i="23"/>
  <c r="G117" i="23"/>
  <c r="M117" i="23" s="1"/>
  <c r="I117" i="23"/>
  <c r="K117" i="23"/>
  <c r="O117" i="23"/>
  <c r="Q117" i="23"/>
  <c r="V117" i="23"/>
  <c r="G123" i="23"/>
  <c r="I123" i="23"/>
  <c r="K123" i="23"/>
  <c r="O123" i="23"/>
  <c r="Q123" i="23"/>
  <c r="V123" i="23"/>
  <c r="G128" i="23"/>
  <c r="I128" i="23"/>
  <c r="K128" i="23"/>
  <c r="M128" i="23"/>
  <c r="O128" i="23"/>
  <c r="Q128" i="23"/>
  <c r="V128" i="23"/>
  <c r="G133" i="23"/>
  <c r="M133" i="23" s="1"/>
  <c r="I133" i="23"/>
  <c r="K133" i="23"/>
  <c r="O133" i="23"/>
  <c r="Q133" i="23"/>
  <c r="V133" i="23"/>
  <c r="G138" i="23"/>
  <c r="I138" i="23"/>
  <c r="K138" i="23"/>
  <c r="M138" i="23"/>
  <c r="O138" i="23"/>
  <c r="Q138" i="23"/>
  <c r="V138" i="23"/>
  <c r="G144" i="23"/>
  <c r="M144" i="23" s="1"/>
  <c r="I144" i="23"/>
  <c r="K144" i="23"/>
  <c r="O144" i="23"/>
  <c r="Q144" i="23"/>
  <c r="V144" i="23"/>
  <c r="G150" i="23"/>
  <c r="M150" i="23" s="1"/>
  <c r="I150" i="23"/>
  <c r="K150" i="23"/>
  <c r="O150" i="23"/>
  <c r="Q150" i="23"/>
  <c r="V150" i="23"/>
  <c r="G155" i="23"/>
  <c r="M155" i="23" s="1"/>
  <c r="I155" i="23"/>
  <c r="K155" i="23"/>
  <c r="O155" i="23"/>
  <c r="Q155" i="23"/>
  <c r="V155" i="23"/>
  <c r="G162" i="23"/>
  <c r="I162" i="23"/>
  <c r="K162" i="23"/>
  <c r="M162" i="23"/>
  <c r="O162" i="23"/>
  <c r="Q162" i="23"/>
  <c r="V162" i="23"/>
  <c r="G167" i="23"/>
  <c r="M167" i="23" s="1"/>
  <c r="I167" i="23"/>
  <c r="K167" i="23"/>
  <c r="O167" i="23"/>
  <c r="Q167" i="23"/>
  <c r="V167" i="23"/>
  <c r="G172" i="23"/>
  <c r="I172" i="23"/>
  <c r="K172" i="23"/>
  <c r="M172" i="23"/>
  <c r="O172" i="23"/>
  <c r="Q172" i="23"/>
  <c r="V172" i="23"/>
  <c r="G178" i="23"/>
  <c r="I178" i="23"/>
  <c r="K178" i="23"/>
  <c r="M178" i="23"/>
  <c r="O178" i="23"/>
  <c r="Q178" i="23"/>
  <c r="V178" i="23"/>
  <c r="G185" i="23"/>
  <c r="M185" i="23" s="1"/>
  <c r="I185" i="23"/>
  <c r="K185" i="23"/>
  <c r="O185" i="23"/>
  <c r="Q185" i="23"/>
  <c r="V185" i="23"/>
  <c r="G190" i="23"/>
  <c r="I190" i="23"/>
  <c r="K190" i="23"/>
  <c r="M190" i="23"/>
  <c r="O190" i="23"/>
  <c r="Q190" i="23"/>
  <c r="V190" i="23"/>
  <c r="G195" i="23"/>
  <c r="M195" i="23" s="1"/>
  <c r="I195" i="23"/>
  <c r="K195" i="23"/>
  <c r="O195" i="23"/>
  <c r="Q195" i="23"/>
  <c r="V195" i="23"/>
  <c r="G201" i="23"/>
  <c r="I201" i="23"/>
  <c r="K201" i="23"/>
  <c r="K200" i="23" s="1"/>
  <c r="O201" i="23"/>
  <c r="Q201" i="23"/>
  <c r="V201" i="23"/>
  <c r="V200" i="23" s="1"/>
  <c r="G205" i="23"/>
  <c r="I205" i="23"/>
  <c r="K205" i="23"/>
  <c r="M205" i="23"/>
  <c r="O205" i="23"/>
  <c r="Q205" i="23"/>
  <c r="Q200" i="23" s="1"/>
  <c r="V205" i="23"/>
  <c r="G210" i="23"/>
  <c r="M210" i="23" s="1"/>
  <c r="I210" i="23"/>
  <c r="I209" i="23" s="1"/>
  <c r="K210" i="23"/>
  <c r="O210" i="23"/>
  <c r="Q210" i="23"/>
  <c r="Q209" i="23" s="1"/>
  <c r="V210" i="23"/>
  <c r="G215" i="23"/>
  <c r="M215" i="23" s="1"/>
  <c r="I215" i="23"/>
  <c r="K215" i="23"/>
  <c r="K209" i="23" s="1"/>
  <c r="O215" i="23"/>
  <c r="Q215" i="23"/>
  <c r="V215" i="23"/>
  <c r="G220" i="23"/>
  <c r="M220" i="23" s="1"/>
  <c r="I220" i="23"/>
  <c r="K220" i="23"/>
  <c r="O220" i="23"/>
  <c r="Q220" i="23"/>
  <c r="V220" i="23"/>
  <c r="G226" i="23"/>
  <c r="M226" i="23" s="1"/>
  <c r="I226" i="23"/>
  <c r="K226" i="23"/>
  <c r="O226" i="23"/>
  <c r="Q226" i="23"/>
  <c r="V226" i="23"/>
  <c r="G231" i="23"/>
  <c r="I231" i="23"/>
  <c r="K231" i="23"/>
  <c r="O231" i="23"/>
  <c r="O230" i="23" s="1"/>
  <c r="Q231" i="23"/>
  <c r="V231" i="23"/>
  <c r="G241" i="23"/>
  <c r="M241" i="23" s="1"/>
  <c r="I241" i="23"/>
  <c r="I230" i="23" s="1"/>
  <c r="K241" i="23"/>
  <c r="O241" i="23"/>
  <c r="Q241" i="23"/>
  <c r="Q230" i="23" s="1"/>
  <c r="V241" i="23"/>
  <c r="G250" i="23"/>
  <c r="M250" i="23" s="1"/>
  <c r="I250" i="23"/>
  <c r="K250" i="23"/>
  <c r="O250" i="23"/>
  <c r="Q250" i="23"/>
  <c r="V250" i="23"/>
  <c r="G260" i="23"/>
  <c r="I260" i="23"/>
  <c r="K260" i="23"/>
  <c r="O260" i="23"/>
  <c r="Q260" i="23"/>
  <c r="V260" i="23"/>
  <c r="G269" i="23"/>
  <c r="I269" i="23"/>
  <c r="K269" i="23"/>
  <c r="M269" i="23"/>
  <c r="O269" i="23"/>
  <c r="Q269" i="23"/>
  <c r="V269" i="23"/>
  <c r="G277" i="23"/>
  <c r="M277" i="23" s="1"/>
  <c r="I277" i="23"/>
  <c r="K277" i="23"/>
  <c r="O277" i="23"/>
  <c r="Q277" i="23"/>
  <c r="V277" i="23"/>
  <c r="G282" i="23"/>
  <c r="M282" i="23" s="1"/>
  <c r="I282" i="23"/>
  <c r="K282" i="23"/>
  <c r="O282" i="23"/>
  <c r="Q282" i="23"/>
  <c r="V282" i="23"/>
  <c r="G289" i="23"/>
  <c r="M289" i="23" s="1"/>
  <c r="I289" i="23"/>
  <c r="K289" i="23"/>
  <c r="O289" i="23"/>
  <c r="Q289" i="23"/>
  <c r="V289" i="23"/>
  <c r="G294" i="23"/>
  <c r="I294" i="23"/>
  <c r="K294" i="23"/>
  <c r="M294" i="23"/>
  <c r="O294" i="23"/>
  <c r="Q294" i="23"/>
  <c r="V294" i="23"/>
  <c r="G299" i="23"/>
  <c r="M299" i="23" s="1"/>
  <c r="I299" i="23"/>
  <c r="K299" i="23"/>
  <c r="O299" i="23"/>
  <c r="Q299" i="23"/>
  <c r="V299" i="23"/>
  <c r="G304" i="23"/>
  <c r="I304" i="23"/>
  <c r="K304" i="23"/>
  <c r="M304" i="23"/>
  <c r="O304" i="23"/>
  <c r="Q304" i="23"/>
  <c r="V304" i="23"/>
  <c r="G311" i="23"/>
  <c r="M311" i="23" s="1"/>
  <c r="I311" i="23"/>
  <c r="K311" i="23"/>
  <c r="O311" i="23"/>
  <c r="Q311" i="23"/>
  <c r="V311" i="23"/>
  <c r="G317" i="23"/>
  <c r="I317" i="23"/>
  <c r="K317" i="23"/>
  <c r="O317" i="23"/>
  <c r="Q317" i="23"/>
  <c r="V317" i="23"/>
  <c r="G324" i="23"/>
  <c r="I324" i="23"/>
  <c r="K324" i="23"/>
  <c r="M324" i="23"/>
  <c r="O324" i="23"/>
  <c r="Q324" i="23"/>
  <c r="V324" i="23"/>
  <c r="G330" i="23"/>
  <c r="M330" i="23" s="1"/>
  <c r="I330" i="23"/>
  <c r="K330" i="23"/>
  <c r="O330" i="23"/>
  <c r="Q330" i="23"/>
  <c r="V330" i="23"/>
  <c r="G336" i="23"/>
  <c r="I336" i="23"/>
  <c r="K336" i="23"/>
  <c r="M336" i="23"/>
  <c r="O336" i="23"/>
  <c r="Q336" i="23"/>
  <c r="V336" i="23"/>
  <c r="G342" i="23"/>
  <c r="M342" i="23" s="1"/>
  <c r="I342" i="23"/>
  <c r="K342" i="23"/>
  <c r="O342" i="23"/>
  <c r="Q342" i="23"/>
  <c r="V342" i="23"/>
  <c r="G348" i="23"/>
  <c r="I348" i="23"/>
  <c r="K348" i="23"/>
  <c r="M348" i="23"/>
  <c r="O348" i="23"/>
  <c r="Q348" i="23"/>
  <c r="V348" i="23"/>
  <c r="G355" i="23"/>
  <c r="I355" i="23"/>
  <c r="K355" i="23"/>
  <c r="M355" i="23"/>
  <c r="O355" i="23"/>
  <c r="Q355" i="23"/>
  <c r="V355" i="23"/>
  <c r="G360" i="23"/>
  <c r="M360" i="23" s="1"/>
  <c r="I360" i="23"/>
  <c r="K360" i="23"/>
  <c r="O360" i="23"/>
  <c r="O354" i="23" s="1"/>
  <c r="Q360" i="23"/>
  <c r="V360" i="23"/>
  <c r="G365" i="23"/>
  <c r="I365" i="23"/>
  <c r="K365" i="23"/>
  <c r="M365" i="23"/>
  <c r="O365" i="23"/>
  <c r="Q365" i="23"/>
  <c r="V365" i="23"/>
  <c r="G369" i="23"/>
  <c r="O369" i="23"/>
  <c r="V369" i="23"/>
  <c r="G370" i="23"/>
  <c r="I370" i="23"/>
  <c r="I369" i="23" s="1"/>
  <c r="K370" i="23"/>
  <c r="K369" i="23" s="1"/>
  <c r="M370" i="23"/>
  <c r="M369" i="23" s="1"/>
  <c r="O370" i="23"/>
  <c r="Q370" i="23"/>
  <c r="Q369" i="23" s="1"/>
  <c r="V370" i="23"/>
  <c r="G377" i="23"/>
  <c r="M377" i="23" s="1"/>
  <c r="I377" i="23"/>
  <c r="K377" i="23"/>
  <c r="O377" i="23"/>
  <c r="Q377" i="23"/>
  <c r="V377" i="23"/>
  <c r="G382" i="23"/>
  <c r="M382" i="23" s="1"/>
  <c r="I382" i="23"/>
  <c r="K382" i="23"/>
  <c r="O382" i="23"/>
  <c r="Q382" i="23"/>
  <c r="V382" i="23"/>
  <c r="G386" i="23"/>
  <c r="I386" i="23"/>
  <c r="K386" i="23"/>
  <c r="M386" i="23"/>
  <c r="O386" i="23"/>
  <c r="Q386" i="23"/>
  <c r="V386" i="23"/>
  <c r="G390" i="23"/>
  <c r="M390" i="23" s="1"/>
  <c r="I390" i="23"/>
  <c r="K390" i="23"/>
  <c r="O390" i="23"/>
  <c r="Q390" i="23"/>
  <c r="V390" i="23"/>
  <c r="G394" i="23"/>
  <c r="I394" i="23"/>
  <c r="K394" i="23"/>
  <c r="M394" i="23"/>
  <c r="O394" i="23"/>
  <c r="Q394" i="23"/>
  <c r="V394" i="23"/>
  <c r="G398" i="23"/>
  <c r="M398" i="23" s="1"/>
  <c r="I398" i="23"/>
  <c r="K398" i="23"/>
  <c r="O398" i="23"/>
  <c r="Q398" i="23"/>
  <c r="V398" i="23"/>
  <c r="G400" i="23"/>
  <c r="M400" i="23" s="1"/>
  <c r="I400" i="23"/>
  <c r="K400" i="23"/>
  <c r="O400" i="23"/>
  <c r="Q400" i="23"/>
  <c r="V400" i="23"/>
  <c r="G402" i="23"/>
  <c r="M402" i="23" s="1"/>
  <c r="I402" i="23"/>
  <c r="K402" i="23"/>
  <c r="O402" i="23"/>
  <c r="Q402" i="23"/>
  <c r="V402" i="23"/>
  <c r="G407" i="23"/>
  <c r="M407" i="23" s="1"/>
  <c r="I407" i="23"/>
  <c r="K407" i="23"/>
  <c r="O407" i="23"/>
  <c r="Q407" i="23"/>
  <c r="V407" i="23"/>
  <c r="G409" i="23"/>
  <c r="M409" i="23" s="1"/>
  <c r="I409" i="23"/>
  <c r="K409" i="23"/>
  <c r="O409" i="23"/>
  <c r="Q409" i="23"/>
  <c r="V409" i="23"/>
  <c r="G411" i="23"/>
  <c r="I411" i="23"/>
  <c r="K411" i="23"/>
  <c r="M411" i="23"/>
  <c r="O411" i="23"/>
  <c r="Q411" i="23"/>
  <c r="V411" i="23"/>
  <c r="G414" i="23"/>
  <c r="M414" i="23" s="1"/>
  <c r="I414" i="23"/>
  <c r="K414" i="23"/>
  <c r="O414" i="23"/>
  <c r="Q414" i="23"/>
  <c r="V414" i="23"/>
  <c r="G419" i="23"/>
  <c r="M419" i="23" s="1"/>
  <c r="I419" i="23"/>
  <c r="K419" i="23"/>
  <c r="O419" i="23"/>
  <c r="Q419" i="23"/>
  <c r="V419" i="23"/>
  <c r="G425" i="23"/>
  <c r="I425" i="23"/>
  <c r="K425" i="23"/>
  <c r="M425" i="23"/>
  <c r="O425" i="23"/>
  <c r="Q425" i="23"/>
  <c r="V425" i="23"/>
  <c r="G430" i="23"/>
  <c r="M430" i="23" s="1"/>
  <c r="I430" i="23"/>
  <c r="K430" i="23"/>
  <c r="O430" i="23"/>
  <c r="Q430" i="23"/>
  <c r="V430" i="23"/>
  <c r="G434" i="23"/>
  <c r="I434" i="23"/>
  <c r="K434" i="23"/>
  <c r="M434" i="23"/>
  <c r="O434" i="23"/>
  <c r="Q434" i="23"/>
  <c r="V434" i="23"/>
  <c r="G439" i="23"/>
  <c r="M439" i="23" s="1"/>
  <c r="I439" i="23"/>
  <c r="K439" i="23"/>
  <c r="O439" i="23"/>
  <c r="Q439" i="23"/>
  <c r="V439" i="23"/>
  <c r="G444" i="23"/>
  <c r="M444" i="23" s="1"/>
  <c r="I444" i="23"/>
  <c r="K444" i="23"/>
  <c r="O444" i="23"/>
  <c r="Q444" i="23"/>
  <c r="V444" i="23"/>
  <c r="G449" i="23"/>
  <c r="M449" i="23" s="1"/>
  <c r="I449" i="23"/>
  <c r="K449" i="23"/>
  <c r="O449" i="23"/>
  <c r="Q449" i="23"/>
  <c r="V449" i="23"/>
  <c r="G453" i="23"/>
  <c r="M453" i="23" s="1"/>
  <c r="I453" i="23"/>
  <c r="K453" i="23"/>
  <c r="O453" i="23"/>
  <c r="Q453" i="23"/>
  <c r="V453" i="23"/>
  <c r="G457" i="23"/>
  <c r="M457" i="23" s="1"/>
  <c r="I457" i="23"/>
  <c r="K457" i="23"/>
  <c r="O457" i="23"/>
  <c r="Q457" i="23"/>
  <c r="V457" i="23"/>
  <c r="G461" i="23"/>
  <c r="I461" i="23"/>
  <c r="K461" i="23"/>
  <c r="M461" i="23"/>
  <c r="O461" i="23"/>
  <c r="Q461" i="23"/>
  <c r="V461" i="23"/>
  <c r="G465" i="23"/>
  <c r="M465" i="23" s="1"/>
  <c r="I465" i="23"/>
  <c r="K465" i="23"/>
  <c r="O465" i="23"/>
  <c r="Q465" i="23"/>
  <c r="V465" i="23"/>
  <c r="G470" i="23"/>
  <c r="M470" i="23" s="1"/>
  <c r="I470" i="23"/>
  <c r="K470" i="23"/>
  <c r="O470" i="23"/>
  <c r="Q470" i="23"/>
  <c r="V470" i="23"/>
  <c r="G474" i="23"/>
  <c r="I474" i="23"/>
  <c r="K474" i="23"/>
  <c r="M474" i="23"/>
  <c r="O474" i="23"/>
  <c r="Q474" i="23"/>
  <c r="V474" i="23"/>
  <c r="G478" i="23"/>
  <c r="I478" i="23"/>
  <c r="K478" i="23"/>
  <c r="M478" i="23"/>
  <c r="O478" i="23"/>
  <c r="Q478" i="23"/>
  <c r="V478" i="23"/>
  <c r="G484" i="23"/>
  <c r="I484" i="23"/>
  <c r="K484" i="23"/>
  <c r="M484" i="23"/>
  <c r="O484" i="23"/>
  <c r="Q484" i="23"/>
  <c r="V484" i="23"/>
  <c r="G489" i="23"/>
  <c r="M489" i="23" s="1"/>
  <c r="I489" i="23"/>
  <c r="K489" i="23"/>
  <c r="O489" i="23"/>
  <c r="Q489" i="23"/>
  <c r="V489" i="23"/>
  <c r="G496" i="23"/>
  <c r="M496" i="23" s="1"/>
  <c r="I496" i="23"/>
  <c r="K496" i="23"/>
  <c r="O496" i="23"/>
  <c r="Q496" i="23"/>
  <c r="V496" i="23"/>
  <c r="G502" i="23"/>
  <c r="M502" i="23" s="1"/>
  <c r="I502" i="23"/>
  <c r="K502" i="23"/>
  <c r="O502" i="23"/>
  <c r="Q502" i="23"/>
  <c r="V502" i="23"/>
  <c r="G507" i="23"/>
  <c r="M507" i="23" s="1"/>
  <c r="I507" i="23"/>
  <c r="K507" i="23"/>
  <c r="O507" i="23"/>
  <c r="Q507" i="23"/>
  <c r="V507" i="23"/>
  <c r="G512" i="23"/>
  <c r="I512" i="23"/>
  <c r="K512" i="23"/>
  <c r="M512" i="23"/>
  <c r="O512" i="23"/>
  <c r="Q512" i="23"/>
  <c r="V512" i="23"/>
  <c r="G514" i="23"/>
  <c r="K514" i="23"/>
  <c r="V514" i="23"/>
  <c r="G515" i="23"/>
  <c r="M515" i="23" s="1"/>
  <c r="M514" i="23" s="1"/>
  <c r="I515" i="23"/>
  <c r="I514" i="23" s="1"/>
  <c r="K515" i="23"/>
  <c r="O515" i="23"/>
  <c r="O514" i="23" s="1"/>
  <c r="Q515" i="23"/>
  <c r="Q514" i="23" s="1"/>
  <c r="V515" i="23"/>
  <c r="G523" i="23"/>
  <c r="M523" i="23" s="1"/>
  <c r="I523" i="23"/>
  <c r="I522" i="23" s="1"/>
  <c r="K523" i="23"/>
  <c r="O523" i="23"/>
  <c r="Q523" i="23"/>
  <c r="Q522" i="23" s="1"/>
  <c r="V523" i="23"/>
  <c r="G527" i="23"/>
  <c r="M527" i="23" s="1"/>
  <c r="I527" i="23"/>
  <c r="K527" i="23"/>
  <c r="K522" i="23" s="1"/>
  <c r="O527" i="23"/>
  <c r="Q527" i="23"/>
  <c r="V527" i="23"/>
  <c r="V522" i="23" s="1"/>
  <c r="G531" i="23"/>
  <c r="G530" i="23" s="1"/>
  <c r="I109" i="1" s="1"/>
  <c r="I531" i="23"/>
  <c r="K531" i="23"/>
  <c r="O531" i="23"/>
  <c r="Q531" i="23"/>
  <c r="V531" i="23"/>
  <c r="G536" i="23"/>
  <c r="I536" i="23"/>
  <c r="I530" i="23" s="1"/>
  <c r="K536" i="23"/>
  <c r="M536" i="23"/>
  <c r="O536" i="23"/>
  <c r="Q536" i="23"/>
  <c r="V536" i="23"/>
  <c r="G540" i="23"/>
  <c r="M540" i="23" s="1"/>
  <c r="I540" i="23"/>
  <c r="K540" i="23"/>
  <c r="O540" i="23"/>
  <c r="Q540" i="23"/>
  <c r="V540" i="23"/>
  <c r="G544" i="23"/>
  <c r="G543" i="23" s="1"/>
  <c r="I544" i="23"/>
  <c r="K544" i="23"/>
  <c r="O544" i="23"/>
  <c r="O543" i="23" s="1"/>
  <c r="Q544" i="23"/>
  <c r="V544" i="23"/>
  <c r="V543" i="23" s="1"/>
  <c r="G548" i="23"/>
  <c r="I548" i="23"/>
  <c r="K548" i="23"/>
  <c r="M548" i="23"/>
  <c r="O548" i="23"/>
  <c r="Q548" i="23"/>
  <c r="V548" i="23"/>
  <c r="G553" i="23"/>
  <c r="M553" i="23" s="1"/>
  <c r="I553" i="23"/>
  <c r="K553" i="23"/>
  <c r="O553" i="23"/>
  <c r="Q553" i="23"/>
  <c r="V553" i="23"/>
  <c r="G555" i="23"/>
  <c r="M555" i="23" s="1"/>
  <c r="I555" i="23"/>
  <c r="K555" i="23"/>
  <c r="K552" i="23" s="1"/>
  <c r="O555" i="23"/>
  <c r="Q555" i="23"/>
  <c r="V555" i="23"/>
  <c r="V552" i="23" s="1"/>
  <c r="G559" i="23"/>
  <c r="I559" i="23"/>
  <c r="K559" i="23"/>
  <c r="O559" i="23"/>
  <c r="Q559" i="23"/>
  <c r="V559" i="23"/>
  <c r="G561" i="23"/>
  <c r="M561" i="23" s="1"/>
  <c r="I561" i="23"/>
  <c r="K561" i="23"/>
  <c r="O561" i="23"/>
  <c r="Q561" i="23"/>
  <c r="Q558" i="23" s="1"/>
  <c r="V561" i="23"/>
  <c r="G563" i="23"/>
  <c r="M563" i="23" s="1"/>
  <c r="I563" i="23"/>
  <c r="K563" i="23"/>
  <c r="O563" i="23"/>
  <c r="Q563" i="23"/>
  <c r="V563" i="23"/>
  <c r="Q566" i="23"/>
  <c r="G567" i="23"/>
  <c r="G566" i="23" s="1"/>
  <c r="I567" i="23"/>
  <c r="I566" i="23" s="1"/>
  <c r="K567" i="23"/>
  <c r="K566" i="23" s="1"/>
  <c r="O567" i="23"/>
  <c r="O566" i="23" s="1"/>
  <c r="Q567" i="23"/>
  <c r="V567" i="23"/>
  <c r="V566" i="23" s="1"/>
  <c r="G570" i="23"/>
  <c r="G569" i="23" s="1"/>
  <c r="I115" i="1" s="1"/>
  <c r="I570" i="23"/>
  <c r="K570" i="23"/>
  <c r="O570" i="23"/>
  <c r="O569" i="23" s="1"/>
  <c r="Q570" i="23"/>
  <c r="V570" i="23"/>
  <c r="G574" i="23"/>
  <c r="I574" i="23"/>
  <c r="I569" i="23" s="1"/>
  <c r="K574" i="23"/>
  <c r="M574" i="23"/>
  <c r="O574" i="23"/>
  <c r="Q574" i="23"/>
  <c r="Q569" i="23" s="1"/>
  <c r="V574" i="23"/>
  <c r="G578" i="23"/>
  <c r="I578" i="23"/>
  <c r="K578" i="23"/>
  <c r="M578" i="23"/>
  <c r="O578" i="23"/>
  <c r="Q578" i="23"/>
  <c r="V578" i="23"/>
  <c r="G582" i="23"/>
  <c r="M582" i="23" s="1"/>
  <c r="I582" i="23"/>
  <c r="K582" i="23"/>
  <c r="O582" i="23"/>
  <c r="Q582" i="23"/>
  <c r="V582" i="23"/>
  <c r="G586" i="23"/>
  <c r="I586" i="23"/>
  <c r="K586" i="23"/>
  <c r="M586" i="23"/>
  <c r="O586" i="23"/>
  <c r="Q586" i="23"/>
  <c r="V586" i="23"/>
  <c r="G591" i="23"/>
  <c r="M591" i="23" s="1"/>
  <c r="I591" i="23"/>
  <c r="K591" i="23"/>
  <c r="O591" i="23"/>
  <c r="Q591" i="23"/>
  <c r="V591" i="23"/>
  <c r="G598" i="23"/>
  <c r="M598" i="23" s="1"/>
  <c r="I598" i="23"/>
  <c r="K598" i="23"/>
  <c r="O598" i="23"/>
  <c r="Q598" i="23"/>
  <c r="V598" i="23"/>
  <c r="G602" i="23"/>
  <c r="M602" i="23" s="1"/>
  <c r="I602" i="23"/>
  <c r="K602" i="23"/>
  <c r="O602" i="23"/>
  <c r="Q602" i="23"/>
  <c r="V602" i="23"/>
  <c r="G610" i="23"/>
  <c r="I610" i="23"/>
  <c r="K610" i="23"/>
  <c r="M610" i="23"/>
  <c r="O610" i="23"/>
  <c r="Q610" i="23"/>
  <c r="V610" i="23"/>
  <c r="G613" i="23"/>
  <c r="K613" i="23"/>
  <c r="V613" i="23"/>
  <c r="G614" i="23"/>
  <c r="M614" i="23" s="1"/>
  <c r="M613" i="23" s="1"/>
  <c r="I614" i="23"/>
  <c r="I613" i="23" s="1"/>
  <c r="K614" i="23"/>
  <c r="O614" i="23"/>
  <c r="O613" i="23" s="1"/>
  <c r="Q614" i="23"/>
  <c r="Q613" i="23" s="1"/>
  <c r="V614" i="23"/>
  <c r="G619" i="23"/>
  <c r="I619" i="23"/>
  <c r="K619" i="23"/>
  <c r="M619" i="23"/>
  <c r="O619" i="23"/>
  <c r="Q619" i="23"/>
  <c r="V619" i="23"/>
  <c r="G628" i="23"/>
  <c r="M628" i="23" s="1"/>
  <c r="I628" i="23"/>
  <c r="K628" i="23"/>
  <c r="O628" i="23"/>
  <c r="Q628" i="23"/>
  <c r="V628" i="23"/>
  <c r="G632" i="23"/>
  <c r="M632" i="23" s="1"/>
  <c r="I632" i="23"/>
  <c r="K632" i="23"/>
  <c r="O632" i="23"/>
  <c r="Q632" i="23"/>
  <c r="V632" i="23"/>
  <c r="G642" i="23"/>
  <c r="I120" i="1" s="1"/>
  <c r="O642" i="23"/>
  <c r="G643" i="23"/>
  <c r="I643" i="23"/>
  <c r="I642" i="23" s="1"/>
  <c r="K643" i="23"/>
  <c r="K642" i="23" s="1"/>
  <c r="M643" i="23"/>
  <c r="M642" i="23" s="1"/>
  <c r="O643" i="23"/>
  <c r="Q643" i="23"/>
  <c r="Q642" i="23" s="1"/>
  <c r="V643" i="23"/>
  <c r="V642" i="23" s="1"/>
  <c r="G648" i="23"/>
  <c r="I648" i="23"/>
  <c r="K648" i="23"/>
  <c r="M648" i="23"/>
  <c r="O648" i="23"/>
  <c r="Q648" i="23"/>
  <c r="V648" i="23"/>
  <c r="G658" i="23"/>
  <c r="M658" i="23" s="1"/>
  <c r="I658" i="23"/>
  <c r="K658" i="23"/>
  <c r="O658" i="23"/>
  <c r="Q658" i="23"/>
  <c r="V658" i="23"/>
  <c r="G664" i="23"/>
  <c r="M664" i="23" s="1"/>
  <c r="I664" i="23"/>
  <c r="K664" i="23"/>
  <c r="O664" i="23"/>
  <c r="Q664" i="23"/>
  <c r="V664" i="23"/>
  <c r="G669" i="23"/>
  <c r="M669" i="23" s="1"/>
  <c r="I669" i="23"/>
  <c r="K669" i="23"/>
  <c r="O669" i="23"/>
  <c r="Q669" i="23"/>
  <c r="V669" i="23"/>
  <c r="G675" i="23"/>
  <c r="M675" i="23" s="1"/>
  <c r="I675" i="23"/>
  <c r="K675" i="23"/>
  <c r="O675" i="23"/>
  <c r="Q675" i="23"/>
  <c r="V675" i="23"/>
  <c r="G680" i="23"/>
  <c r="M680" i="23" s="1"/>
  <c r="I680" i="23"/>
  <c r="K680" i="23"/>
  <c r="O680" i="23"/>
  <c r="Q680" i="23"/>
  <c r="V680" i="23"/>
  <c r="AE686" i="23"/>
  <c r="F55" i="1" s="1"/>
  <c r="BA28" i="22"/>
  <c r="BA25" i="22"/>
  <c r="BA22" i="22"/>
  <c r="BA16" i="22"/>
  <c r="BA13" i="22"/>
  <c r="BA10" i="22"/>
  <c r="G9" i="22"/>
  <c r="I9" i="22"/>
  <c r="K9" i="22"/>
  <c r="M9" i="22"/>
  <c r="O9" i="22"/>
  <c r="Q9" i="22"/>
  <c r="V9" i="22"/>
  <c r="G12" i="22"/>
  <c r="M12" i="22" s="1"/>
  <c r="I12" i="22"/>
  <c r="K12" i="22"/>
  <c r="O12" i="22"/>
  <c r="O8" i="22" s="1"/>
  <c r="Q12" i="22"/>
  <c r="V12" i="22"/>
  <c r="G15" i="22"/>
  <c r="I15" i="22"/>
  <c r="K15" i="22"/>
  <c r="M15" i="22"/>
  <c r="O15" i="22"/>
  <c r="Q15" i="22"/>
  <c r="V15" i="22"/>
  <c r="G19" i="22"/>
  <c r="I19" i="22"/>
  <c r="K19" i="22"/>
  <c r="M19" i="22"/>
  <c r="O19" i="22"/>
  <c r="Q19" i="22"/>
  <c r="V19" i="22"/>
  <c r="G21" i="22"/>
  <c r="M21" i="22" s="1"/>
  <c r="I21" i="22"/>
  <c r="K21" i="22"/>
  <c r="O21" i="22"/>
  <c r="O18" i="22" s="1"/>
  <c r="Q21" i="22"/>
  <c r="V21" i="22"/>
  <c r="G24" i="22"/>
  <c r="I24" i="22"/>
  <c r="K24" i="22"/>
  <c r="M24" i="22"/>
  <c r="O24" i="22"/>
  <c r="Q24" i="22"/>
  <c r="V24" i="22"/>
  <c r="G27" i="22"/>
  <c r="M27" i="22" s="1"/>
  <c r="I27" i="22"/>
  <c r="K27" i="22"/>
  <c r="O27" i="22"/>
  <c r="Q27" i="22"/>
  <c r="V27" i="22"/>
  <c r="AE32" i="22"/>
  <c r="F53" i="1" s="1"/>
  <c r="AF32" i="22"/>
  <c r="G9" i="21"/>
  <c r="I9" i="21"/>
  <c r="K9" i="21"/>
  <c r="M9" i="21"/>
  <c r="O9" i="21"/>
  <c r="Q9" i="21"/>
  <c r="V9" i="21"/>
  <c r="G11" i="21"/>
  <c r="I11" i="21"/>
  <c r="K11" i="21"/>
  <c r="O11" i="21"/>
  <c r="Q11" i="21"/>
  <c r="V11" i="21"/>
  <c r="G13" i="21"/>
  <c r="M13" i="21" s="1"/>
  <c r="I13" i="21"/>
  <c r="K13" i="21"/>
  <c r="O13" i="21"/>
  <c r="Q13" i="21"/>
  <c r="V13" i="21"/>
  <c r="G15" i="21"/>
  <c r="M15" i="21" s="1"/>
  <c r="I15" i="21"/>
  <c r="K15" i="21"/>
  <c r="O15" i="21"/>
  <c r="Q15" i="21"/>
  <c r="V15" i="21"/>
  <c r="G18" i="21"/>
  <c r="G17" i="21" s="1"/>
  <c r="I18" i="21"/>
  <c r="K18" i="21"/>
  <c r="O18" i="21"/>
  <c r="Q18" i="21"/>
  <c r="V18" i="21"/>
  <c r="G20" i="21"/>
  <c r="M20" i="21" s="1"/>
  <c r="I20" i="21"/>
  <c r="K20" i="21"/>
  <c r="O20" i="21"/>
  <c r="Q20" i="21"/>
  <c r="V20" i="21"/>
  <c r="G22" i="21"/>
  <c r="I22" i="21"/>
  <c r="K22" i="21"/>
  <c r="M22" i="21"/>
  <c r="O22" i="21"/>
  <c r="Q22" i="21"/>
  <c r="V22" i="21"/>
  <c r="G24" i="21"/>
  <c r="M24" i="21" s="1"/>
  <c r="I24" i="21"/>
  <c r="K24" i="21"/>
  <c r="O24" i="21"/>
  <c r="Q24" i="21"/>
  <c r="V24" i="21"/>
  <c r="G26" i="21"/>
  <c r="M26" i="21" s="1"/>
  <c r="I26" i="21"/>
  <c r="K26" i="21"/>
  <c r="O26" i="21"/>
  <c r="Q26" i="21"/>
  <c r="V26" i="21"/>
  <c r="G28" i="21"/>
  <c r="M28" i="21" s="1"/>
  <c r="I28" i="21"/>
  <c r="K28" i="21"/>
  <c r="O28" i="21"/>
  <c r="Q28" i="21"/>
  <c r="V28" i="21"/>
  <c r="G30" i="21"/>
  <c r="M30" i="21" s="1"/>
  <c r="I30" i="21"/>
  <c r="K30" i="21"/>
  <c r="O30" i="21"/>
  <c r="Q30" i="21"/>
  <c r="V30" i="21"/>
  <c r="G32" i="21"/>
  <c r="M32" i="21" s="1"/>
  <c r="I32" i="21"/>
  <c r="K32" i="21"/>
  <c r="O32" i="21"/>
  <c r="Q32" i="21"/>
  <c r="V32" i="21"/>
  <c r="G34" i="21"/>
  <c r="I34" i="21"/>
  <c r="K34" i="21"/>
  <c r="M34" i="21"/>
  <c r="O34" i="21"/>
  <c r="Q34" i="21"/>
  <c r="V34" i="21"/>
  <c r="G36" i="21"/>
  <c r="M36" i="21" s="1"/>
  <c r="I36" i="21"/>
  <c r="K36" i="21"/>
  <c r="O36" i="21"/>
  <c r="Q36" i="21"/>
  <c r="V36" i="21"/>
  <c r="G38" i="21"/>
  <c r="I38" i="21"/>
  <c r="K38" i="21"/>
  <c r="M38" i="21"/>
  <c r="O38" i="21"/>
  <c r="Q38" i="21"/>
  <c r="V38" i="21"/>
  <c r="G40" i="21"/>
  <c r="M40" i="21" s="1"/>
  <c r="I40" i="21"/>
  <c r="K40" i="21"/>
  <c r="O40" i="21"/>
  <c r="Q40" i="21"/>
  <c r="V40" i="21"/>
  <c r="G42" i="21"/>
  <c r="M42" i="21" s="1"/>
  <c r="I42" i="21"/>
  <c r="K42" i="21"/>
  <c r="O42" i="21"/>
  <c r="Q42" i="21"/>
  <c r="V42" i="21"/>
  <c r="G44" i="21"/>
  <c r="M44" i="21" s="1"/>
  <c r="I44" i="21"/>
  <c r="K44" i="21"/>
  <c r="O44" i="21"/>
  <c r="Q44" i="21"/>
  <c r="V44" i="21"/>
  <c r="G46" i="21"/>
  <c r="I46" i="21"/>
  <c r="K46" i="21"/>
  <c r="M46" i="21"/>
  <c r="O46" i="21"/>
  <c r="Q46" i="21"/>
  <c r="V46" i="21"/>
  <c r="G48" i="21"/>
  <c r="M48" i="21" s="1"/>
  <c r="I48" i="21"/>
  <c r="K48" i="21"/>
  <c r="O48" i="21"/>
  <c r="Q48" i="21"/>
  <c r="V48" i="21"/>
  <c r="G53" i="21"/>
  <c r="M53" i="21" s="1"/>
  <c r="I53" i="21"/>
  <c r="K53" i="21"/>
  <c r="O53" i="21"/>
  <c r="Q53" i="21"/>
  <c r="V53" i="21"/>
  <c r="G58" i="21"/>
  <c r="M58" i="21" s="1"/>
  <c r="I58" i="21"/>
  <c r="K58" i="21"/>
  <c r="O58" i="21"/>
  <c r="Q58" i="21"/>
  <c r="V58" i="21"/>
  <c r="G60" i="21"/>
  <c r="I60" i="21"/>
  <c r="K60" i="21"/>
  <c r="M60" i="21"/>
  <c r="O60" i="21"/>
  <c r="Q60" i="21"/>
  <c r="V60" i="21"/>
  <c r="G62" i="21"/>
  <c r="M62" i="21" s="1"/>
  <c r="I62" i="21"/>
  <c r="K62" i="21"/>
  <c r="O62" i="21"/>
  <c r="Q62" i="21"/>
  <c r="V62" i="21"/>
  <c r="G64" i="21"/>
  <c r="M64" i="21" s="1"/>
  <c r="I64" i="21"/>
  <c r="K64" i="21"/>
  <c r="O64" i="21"/>
  <c r="Q64" i="21"/>
  <c r="V64" i="21"/>
  <c r="G66" i="21"/>
  <c r="M66" i="21" s="1"/>
  <c r="I66" i="21"/>
  <c r="K66" i="21"/>
  <c r="O66" i="21"/>
  <c r="Q66" i="21"/>
  <c r="V66" i="21"/>
  <c r="G68" i="21"/>
  <c r="I68" i="21"/>
  <c r="K68" i="21"/>
  <c r="M68" i="21"/>
  <c r="O68" i="21"/>
  <c r="Q68" i="21"/>
  <c r="V68" i="21"/>
  <c r="G70" i="21"/>
  <c r="M70" i="21" s="1"/>
  <c r="I70" i="21"/>
  <c r="K70" i="21"/>
  <c r="O70" i="21"/>
  <c r="Q70" i="21"/>
  <c r="V70" i="21"/>
  <c r="G72" i="21"/>
  <c r="I72" i="21"/>
  <c r="K72" i="21"/>
  <c r="M72" i="21"/>
  <c r="O72" i="21"/>
  <c r="Q72" i="21"/>
  <c r="V72" i="21"/>
  <c r="G74" i="21"/>
  <c r="M74" i="21" s="1"/>
  <c r="I74" i="21"/>
  <c r="K74" i="21"/>
  <c r="O74" i="21"/>
  <c r="Q74" i="21"/>
  <c r="V74" i="21"/>
  <c r="G76" i="21"/>
  <c r="I76" i="21"/>
  <c r="K76" i="21"/>
  <c r="M76" i="21"/>
  <c r="O76" i="21"/>
  <c r="Q76" i="21"/>
  <c r="V76" i="21"/>
  <c r="G78" i="21"/>
  <c r="M78" i="21" s="1"/>
  <c r="I78" i="21"/>
  <c r="K78" i="21"/>
  <c r="O78" i="21"/>
  <c r="Q78" i="21"/>
  <c r="V78" i="21"/>
  <c r="AE81" i="21"/>
  <c r="F52" i="1" s="1"/>
  <c r="G9" i="20"/>
  <c r="I9" i="20"/>
  <c r="K9" i="20"/>
  <c r="M9" i="20"/>
  <c r="O9" i="20"/>
  <c r="Q9" i="20"/>
  <c r="V9" i="20"/>
  <c r="G11" i="20"/>
  <c r="I11" i="20"/>
  <c r="K11" i="20"/>
  <c r="O11" i="20"/>
  <c r="Q11" i="20"/>
  <c r="V11" i="20"/>
  <c r="G13" i="20"/>
  <c r="M13" i="20" s="1"/>
  <c r="I13" i="20"/>
  <c r="K13" i="20"/>
  <c r="O13" i="20"/>
  <c r="Q13" i="20"/>
  <c r="V13" i="20"/>
  <c r="G15" i="20"/>
  <c r="M15" i="20" s="1"/>
  <c r="I15" i="20"/>
  <c r="K15" i="20"/>
  <c r="O15" i="20"/>
  <c r="Q15" i="20"/>
  <c r="V15" i="20"/>
  <c r="G17" i="20"/>
  <c r="M17" i="20" s="1"/>
  <c r="I17" i="20"/>
  <c r="K17" i="20"/>
  <c r="O17" i="20"/>
  <c r="Q17" i="20"/>
  <c r="V17" i="20"/>
  <c r="G19" i="20"/>
  <c r="M19" i="20" s="1"/>
  <c r="I19" i="20"/>
  <c r="K19" i="20"/>
  <c r="O19" i="20"/>
  <c r="Q19" i="20"/>
  <c r="V19" i="20"/>
  <c r="G21" i="20"/>
  <c r="I21" i="20"/>
  <c r="K21" i="20"/>
  <c r="M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M29" i="20" s="1"/>
  <c r="I29" i="20"/>
  <c r="K29" i="20"/>
  <c r="O29" i="20"/>
  <c r="Q29" i="20"/>
  <c r="V29" i="20"/>
  <c r="G31" i="20"/>
  <c r="M31" i="20" s="1"/>
  <c r="I31" i="20"/>
  <c r="K31" i="20"/>
  <c r="O31" i="20"/>
  <c r="Q31" i="20"/>
  <c r="V31" i="20"/>
  <c r="G33" i="20"/>
  <c r="M33" i="20" s="1"/>
  <c r="I33" i="20"/>
  <c r="K33" i="20"/>
  <c r="O33" i="20"/>
  <c r="Q33" i="20"/>
  <c r="V33" i="20"/>
  <c r="G35" i="20"/>
  <c r="M35" i="20" s="1"/>
  <c r="I35" i="20"/>
  <c r="K35" i="20"/>
  <c r="O35" i="20"/>
  <c r="Q35" i="20"/>
  <c r="V35" i="20"/>
  <c r="G37" i="20"/>
  <c r="M37" i="20" s="1"/>
  <c r="I37" i="20"/>
  <c r="K37" i="20"/>
  <c r="O37" i="20"/>
  <c r="Q37" i="20"/>
  <c r="V37" i="20"/>
  <c r="AE40" i="20"/>
  <c r="F51" i="1" s="1"/>
  <c r="G9" i="19"/>
  <c r="I9" i="19"/>
  <c r="K9" i="19"/>
  <c r="O9" i="19"/>
  <c r="Q9" i="19"/>
  <c r="V9" i="19"/>
  <c r="G11" i="19"/>
  <c r="I11" i="19"/>
  <c r="K11" i="19"/>
  <c r="O11" i="19"/>
  <c r="Q11" i="19"/>
  <c r="V11" i="19"/>
  <c r="G13" i="19"/>
  <c r="M13" i="19" s="1"/>
  <c r="I13" i="19"/>
  <c r="K13" i="19"/>
  <c r="O13" i="19"/>
  <c r="Q13" i="19"/>
  <c r="V13" i="19"/>
  <c r="G15" i="19"/>
  <c r="M15" i="19" s="1"/>
  <c r="I15" i="19"/>
  <c r="K15" i="19"/>
  <c r="O15" i="19"/>
  <c r="Q15" i="19"/>
  <c r="V15" i="19"/>
  <c r="G19" i="19"/>
  <c r="I19" i="19"/>
  <c r="K19" i="19"/>
  <c r="M19" i="19"/>
  <c r="O19" i="19"/>
  <c r="Q19" i="19"/>
  <c r="V19" i="19"/>
  <c r="G21" i="19"/>
  <c r="M21" i="19" s="1"/>
  <c r="I21" i="19"/>
  <c r="K21" i="19"/>
  <c r="O21" i="19"/>
  <c r="Q21" i="19"/>
  <c r="V21" i="19"/>
  <c r="G23" i="19"/>
  <c r="I23" i="19"/>
  <c r="K23" i="19"/>
  <c r="M23" i="19"/>
  <c r="O23" i="19"/>
  <c r="Q23" i="19"/>
  <c r="V23" i="19"/>
  <c r="G25" i="19"/>
  <c r="M25" i="19" s="1"/>
  <c r="I25" i="19"/>
  <c r="K25" i="19"/>
  <c r="O25" i="19"/>
  <c r="Q25" i="19"/>
  <c r="V25" i="19"/>
  <c r="G27" i="19"/>
  <c r="M27" i="19" s="1"/>
  <c r="I27" i="19"/>
  <c r="K27" i="19"/>
  <c r="O27" i="19"/>
  <c r="Q27" i="19"/>
  <c r="V27" i="19"/>
  <c r="G29" i="19"/>
  <c r="M29" i="19" s="1"/>
  <c r="I29" i="19"/>
  <c r="K29" i="19"/>
  <c r="O29" i="19"/>
  <c r="Q29" i="19"/>
  <c r="V29" i="19"/>
  <c r="G31" i="19"/>
  <c r="M31" i="19" s="1"/>
  <c r="I31" i="19"/>
  <c r="K31" i="19"/>
  <c r="O31" i="19"/>
  <c r="Q31" i="19"/>
  <c r="V31" i="19"/>
  <c r="G33" i="19"/>
  <c r="M33" i="19" s="1"/>
  <c r="I33" i="19"/>
  <c r="K33" i="19"/>
  <c r="O33" i="19"/>
  <c r="Q33" i="19"/>
  <c r="V33" i="19"/>
  <c r="G35" i="19"/>
  <c r="M35" i="19" s="1"/>
  <c r="I35" i="19"/>
  <c r="K35" i="19"/>
  <c r="O35" i="19"/>
  <c r="Q35" i="19"/>
  <c r="V35" i="19"/>
  <c r="G37" i="19"/>
  <c r="M37" i="19" s="1"/>
  <c r="I37" i="19"/>
  <c r="K37" i="19"/>
  <c r="O37" i="19"/>
  <c r="Q37" i="19"/>
  <c r="V37" i="19"/>
  <c r="G39" i="19"/>
  <c r="I39" i="19"/>
  <c r="K39" i="19"/>
  <c r="M39" i="19"/>
  <c r="O39" i="19"/>
  <c r="Q39" i="19"/>
  <c r="V39" i="19"/>
  <c r="G41" i="19"/>
  <c r="M41" i="19" s="1"/>
  <c r="I41" i="19"/>
  <c r="K41" i="19"/>
  <c r="O41" i="19"/>
  <c r="Q41" i="19"/>
  <c r="V41" i="19"/>
  <c r="G43" i="19"/>
  <c r="M43" i="19" s="1"/>
  <c r="I43" i="19"/>
  <c r="K43" i="19"/>
  <c r="O43" i="19"/>
  <c r="Q43" i="19"/>
  <c r="V43" i="19"/>
  <c r="G46" i="19"/>
  <c r="I46" i="19"/>
  <c r="K46" i="19"/>
  <c r="M46" i="19"/>
  <c r="O46" i="19"/>
  <c r="Q46" i="19"/>
  <c r="V46" i="19"/>
  <c r="G48" i="19"/>
  <c r="G45" i="19" s="1"/>
  <c r="I48" i="19"/>
  <c r="K48" i="19"/>
  <c r="O48" i="19"/>
  <c r="Q48" i="19"/>
  <c r="V48" i="19"/>
  <c r="G50" i="19"/>
  <c r="M50" i="19" s="1"/>
  <c r="I50" i="19"/>
  <c r="K50" i="19"/>
  <c r="O50" i="19"/>
  <c r="Q50" i="19"/>
  <c r="V50" i="19"/>
  <c r="G52" i="19"/>
  <c r="M52" i="19" s="1"/>
  <c r="I52" i="19"/>
  <c r="K52" i="19"/>
  <c r="O52" i="19"/>
  <c r="Q52" i="19"/>
  <c r="V52" i="19"/>
  <c r="G54" i="19"/>
  <c r="I54" i="19"/>
  <c r="K54" i="19"/>
  <c r="M54" i="19"/>
  <c r="O54" i="19"/>
  <c r="Q54" i="19"/>
  <c r="V54" i="19"/>
  <c r="G57" i="19"/>
  <c r="M57" i="19" s="1"/>
  <c r="I57" i="19"/>
  <c r="K57" i="19"/>
  <c r="O57" i="19"/>
  <c r="Q57" i="19"/>
  <c r="Q56" i="19" s="1"/>
  <c r="V57" i="19"/>
  <c r="G59" i="19"/>
  <c r="I59" i="19"/>
  <c r="K59" i="19"/>
  <c r="K56" i="19" s="1"/>
  <c r="O59" i="19"/>
  <c r="Q59" i="19"/>
  <c r="V59" i="19"/>
  <c r="V56" i="19" s="1"/>
  <c r="AE62" i="19"/>
  <c r="F50" i="1" s="1"/>
  <c r="BA232" i="18"/>
  <c r="BA223" i="18"/>
  <c r="G8" i="18"/>
  <c r="V8" i="18"/>
  <c r="G9" i="18"/>
  <c r="AF266" i="18" s="1"/>
  <c r="G49" i="1" s="1"/>
  <c r="H49" i="1" s="1"/>
  <c r="I49" i="1" s="1"/>
  <c r="I9" i="18"/>
  <c r="I8" i="18" s="1"/>
  <c r="K9" i="18"/>
  <c r="K8" i="18" s="1"/>
  <c r="M9" i="18"/>
  <c r="M8" i="18" s="1"/>
  <c r="O9" i="18"/>
  <c r="O8" i="18" s="1"/>
  <c r="Q9" i="18"/>
  <c r="Q8" i="18" s="1"/>
  <c r="V9" i="18"/>
  <c r="G27" i="18"/>
  <c r="K27" i="18"/>
  <c r="V27" i="18"/>
  <c r="G28" i="18"/>
  <c r="I28" i="18"/>
  <c r="I27" i="18" s="1"/>
  <c r="K28" i="18"/>
  <c r="M28" i="18"/>
  <c r="M27" i="18" s="1"/>
  <c r="O28" i="18"/>
  <c r="O27" i="18" s="1"/>
  <c r="Q28" i="18"/>
  <c r="Q27" i="18" s="1"/>
  <c r="V28" i="18"/>
  <c r="G36" i="18"/>
  <c r="M36" i="18" s="1"/>
  <c r="I36" i="18"/>
  <c r="K36" i="18"/>
  <c r="O36" i="18"/>
  <c r="Q36" i="18"/>
  <c r="V36" i="18"/>
  <c r="G63" i="18"/>
  <c r="I63" i="18"/>
  <c r="K63" i="18"/>
  <c r="O63" i="18"/>
  <c r="Q63" i="18"/>
  <c r="V63" i="18"/>
  <c r="G67" i="18"/>
  <c r="I67" i="18"/>
  <c r="K67" i="18"/>
  <c r="M67" i="18"/>
  <c r="O67" i="18"/>
  <c r="Q67" i="18"/>
  <c r="V67" i="18"/>
  <c r="G80" i="18"/>
  <c r="M80" i="18" s="1"/>
  <c r="I80" i="18"/>
  <c r="K80" i="18"/>
  <c r="O80" i="18"/>
  <c r="Q80" i="18"/>
  <c r="V80" i="18"/>
  <c r="G97" i="18"/>
  <c r="I97" i="18"/>
  <c r="K97" i="18"/>
  <c r="M97" i="18"/>
  <c r="O97" i="18"/>
  <c r="Q97" i="18"/>
  <c r="V97" i="18"/>
  <c r="G102" i="18"/>
  <c r="I102" i="18"/>
  <c r="K102" i="18"/>
  <c r="M102" i="18"/>
  <c r="O102" i="18"/>
  <c r="Q102" i="18"/>
  <c r="V102" i="18"/>
  <c r="G107" i="18"/>
  <c r="G101" i="18" s="1"/>
  <c r="I107" i="18"/>
  <c r="K107" i="18"/>
  <c r="K101" i="18" s="1"/>
  <c r="O107" i="18"/>
  <c r="Q107" i="18"/>
  <c r="V107" i="18"/>
  <c r="V101" i="18" s="1"/>
  <c r="G113" i="18"/>
  <c r="G112" i="18" s="1"/>
  <c r="I113" i="18"/>
  <c r="I112" i="18" s="1"/>
  <c r="K113" i="18"/>
  <c r="K112" i="18" s="1"/>
  <c r="O113" i="18"/>
  <c r="O112" i="18" s="1"/>
  <c r="Q113" i="18"/>
  <c r="Q112" i="18" s="1"/>
  <c r="V113" i="18"/>
  <c r="V112" i="18" s="1"/>
  <c r="G131" i="18"/>
  <c r="G130" i="18" s="1"/>
  <c r="I131" i="18"/>
  <c r="K131" i="18"/>
  <c r="O131" i="18"/>
  <c r="Q131" i="18"/>
  <c r="V131" i="18"/>
  <c r="G150" i="18"/>
  <c r="M150" i="18" s="1"/>
  <c r="I150" i="18"/>
  <c r="K150" i="18"/>
  <c r="O150" i="18"/>
  <c r="Q150" i="18"/>
  <c r="V150" i="18"/>
  <c r="G154" i="18"/>
  <c r="M154" i="18" s="1"/>
  <c r="I154" i="18"/>
  <c r="K154" i="18"/>
  <c r="O154" i="18"/>
  <c r="Q154" i="18"/>
  <c r="V154" i="18"/>
  <c r="G158" i="18"/>
  <c r="M158" i="18" s="1"/>
  <c r="I158" i="18"/>
  <c r="K158" i="18"/>
  <c r="O158" i="18"/>
  <c r="Q158" i="18"/>
  <c r="V158" i="18"/>
  <c r="G162" i="18"/>
  <c r="M162" i="18" s="1"/>
  <c r="I162" i="18"/>
  <c r="K162" i="18"/>
  <c r="O162" i="18"/>
  <c r="Q162" i="18"/>
  <c r="V162" i="18"/>
  <c r="G166" i="18"/>
  <c r="M166" i="18" s="1"/>
  <c r="I166" i="18"/>
  <c r="K166" i="18"/>
  <c r="O166" i="18"/>
  <c r="Q166" i="18"/>
  <c r="V166" i="18"/>
  <c r="G168" i="18"/>
  <c r="M168" i="18" s="1"/>
  <c r="I168" i="18"/>
  <c r="K168" i="18"/>
  <c r="O168" i="18"/>
  <c r="Q168" i="18"/>
  <c r="V168" i="18"/>
  <c r="G170" i="18"/>
  <c r="I170" i="18"/>
  <c r="K170" i="18"/>
  <c r="M170" i="18"/>
  <c r="O170" i="18"/>
  <c r="Q170" i="18"/>
  <c r="V170" i="18"/>
  <c r="G173" i="18"/>
  <c r="M173" i="18" s="1"/>
  <c r="I173" i="18"/>
  <c r="K173" i="18"/>
  <c r="O173" i="18"/>
  <c r="Q173" i="18"/>
  <c r="V173" i="18"/>
  <c r="G178" i="18"/>
  <c r="I178" i="18"/>
  <c r="K178" i="18"/>
  <c r="O178" i="18"/>
  <c r="Q178" i="18"/>
  <c r="V178" i="18"/>
  <c r="V172" i="18" s="1"/>
  <c r="G183" i="18"/>
  <c r="I183" i="18"/>
  <c r="K183" i="18"/>
  <c r="M183" i="18"/>
  <c r="O183" i="18"/>
  <c r="Q183" i="18"/>
  <c r="V183" i="18"/>
  <c r="G189" i="18"/>
  <c r="M189" i="18" s="1"/>
  <c r="I189" i="18"/>
  <c r="K189" i="18"/>
  <c r="O189" i="18"/>
  <c r="Q189" i="18"/>
  <c r="V189" i="18"/>
  <c r="I191" i="18"/>
  <c r="G192" i="18"/>
  <c r="G191" i="18" s="1"/>
  <c r="I192" i="18"/>
  <c r="K192" i="18"/>
  <c r="K191" i="18" s="1"/>
  <c r="O192" i="18"/>
  <c r="O191" i="18" s="1"/>
  <c r="Q192" i="18"/>
  <c r="Q191" i="18" s="1"/>
  <c r="V192" i="18"/>
  <c r="V191" i="18" s="1"/>
  <c r="G199" i="18"/>
  <c r="I199" i="18"/>
  <c r="K199" i="18"/>
  <c r="K198" i="18" s="1"/>
  <c r="O199" i="18"/>
  <c r="Q199" i="18"/>
  <c r="V199" i="18"/>
  <c r="G201" i="18"/>
  <c r="M201" i="18" s="1"/>
  <c r="I201" i="18"/>
  <c r="K201" i="18"/>
  <c r="O201" i="18"/>
  <c r="Q201" i="18"/>
  <c r="V201" i="18"/>
  <c r="G203" i="18"/>
  <c r="M203" i="18" s="1"/>
  <c r="I203" i="18"/>
  <c r="K203" i="18"/>
  <c r="O203" i="18"/>
  <c r="Q203" i="18"/>
  <c r="V203" i="18"/>
  <c r="G206" i="18"/>
  <c r="I206" i="18"/>
  <c r="K206" i="18"/>
  <c r="M206" i="18"/>
  <c r="O206" i="18"/>
  <c r="Q206" i="18"/>
  <c r="V206" i="18"/>
  <c r="G210" i="18"/>
  <c r="M210" i="18" s="1"/>
  <c r="I210" i="18"/>
  <c r="K210" i="18"/>
  <c r="O210" i="18"/>
  <c r="Q210" i="18"/>
  <c r="V210" i="18"/>
  <c r="G214" i="18"/>
  <c r="I214" i="18"/>
  <c r="K214" i="18"/>
  <c r="O214" i="18"/>
  <c r="Q214" i="18"/>
  <c r="V214" i="18"/>
  <c r="V209" i="18" s="1"/>
  <c r="G218" i="18"/>
  <c r="I218" i="18"/>
  <c r="K218" i="18"/>
  <c r="K217" i="18" s="1"/>
  <c r="O218" i="18"/>
  <c r="O217" i="18" s="1"/>
  <c r="Q218" i="18"/>
  <c r="V218" i="18"/>
  <c r="V217" i="18" s="1"/>
  <c r="G222" i="18"/>
  <c r="M222" i="18" s="1"/>
  <c r="I222" i="18"/>
  <c r="I217" i="18" s="1"/>
  <c r="K222" i="18"/>
  <c r="O222" i="18"/>
  <c r="Q222" i="18"/>
  <c r="Q217" i="18" s="1"/>
  <c r="V222" i="18"/>
  <c r="G228" i="18"/>
  <c r="M228" i="18" s="1"/>
  <c r="I228" i="18"/>
  <c r="K228" i="18"/>
  <c r="O228" i="18"/>
  <c r="Q228" i="18"/>
  <c r="V228" i="18"/>
  <c r="G238" i="18"/>
  <c r="I238" i="18"/>
  <c r="K238" i="18"/>
  <c r="O238" i="18"/>
  <c r="Q238" i="18"/>
  <c r="V238" i="18"/>
  <c r="G244" i="18"/>
  <c r="I244" i="18"/>
  <c r="K244" i="18"/>
  <c r="M244" i="18"/>
  <c r="O244" i="18"/>
  <c r="Q244" i="18"/>
  <c r="V244" i="18"/>
  <c r="G249" i="18"/>
  <c r="M249" i="18" s="1"/>
  <c r="I249" i="18"/>
  <c r="K249" i="18"/>
  <c r="O249" i="18"/>
  <c r="Q249" i="18"/>
  <c r="V249" i="18"/>
  <c r="G255" i="18"/>
  <c r="M255" i="18" s="1"/>
  <c r="I255" i="18"/>
  <c r="K255" i="18"/>
  <c r="O255" i="18"/>
  <c r="Q255" i="18"/>
  <c r="V255" i="18"/>
  <c r="G260" i="18"/>
  <c r="M260" i="18" s="1"/>
  <c r="I260" i="18"/>
  <c r="K260" i="18"/>
  <c r="O260" i="18"/>
  <c r="Q260" i="18"/>
  <c r="V260" i="18"/>
  <c r="AE266" i="18"/>
  <c r="F49" i="1" s="1"/>
  <c r="BA28" i="17"/>
  <c r="BA25" i="17"/>
  <c r="BA22" i="17"/>
  <c r="BA16" i="17"/>
  <c r="BA13" i="17"/>
  <c r="BA10" i="17"/>
  <c r="G9" i="17"/>
  <c r="I9" i="17"/>
  <c r="K9" i="17"/>
  <c r="O9" i="17"/>
  <c r="Q9" i="17"/>
  <c r="Q8" i="17" s="1"/>
  <c r="V9" i="17"/>
  <c r="G12" i="17"/>
  <c r="I12" i="17"/>
  <c r="K12" i="17"/>
  <c r="O12" i="17"/>
  <c r="Q12" i="17"/>
  <c r="V12" i="17"/>
  <c r="V8" i="17" s="1"/>
  <c r="G15" i="17"/>
  <c r="I15" i="17"/>
  <c r="K15" i="17"/>
  <c r="M15" i="17"/>
  <c r="O15" i="17"/>
  <c r="Q15" i="17"/>
  <c r="V15" i="17"/>
  <c r="G19" i="17"/>
  <c r="M19" i="17" s="1"/>
  <c r="I19" i="17"/>
  <c r="K19" i="17"/>
  <c r="O19" i="17"/>
  <c r="Q19" i="17"/>
  <c r="Q18" i="17" s="1"/>
  <c r="V19" i="17"/>
  <c r="G21" i="17"/>
  <c r="I21" i="17"/>
  <c r="K21" i="17"/>
  <c r="K18" i="17" s="1"/>
  <c r="O21" i="17"/>
  <c r="Q21" i="17"/>
  <c r="V21" i="17"/>
  <c r="G24" i="17"/>
  <c r="M24" i="17" s="1"/>
  <c r="I24" i="17"/>
  <c r="K24" i="17"/>
  <c r="O24" i="17"/>
  <c r="Q24" i="17"/>
  <c r="V24" i="17"/>
  <c r="G27" i="17"/>
  <c r="M27" i="17" s="1"/>
  <c r="I27" i="17"/>
  <c r="K27" i="17"/>
  <c r="O27" i="17"/>
  <c r="Q27" i="17"/>
  <c r="V27" i="17"/>
  <c r="AE32" i="17"/>
  <c r="G9" i="16"/>
  <c r="I9" i="16"/>
  <c r="K9" i="16"/>
  <c r="O9" i="16"/>
  <c r="Q9" i="16"/>
  <c r="V9" i="16"/>
  <c r="V8" i="16" s="1"/>
  <c r="G11" i="16"/>
  <c r="I11" i="16"/>
  <c r="K11" i="16"/>
  <c r="M11" i="16"/>
  <c r="O11" i="16"/>
  <c r="Q11" i="16"/>
  <c r="V11" i="16"/>
  <c r="G13" i="16"/>
  <c r="M13" i="16" s="1"/>
  <c r="I13" i="16"/>
  <c r="K13" i="16"/>
  <c r="O13" i="16"/>
  <c r="Q13" i="16"/>
  <c r="V13" i="16"/>
  <c r="G15" i="16"/>
  <c r="M15" i="16" s="1"/>
  <c r="I15" i="16"/>
  <c r="K15" i="16"/>
  <c r="O15" i="16"/>
  <c r="Q15" i="16"/>
  <c r="V15" i="16"/>
  <c r="G18" i="16"/>
  <c r="I18" i="16"/>
  <c r="K18" i="16"/>
  <c r="M18" i="16"/>
  <c r="O18" i="16"/>
  <c r="Q18" i="16"/>
  <c r="V18" i="16"/>
  <c r="G20" i="16"/>
  <c r="M20" i="16" s="1"/>
  <c r="I20" i="16"/>
  <c r="K20" i="16"/>
  <c r="O20" i="16"/>
  <c r="Q20" i="16"/>
  <c r="V20" i="16"/>
  <c r="G22" i="16"/>
  <c r="M22" i="16" s="1"/>
  <c r="I22" i="16"/>
  <c r="K22" i="16"/>
  <c r="O22" i="16"/>
  <c r="Q22" i="16"/>
  <c r="V22" i="16"/>
  <c r="G24" i="16"/>
  <c r="M24" i="16" s="1"/>
  <c r="I24" i="16"/>
  <c r="K24" i="16"/>
  <c r="O24" i="16"/>
  <c r="Q24" i="16"/>
  <c r="V24" i="16"/>
  <c r="G26" i="16"/>
  <c r="M26" i="16" s="1"/>
  <c r="I26" i="16"/>
  <c r="K26" i="16"/>
  <c r="O26" i="16"/>
  <c r="Q26" i="16"/>
  <c r="V26" i="16"/>
  <c r="G28" i="16"/>
  <c r="M28" i="16" s="1"/>
  <c r="I28" i="16"/>
  <c r="K28" i="16"/>
  <c r="O28" i="16"/>
  <c r="Q28" i="16"/>
  <c r="V28" i="16"/>
  <c r="G30" i="16"/>
  <c r="I30" i="16"/>
  <c r="K30" i="16"/>
  <c r="M30" i="16"/>
  <c r="O30" i="16"/>
  <c r="Q30" i="16"/>
  <c r="V30" i="16"/>
  <c r="G32" i="16"/>
  <c r="M32" i="16" s="1"/>
  <c r="I32" i="16"/>
  <c r="K32" i="16"/>
  <c r="O32" i="16"/>
  <c r="Q32" i="16"/>
  <c r="V32" i="16"/>
  <c r="G34" i="16"/>
  <c r="I34" i="16"/>
  <c r="K34" i="16"/>
  <c r="M34" i="16"/>
  <c r="O34" i="16"/>
  <c r="Q34" i="16"/>
  <c r="V34" i="16"/>
  <c r="G36" i="16"/>
  <c r="M36" i="16" s="1"/>
  <c r="I36" i="16"/>
  <c r="K36" i="16"/>
  <c r="O36" i="16"/>
  <c r="Q36" i="16"/>
  <c r="V36" i="16"/>
  <c r="G38" i="16"/>
  <c r="M38" i="16" s="1"/>
  <c r="I38" i="16"/>
  <c r="K38" i="16"/>
  <c r="O38" i="16"/>
  <c r="Q38" i="16"/>
  <c r="V38" i="16"/>
  <c r="G40" i="16"/>
  <c r="M40" i="16" s="1"/>
  <c r="I40" i="16"/>
  <c r="K40" i="16"/>
  <c r="O40" i="16"/>
  <c r="Q40" i="16"/>
  <c r="V40" i="16"/>
  <c r="G42" i="16"/>
  <c r="M42" i="16" s="1"/>
  <c r="I42" i="16"/>
  <c r="K42" i="16"/>
  <c r="O42" i="16"/>
  <c r="Q42" i="16"/>
  <c r="V42" i="16"/>
  <c r="G44" i="16"/>
  <c r="M44" i="16" s="1"/>
  <c r="I44" i="16"/>
  <c r="K44" i="16"/>
  <c r="O44" i="16"/>
  <c r="Q44" i="16"/>
  <c r="V44" i="16"/>
  <c r="G46" i="16"/>
  <c r="M46" i="16" s="1"/>
  <c r="I46" i="16"/>
  <c r="K46" i="16"/>
  <c r="O46" i="16"/>
  <c r="Q46" i="16"/>
  <c r="V46" i="16"/>
  <c r="G48" i="16"/>
  <c r="M48" i="16" s="1"/>
  <c r="I48" i="16"/>
  <c r="K48" i="16"/>
  <c r="O48" i="16"/>
  <c r="Q48" i="16"/>
  <c r="V48" i="16"/>
  <c r="G52" i="16"/>
  <c r="I52" i="16"/>
  <c r="K52" i="16"/>
  <c r="M52" i="16"/>
  <c r="O52" i="16"/>
  <c r="Q52" i="16"/>
  <c r="V52" i="16"/>
  <c r="G56" i="16"/>
  <c r="M56" i="16" s="1"/>
  <c r="I56" i="16"/>
  <c r="K56" i="16"/>
  <c r="O56" i="16"/>
  <c r="Q56" i="16"/>
  <c r="V56" i="16"/>
  <c r="G60" i="16"/>
  <c r="M60" i="16" s="1"/>
  <c r="I60" i="16"/>
  <c r="K60" i="16"/>
  <c r="O60" i="16"/>
  <c r="Q60" i="16"/>
  <c r="V60" i="16"/>
  <c r="G62" i="16"/>
  <c r="M62" i="16" s="1"/>
  <c r="I62" i="16"/>
  <c r="K62" i="16"/>
  <c r="O62" i="16"/>
  <c r="Q62" i="16"/>
  <c r="V62" i="16"/>
  <c r="G64" i="16"/>
  <c r="M64" i="16" s="1"/>
  <c r="I64" i="16"/>
  <c r="K64" i="16"/>
  <c r="O64" i="16"/>
  <c r="Q64" i="16"/>
  <c r="V64" i="16"/>
  <c r="G66" i="16"/>
  <c r="M66" i="16" s="1"/>
  <c r="I66" i="16"/>
  <c r="K66" i="16"/>
  <c r="O66" i="16"/>
  <c r="Q66" i="16"/>
  <c r="V66" i="16"/>
  <c r="G68" i="16"/>
  <c r="I68" i="16"/>
  <c r="K68" i="16"/>
  <c r="M68" i="16"/>
  <c r="O68" i="16"/>
  <c r="Q68" i="16"/>
  <c r="V68" i="16"/>
  <c r="G70" i="16"/>
  <c r="M70" i="16" s="1"/>
  <c r="I70" i="16"/>
  <c r="K70" i="16"/>
  <c r="O70" i="16"/>
  <c r="Q70" i="16"/>
  <c r="V70" i="16"/>
  <c r="G72" i="16"/>
  <c r="I72" i="16"/>
  <c r="K72" i="16"/>
  <c r="M72" i="16"/>
  <c r="O72" i="16"/>
  <c r="Q72" i="16"/>
  <c r="V72" i="16"/>
  <c r="G74" i="16"/>
  <c r="M74" i="16" s="1"/>
  <c r="I74" i="16"/>
  <c r="K74" i="16"/>
  <c r="O74" i="16"/>
  <c r="Q74" i="16"/>
  <c r="V74" i="16"/>
  <c r="G76" i="16"/>
  <c r="M76" i="16" s="1"/>
  <c r="I76" i="16"/>
  <c r="K76" i="16"/>
  <c r="O76" i="16"/>
  <c r="Q76" i="16"/>
  <c r="V76" i="16"/>
  <c r="G78" i="16"/>
  <c r="M78" i="16" s="1"/>
  <c r="I78" i="16"/>
  <c r="K78" i="16"/>
  <c r="O78" i="16"/>
  <c r="Q78" i="16"/>
  <c r="V78" i="16"/>
  <c r="G80" i="16"/>
  <c r="I80" i="16"/>
  <c r="K80" i="16"/>
  <c r="M80" i="16"/>
  <c r="O80" i="16"/>
  <c r="Q80" i="16"/>
  <c r="V80" i="16"/>
  <c r="G82" i="16"/>
  <c r="M82" i="16" s="1"/>
  <c r="I82" i="16"/>
  <c r="K82" i="16"/>
  <c r="O82" i="16"/>
  <c r="Q82" i="16"/>
  <c r="V82" i="16"/>
  <c r="AE85" i="16"/>
  <c r="F46" i="1" s="1"/>
  <c r="G9" i="15"/>
  <c r="M9" i="15" s="1"/>
  <c r="I9" i="15"/>
  <c r="K9" i="15"/>
  <c r="O9" i="15"/>
  <c r="Q9" i="15"/>
  <c r="V9" i="15"/>
  <c r="G11" i="15"/>
  <c r="I11" i="15"/>
  <c r="K11" i="15"/>
  <c r="O11" i="15"/>
  <c r="Q11" i="15"/>
  <c r="V11" i="15"/>
  <c r="G13" i="15"/>
  <c r="I13" i="15"/>
  <c r="K13" i="15"/>
  <c r="M13" i="15"/>
  <c r="O13" i="15"/>
  <c r="Q13" i="15"/>
  <c r="V13" i="15"/>
  <c r="G15" i="15"/>
  <c r="M15" i="15" s="1"/>
  <c r="I15" i="15"/>
  <c r="K15" i="15"/>
  <c r="O15" i="15"/>
  <c r="Q15" i="15"/>
  <c r="V15" i="15"/>
  <c r="G17" i="15"/>
  <c r="I17" i="15"/>
  <c r="K17" i="15"/>
  <c r="M17" i="15"/>
  <c r="O17" i="15"/>
  <c r="Q17" i="15"/>
  <c r="V17" i="15"/>
  <c r="G19" i="15"/>
  <c r="M19" i="15" s="1"/>
  <c r="I19" i="15"/>
  <c r="K19" i="15"/>
  <c r="O19" i="15"/>
  <c r="Q19" i="15"/>
  <c r="V19" i="15"/>
  <c r="G21" i="15"/>
  <c r="M21" i="15" s="1"/>
  <c r="I21" i="15"/>
  <c r="K21" i="15"/>
  <c r="O21" i="15"/>
  <c r="Q21" i="15"/>
  <c r="V21" i="15"/>
  <c r="G23" i="15"/>
  <c r="M23" i="15" s="1"/>
  <c r="I23" i="15"/>
  <c r="K23" i="15"/>
  <c r="O23" i="15"/>
  <c r="Q23" i="15"/>
  <c r="V23" i="15"/>
  <c r="G25" i="15"/>
  <c r="I25" i="15"/>
  <c r="K25" i="15"/>
  <c r="M25" i="15"/>
  <c r="O25" i="15"/>
  <c r="Q25" i="15"/>
  <c r="V25" i="15"/>
  <c r="G27" i="15"/>
  <c r="M27" i="15" s="1"/>
  <c r="I27" i="15"/>
  <c r="K27" i="15"/>
  <c r="O27" i="15"/>
  <c r="Q27" i="15"/>
  <c r="V27" i="15"/>
  <c r="G29" i="15"/>
  <c r="M29" i="15" s="1"/>
  <c r="I29" i="15"/>
  <c r="K29" i="15"/>
  <c r="O29" i="15"/>
  <c r="Q29" i="15"/>
  <c r="V29" i="15"/>
  <c r="G31" i="15"/>
  <c r="M31" i="15" s="1"/>
  <c r="I31" i="15"/>
  <c r="K31" i="15"/>
  <c r="O31" i="15"/>
  <c r="Q31" i="15"/>
  <c r="V31" i="15"/>
  <c r="G33" i="15"/>
  <c r="I33" i="15"/>
  <c r="K33" i="15"/>
  <c r="M33" i="15"/>
  <c r="O33" i="15"/>
  <c r="Q33" i="15"/>
  <c r="V33" i="15"/>
  <c r="G35" i="15"/>
  <c r="M35" i="15" s="1"/>
  <c r="I35" i="15"/>
  <c r="K35" i="15"/>
  <c r="O35" i="15"/>
  <c r="Q35" i="15"/>
  <c r="V35" i="15"/>
  <c r="G37" i="15"/>
  <c r="M37" i="15" s="1"/>
  <c r="I37" i="15"/>
  <c r="K37" i="15"/>
  <c r="O37" i="15"/>
  <c r="Q37" i="15"/>
  <c r="V37" i="15"/>
  <c r="G39" i="15"/>
  <c r="M39" i="15" s="1"/>
  <c r="I39" i="15"/>
  <c r="K39" i="15"/>
  <c r="O39" i="15"/>
  <c r="Q39" i="15"/>
  <c r="V39" i="15"/>
  <c r="G41" i="15"/>
  <c r="M41" i="15" s="1"/>
  <c r="I41" i="15"/>
  <c r="K41" i="15"/>
  <c r="O41" i="15"/>
  <c r="Q41" i="15"/>
  <c r="V41" i="15"/>
  <c r="G43" i="15"/>
  <c r="M43" i="15" s="1"/>
  <c r="I43" i="15"/>
  <c r="K43" i="15"/>
  <c r="O43" i="15"/>
  <c r="Q43" i="15"/>
  <c r="V43" i="15"/>
  <c r="G45" i="15"/>
  <c r="I45" i="15"/>
  <c r="K45" i="15"/>
  <c r="M45" i="15"/>
  <c r="O45" i="15"/>
  <c r="Q45" i="15"/>
  <c r="V45" i="15"/>
  <c r="G48" i="15"/>
  <c r="M48" i="15" s="1"/>
  <c r="I48" i="15"/>
  <c r="K48" i="15"/>
  <c r="O48" i="15"/>
  <c r="Q48" i="15"/>
  <c r="V48" i="15"/>
  <c r="G50" i="15"/>
  <c r="I50" i="15"/>
  <c r="K50" i="15"/>
  <c r="K47" i="15" s="1"/>
  <c r="O50" i="15"/>
  <c r="Q50" i="15"/>
  <c r="V50" i="15"/>
  <c r="G52" i="15"/>
  <c r="M52" i="15" s="1"/>
  <c r="I52" i="15"/>
  <c r="K52" i="15"/>
  <c r="O52" i="15"/>
  <c r="Q52" i="15"/>
  <c r="V52" i="15"/>
  <c r="G54" i="15"/>
  <c r="M54" i="15" s="1"/>
  <c r="I54" i="15"/>
  <c r="K54" i="15"/>
  <c r="O54" i="15"/>
  <c r="Q54" i="15"/>
  <c r="V54" i="15"/>
  <c r="G56" i="15"/>
  <c r="I56" i="15"/>
  <c r="K56" i="15"/>
  <c r="M56" i="15"/>
  <c r="O56" i="15"/>
  <c r="Q56" i="15"/>
  <c r="V56" i="15"/>
  <c r="G58" i="15"/>
  <c r="M58" i="15" s="1"/>
  <c r="I58" i="15"/>
  <c r="K58" i="15"/>
  <c r="O58" i="15"/>
  <c r="Q58" i="15"/>
  <c r="V58" i="15"/>
  <c r="AE61" i="15"/>
  <c r="F45" i="1" s="1"/>
  <c r="G9" i="14"/>
  <c r="I9" i="14"/>
  <c r="K9" i="14"/>
  <c r="M9" i="14"/>
  <c r="O9" i="14"/>
  <c r="Q9" i="14"/>
  <c r="V9" i="14"/>
  <c r="G11" i="14"/>
  <c r="I11" i="14"/>
  <c r="K11" i="14"/>
  <c r="O11" i="14"/>
  <c r="Q11" i="14"/>
  <c r="V11" i="14"/>
  <c r="G13" i="14"/>
  <c r="M13" i="14" s="1"/>
  <c r="I13" i="14"/>
  <c r="K13" i="14"/>
  <c r="O13" i="14"/>
  <c r="Q13" i="14"/>
  <c r="V13" i="14"/>
  <c r="G15" i="14"/>
  <c r="M15" i="14" s="1"/>
  <c r="I15" i="14"/>
  <c r="K15" i="14"/>
  <c r="O15" i="14"/>
  <c r="Q15" i="14"/>
  <c r="V15" i="14"/>
  <c r="G17" i="14"/>
  <c r="I17" i="14"/>
  <c r="K17" i="14"/>
  <c r="M17" i="14"/>
  <c r="O17" i="14"/>
  <c r="Q17" i="14"/>
  <c r="V17" i="14"/>
  <c r="G21" i="14"/>
  <c r="M21" i="14" s="1"/>
  <c r="I21" i="14"/>
  <c r="K21" i="14"/>
  <c r="O21" i="14"/>
  <c r="Q21" i="14"/>
  <c r="V21" i="14"/>
  <c r="G23" i="14"/>
  <c r="M23" i="14" s="1"/>
  <c r="I23" i="14"/>
  <c r="K23" i="14"/>
  <c r="O23" i="14"/>
  <c r="Q23" i="14"/>
  <c r="V23" i="14"/>
  <c r="G25" i="14"/>
  <c r="M25" i="14" s="1"/>
  <c r="I25" i="14"/>
  <c r="K25" i="14"/>
  <c r="O25" i="14"/>
  <c r="Q25" i="14"/>
  <c r="V25" i="14"/>
  <c r="G27" i="14"/>
  <c r="I27" i="14"/>
  <c r="K27" i="14"/>
  <c r="M27" i="14"/>
  <c r="O27" i="14"/>
  <c r="Q27" i="14"/>
  <c r="V27" i="14"/>
  <c r="G29" i="14"/>
  <c r="M29" i="14" s="1"/>
  <c r="I29" i="14"/>
  <c r="K29" i="14"/>
  <c r="O29" i="14"/>
  <c r="Q29" i="14"/>
  <c r="V29" i="14"/>
  <c r="G31" i="14"/>
  <c r="M31" i="14" s="1"/>
  <c r="I31" i="14"/>
  <c r="K31" i="14"/>
  <c r="O31" i="14"/>
  <c r="Q31" i="14"/>
  <c r="V31" i="14"/>
  <c r="G33" i="14"/>
  <c r="M33" i="14" s="1"/>
  <c r="I33" i="14"/>
  <c r="K33" i="14"/>
  <c r="O33" i="14"/>
  <c r="Q33" i="14"/>
  <c r="V33" i="14"/>
  <c r="G35" i="14"/>
  <c r="M35" i="14" s="1"/>
  <c r="I35" i="14"/>
  <c r="K35" i="14"/>
  <c r="O35" i="14"/>
  <c r="Q35" i="14"/>
  <c r="V35" i="14"/>
  <c r="G37" i="14"/>
  <c r="M37" i="14" s="1"/>
  <c r="I37" i="14"/>
  <c r="K37" i="14"/>
  <c r="O37" i="14"/>
  <c r="Q37" i="14"/>
  <c r="V37" i="14"/>
  <c r="G39" i="14"/>
  <c r="I39" i="14"/>
  <c r="K39" i="14"/>
  <c r="M39" i="14"/>
  <c r="O39" i="14"/>
  <c r="Q39" i="14"/>
  <c r="V39" i="14"/>
  <c r="G41" i="14"/>
  <c r="M41" i="14" s="1"/>
  <c r="I41" i="14"/>
  <c r="K41" i="14"/>
  <c r="O41" i="14"/>
  <c r="Q41" i="14"/>
  <c r="V41" i="14"/>
  <c r="G43" i="14"/>
  <c r="I43" i="14"/>
  <c r="K43" i="14"/>
  <c r="M43" i="14"/>
  <c r="O43" i="14"/>
  <c r="Q43" i="14"/>
  <c r="V43" i="14"/>
  <c r="G45" i="14"/>
  <c r="M45" i="14" s="1"/>
  <c r="I45" i="14"/>
  <c r="K45" i="14"/>
  <c r="O45" i="14"/>
  <c r="Q45" i="14"/>
  <c r="V45" i="14"/>
  <c r="G47" i="14"/>
  <c r="M47" i="14" s="1"/>
  <c r="I47" i="14"/>
  <c r="K47" i="14"/>
  <c r="O47" i="14"/>
  <c r="Q47" i="14"/>
  <c r="V47" i="14"/>
  <c r="G49" i="14"/>
  <c r="M49" i="14" s="1"/>
  <c r="I49" i="14"/>
  <c r="K49" i="14"/>
  <c r="O49" i="14"/>
  <c r="Q49" i="14"/>
  <c r="V49" i="14"/>
  <c r="G51" i="14"/>
  <c r="M51" i="14" s="1"/>
  <c r="I51" i="14"/>
  <c r="K51" i="14"/>
  <c r="O51" i="14"/>
  <c r="Q51" i="14"/>
  <c r="V51" i="14"/>
  <c r="G53" i="14"/>
  <c r="M53" i="14" s="1"/>
  <c r="I53" i="14"/>
  <c r="K53" i="14"/>
  <c r="O53" i="14"/>
  <c r="Q53" i="14"/>
  <c r="V53" i="14"/>
  <c r="G55" i="14"/>
  <c r="M55" i="14" s="1"/>
  <c r="I55" i="14"/>
  <c r="K55" i="14"/>
  <c r="O55" i="14"/>
  <c r="Q55" i="14"/>
  <c r="V55" i="14"/>
  <c r="G57" i="14"/>
  <c r="M57" i="14" s="1"/>
  <c r="I57" i="14"/>
  <c r="K57" i="14"/>
  <c r="O57" i="14"/>
  <c r="Q57" i="14"/>
  <c r="V57" i="14"/>
  <c r="G59" i="14"/>
  <c r="M59" i="14" s="1"/>
  <c r="I59" i="14"/>
  <c r="K59" i="14"/>
  <c r="O59" i="14"/>
  <c r="Q59" i="14"/>
  <c r="V59" i="14"/>
  <c r="G61" i="14"/>
  <c r="I61" i="14"/>
  <c r="K61" i="14"/>
  <c r="M61" i="14"/>
  <c r="O61" i="14"/>
  <c r="Q61" i="14"/>
  <c r="V61" i="14"/>
  <c r="G63" i="14"/>
  <c r="M63" i="14" s="1"/>
  <c r="I63" i="14"/>
  <c r="K63" i="14"/>
  <c r="O63" i="14"/>
  <c r="Q63" i="14"/>
  <c r="V63" i="14"/>
  <c r="G65" i="14"/>
  <c r="M65" i="14" s="1"/>
  <c r="I65" i="14"/>
  <c r="K65" i="14"/>
  <c r="O65" i="14"/>
  <c r="Q65" i="14"/>
  <c r="V65" i="14"/>
  <c r="G67" i="14"/>
  <c r="M67" i="14" s="1"/>
  <c r="I67" i="14"/>
  <c r="K67" i="14"/>
  <c r="O67" i="14"/>
  <c r="Q67" i="14"/>
  <c r="V67" i="14"/>
  <c r="G69" i="14"/>
  <c r="I69" i="14"/>
  <c r="K69" i="14"/>
  <c r="M69" i="14"/>
  <c r="O69" i="14"/>
  <c r="Q69" i="14"/>
  <c r="V69" i="14"/>
  <c r="G72" i="14"/>
  <c r="M72" i="14" s="1"/>
  <c r="I72" i="14"/>
  <c r="K72" i="14"/>
  <c r="O72" i="14"/>
  <c r="Q72" i="14"/>
  <c r="V72" i="14"/>
  <c r="G74" i="14"/>
  <c r="M74" i="14" s="1"/>
  <c r="I74" i="14"/>
  <c r="K74" i="14"/>
  <c r="O74" i="14"/>
  <c r="Q74" i="14"/>
  <c r="V74" i="14"/>
  <c r="V71" i="14" s="1"/>
  <c r="G76" i="14"/>
  <c r="I76" i="14"/>
  <c r="K76" i="14"/>
  <c r="M76" i="14"/>
  <c r="O76" i="14"/>
  <c r="Q76" i="14"/>
  <c r="V76" i="14"/>
  <c r="G78" i="14"/>
  <c r="M78" i="14" s="1"/>
  <c r="I78" i="14"/>
  <c r="K78" i="14"/>
  <c r="O78" i="14"/>
  <c r="Q78" i="14"/>
  <c r="V78" i="14"/>
  <c r="G80" i="14"/>
  <c r="M80" i="14" s="1"/>
  <c r="I80" i="14"/>
  <c r="K80" i="14"/>
  <c r="O80" i="14"/>
  <c r="Q80" i="14"/>
  <c r="V80" i="14"/>
  <c r="G82" i="14"/>
  <c r="M82" i="14" s="1"/>
  <c r="I82" i="14"/>
  <c r="K82" i="14"/>
  <c r="O82" i="14"/>
  <c r="Q82" i="14"/>
  <c r="V82" i="14"/>
  <c r="G85" i="14"/>
  <c r="G84" i="14" s="1"/>
  <c r="I85" i="14"/>
  <c r="K85" i="14"/>
  <c r="O85" i="14"/>
  <c r="O84" i="14" s="1"/>
  <c r="Q85" i="14"/>
  <c r="V85" i="14"/>
  <c r="G87" i="14"/>
  <c r="I87" i="14"/>
  <c r="I84" i="14" s="1"/>
  <c r="K87" i="14"/>
  <c r="M87" i="14"/>
  <c r="O87" i="14"/>
  <c r="Q87" i="14"/>
  <c r="Q84" i="14" s="1"/>
  <c r="V87" i="14"/>
  <c r="AE90" i="14"/>
  <c r="F44" i="1" s="1"/>
  <c r="BA432" i="13"/>
  <c r="BA419" i="13"/>
  <c r="BA377" i="13"/>
  <c r="G8" i="13"/>
  <c r="I85" i="1" s="1"/>
  <c r="G9" i="13"/>
  <c r="M9" i="13" s="1"/>
  <c r="M8" i="13" s="1"/>
  <c r="I9" i="13"/>
  <c r="I8" i="13" s="1"/>
  <c r="K9" i="13"/>
  <c r="K8" i="13" s="1"/>
  <c r="O9" i="13"/>
  <c r="O8" i="13" s="1"/>
  <c r="Q9" i="13"/>
  <c r="Q8" i="13" s="1"/>
  <c r="V9" i="13"/>
  <c r="V8" i="13" s="1"/>
  <c r="O27" i="13"/>
  <c r="G28" i="13"/>
  <c r="G27" i="13" s="1"/>
  <c r="I28" i="13"/>
  <c r="I27" i="13" s="1"/>
  <c r="K28" i="13"/>
  <c r="K27" i="13" s="1"/>
  <c r="M28" i="13"/>
  <c r="M27" i="13" s="1"/>
  <c r="O28" i="13"/>
  <c r="Q28" i="13"/>
  <c r="Q27" i="13" s="1"/>
  <c r="V28" i="13"/>
  <c r="V27" i="13" s="1"/>
  <c r="G52" i="13"/>
  <c r="I52" i="13"/>
  <c r="K52" i="13"/>
  <c r="M52" i="13"/>
  <c r="O52" i="13"/>
  <c r="Q52" i="13"/>
  <c r="V52" i="13"/>
  <c r="G58" i="13"/>
  <c r="M58" i="13" s="1"/>
  <c r="I58" i="13"/>
  <c r="K58" i="13"/>
  <c r="O58" i="13"/>
  <c r="O51" i="13" s="1"/>
  <c r="Q58" i="13"/>
  <c r="V58" i="13"/>
  <c r="G64" i="13"/>
  <c r="I64" i="13"/>
  <c r="K64" i="13"/>
  <c r="M64" i="13"/>
  <c r="O64" i="13"/>
  <c r="Q64" i="13"/>
  <c r="V64" i="13"/>
  <c r="G68" i="13"/>
  <c r="M68" i="13" s="1"/>
  <c r="I68" i="13"/>
  <c r="K68" i="13"/>
  <c r="O68" i="13"/>
  <c r="Q68" i="13"/>
  <c r="V68" i="13"/>
  <c r="G72" i="13"/>
  <c r="M72" i="13" s="1"/>
  <c r="I72" i="13"/>
  <c r="K72" i="13"/>
  <c r="O72" i="13"/>
  <c r="Q72" i="13"/>
  <c r="V72" i="13"/>
  <c r="G79" i="13"/>
  <c r="I79" i="13"/>
  <c r="I78" i="13" s="1"/>
  <c r="K79" i="13"/>
  <c r="M79" i="13"/>
  <c r="O79" i="13"/>
  <c r="Q79" i="13"/>
  <c r="Q78" i="13" s="1"/>
  <c r="V79" i="13"/>
  <c r="G95" i="13"/>
  <c r="M95" i="13" s="1"/>
  <c r="I95" i="13"/>
  <c r="K95" i="13"/>
  <c r="O95" i="13"/>
  <c r="O78" i="13" s="1"/>
  <c r="Q95" i="13"/>
  <c r="V95" i="13"/>
  <c r="I110" i="13"/>
  <c r="Q110" i="13"/>
  <c r="G111" i="13"/>
  <c r="G110" i="13" s="1"/>
  <c r="I99" i="1" s="1"/>
  <c r="I111" i="13"/>
  <c r="K111" i="13"/>
  <c r="K110" i="13" s="1"/>
  <c r="O111" i="13"/>
  <c r="O110" i="13" s="1"/>
  <c r="Q111" i="13"/>
  <c r="V111" i="13"/>
  <c r="V110" i="13" s="1"/>
  <c r="G116" i="13"/>
  <c r="I116" i="13"/>
  <c r="K116" i="13"/>
  <c r="O116" i="13"/>
  <c r="Q116" i="13"/>
  <c r="V116" i="13"/>
  <c r="G134" i="13"/>
  <c r="I134" i="13"/>
  <c r="K134" i="13"/>
  <c r="M134" i="13"/>
  <c r="O134" i="13"/>
  <c r="Q134" i="13"/>
  <c r="V134" i="13"/>
  <c r="G140" i="13"/>
  <c r="M140" i="13" s="1"/>
  <c r="I140" i="13"/>
  <c r="K140" i="13"/>
  <c r="O140" i="13"/>
  <c r="Q140" i="13"/>
  <c r="V140" i="13"/>
  <c r="G146" i="13"/>
  <c r="I146" i="13"/>
  <c r="K146" i="13"/>
  <c r="M146" i="13"/>
  <c r="O146" i="13"/>
  <c r="Q146" i="13"/>
  <c r="V146" i="13"/>
  <c r="G150" i="13"/>
  <c r="M150" i="13" s="1"/>
  <c r="I150" i="13"/>
  <c r="K150" i="13"/>
  <c r="O150" i="13"/>
  <c r="Q150" i="13"/>
  <c r="V150" i="13"/>
  <c r="G154" i="13"/>
  <c r="M154" i="13" s="1"/>
  <c r="I154" i="13"/>
  <c r="K154" i="13"/>
  <c r="O154" i="13"/>
  <c r="Q154" i="13"/>
  <c r="V154" i="13"/>
  <c r="G162" i="13"/>
  <c r="M162" i="13" s="1"/>
  <c r="I162" i="13"/>
  <c r="K162" i="13"/>
  <c r="O162" i="13"/>
  <c r="Q162" i="13"/>
  <c r="V162" i="13"/>
  <c r="G172" i="13"/>
  <c r="M172" i="13" s="1"/>
  <c r="I172" i="13"/>
  <c r="K172" i="13"/>
  <c r="O172" i="13"/>
  <c r="Q172" i="13"/>
  <c r="V172" i="13"/>
  <c r="G174" i="13"/>
  <c r="M174" i="13" s="1"/>
  <c r="I174" i="13"/>
  <c r="K174" i="13"/>
  <c r="O174" i="13"/>
  <c r="Q174" i="13"/>
  <c r="V174" i="13"/>
  <c r="G176" i="13"/>
  <c r="M176" i="13" s="1"/>
  <c r="I176" i="13"/>
  <c r="K176" i="13"/>
  <c r="O176" i="13"/>
  <c r="Q176" i="13"/>
  <c r="V176" i="13"/>
  <c r="G179" i="13"/>
  <c r="M179" i="13" s="1"/>
  <c r="I179" i="13"/>
  <c r="K179" i="13"/>
  <c r="O179" i="13"/>
  <c r="Q179" i="13"/>
  <c r="V179" i="13"/>
  <c r="G187" i="13"/>
  <c r="M187" i="13" s="1"/>
  <c r="I187" i="13"/>
  <c r="K187" i="13"/>
  <c r="O187" i="13"/>
  <c r="Q187" i="13"/>
  <c r="V187" i="13"/>
  <c r="G194" i="13"/>
  <c r="I194" i="13"/>
  <c r="K194" i="13"/>
  <c r="M194" i="13"/>
  <c r="O194" i="13"/>
  <c r="Q194" i="13"/>
  <c r="V194" i="13"/>
  <c r="G202" i="13"/>
  <c r="M202" i="13" s="1"/>
  <c r="I202" i="13"/>
  <c r="K202" i="13"/>
  <c r="O202" i="13"/>
  <c r="Q202" i="13"/>
  <c r="V202" i="13"/>
  <c r="G222" i="13"/>
  <c r="I222" i="13"/>
  <c r="K222" i="13"/>
  <c r="M222" i="13"/>
  <c r="O222" i="13"/>
  <c r="Q222" i="13"/>
  <c r="V222" i="13"/>
  <c r="G231" i="13"/>
  <c r="M231" i="13" s="1"/>
  <c r="I231" i="13"/>
  <c r="K231" i="13"/>
  <c r="O231" i="13"/>
  <c r="Q231" i="13"/>
  <c r="V231" i="13"/>
  <c r="G240" i="13"/>
  <c r="M240" i="13" s="1"/>
  <c r="I240" i="13"/>
  <c r="K240" i="13"/>
  <c r="O240" i="13"/>
  <c r="Q240" i="13"/>
  <c r="V240" i="13"/>
  <c r="G245" i="13"/>
  <c r="M245" i="13" s="1"/>
  <c r="I245" i="13"/>
  <c r="K245" i="13"/>
  <c r="O245" i="13"/>
  <c r="Q245" i="13"/>
  <c r="V245" i="13"/>
  <c r="G254" i="13"/>
  <c r="M254" i="13" s="1"/>
  <c r="I254" i="13"/>
  <c r="K254" i="13"/>
  <c r="O254" i="13"/>
  <c r="Q254" i="13"/>
  <c r="V254" i="13"/>
  <c r="G273" i="13"/>
  <c r="M273" i="13" s="1"/>
  <c r="I273" i="13"/>
  <c r="K273" i="13"/>
  <c r="O273" i="13"/>
  <c r="Q273" i="13"/>
  <c r="V273" i="13"/>
  <c r="G279" i="13"/>
  <c r="I279" i="13"/>
  <c r="K279" i="13"/>
  <c r="M279" i="13"/>
  <c r="O279" i="13"/>
  <c r="Q279" i="13"/>
  <c r="V279" i="13"/>
  <c r="G285" i="13"/>
  <c r="M285" i="13" s="1"/>
  <c r="I285" i="13"/>
  <c r="K285" i="13"/>
  <c r="O285" i="13"/>
  <c r="Q285" i="13"/>
  <c r="V285" i="13"/>
  <c r="G293" i="13"/>
  <c r="I293" i="13"/>
  <c r="K293" i="13"/>
  <c r="M293" i="13"/>
  <c r="O293" i="13"/>
  <c r="Q293" i="13"/>
  <c r="V293" i="13"/>
  <c r="G299" i="13"/>
  <c r="M299" i="13" s="1"/>
  <c r="I299" i="13"/>
  <c r="K299" i="13"/>
  <c r="O299" i="13"/>
  <c r="Q299" i="13"/>
  <c r="V299" i="13"/>
  <c r="I301" i="13"/>
  <c r="Q301" i="13"/>
  <c r="G302" i="13"/>
  <c r="G301" i="13" s="1"/>
  <c r="I103" i="1" s="1"/>
  <c r="I302" i="13"/>
  <c r="K302" i="13"/>
  <c r="K301" i="13" s="1"/>
  <c r="O302" i="13"/>
  <c r="O301" i="13" s="1"/>
  <c r="Q302" i="13"/>
  <c r="V302" i="13"/>
  <c r="V301" i="13" s="1"/>
  <c r="G309" i="13"/>
  <c r="I309" i="13"/>
  <c r="K309" i="13"/>
  <c r="O309" i="13"/>
  <c r="Q309" i="13"/>
  <c r="V309" i="13"/>
  <c r="G311" i="13"/>
  <c r="I311" i="13"/>
  <c r="K311" i="13"/>
  <c r="M311" i="13"/>
  <c r="O311" i="13"/>
  <c r="Q311" i="13"/>
  <c r="V311" i="13"/>
  <c r="G313" i="13"/>
  <c r="M313" i="13" s="1"/>
  <c r="I313" i="13"/>
  <c r="K313" i="13"/>
  <c r="O313" i="13"/>
  <c r="Q313" i="13"/>
  <c r="V313" i="13"/>
  <c r="G316" i="13"/>
  <c r="I316" i="13"/>
  <c r="K316" i="13"/>
  <c r="M316" i="13"/>
  <c r="O316" i="13"/>
  <c r="Q316" i="13"/>
  <c r="V316" i="13"/>
  <c r="G318" i="13"/>
  <c r="M318" i="13" s="1"/>
  <c r="I318" i="13"/>
  <c r="K318" i="13"/>
  <c r="O318" i="13"/>
  <c r="Q318" i="13"/>
  <c r="V318" i="13"/>
  <c r="G320" i="13"/>
  <c r="M320" i="13" s="1"/>
  <c r="I320" i="13"/>
  <c r="K320" i="13"/>
  <c r="O320" i="13"/>
  <c r="Q320" i="13"/>
  <c r="V320" i="13"/>
  <c r="G322" i="13"/>
  <c r="M322" i="13" s="1"/>
  <c r="I322" i="13"/>
  <c r="K322" i="13"/>
  <c r="O322" i="13"/>
  <c r="Q322" i="13"/>
  <c r="V322" i="13"/>
  <c r="G326" i="13"/>
  <c r="G325" i="13" s="1"/>
  <c r="I326" i="13"/>
  <c r="K326" i="13"/>
  <c r="O326" i="13"/>
  <c r="Q326" i="13"/>
  <c r="V326" i="13"/>
  <c r="G332" i="13"/>
  <c r="I332" i="13"/>
  <c r="K332" i="13"/>
  <c r="M332" i="13"/>
  <c r="O332" i="13"/>
  <c r="Q332" i="13"/>
  <c r="V332" i="13"/>
  <c r="G338" i="13"/>
  <c r="M338" i="13" s="1"/>
  <c r="I338" i="13"/>
  <c r="K338" i="13"/>
  <c r="O338" i="13"/>
  <c r="Q338" i="13"/>
  <c r="V338" i="13"/>
  <c r="G346" i="13"/>
  <c r="M346" i="13" s="1"/>
  <c r="I346" i="13"/>
  <c r="K346" i="13"/>
  <c r="O346" i="13"/>
  <c r="Q346" i="13"/>
  <c r="V346" i="13"/>
  <c r="G354" i="13"/>
  <c r="M354" i="13" s="1"/>
  <c r="I354" i="13"/>
  <c r="K354" i="13"/>
  <c r="O354" i="13"/>
  <c r="Q354" i="13"/>
  <c r="V354" i="13"/>
  <c r="G360" i="13"/>
  <c r="M360" i="13" s="1"/>
  <c r="I360" i="13"/>
  <c r="K360" i="13"/>
  <c r="O360" i="13"/>
  <c r="Q360" i="13"/>
  <c r="V360" i="13"/>
  <c r="G372" i="13"/>
  <c r="M372" i="13" s="1"/>
  <c r="I372" i="13"/>
  <c r="K372" i="13"/>
  <c r="O372" i="13"/>
  <c r="Q372" i="13"/>
  <c r="V372" i="13"/>
  <c r="G376" i="13"/>
  <c r="I376" i="13"/>
  <c r="K376" i="13"/>
  <c r="K375" i="13" s="1"/>
  <c r="O376" i="13"/>
  <c r="O375" i="13" s="1"/>
  <c r="Q376" i="13"/>
  <c r="V376" i="13"/>
  <c r="G392" i="13"/>
  <c r="M392" i="13" s="1"/>
  <c r="I392" i="13"/>
  <c r="I375" i="13" s="1"/>
  <c r="K392" i="13"/>
  <c r="O392" i="13"/>
  <c r="Q392" i="13"/>
  <c r="Q375" i="13" s="1"/>
  <c r="V392" i="13"/>
  <c r="O394" i="13"/>
  <c r="G395" i="13"/>
  <c r="G394" i="13" s="1"/>
  <c r="I118" i="1" s="1"/>
  <c r="I395" i="13"/>
  <c r="I394" i="13" s="1"/>
  <c r="K395" i="13"/>
  <c r="K394" i="13" s="1"/>
  <c r="M395" i="13"/>
  <c r="M394" i="13" s="1"/>
  <c r="O395" i="13"/>
  <c r="Q395" i="13"/>
  <c r="Q394" i="13" s="1"/>
  <c r="V395" i="13"/>
  <c r="V394" i="13" s="1"/>
  <c r="G412" i="13"/>
  <c r="I412" i="13"/>
  <c r="I411" i="13" s="1"/>
  <c r="K412" i="13"/>
  <c r="M412" i="13"/>
  <c r="O412" i="13"/>
  <c r="Q412" i="13"/>
  <c r="V412" i="13"/>
  <c r="G418" i="13"/>
  <c r="M418" i="13" s="1"/>
  <c r="I418" i="13"/>
  <c r="K418" i="13"/>
  <c r="O418" i="13"/>
  <c r="O411" i="13" s="1"/>
  <c r="Q418" i="13"/>
  <c r="V418" i="13"/>
  <c r="G428" i="13"/>
  <c r="I428" i="13"/>
  <c r="K428" i="13"/>
  <c r="O428" i="13"/>
  <c r="Q428" i="13"/>
  <c r="V428" i="13"/>
  <c r="G438" i="13"/>
  <c r="I438" i="13"/>
  <c r="K438" i="13"/>
  <c r="M438" i="13"/>
  <c r="O438" i="13"/>
  <c r="Q438" i="13"/>
  <c r="V438" i="13"/>
  <c r="G443" i="13"/>
  <c r="M443" i="13" s="1"/>
  <c r="I443" i="13"/>
  <c r="K443" i="13"/>
  <c r="O443" i="13"/>
  <c r="Q443" i="13"/>
  <c r="V443" i="13"/>
  <c r="G448" i="13"/>
  <c r="I448" i="13"/>
  <c r="K448" i="13"/>
  <c r="M448" i="13"/>
  <c r="O448" i="13"/>
  <c r="Q448" i="13"/>
  <c r="V448" i="13"/>
  <c r="G454" i="13"/>
  <c r="M454" i="13" s="1"/>
  <c r="I454" i="13"/>
  <c r="K454" i="13"/>
  <c r="O454" i="13"/>
  <c r="Q454" i="13"/>
  <c r="V454" i="13"/>
  <c r="G459" i="13"/>
  <c r="M459" i="13" s="1"/>
  <c r="I459" i="13"/>
  <c r="K459" i="13"/>
  <c r="O459" i="13"/>
  <c r="Q459" i="13"/>
  <c r="V459" i="13"/>
  <c r="G465" i="13"/>
  <c r="M465" i="13" s="1"/>
  <c r="I465" i="13"/>
  <c r="K465" i="13"/>
  <c r="O465" i="13"/>
  <c r="Q465" i="13"/>
  <c r="V465" i="13"/>
  <c r="G470" i="13"/>
  <c r="M470" i="13" s="1"/>
  <c r="I470" i="13"/>
  <c r="K470" i="13"/>
  <c r="O470" i="13"/>
  <c r="Q470" i="13"/>
  <c r="V470" i="13"/>
  <c r="AE476" i="13"/>
  <c r="F43" i="1" s="1"/>
  <c r="BA28" i="12"/>
  <c r="BA25" i="12"/>
  <c r="BA22" i="12"/>
  <c r="BA16" i="12"/>
  <c r="BA13" i="12"/>
  <c r="BA10" i="12"/>
  <c r="G9" i="12"/>
  <c r="M9" i="12" s="1"/>
  <c r="I9" i="12"/>
  <c r="I8" i="12" s="1"/>
  <c r="K9" i="12"/>
  <c r="O9" i="12"/>
  <c r="Q9" i="12"/>
  <c r="Q8" i="12" s="1"/>
  <c r="V9" i="12"/>
  <c r="G12" i="12"/>
  <c r="I12" i="12"/>
  <c r="K12" i="12"/>
  <c r="K8" i="12" s="1"/>
  <c r="O12" i="12"/>
  <c r="Q12" i="12"/>
  <c r="V12" i="12"/>
  <c r="V8" i="12" s="1"/>
  <c r="G15" i="12"/>
  <c r="M15" i="12" s="1"/>
  <c r="I15" i="12"/>
  <c r="K15" i="12"/>
  <c r="O15" i="12"/>
  <c r="Q15" i="12"/>
  <c r="V15" i="12"/>
  <c r="G19" i="12"/>
  <c r="M19" i="12" s="1"/>
  <c r="I19" i="12"/>
  <c r="K19" i="12"/>
  <c r="O19" i="12"/>
  <c r="Q19" i="12"/>
  <c r="Q18" i="12" s="1"/>
  <c r="V19" i="12"/>
  <c r="G21" i="12"/>
  <c r="I21" i="12"/>
  <c r="K21" i="12"/>
  <c r="K18" i="12" s="1"/>
  <c r="O21" i="12"/>
  <c r="Q21" i="12"/>
  <c r="V21" i="12"/>
  <c r="G24" i="12"/>
  <c r="M24" i="12" s="1"/>
  <c r="I24" i="12"/>
  <c r="K24" i="12"/>
  <c r="O24" i="12"/>
  <c r="Q24" i="12"/>
  <c r="V24" i="12"/>
  <c r="G27" i="12"/>
  <c r="M27" i="12" s="1"/>
  <c r="I27" i="12"/>
  <c r="K27" i="12"/>
  <c r="O27" i="12"/>
  <c r="Q27" i="12"/>
  <c r="V27" i="12"/>
  <c r="AE32" i="12"/>
  <c r="F42" i="1" s="1"/>
  <c r="H40" i="1"/>
  <c r="G8" i="14" l="1"/>
  <c r="AF90" i="14"/>
  <c r="G44" i="1" s="1"/>
  <c r="H44" i="1" s="1"/>
  <c r="I44" i="1" s="1"/>
  <c r="Q47" i="15"/>
  <c r="K17" i="16"/>
  <c r="Q17" i="16"/>
  <c r="I17" i="16"/>
  <c r="I130" i="18"/>
  <c r="O130" i="18"/>
  <c r="K8" i="19"/>
  <c r="Q8" i="19"/>
  <c r="M9" i="19"/>
  <c r="AF62" i="19"/>
  <c r="G50" i="1" s="1"/>
  <c r="H50" i="1" s="1"/>
  <c r="I50" i="1" s="1"/>
  <c r="K8" i="20"/>
  <c r="Q8" i="20"/>
  <c r="I8" i="20"/>
  <c r="V17" i="21"/>
  <c r="O8" i="21"/>
  <c r="O647" i="23"/>
  <c r="V376" i="23"/>
  <c r="K8" i="24"/>
  <c r="Q8" i="24"/>
  <c r="F54" i="1"/>
  <c r="Q411" i="13"/>
  <c r="I325" i="13"/>
  <c r="G115" i="13"/>
  <c r="K78" i="13"/>
  <c r="O8" i="14"/>
  <c r="AF61" i="15"/>
  <c r="G45" i="1" s="1"/>
  <c r="H45" i="1" s="1"/>
  <c r="I45" i="1" s="1"/>
  <c r="V47" i="15"/>
  <c r="V8" i="15"/>
  <c r="V18" i="17"/>
  <c r="V227" i="18"/>
  <c r="Q130" i="18"/>
  <c r="K130" i="18"/>
  <c r="V8" i="19"/>
  <c r="AF40" i="20"/>
  <c r="G51" i="1" s="1"/>
  <c r="H51" i="1" s="1"/>
  <c r="I51" i="1" s="1"/>
  <c r="M18" i="21"/>
  <c r="K8" i="21"/>
  <c r="Q8" i="21"/>
  <c r="I8" i="21"/>
  <c r="V18" i="12"/>
  <c r="G427" i="13"/>
  <c r="K411" i="13"/>
  <c r="Q325" i="13"/>
  <c r="O325" i="13"/>
  <c r="G308" i="13"/>
  <c r="I178" i="13"/>
  <c r="AF32" i="12"/>
  <c r="G18" i="12"/>
  <c r="G8" i="12"/>
  <c r="Q427" i="13"/>
  <c r="I427" i="13"/>
  <c r="O427" i="13"/>
  <c r="V411" i="13"/>
  <c r="V375" i="13"/>
  <c r="K325" i="13"/>
  <c r="K178" i="13"/>
  <c r="Q178" i="13"/>
  <c r="O71" i="14"/>
  <c r="G8" i="15"/>
  <c r="G8" i="16"/>
  <c r="AF85" i="16"/>
  <c r="G46" i="1" s="1"/>
  <c r="H46" i="1" s="1"/>
  <c r="I46" i="1" s="1"/>
  <c r="G209" i="18"/>
  <c r="I113" i="1" s="1"/>
  <c r="V198" i="18"/>
  <c r="G172" i="18"/>
  <c r="K35" i="18"/>
  <c r="Q35" i="18"/>
  <c r="O45" i="19"/>
  <c r="AF81" i="21"/>
  <c r="G52" i="1" s="1"/>
  <c r="H52" i="1" s="1"/>
  <c r="I52" i="1" s="1"/>
  <c r="O17" i="21"/>
  <c r="I18" i="12"/>
  <c r="V427" i="13"/>
  <c r="V308" i="13"/>
  <c r="V115" i="13"/>
  <c r="F41" i="1"/>
  <c r="F39" i="1"/>
  <c r="O18" i="12"/>
  <c r="O8" i="12"/>
  <c r="K427" i="13"/>
  <c r="G411" i="13"/>
  <c r="G375" i="13"/>
  <c r="I117" i="1" s="1"/>
  <c r="V325" i="13"/>
  <c r="K308" i="13"/>
  <c r="V178" i="13"/>
  <c r="K115" i="13"/>
  <c r="I47" i="15"/>
  <c r="F47" i="1"/>
  <c r="F48" i="1"/>
  <c r="O18" i="17"/>
  <c r="I18" i="17"/>
  <c r="K8" i="17"/>
  <c r="M9" i="17"/>
  <c r="AF32" i="17"/>
  <c r="O227" i="18"/>
  <c r="I227" i="18"/>
  <c r="V35" i="18"/>
  <c r="O8" i="20"/>
  <c r="G54" i="1"/>
  <c r="O577" i="23"/>
  <c r="V413" i="23"/>
  <c r="V177" i="23"/>
  <c r="G122" i="23"/>
  <c r="I90" i="1" s="1"/>
  <c r="O618" i="23"/>
  <c r="I558" i="23"/>
  <c r="O558" i="23"/>
  <c r="G259" i="23"/>
  <c r="I95" i="1" s="1"/>
  <c r="K230" i="23"/>
  <c r="V209" i="23"/>
  <c r="M33" i="23"/>
  <c r="AF686" i="23"/>
  <c r="G55" i="1" s="1"/>
  <c r="H55" i="1" s="1"/>
  <c r="I55" i="1" s="1"/>
  <c r="V51" i="13"/>
  <c r="V84" i="14"/>
  <c r="K8" i="14"/>
  <c r="Q8" i="14"/>
  <c r="I8" i="14"/>
  <c r="G47" i="15"/>
  <c r="I88" i="1" s="1"/>
  <c r="K8" i="15"/>
  <c r="Q8" i="15"/>
  <c r="I8" i="15"/>
  <c r="O17" i="16"/>
  <c r="Q8" i="16"/>
  <c r="I8" i="16"/>
  <c r="O8" i="16"/>
  <c r="O8" i="17"/>
  <c r="I8" i="17"/>
  <c r="K227" i="18"/>
  <c r="Q227" i="18"/>
  <c r="O209" i="18"/>
  <c r="G198" i="18"/>
  <c r="O172" i="18"/>
  <c r="Q101" i="18"/>
  <c r="I101" i="18"/>
  <c r="O35" i="18"/>
  <c r="I35" i="18"/>
  <c r="O56" i="19"/>
  <c r="I56" i="19"/>
  <c r="K45" i="19"/>
  <c r="Q45" i="19"/>
  <c r="I45" i="19"/>
  <c r="O8" i="19"/>
  <c r="I8" i="19"/>
  <c r="G8" i="20"/>
  <c r="G40" i="20" s="1"/>
  <c r="G8" i="21"/>
  <c r="G81" i="21" s="1"/>
  <c r="V18" i="22"/>
  <c r="V8" i="22"/>
  <c r="K618" i="23"/>
  <c r="Q618" i="23"/>
  <c r="I618" i="23"/>
  <c r="K558" i="23"/>
  <c r="Q530" i="23"/>
  <c r="O530" i="23"/>
  <c r="Q259" i="23"/>
  <c r="I259" i="23"/>
  <c r="O259" i="23"/>
  <c r="V122" i="23"/>
  <c r="V86" i="23"/>
  <c r="O27" i="23"/>
  <c r="O8" i="24"/>
  <c r="Q308" i="13"/>
  <c r="I308" i="13"/>
  <c r="O308" i="13"/>
  <c r="O178" i="13"/>
  <c r="Q115" i="13"/>
  <c r="I115" i="13"/>
  <c r="O115" i="13"/>
  <c r="V78" i="13"/>
  <c r="K51" i="13"/>
  <c r="Q51" i="13"/>
  <c r="I51" i="13"/>
  <c r="K84" i="14"/>
  <c r="K71" i="14"/>
  <c r="Q71" i="14"/>
  <c r="I71" i="14"/>
  <c r="V8" i="14"/>
  <c r="O47" i="15"/>
  <c r="O8" i="15"/>
  <c r="V17" i="16"/>
  <c r="K8" i="16"/>
  <c r="G18" i="17"/>
  <c r="G8" i="17"/>
  <c r="G32" i="17" s="1"/>
  <c r="G227" i="18"/>
  <c r="G217" i="18"/>
  <c r="K209" i="18"/>
  <c r="Q209" i="18"/>
  <c r="I209" i="18"/>
  <c r="Q198" i="18"/>
  <c r="I198" i="18"/>
  <c r="O198" i="18"/>
  <c r="K172" i="18"/>
  <c r="Q172" i="18"/>
  <c r="I172" i="18"/>
  <c r="V130" i="18"/>
  <c r="O101" i="18"/>
  <c r="G35" i="18"/>
  <c r="G266" i="18" s="1"/>
  <c r="G56" i="19"/>
  <c r="I107" i="1" s="1"/>
  <c r="V45" i="19"/>
  <c r="G8" i="19"/>
  <c r="G62" i="19" s="1"/>
  <c r="V8" i="20"/>
  <c r="K17" i="21"/>
  <c r="Q17" i="21"/>
  <c r="I17" i="21"/>
  <c r="V8" i="21"/>
  <c r="K18" i="22"/>
  <c r="Q18" i="22"/>
  <c r="I18" i="22"/>
  <c r="K8" i="22"/>
  <c r="Q8" i="22"/>
  <c r="I8" i="22"/>
  <c r="K647" i="23"/>
  <c r="Q647" i="23"/>
  <c r="I647" i="23"/>
  <c r="V618" i="23"/>
  <c r="K577" i="23"/>
  <c r="Q577" i="23"/>
  <c r="I577" i="23"/>
  <c r="K569" i="23"/>
  <c r="V558" i="23"/>
  <c r="O552" i="23"/>
  <c r="Q543" i="23"/>
  <c r="I543" i="23"/>
  <c r="K530" i="23"/>
  <c r="O413" i="23"/>
  <c r="O376" i="23"/>
  <c r="K354" i="23"/>
  <c r="K259" i="23"/>
  <c r="V230" i="23"/>
  <c r="G200" i="23"/>
  <c r="O177" i="23"/>
  <c r="Q122" i="23"/>
  <c r="I122" i="23"/>
  <c r="O122" i="23"/>
  <c r="O86" i="23"/>
  <c r="K27" i="23"/>
  <c r="Q27" i="23"/>
  <c r="I27" i="23"/>
  <c r="G87" i="24"/>
  <c r="O78" i="24"/>
  <c r="V8" i="24"/>
  <c r="K8" i="25"/>
  <c r="Q8" i="25"/>
  <c r="I8" i="25"/>
  <c r="V647" i="23"/>
  <c r="V577" i="23"/>
  <c r="V569" i="23"/>
  <c r="G558" i="23"/>
  <c r="Q552" i="23"/>
  <c r="I552" i="23"/>
  <c r="K543" i="23"/>
  <c r="V530" i="23"/>
  <c r="O522" i="23"/>
  <c r="K413" i="23"/>
  <c r="K376" i="23"/>
  <c r="V354" i="23"/>
  <c r="V259" i="23"/>
  <c r="G230" i="23"/>
  <c r="O209" i="23"/>
  <c r="I200" i="23"/>
  <c r="O200" i="23"/>
  <c r="K177" i="23"/>
  <c r="Q177" i="23"/>
  <c r="I177" i="23"/>
  <c r="K122" i="23"/>
  <c r="K86" i="23"/>
  <c r="Q86" i="23"/>
  <c r="I86" i="23"/>
  <c r="V27" i="23"/>
  <c r="I87" i="24"/>
  <c r="O87" i="24"/>
  <c r="K78" i="24"/>
  <c r="Q78" i="24"/>
  <c r="I78" i="24"/>
  <c r="G8" i="24"/>
  <c r="V8" i="25"/>
  <c r="AF27" i="26"/>
  <c r="G58" i="1" s="1"/>
  <c r="H58" i="1" s="1"/>
  <c r="I58" i="1" s="1"/>
  <c r="M18" i="26"/>
  <c r="M17" i="26" s="1"/>
  <c r="M15" i="26"/>
  <c r="M14" i="26" s="1"/>
  <c r="M12" i="26"/>
  <c r="M11" i="26" s="1"/>
  <c r="M9" i="26"/>
  <c r="M8" i="26" s="1"/>
  <c r="AF28" i="25"/>
  <c r="G57" i="1" s="1"/>
  <c r="H57" i="1" s="1"/>
  <c r="I57" i="1" s="1"/>
  <c r="M11" i="25"/>
  <c r="M8" i="25" s="1"/>
  <c r="M78" i="24"/>
  <c r="G78" i="24"/>
  <c r="M11" i="24"/>
  <c r="M8" i="24" s="1"/>
  <c r="AF93" i="24"/>
  <c r="G56" i="1" s="1"/>
  <c r="H56" i="1" s="1"/>
  <c r="I56" i="1" s="1"/>
  <c r="M88" i="24"/>
  <c r="M87" i="24" s="1"/>
  <c r="M647" i="23"/>
  <c r="M577" i="23"/>
  <c r="M522" i="23"/>
  <c r="M618" i="23"/>
  <c r="M552" i="23"/>
  <c r="G647" i="23"/>
  <c r="G618" i="23"/>
  <c r="G577" i="23"/>
  <c r="I116" i="1" s="1"/>
  <c r="G552" i="23"/>
  <c r="I111" i="1" s="1"/>
  <c r="G522" i="23"/>
  <c r="I108" i="1" s="1"/>
  <c r="G413" i="23"/>
  <c r="G376" i="23"/>
  <c r="Q354" i="23"/>
  <c r="M354" i="23"/>
  <c r="I354" i="23"/>
  <c r="K316" i="23"/>
  <c r="G316" i="23"/>
  <c r="I96" i="1" s="1"/>
  <c r="M209" i="23"/>
  <c r="M27" i="23"/>
  <c r="M570" i="23"/>
  <c r="M569" i="23" s="1"/>
  <c r="M567" i="23"/>
  <c r="M566" i="23" s="1"/>
  <c r="M559" i="23"/>
  <c r="M558" i="23" s="1"/>
  <c r="M544" i="23"/>
  <c r="M543" i="23" s="1"/>
  <c r="M531" i="23"/>
  <c r="M530" i="23" s="1"/>
  <c r="Q413" i="23"/>
  <c r="M413" i="23"/>
  <c r="I413" i="23"/>
  <c r="Q376" i="23"/>
  <c r="M376" i="23"/>
  <c r="I376" i="23"/>
  <c r="G354" i="23"/>
  <c r="I98" i="1" s="1"/>
  <c r="Q316" i="23"/>
  <c r="I316" i="23"/>
  <c r="V316" i="23"/>
  <c r="O316" i="23"/>
  <c r="M177" i="23"/>
  <c r="M86" i="23"/>
  <c r="G209" i="23"/>
  <c r="I93" i="1" s="1"/>
  <c r="G177" i="23"/>
  <c r="I91" i="1" s="1"/>
  <c r="G86" i="23"/>
  <c r="I89" i="1" s="1"/>
  <c r="G27" i="23"/>
  <c r="M317" i="23"/>
  <c r="M316" i="23" s="1"/>
  <c r="M260" i="23"/>
  <c r="M259" i="23" s="1"/>
  <c r="M231" i="23"/>
  <c r="M230" i="23" s="1"/>
  <c r="M201" i="23"/>
  <c r="M200" i="23" s="1"/>
  <c r="M123" i="23"/>
  <c r="M122" i="23" s="1"/>
  <c r="M18" i="22"/>
  <c r="M8" i="22"/>
  <c r="G18" i="22"/>
  <c r="G8" i="22"/>
  <c r="M17" i="21"/>
  <c r="M11" i="21"/>
  <c r="M8" i="21" s="1"/>
  <c r="M11" i="20"/>
  <c r="M8" i="20" s="1"/>
  <c r="M59" i="19"/>
  <c r="M56" i="19" s="1"/>
  <c r="M48" i="19"/>
  <c r="M45" i="19" s="1"/>
  <c r="M11" i="19"/>
  <c r="M8" i="19" s="1"/>
  <c r="M35" i="18"/>
  <c r="M238" i="18"/>
  <c r="M227" i="18" s="1"/>
  <c r="M218" i="18"/>
  <c r="M217" i="18" s="1"/>
  <c r="M214" i="18"/>
  <c r="M209" i="18" s="1"/>
  <c r="M199" i="18"/>
  <c r="M198" i="18" s="1"/>
  <c r="M192" i="18"/>
  <c r="M191" i="18" s="1"/>
  <c r="M178" i="18"/>
  <c r="M172" i="18" s="1"/>
  <c r="M131" i="18"/>
  <c r="M130" i="18" s="1"/>
  <c r="M113" i="18"/>
  <c r="M112" i="18" s="1"/>
  <c r="M107" i="18"/>
  <c r="M101" i="18" s="1"/>
  <c r="M63" i="18"/>
  <c r="M21" i="17"/>
  <c r="M18" i="17" s="1"/>
  <c r="M12" i="17"/>
  <c r="M8" i="17" s="1"/>
  <c r="M17" i="16"/>
  <c r="G17" i="16"/>
  <c r="I122" i="1" s="1"/>
  <c r="I18" i="1" s="1"/>
  <c r="M9" i="16"/>
  <c r="M8" i="16" s="1"/>
  <c r="M50" i="15"/>
  <c r="M47" i="15" s="1"/>
  <c r="M11" i="15"/>
  <c r="M8" i="15" s="1"/>
  <c r="M71" i="14"/>
  <c r="G71" i="14"/>
  <c r="I106" i="1" s="1"/>
  <c r="M11" i="14"/>
  <c r="M8" i="14" s="1"/>
  <c r="M85" i="14"/>
  <c r="M84" i="14" s="1"/>
  <c r="M411" i="13"/>
  <c r="M178" i="13"/>
  <c r="M78" i="13"/>
  <c r="M51" i="13"/>
  <c r="G178" i="13"/>
  <c r="I102" i="1" s="1"/>
  <c r="G78" i="13"/>
  <c r="I94" i="1" s="1"/>
  <c r="G51" i="13"/>
  <c r="I92" i="1" s="1"/>
  <c r="AF476" i="13"/>
  <c r="G43" i="1" s="1"/>
  <c r="H43" i="1" s="1"/>
  <c r="I43" i="1" s="1"/>
  <c r="M428" i="13"/>
  <c r="M427" i="13" s="1"/>
  <c r="M376" i="13"/>
  <c r="M375" i="13" s="1"/>
  <c r="M326" i="13"/>
  <c r="M325" i="13" s="1"/>
  <c r="M309" i="13"/>
  <c r="M308" i="13" s="1"/>
  <c r="M302" i="13"/>
  <c r="M301" i="13" s="1"/>
  <c r="M116" i="13"/>
  <c r="M115" i="13" s="1"/>
  <c r="M111" i="13"/>
  <c r="M110" i="13" s="1"/>
  <c r="M21" i="12"/>
  <c r="M18" i="12" s="1"/>
  <c r="M12" i="12"/>
  <c r="M8" i="12" s="1"/>
  <c r="J28" i="1"/>
  <c r="J26" i="1"/>
  <c r="G38" i="1"/>
  <c r="F38" i="1"/>
  <c r="J23" i="1"/>
  <c r="J24" i="1"/>
  <c r="J25" i="1"/>
  <c r="J27" i="1"/>
  <c r="E24" i="1"/>
  <c r="E26" i="1"/>
  <c r="I87" i="1" l="1"/>
  <c r="G686" i="23"/>
  <c r="G53" i="1"/>
  <c r="H53" i="1" s="1"/>
  <c r="I53" i="1" s="1"/>
  <c r="G42" i="1"/>
  <c r="H42" i="1" s="1"/>
  <c r="I42" i="1" s="1"/>
  <c r="G39" i="1"/>
  <c r="G41" i="1"/>
  <c r="H41" i="1" s="1"/>
  <c r="I41" i="1" s="1"/>
  <c r="H54" i="1"/>
  <c r="I54" i="1" s="1"/>
  <c r="I100" i="1"/>
  <c r="I105" i="1"/>
  <c r="G90" i="14"/>
  <c r="G93" i="24"/>
  <c r="G48" i="1"/>
  <c r="H48" i="1" s="1"/>
  <c r="I48" i="1" s="1"/>
  <c r="G47" i="1"/>
  <c r="H47" i="1" s="1"/>
  <c r="I47" i="1" s="1"/>
  <c r="I121" i="1"/>
  <c r="G85" i="16"/>
  <c r="I124" i="1"/>
  <c r="I19" i="1" s="1"/>
  <c r="G32" i="12"/>
  <c r="I112" i="1"/>
  <c r="I123" i="1"/>
  <c r="G476" i="13"/>
  <c r="G32" i="22"/>
  <c r="I17" i="1"/>
  <c r="I119" i="1"/>
  <c r="H39" i="1"/>
  <c r="H59" i="1" s="1"/>
  <c r="F59" i="1"/>
  <c r="I86" i="1"/>
  <c r="G61" i="15"/>
  <c r="I125" i="1"/>
  <c r="I20" i="1" s="1"/>
  <c r="G23" i="1" l="1"/>
  <c r="A23" i="1" s="1"/>
  <c r="A24" i="1" s="1"/>
  <c r="G24" i="1" s="1"/>
  <c r="A27" i="1" s="1"/>
  <c r="A29" i="1" s="1"/>
  <c r="G29" i="1" s="1"/>
  <c r="G27" i="1" s="1"/>
  <c r="G59" i="1"/>
  <c r="G25" i="1" s="1"/>
  <c r="A25" i="1" s="1"/>
  <c r="A26" i="1" s="1"/>
  <c r="G26" i="1" s="1"/>
  <c r="I39" i="1"/>
  <c r="I59" i="1" s="1"/>
  <c r="I16" i="1"/>
  <c r="I21" i="1" s="1"/>
  <c r="I126" i="1"/>
  <c r="J90" i="1" l="1"/>
  <c r="J124" i="1"/>
  <c r="J120" i="1"/>
  <c r="J116" i="1"/>
  <c r="J112" i="1"/>
  <c r="J108" i="1"/>
  <c r="J104" i="1"/>
  <c r="J100" i="1"/>
  <c r="J96" i="1"/>
  <c r="J92" i="1"/>
  <c r="J85" i="1"/>
  <c r="J88" i="1"/>
  <c r="J123" i="1"/>
  <c r="J119" i="1"/>
  <c r="J115" i="1"/>
  <c r="J111" i="1"/>
  <c r="J107" i="1"/>
  <c r="J103" i="1"/>
  <c r="J99" i="1"/>
  <c r="J95" i="1"/>
  <c r="J91" i="1"/>
  <c r="J86" i="1"/>
  <c r="J122" i="1"/>
  <c r="J118" i="1"/>
  <c r="J114" i="1"/>
  <c r="J110" i="1"/>
  <c r="J106" i="1"/>
  <c r="J102" i="1"/>
  <c r="J98" i="1"/>
  <c r="J94" i="1"/>
  <c r="J89" i="1"/>
  <c r="J125" i="1"/>
  <c r="J121" i="1"/>
  <c r="J117" i="1"/>
  <c r="J113" i="1"/>
  <c r="J109" i="1"/>
  <c r="J105" i="1"/>
  <c r="J101" i="1"/>
  <c r="J97" i="1"/>
  <c r="J93" i="1"/>
  <c r="J87" i="1"/>
  <c r="J52" i="1"/>
  <c r="J44" i="1"/>
  <c r="J53" i="1"/>
  <c r="J45" i="1"/>
  <c r="J58" i="1"/>
  <c r="J50" i="1"/>
  <c r="J42" i="1"/>
  <c r="J51" i="1"/>
  <c r="J43" i="1"/>
  <c r="J46" i="1"/>
  <c r="J39" i="1"/>
  <c r="J59" i="1" s="1"/>
  <c r="J56" i="1"/>
  <c r="J48" i="1"/>
  <c r="J57" i="1"/>
  <c r="J49" i="1"/>
  <c r="J41" i="1"/>
  <c r="J54" i="1"/>
  <c r="J55" i="1"/>
  <c r="J47" i="1"/>
  <c r="G28" i="1"/>
  <c r="J1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D13" authorId="0" shapeId="0" xr:uid="{00000000-0006-0000-0000-000005000000}">
      <text>
        <r>
          <rPr>
            <sz val="9"/>
            <color indexed="81"/>
            <rFont val="Tahoma"/>
            <family val="2"/>
            <charset val="238"/>
          </rPr>
          <t>PSČ</t>
        </r>
      </text>
    </comment>
    <comment ref="E13" authorId="1" shapeId="0" xr:uid="{00000000-0006-0000-00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2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2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A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B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B00-00000200000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C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C00-00000200000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D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D00-00000200000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E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E00-00000200000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F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F00-00000200000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10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10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<sst xmlns="http://schemas.openxmlformats.org/spreadsheetml/2006/main" count="6994" uniqueCount="1183">
  <si>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</si>
  <si>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</si>
  <si>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</si>
  <si>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</si>
  <si>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</si>
  <si>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</si>
  <si>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</si>
  <si>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</si>
  <si>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</si>
  <si>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</si>
  <si>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</si>
  <si>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</si>
  <si>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</si>
  <si>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</si>
  <si>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</si>
  <si>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</si>
  <si>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</si>
  <si>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</si>
  <si>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</si>
  <si>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</si>
  <si>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</si>
  <si>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</si>
  <si>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</si>
  <si>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</si>
  <si>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</si>
  <si>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</si>
  <si>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</si>
  <si>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</si>
  <si>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</si>
  <si>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</si>
  <si>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</si>
  <si>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</si>
  <si>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</si>
  <si>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</si>
  <si>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</si>
  <si>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</si>
  <si>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</si>
  <si>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</si>
  <si>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</si>
  <si>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Soupis stavebních prací, dodávek a služeb</t>
  </si>
  <si>
    <t>Zadavatel</t>
  </si>
  <si>
    <t>MEDICO/N035</t>
  </si>
  <si>
    <t>NEMOCNICE BOSKOVICE - ROZVODY MEDICINÁLNÍCH PLYNŮ PRO COS A JIP</t>
  </si>
  <si>
    <t>Stavba</t>
  </si>
  <si>
    <t>Stavební objekt</t>
  </si>
  <si>
    <t>SO 01</t>
  </si>
  <si>
    <t>ROZVODY MEDICIÁLNÍCH PLYNŮ PRO COS</t>
  </si>
  <si>
    <t>01</t>
  </si>
  <si>
    <t>VEDLEJŠÍ A OSTATNÍ NÁKLADY</t>
  </si>
  <si>
    <t>D.1.1</t>
  </si>
  <si>
    <t>ARCHITEKTONICKÉ A STAVEBNĚ TECHNICKÉ  ŘEŠENÍ + SKŘ + PBŘ</t>
  </si>
  <si>
    <t>D.1.3</t>
  </si>
  <si>
    <t>ZAŘÍZENÍ SILNOPROUDÉ ELEKTROTECHNIKY</t>
  </si>
  <si>
    <t>D.1.4</t>
  </si>
  <si>
    <t>ZAŘÍZENÍ SLABOPROUDÉ ELEKTROTECHNIKY</t>
  </si>
  <si>
    <t>D.1.5</t>
  </si>
  <si>
    <t>ROZVODY MEDICIÁLNÍCH PLYNŮ</t>
  </si>
  <si>
    <t>SO 02</t>
  </si>
  <si>
    <t>ROZVODY MEDICIÁLNÍCH PLYNŮ PRO JIP</t>
  </si>
  <si>
    <t>02</t>
  </si>
  <si>
    <t>D.2.1</t>
  </si>
  <si>
    <t>D.2.3</t>
  </si>
  <si>
    <t>D.2.4</t>
  </si>
  <si>
    <t>D.2.5</t>
  </si>
  <si>
    <t>SO 03</t>
  </si>
  <si>
    <t>ZDROJOVÁ STANICE MEDICINÁLNÍCH PLYNŮ</t>
  </si>
  <si>
    <t>03</t>
  </si>
  <si>
    <t>D.3.1</t>
  </si>
  <si>
    <t>D.3.3</t>
  </si>
  <si>
    <t>D.3.4</t>
  </si>
  <si>
    <t>D.3.5</t>
  </si>
  <si>
    <t>Celkem za stavbu</t>
  </si>
  <si>
    <t>CZK</t>
  </si>
  <si>
    <t>#POPS</t>
  </si>
  <si>
    <t>Popis stavby: MEDICO/N035 - NEMOCNICE BOSKOVICE - ROZVODY MEDICINÁLNÍCH PLYNŮ PRO COS A JIP</t>
  </si>
  <si>
    <t>#POPO</t>
  </si>
  <si>
    <t>Popis objektu: SO 01 - ROZVODY MEDICIÁLNÍCH PLYNŮ PRO COS</t>
  </si>
  <si>
    <t>#POPR</t>
  </si>
  <si>
    <t>Popis rozpočtu: 01 - VEDLEJŠÍ A OSTATNÍ NÁKLADY</t>
  </si>
  <si>
    <t>Popis rozpočtu: D.1.1 - ARCHITEKTONICKÉ A STAVEBNĚ TECHNICKÉ  ŘEŠENÍ + SKŘ + PBŘ</t>
  </si>
  <si>
    <t>Popis rozpočtu: D.1.3 - ZAŘÍZENÍ SILNOPROUDÉ ELEKTROTECHNIKY</t>
  </si>
  <si>
    <t>Popis rozpočtu: D.1.4 - ZAŘÍZENÍ SLABOPROUDÉ ELEKTROTECHNIKY</t>
  </si>
  <si>
    <t>Popis rozpočtu: D.1.5 - ROZVODY MEDICIÁLNÍCH PLYNŮ</t>
  </si>
  <si>
    <t>Popis objektu: SO 02 - ROZVODY MEDICIÁLNÍCH PLYNŮ PRO JIP</t>
  </si>
  <si>
    <t>Popis rozpočtu: 02 - VEDLEJŠÍ A OSTATNÍ NÁKLADY</t>
  </si>
  <si>
    <t>Popis rozpočtu: D.2.1 - ARCHITEKTONICKÉ A STAVEBNĚ TECHNICKÉ  ŘEŠENÍ + SKŘ + PBŘ</t>
  </si>
  <si>
    <t>Popis rozpočtu: D.2.3 - ZAŘÍZENÍ SILNOPROUDÉ ELEKTROTECHNIKY</t>
  </si>
  <si>
    <t>Popis rozpočtu: D.2.4 - ZAŘÍZENÍ SLABOPROUDÉ ELEKTROTECHNIKY</t>
  </si>
  <si>
    <t>Popis rozpočtu: D.2.5 - ROZVODY MEDICIÁLNÍCH PLYNŮ</t>
  </si>
  <si>
    <t>Popis objektu: SO 03 - ZDROJOVÁ STANICE MEDICINÁLNÍCH PLYNŮ</t>
  </si>
  <si>
    <t>Popis rozpočtu: 03 - VEDLEJŠÍ A OSTATNÍ NÁKLADY</t>
  </si>
  <si>
    <t>Popis rozpočtu: D.3.1 - ARCHITEKTONICKÉ A STAVEBNĚ TECHNICKÉ  ŘEŠENÍ + SKŘ + PBŘ</t>
  </si>
  <si>
    <t>Popis rozpočtu: D.3.3 - ZAŘÍZENÍ SILNOPROUDÉ ELEKTROTECHNIKY</t>
  </si>
  <si>
    <t>Popis rozpočtu: D.3.4 - ZAŘÍZENÍ SLABOPROUDÉ ELEKTROTECHNIKY</t>
  </si>
  <si>
    <t>Popis rozpočtu: D.3.5 - ROZVODY MEDICIÁLNÍCH PLYNŮ</t>
  </si>
  <si>
    <t>Rekapitulace dílů</t>
  </si>
  <si>
    <t>Typ dílu</t>
  </si>
  <si>
    <t>00</t>
  </si>
  <si>
    <t xml:space="preserve">Poznámka - NENACEŇOVAT !!! </t>
  </si>
  <si>
    <t>1</t>
  </si>
  <si>
    <t>Strukturovaná kabeláž</t>
  </si>
  <si>
    <t>Zemní práce</t>
  </si>
  <si>
    <t>2</t>
  </si>
  <si>
    <t>Kabeláž pro mediplyny</t>
  </si>
  <si>
    <t>Základy a zvláštní zakládání</t>
  </si>
  <si>
    <t>3</t>
  </si>
  <si>
    <t>Svislé a kompletní konstrukce</t>
  </si>
  <si>
    <t>33_1</t>
  </si>
  <si>
    <t>Opěrné stěny</t>
  </si>
  <si>
    <t>399</t>
  </si>
  <si>
    <t>Sádrokartonové kce</t>
  </si>
  <si>
    <t>5</t>
  </si>
  <si>
    <t>Komunikace</t>
  </si>
  <si>
    <t>61</t>
  </si>
  <si>
    <t>Úpravy povrchů vnitřní</t>
  </si>
  <si>
    <t>62</t>
  </si>
  <si>
    <t>Úpravy povrchů vnější</t>
  </si>
  <si>
    <t>63</t>
  </si>
  <si>
    <t>Podlahy a podlahové konstrukce</t>
  </si>
  <si>
    <t>801-3</t>
  </si>
  <si>
    <t>BOURACÍ PRÁCE</t>
  </si>
  <si>
    <t>91</t>
  </si>
  <si>
    <t>Doplňující práce na komunikaci</t>
  </si>
  <si>
    <t>94</t>
  </si>
  <si>
    <t>Lešení a stavební výtahy</t>
  </si>
  <si>
    <t>95</t>
  </si>
  <si>
    <t>Dokončovací konstrukce na pozemních stavbách</t>
  </si>
  <si>
    <t>95_PR</t>
  </si>
  <si>
    <t>Zednické přípomoci pro profese</t>
  </si>
  <si>
    <t>96</t>
  </si>
  <si>
    <t>Bourání konstrukcí</t>
  </si>
  <si>
    <t>99</t>
  </si>
  <si>
    <t>Staveništní přesun hmot</t>
  </si>
  <si>
    <t>99-1</t>
  </si>
  <si>
    <t>Požárně - bezpečnostní řešení</t>
  </si>
  <si>
    <t>C-21M</t>
  </si>
  <si>
    <t>Elektromontáže</t>
  </si>
  <si>
    <t>C-21M_01</t>
  </si>
  <si>
    <t>HZS</t>
  </si>
  <si>
    <t>C-21M_02</t>
  </si>
  <si>
    <t>PROVEDENI REVIZNICH ZKOUSEK</t>
  </si>
  <si>
    <t>711</t>
  </si>
  <si>
    <t>Izolace proti vodě</t>
  </si>
  <si>
    <t>713</t>
  </si>
  <si>
    <t>Izolace tepelné</t>
  </si>
  <si>
    <t>751</t>
  </si>
  <si>
    <t>Ocelové konstrukce</t>
  </si>
  <si>
    <t>764</t>
  </si>
  <si>
    <t>Konstrukce klempířské</t>
  </si>
  <si>
    <t>767</t>
  </si>
  <si>
    <t>Konstrukce zámečnické</t>
  </si>
  <si>
    <t>767_P</t>
  </si>
  <si>
    <t>Podhledy skládané</t>
  </si>
  <si>
    <t>769.01</t>
  </si>
  <si>
    <t>Plastové výrobky</t>
  </si>
  <si>
    <t>771</t>
  </si>
  <si>
    <t>Podlahy z dlaždic a obklady</t>
  </si>
  <si>
    <t>776</t>
  </si>
  <si>
    <t>Podlahy povlakové</t>
  </si>
  <si>
    <t>781</t>
  </si>
  <si>
    <t>Obklady keramické</t>
  </si>
  <si>
    <t>783</t>
  </si>
  <si>
    <t>Nátěry</t>
  </si>
  <si>
    <t>784</t>
  </si>
  <si>
    <t>Malby</t>
  </si>
  <si>
    <t>787</t>
  </si>
  <si>
    <t>Zasklívání</t>
  </si>
  <si>
    <t>799</t>
  </si>
  <si>
    <t>Ostatní</t>
  </si>
  <si>
    <t>804</t>
  </si>
  <si>
    <t>Rozvody medicinálních plynů</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</si>
  <si>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</si>
  <si>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</si>
  <si>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</si>
  <si>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</si>
  <si>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</si>
  <si>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</si>
  <si>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</si>
  <si>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</si>
  <si>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</si>
  <si>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</si>
  <si>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</si>
  <si>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</si>
  <si>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</si>
  <si>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</si>
  <si>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</si>
  <si>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</si>
  <si>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</si>
  <si>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</si>
  <si>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</si>
  <si>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</si>
  <si>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</si>
  <si>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</si>
  <si>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</si>
  <si>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</si>
  <si>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</si>
  <si>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</si>
  <si>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</si>
  <si>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</si>
  <si>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</si>
  <si>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</si>
  <si>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</si>
  <si>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</si>
  <si>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</si>
  <si>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</si>
  <si>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</si>
  <si>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 xml:space="preserve">sada  </t>
  </si>
  <si>
    <t>RTS 23/ I</t>
  </si>
  <si>
    <t>Indiv</t>
  </si>
  <si>
    <t>VRN</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</si>
  <si>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</si>
  <si>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</si>
  <si>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</si>
  <si>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</si>
  <si>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</si>
  <si>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</si>
  <si>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</si>
  <si>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</si>
  <si>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</si>
  <si>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</si>
  <si>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ON_OS_01</t>
  </si>
  <si>
    <t>Zpracování dodavatelské projektové dokumentace, ( DÍLENSKÉ, VÝROBNÍ ATD )</t>
  </si>
  <si>
    <t>sada</t>
  </si>
  <si>
    <t>Vlastní</t>
  </si>
  <si>
    <t>Práce</t>
  </si>
  <si>
    <t>POL1_</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</si>
  <si>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</si>
  <si>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</si>
  <si>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ostraha staveniště 24hod denně, provizorní zakrytí odkrytých míst objektu před povětrnnostními vlivy .</t>
  </si>
  <si>
    <t>00523  R</t>
  </si>
  <si>
    <t>Zkoušky a revize</t>
  </si>
  <si>
    <t>Náklady zhotovitele, související s prováděním zkoušek a revizí předepsaných technickými normami nebo objednatelem a které jsou pro provedení díla nezbytné.</t>
  </si>
  <si>
    <t>005241010R</t>
  </si>
  <si>
    <t xml:space="preserve">Dokumentace skutečného provedení </t>
  </si>
  <si>
    <t>Náklady na vyhotovení dokumentace skutečného provedení stavby a její předání objednateli v požadované formě a požadovaném počtu.</t>
  </si>
  <si>
    <t>VV</t>
  </si>
  <si>
    <t>SUM</t>
  </si>
  <si>
    <t>END</t>
  </si>
  <si>
    <t>Poznámka - NENACEŇOVAT !!!</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</si>
  <si>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</si>
  <si>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</si>
  <si>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</si>
  <si>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</si>
  <si>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</si>
  <si>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</si>
  <si>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</si>
  <si>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</si>
  <si>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</si>
  <si>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</si>
  <si>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</si>
  <si>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</si>
  <si>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</si>
  <si>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</si>
  <si>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</si>
  <si>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</si>
  <si>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346244371RT2</t>
  </si>
  <si>
    <t>Zazdívka rýh, potrubí, nik (výklenků) nebo kapes tloušťka 140 mm, Prvek zdicí pálený P;  funkce: cihla plná;  tvar: základní;  l = 290 mm;  w = 140 mm;  h = 65 mm;  styčná plocha: hladká;  fb = 20,0 N/mm2;  barva:...</t>
  </si>
  <si>
    <t>m2</t>
  </si>
  <si>
    <t>801-1</t>
  </si>
  <si>
    <t>RTS 22/ II</t>
  </si>
  <si>
    <t>z jakéhokoliv druhu pálených cihel, s pomocným lešením výšky do 1,9 m a pro zatížení do 1,5 kPa.</t>
  </si>
  <si>
    <t>SPI</t>
  </si>
  <si>
    <t xml:space="preserve">vč. provázání se stávajícím zdivem : </t>
  </si>
  <si>
    <t xml:space="preserve">D.1.1-2 : </t>
  </si>
  <si>
    <t xml:space="preserve">pozn G : </t>
  </si>
  <si>
    <t>2,5*2*0,6*1,15</t>
  </si>
  <si>
    <t xml:space="preserve">pozn C : </t>
  </si>
  <si>
    <t>3,3*2*0,1*1,15</t>
  </si>
  <si>
    <t xml:space="preserve">pozn D : </t>
  </si>
  <si>
    <t>3,3*2*0,15*1,15</t>
  </si>
  <si>
    <t xml:space="preserve">pozn E : </t>
  </si>
  <si>
    <t>3,3*2*2*0,15*1,15</t>
  </si>
  <si>
    <t xml:space="preserve">pozn F : </t>
  </si>
  <si>
    <t xml:space="preserve">D.1.1-3 : </t>
  </si>
  <si>
    <t>3,3*2*2*0,1*1,15</t>
  </si>
  <si>
    <t>3,3*2*4*0,12*1,15</t>
  </si>
  <si>
    <t>342264051RT2</t>
  </si>
  <si>
    <t>Podhledy na kovové konstrukci opláštěné deskami sádrokartonovými nosná konstrukce z profilů CD s přímým uchycením 1x deska, tloušťky 12,5 mm, protipožární, bez izolace</t>
  </si>
  <si>
    <t>5,525*1,0</t>
  </si>
  <si>
    <t>0,25*0,6*2</t>
  </si>
  <si>
    <t>342264091R00</t>
  </si>
  <si>
    <t>Příplatky k podhledům sádrokartonovým příplatek k podhledu sádrokartonovému za tloušťku desek 15 mm</t>
  </si>
  <si>
    <t>342264098RT1</t>
  </si>
  <si>
    <t>Příplatky k podhledům sádrokartonovým příplatek k podhledu sádrokartonovému za plochu do 2 m2</t>
  </si>
  <si>
    <t>342264098RT3</t>
  </si>
  <si>
    <t>Příplatky k podhledům sádrokartonovým příplatek k podhledu sádrokartonovému za plochu přes 5 do 10 m2</t>
  </si>
  <si>
    <t>34299_01</t>
  </si>
  <si>
    <t>Příplatek k podhledu - úprava pro montáž svítidel, mřížek, rev. dvířek atd....</t>
  </si>
  <si>
    <t>612451121R00</t>
  </si>
  <si>
    <t>Omítky vnitřního zdiva cementové hladké</t>
  </si>
  <si>
    <t>POL1_7</t>
  </si>
  <si>
    <t>v podlaží i ve schodišti, zdiva cihelného, kamenného, smíšeného nebo betonového</t>
  </si>
  <si>
    <t>0,6*2,5*2</t>
  </si>
  <si>
    <t>3,3*2*0,2*1,15</t>
  </si>
  <si>
    <t>3,3*2*2*0,2*1,15</t>
  </si>
  <si>
    <t>612481211RT2</t>
  </si>
  <si>
    <t>Vyztužení povrchu vnitřních stěn sklotextilní síťovinou s dodávkou síťoviny a stěrkového tmelu</t>
  </si>
  <si>
    <t>POL1_1</t>
  </si>
  <si>
    <t>941955003R00</t>
  </si>
  <si>
    <t>Lešení lehké pracovní pomocné pomocné, o výšce lešeňové podlahy přes 1,9 do 2,5 m</t>
  </si>
  <si>
    <t>800-3</t>
  </si>
  <si>
    <t xml:space="preserve">výměra - viz položka 952901111R00 : </t>
  </si>
  <si>
    <t>627,9</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</si>
  <si>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</si>
  <si>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</si>
  <si>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508 : </t>
  </si>
  <si>
    <t>41,1</t>
  </si>
  <si>
    <t xml:space="preserve">503-506 : </t>
  </si>
  <si>
    <t>25,7+16,9+21,5+15,8</t>
  </si>
  <si>
    <t xml:space="preserve">502, 501 : </t>
  </si>
  <si>
    <t>97,9+30,8</t>
  </si>
  <si>
    <t xml:space="preserve">507 : </t>
  </si>
  <si>
    <t>34,4</t>
  </si>
  <si>
    <t xml:space="preserve">403, 409, 402 : </t>
  </si>
  <si>
    <t>91,9+9,6+20,5</t>
  </si>
  <si>
    <t xml:space="preserve">401 : </t>
  </si>
  <si>
    <t>119,0</t>
  </si>
  <si>
    <t xml:space="preserve">404, 407, 408 : </t>
  </si>
  <si>
    <t>37,6+37,6+27,6</t>
  </si>
  <si>
    <t>3420163_99</t>
  </si>
  <si>
    <t>Prachotěsná přepážka - montáž a demontáž</t>
  </si>
  <si>
    <t>3,6*12</t>
  </si>
  <si>
    <t>95_01</t>
  </si>
  <si>
    <t>Montáž a demontáž zárubně vč. dveřního křídla vč. kování do provizorní příčky</t>
  </si>
  <si>
    <t xml:space="preserve">ks    </t>
  </si>
  <si>
    <t>95_03.1</t>
  </si>
  <si>
    <t>Zakrývání stávajících prostor, vybavení, podhledů, parapetů, oken atd...</t>
  </si>
  <si>
    <t>627,9*2</t>
  </si>
  <si>
    <t>95_044</t>
  </si>
  <si>
    <t>Zakrývání stávajících podlah</t>
  </si>
  <si>
    <t>995_C_001</t>
  </si>
  <si>
    <t>DMT a ZM + doplnění hyg. podhledu z 50-ti%, nátěr 100% plochy</t>
  </si>
  <si>
    <t>995_C_002</t>
  </si>
  <si>
    <t>DMT a ZM + utěsnění panelů čisté vestavby</t>
  </si>
  <si>
    <t>3,3*0,2*2</t>
  </si>
  <si>
    <t>3,3*0,2</t>
  </si>
  <si>
    <t>3,3*0,2*4</t>
  </si>
  <si>
    <t>95-01</t>
  </si>
  <si>
    <t>Zednické výpomoci pro řemesla ( nezahrnuté v rozpočtech profesí a samostaných položkách  )</t>
  </si>
  <si>
    <t xml:space="preserve">hod   </t>
  </si>
  <si>
    <t>POL10_</t>
  </si>
  <si>
    <t>95-02</t>
  </si>
  <si>
    <t>Práce malého rozsahu, nevyrozpočtovatelné detaily</t>
  </si>
  <si>
    <t>95-02m</t>
  </si>
  <si>
    <t>Práce malého rozsahu, nevyrozpočtovatelné detaily - materiál</t>
  </si>
  <si>
    <t>963051110R00</t>
  </si>
  <si>
    <t>Bourání železobetonových stropů deskových  tloušťky do 80 mm</t>
  </si>
  <si>
    <t>m3</t>
  </si>
  <si>
    <t>včetně pomocného lešení o výšce podlahy do 1900 mm a pro zatížení do 1,5 kPa  (150 kg/m2),</t>
  </si>
  <si>
    <t>0,5*(6,6+1,75+3,4)*0,08</t>
  </si>
  <si>
    <t>1,0*5,55*0,08*2</t>
  </si>
  <si>
    <t>0,5*(2,0+1,375+4,7+0,875+6,5)*0,08</t>
  </si>
  <si>
    <t>970051025R00</t>
  </si>
  <si>
    <t>Jádrové vrtání, kruhové prostupy v železobetonu jádrové vrtání , d 25 mm</t>
  </si>
  <si>
    <t>m</t>
  </si>
  <si>
    <t xml:space="preserve">vč. zapravení : </t>
  </si>
  <si>
    <t>0,7*4</t>
  </si>
  <si>
    <t>0,7*6</t>
  </si>
  <si>
    <t>970231100R00</t>
  </si>
  <si>
    <t>Řezání cihelného zdiva hloubka řezu 100 mm</t>
  </si>
  <si>
    <t xml:space="preserve">pozn B : </t>
  </si>
  <si>
    <t>(0,4+1,4)*2*6</t>
  </si>
  <si>
    <t>(0,4+1,4)*2*4</t>
  </si>
  <si>
    <t>970231150R00</t>
  </si>
  <si>
    <t>Řezání cihelného zdiva hloubka řezu 150 mm</t>
  </si>
  <si>
    <t>2,5*4*1,15</t>
  </si>
  <si>
    <t>3,3*2</t>
  </si>
  <si>
    <t>3,3*2*2</t>
  </si>
  <si>
    <t>3,3*2*4</t>
  </si>
  <si>
    <t>970251100R00</t>
  </si>
  <si>
    <t>Řezání železobetonu hloubka řezu 100 mm</t>
  </si>
  <si>
    <t>5,55*2*2</t>
  </si>
  <si>
    <t>1,0*4*1,15*2</t>
  </si>
  <si>
    <t>(0,3*2*2+0,5*2+3,4*2+1,75*2+6,6*2)</t>
  </si>
  <si>
    <t>((0,3*2+0,5)*2+(2,0*2+0,875*24,7*2+0,875*2+6,5*2))</t>
  </si>
  <si>
    <t>972054411R00</t>
  </si>
  <si>
    <t>Vybourání otvorů ve stropech nebo klenbách železobetonových plochy do 1 m2, tloušťky do 80 mm</t>
  </si>
  <si>
    <t>bez odstranění podlahy a násypu,</t>
  </si>
  <si>
    <t>0,3*0,5*0,08*2</t>
  </si>
  <si>
    <t>1,0*1,0*0,08*2</t>
  </si>
  <si>
    <t>974029169R00</t>
  </si>
  <si>
    <t>Vysekání rýh ve zdivu kamenném v ploše  příplatek k ceně  za každých dalších 100 mm šířky rýhy hloubky do 150 mm</t>
  </si>
  <si>
    <t>2,5*2*3</t>
  </si>
  <si>
    <t>974031153R00</t>
  </si>
  <si>
    <t>Vysekání rýh v jakémkoliv zdivu cihelném v ploše  do hloubky 100 mm, šířky do 100 mm</t>
  </si>
  <si>
    <t>Včetně pomocného lešení o výšce podlahy do 1900 mm a pro zatížení do 1,5 kPa  (150 kg/m2).</t>
  </si>
  <si>
    <t>(0,4+1,4)*6</t>
  </si>
  <si>
    <t>(0,4+1,4)*4</t>
  </si>
  <si>
    <t>974031164R00</t>
  </si>
  <si>
    <t>Vysekání rýh v jakémkoliv zdivu cihelném v ploše  do hloubky 150 mm, šířky do 150 mm</t>
  </si>
  <si>
    <t>3,3</t>
  </si>
  <si>
    <t>3,3*4</t>
  </si>
  <si>
    <t>974031167R00</t>
  </si>
  <si>
    <t>Vysekání rýh v jakémkoliv zdivu cihelném v ploše  do hloubky 150 mm, šířky do 300 mm</t>
  </si>
  <si>
    <t>2,5*2</t>
  </si>
  <si>
    <t>978059521R00</t>
  </si>
  <si>
    <t>Odsekání a odebrání obkladů stěn z obkládaček vnitřních z jakýchkoliv materiálů, plochy do 2 m2</t>
  </si>
  <si>
    <t>včetně otlučení podkladní omítky až na zdivo,</t>
  </si>
  <si>
    <t>767581801R00</t>
  </si>
  <si>
    <t>Demontáž podhledů kazet</t>
  </si>
  <si>
    <t>800-767</t>
  </si>
  <si>
    <t>967581801R00</t>
  </si>
  <si>
    <t>Demontáž podhledů plných, skládaných, akustických atd..., vč. nosného roštu a závěsů</t>
  </si>
  <si>
    <t>99-01</t>
  </si>
  <si>
    <t>Bourací práce nezměřitelné</t>
  </si>
  <si>
    <t>999281111R00</t>
  </si>
  <si>
    <t xml:space="preserve">Přesun hmot pro opravy a údržbu objektů pro opravy a údržbu dosavadních objektů včetně vnějších plášťů  výšky do 25 m,  </t>
  </si>
  <si>
    <t>t</t>
  </si>
  <si>
    <t>801-4</t>
  </si>
  <si>
    <t>Přesun hmot</t>
  </si>
  <si>
    <t>POL7_</t>
  </si>
  <si>
    <t>oborů 801, 803, 811 a 812</t>
  </si>
  <si>
    <t xml:space="preserve">Hmotnosti z položek s pořadovými čísly: : </t>
  </si>
  <si>
    <t xml:space="preserve">2,3,4,8,9,10,11,21,28,29,30, : </t>
  </si>
  <si>
    <t>Součet: : 8,38551</t>
  </si>
  <si>
    <t>Z/01</t>
  </si>
  <si>
    <t>D + M kovová protipožární větrací mřížka 300/100 - EI30, kompletně dle Výrobky zámečnické - D.1.1-4</t>
  </si>
  <si>
    <t>Z/02</t>
  </si>
  <si>
    <t>D + M kovová  větrací mřížka  - 300/100mm, kompletně dle Výrobky zámečnické - D.1.1-4</t>
  </si>
  <si>
    <t>Z/03</t>
  </si>
  <si>
    <t>D + M ocelová kce pro uchycení stativu, kompletně dle Výrobky zámečnické - D.1.1-4</t>
  </si>
  <si>
    <t>kg</t>
  </si>
  <si>
    <t>54,69*9</t>
  </si>
  <si>
    <t>Z/04</t>
  </si>
  <si>
    <t>D + M kotvící prvek pro posunutí stávajícího operačního svítidla, kompletně dle Výrobky zámečnické - D.1.1-4</t>
  </si>
  <si>
    <t>Z/05</t>
  </si>
  <si>
    <t>D + M ocelová kce pro uchycení stropního stativu a operačního svítidla, kompletně dle Výrobky zámečnické - D.1.1-4</t>
  </si>
  <si>
    <t>Z/06</t>
  </si>
  <si>
    <t>998767203R00</t>
  </si>
  <si>
    <t>Přesun hmot pro kovové stavební doplňk. konstrukce v objektech výšky do 24 m</t>
  </si>
  <si>
    <t>50 m vodorovně</t>
  </si>
  <si>
    <t>767584502R00</t>
  </si>
  <si>
    <t>Montáž podhledů lamelových a kazetových Montáž podhledů z kazet včetně montáže nosného roštu na ocelovou konstrukci, rozměry kazet 600 mm x 600 mm, bez určení výměry</t>
  </si>
  <si>
    <t xml:space="preserve">vč. dodávky nosného roštu : </t>
  </si>
  <si>
    <t>595959__01</t>
  </si>
  <si>
    <t>Kazeta 600/600 - hygienická akustická -  specifikace dle PD</t>
  </si>
  <si>
    <t>41,1*1,15</t>
  </si>
  <si>
    <t>595959__02</t>
  </si>
  <si>
    <t>Kazeta 600/600 - hygienická akustická se zapuštěnou hranou -  specifikace dle PD</t>
  </si>
  <si>
    <t>(25,7+16,9+21,5+15,8)*1,15</t>
  </si>
  <si>
    <t>(91,9+9,6+20,5)*1,15</t>
  </si>
  <si>
    <t>767584502RXX</t>
  </si>
  <si>
    <t>Montáž podhledů kazetových na ocel.konstr.60x60 cm, rošt stávající</t>
  </si>
  <si>
    <t>767584599RXX</t>
  </si>
  <si>
    <t>MMT a ZM kazet skládaného podhledu, rošt stávající. obměna cca 20-ti% kazet</t>
  </si>
  <si>
    <t>1,2*4,15+1,2*1,375+1,8*0,6</t>
  </si>
  <si>
    <t>0,6*3,2*2+0,6*0,6+1,2*2,0+0,6*3,0</t>
  </si>
  <si>
    <t>76799_01</t>
  </si>
  <si>
    <t>781950010RA9</t>
  </si>
  <si>
    <t>Doplnění obkladu</t>
  </si>
  <si>
    <t>Součtová</t>
  </si>
  <si>
    <t>V místě drážek pro rozvody mediplynů a elektroinstalace bude doplněn keramický obklad přibližně 200/200 mm, přesný formát a odstín dle stávajícího, spárování dvousložkovou epoxidovou spárovací hmotou, odolnou proti vymývání, čisticím a dezinfekčním prostředkům</t>
  </si>
  <si>
    <t>998781203R00</t>
  </si>
  <si>
    <t>Přesun hmot pro obklady keramické v objektech výšky do 24 m</t>
  </si>
  <si>
    <t>800-771</t>
  </si>
  <si>
    <t>783541111</t>
  </si>
  <si>
    <t>Uzaírací protiprašný nátěr nad podhledy</t>
  </si>
  <si>
    <t xml:space="preserve">m2    </t>
  </si>
  <si>
    <t>784450025RA0</t>
  </si>
  <si>
    <t>Malby z malířských směsí disperzní na SDK, penetrace jednonásobná, malba dvojnásobná, bílá</t>
  </si>
  <si>
    <t>AP-PSV</t>
  </si>
  <si>
    <t>Agregovaná položka</t>
  </si>
  <si>
    <t>POL2_</t>
  </si>
  <si>
    <t>784950030RAA</t>
  </si>
  <si>
    <t>Oprava maleb z malířských směsí</t>
  </si>
  <si>
    <t>Oškrabání, jednonásobné mydlení, částečné vyhlazení malířskou masou jednonásobné, malba dvojnásobná, bez pačokování, jednobarevná s bílým stropem.</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</si>
  <si>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</si>
  <si>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</si>
  <si>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</si>
  <si>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</si>
  <si>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</si>
  <si>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</si>
  <si>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</si>
  <si>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</si>
  <si>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</si>
  <si>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</si>
  <si>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</si>
  <si>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21,22,23,24,25,26,27,28,29,30,31,32,33,50, : </t>
  </si>
  <si>
    <t>Součet: : 10,93277</t>
  </si>
  <si>
    <t>979011111R00</t>
  </si>
  <si>
    <t>Svislá doprava suti a vybouraných hmot za prvé podlaží nad nebo pod základním podlažím</t>
  </si>
  <si>
    <t>979011121R00</t>
  </si>
  <si>
    <t>Svislá doprava suti a vybouraných hmot příplatek za každé další podlaží</t>
  </si>
  <si>
    <t>Součet: : 21,86553</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</si>
  <si>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</si>
  <si>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</si>
  <si>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</si>
  <si>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</si>
  <si>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</si>
  <si>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65,59659</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</si>
  <si>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</si>
  <si>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</si>
  <si>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</si>
  <si>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</si>
  <si>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</si>
  <si>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54,66383</t>
  </si>
  <si>
    <t>979990107R00</t>
  </si>
  <si>
    <t>Poplatek za skládku za uložení, směs betonu, cihel a dřeva,  , skupina 17 09 04 z Katalogu odpadů</t>
  </si>
  <si>
    <t>210010351R00</t>
  </si>
  <si>
    <t>KRABICE INSTALAČNÍ, IP40, se svorkovnicí</t>
  </si>
  <si>
    <t>ks</t>
  </si>
  <si>
    <t>210010301R00</t>
  </si>
  <si>
    <t>KRABICE PŘÍSTROJOVÁ D68 do SDK bez zap.</t>
  </si>
  <si>
    <t>210010321R00</t>
  </si>
  <si>
    <t>KRABICE ODBOČNÁ D68 se svorkovnicí</t>
  </si>
  <si>
    <t>210010321R01</t>
  </si>
  <si>
    <t>Kabelová spojka smršťovací pro 3x2,5</t>
  </si>
  <si>
    <t>210020302R00</t>
  </si>
  <si>
    <t>Žlab drátový 50 /50 bez víka (délka ks 2m)</t>
  </si>
  <si>
    <t>KABELOVÉ ŽLABY drátové</t>
  </si>
  <si>
    <t>(včetně příslušenství, spojky šrouby apod.)</t>
  </si>
  <si>
    <t>210020302R01</t>
  </si>
  <si>
    <t>Nosník 50</t>
  </si>
  <si>
    <t>210020302R02</t>
  </si>
  <si>
    <t>Spojka žlabů</t>
  </si>
  <si>
    <t>220261622R00</t>
  </si>
  <si>
    <t>Hmožd. kovová M8/30 (2 ks na nosník a závěs )</t>
  </si>
  <si>
    <t>999_01</t>
  </si>
  <si>
    <t>Zednické přípomoci</t>
  </si>
  <si>
    <t>210110043R00</t>
  </si>
  <si>
    <t>SPÍNAČE POD OMÍTKU  - Přepínač seriový, zapuštěný</t>
  </si>
  <si>
    <t>210110045R00</t>
  </si>
  <si>
    <t>SPÍNAČE POD OMÍTKU  - Přepínač střídavý, zapuštěný</t>
  </si>
  <si>
    <t>210110045R01</t>
  </si>
  <si>
    <t>KRYT SPÍNAČE REFLEX SI -  Jednoduchý</t>
  </si>
  <si>
    <t>210110045R02</t>
  </si>
  <si>
    <t>KRYT SPÍNAČE REFLEX SI - Dělený s přídržnou deskou</t>
  </si>
  <si>
    <t>210110045R03</t>
  </si>
  <si>
    <t>RÁMEČEK PRO SPÍNAČE REFLEX SI - Dvojnásobný, bílý</t>
  </si>
  <si>
    <t>210800285R00</t>
  </si>
  <si>
    <t>KABEL B2ca,s1,d0, certifikovaný - CXKH-R-O 3x1.5 mm2, pevně</t>
  </si>
  <si>
    <t>KABEL B2ca,s1,d0, certifikovaný - CXKH-R-J 3x1.5 mm2, pevně</t>
  </si>
  <si>
    <t>R-položka</t>
  </si>
  <si>
    <t>POL12_1</t>
  </si>
  <si>
    <t>210810055R00</t>
  </si>
  <si>
    <t>KABEL B2ca,s1,d0, certifikovaný  - CXKH-R-J 5x1.5 mm2, pevně</t>
  </si>
  <si>
    <t>210810286R00</t>
  </si>
  <si>
    <t>KABEL B2ca,s1,d0, certifikovaný - CXKH-R-J 3x2.5 mm2, pevně</t>
  </si>
  <si>
    <t>210020921R00</t>
  </si>
  <si>
    <t>Ucpávka protipožární, průchod stěnou tl.15</t>
  </si>
  <si>
    <t>210100251R00</t>
  </si>
  <si>
    <t>Ukončení kabelů do 4x10  mm2</t>
  </si>
  <si>
    <t>210201526R00</t>
  </si>
  <si>
    <t>Svítidlo LED 39W,     ozn. A</t>
  </si>
  <si>
    <t>210201526R01</t>
  </si>
  <si>
    <t>Recyklační poplatek za svítidlo</t>
  </si>
  <si>
    <t>210120401R00</t>
  </si>
  <si>
    <t>Jistič 10/1/C</t>
  </si>
  <si>
    <t>210120565R00</t>
  </si>
  <si>
    <t>Jistič 10/1N/C</t>
  </si>
  <si>
    <t>210120803R00</t>
  </si>
  <si>
    <t>Proudový chránič s npr. ochranou 10/1N/C-003-A</t>
  </si>
  <si>
    <t>210220321R00</t>
  </si>
  <si>
    <t>Svorka uzemňovací na potrubí vč. Cu pásku</t>
  </si>
  <si>
    <t>Svorka ochran. pospojování</t>
  </si>
  <si>
    <t>210800646R00</t>
  </si>
  <si>
    <t>CY 4 mm2,ZZ, pevně(5.NP)</t>
  </si>
  <si>
    <t>CY 6 mm2,ZZ, pevně(4.NP)</t>
  </si>
  <si>
    <t>210100002R00</t>
  </si>
  <si>
    <t>Ukončení vodičů do 6  mm2</t>
  </si>
  <si>
    <t>Pol__0030</t>
  </si>
  <si>
    <t>Zjištění stávajícího stavu rozvodů ve 4. a 5.NP</t>
  </si>
  <si>
    <t>hod</t>
  </si>
  <si>
    <t>Pol__0031</t>
  </si>
  <si>
    <t>Úprava rozvaděčů jednotlivých pracovišť</t>
  </si>
  <si>
    <t>Pol__0032</t>
  </si>
  <si>
    <t>Úprava osvětlení v m.č.507</t>
  </si>
  <si>
    <t>Pol__0033</t>
  </si>
  <si>
    <t>Napojení stávajících přívodů do tubusů a ramp</t>
  </si>
  <si>
    <t>Pol__0034</t>
  </si>
  <si>
    <t>Koordinace s dalšími profesemi</t>
  </si>
  <si>
    <t>Pol__0035</t>
  </si>
  <si>
    <t>Provedení popisů a označení zásuvek</t>
  </si>
  <si>
    <t>Pol__0036</t>
  </si>
  <si>
    <t>Revizni technik</t>
  </si>
  <si>
    <t>Pol__0037</t>
  </si>
  <si>
    <t>Spoluprace s reviz.technikem</t>
  </si>
  <si>
    <t>101</t>
  </si>
  <si>
    <t>Datová zásuvka, dvojzásuvka RJ-45, CAT6a dodávka, včetně potřebné krabice, clonka proti prachu</t>
  </si>
  <si>
    <t>102</t>
  </si>
  <si>
    <t>Datová zásuvka, montáž  včetně zakončení</t>
  </si>
  <si>
    <t>103</t>
  </si>
  <si>
    <t>Měření kabelu (portu zásuvky)</t>
  </si>
  <si>
    <t>104</t>
  </si>
  <si>
    <t>Kabel CAT6a nestíněný, nutně B2ca,S1,d1</t>
  </si>
  <si>
    <t>105</t>
  </si>
  <si>
    <t>Kabel CAT6a montáž</t>
  </si>
  <si>
    <t>106</t>
  </si>
  <si>
    <t>1U patch. panel pro kabeláž kat 6a 24 portů, přímý</t>
  </si>
  <si>
    <t>107</t>
  </si>
  <si>
    <t>RACK 42U 800x800/1970 zasklené dveře  sjednotným systémem uzamykání, dodaný s3 kopiemi klíčů</t>
  </si>
  <si>
    <t>108</t>
  </si>
  <si>
    <t>Ventilační jednotka stermostatem, 4 ventil 120 mm, provoz 2 nebo 4 ventilátory,</t>
  </si>
  <si>
    <t>109</t>
  </si>
  <si>
    <t>Napájecí kabel ventilační jednotky</t>
  </si>
  <si>
    <t>110</t>
  </si>
  <si>
    <t>Police do racku 2U přední úchyt</t>
  </si>
  <si>
    <t>111</t>
  </si>
  <si>
    <t>Vyvazovací panel 1U, 5x plastový háček</t>
  </si>
  <si>
    <t>116</t>
  </si>
  <si>
    <t>Rack montážní sada šroub M6, matka, podložka</t>
  </si>
  <si>
    <t>130</t>
  </si>
  <si>
    <t>Kabelový žlab do podhledu, 200x50mm, dodávka+montáž</t>
  </si>
  <si>
    <t>131</t>
  </si>
  <si>
    <t>Trubka pod omítkou, nad podhled 16-29 mm, dodávka+montáž</t>
  </si>
  <si>
    <t>132</t>
  </si>
  <si>
    <t>Vodič v trubkovodu AY 2,5</t>
  </si>
  <si>
    <t>133</t>
  </si>
  <si>
    <t>AY 2,5 B</t>
  </si>
  <si>
    <t>134</t>
  </si>
  <si>
    <t>Dodat a nainstalovat požární ucpávky v místě prostupu do sousedního PÚ</t>
  </si>
  <si>
    <t>135</t>
  </si>
  <si>
    <t>Pomocný materiál, nevyčíslitelné práce</t>
  </si>
  <si>
    <t>Pol__0016</t>
  </si>
  <si>
    <t>Trubka pod omítkou, nad podhled 50 mm, do CHYC pod SDK podhled dodávka+montáž</t>
  </si>
  <si>
    <t>201</t>
  </si>
  <si>
    <t>Kabel SYKFY3x2x0,5</t>
  </si>
  <si>
    <t>202</t>
  </si>
  <si>
    <t>Kabel SYKFY3x2x0,5 montáž</t>
  </si>
  <si>
    <t>203</t>
  </si>
  <si>
    <t>204</t>
  </si>
  <si>
    <t>205</t>
  </si>
  <si>
    <t>206</t>
  </si>
  <si>
    <t>Výchozí revize</t>
  </si>
  <si>
    <t>kpl</t>
  </si>
  <si>
    <t>Vedení montážních prací</t>
  </si>
  <si>
    <t>Zakreslení skutečného stavu</t>
  </si>
  <si>
    <t>Dopravné</t>
  </si>
  <si>
    <t>Pol__0001</t>
  </si>
  <si>
    <t>D+M Trubka Cu průměr   8x1</t>
  </si>
  <si>
    <t>Pol__0002</t>
  </si>
  <si>
    <t>D+M Trubka Cu průměr 12x1</t>
  </si>
  <si>
    <t>Pol__0003</t>
  </si>
  <si>
    <t>D+M Trubka Cu průměr 18x1</t>
  </si>
  <si>
    <t>Pol__0004</t>
  </si>
  <si>
    <t>D+M Trubka Cu průměr 22x1</t>
  </si>
  <si>
    <t>Pol__0005</t>
  </si>
  <si>
    <t>D+M Trubka Cu pruměr 28x1</t>
  </si>
  <si>
    <t>Pol__0006</t>
  </si>
  <si>
    <t>D+M Tvarovky Cu pr. 12</t>
  </si>
  <si>
    <t>Pol__0007</t>
  </si>
  <si>
    <t>D+M Tvarovky Cu pr. 18</t>
  </si>
  <si>
    <t>Pol__0008</t>
  </si>
  <si>
    <t>D+M Tvarovky Cu pr. 22</t>
  </si>
  <si>
    <t>Pol__0009</t>
  </si>
  <si>
    <t>D+M Tvarovky Cu pr. 28</t>
  </si>
  <si>
    <t>Pol__0010</t>
  </si>
  <si>
    <t>D+M Pájka Ag 45 + pasta</t>
  </si>
  <si>
    <t>Pol__0011</t>
  </si>
  <si>
    <t>D+M Ocelový chránič 22x2.3- tr. svař.1/2", pr.12</t>
  </si>
  <si>
    <t>Pol__0012</t>
  </si>
  <si>
    <t>D+M Ocelový chránič 26x2,6- tr. svař.3/4", pr.18</t>
  </si>
  <si>
    <t>Pol__0013</t>
  </si>
  <si>
    <t>D+M Ocelový chránič 38x2,6- tr. svař.1", pr.22</t>
  </si>
  <si>
    <t>Pol__0014</t>
  </si>
  <si>
    <t>D+M Ocelový chránič 44x3,2- tr. svař.5/4", pr.28</t>
  </si>
  <si>
    <t>Pol__0015</t>
  </si>
  <si>
    <t>D+M Konzola trubek (4-5 trubek, závěs 0,5m)</t>
  </si>
  <si>
    <t>D+M Ventilová skříň pro 3 plyny se signalizací - pod omítku</t>
  </si>
  <si>
    <t>KS</t>
  </si>
  <si>
    <t>- výrobek třídy II.b</t>
  </si>
  <si>
    <t>- uchazeč doloží registraci SÚKL</t>
  </si>
  <si>
    <t>Pol__0017</t>
  </si>
  <si>
    <t>D+M Ventilová skříň pro 4 plyny se signalizací - pod omítku</t>
  </si>
  <si>
    <t>Pol__0018</t>
  </si>
  <si>
    <t>D+M Ventilová skříň pro 5 plyny se signalizací - pod omítku</t>
  </si>
  <si>
    <t>Pol__0019</t>
  </si>
  <si>
    <t>D+M Signalizace klinická MGA 3 pro max. 6 plynů</t>
  </si>
  <si>
    <t>Pol__0020</t>
  </si>
  <si>
    <t>D+M Kohout kulový R 253 3/8" vč.šr.</t>
  </si>
  <si>
    <t>Pol__0021</t>
  </si>
  <si>
    <t>D+M Kohout kulový R 253 1/2" vč.šr.</t>
  </si>
  <si>
    <t>Pol__0022</t>
  </si>
  <si>
    <t>D+M Kohout kulový R 253 3/4" vč.šr.</t>
  </si>
  <si>
    <t>Pol__0023</t>
  </si>
  <si>
    <t>D+M Kohout kulový R 253 1" vč.šr.</t>
  </si>
  <si>
    <t>Pol__0024</t>
  </si>
  <si>
    <t>Ochranný plyn pro pájení Cu dle ČSN EN ISO 7396 (na bm potrubí)</t>
  </si>
  <si>
    <t>Pol__0025</t>
  </si>
  <si>
    <t>Značení potrubních rozvodů (na bm potrubí)</t>
  </si>
  <si>
    <t>Pol__0026</t>
  </si>
  <si>
    <t>Propláchnutí rozvodu dusíkem (na bm potrubí)</t>
  </si>
  <si>
    <t>Pol__0027</t>
  </si>
  <si>
    <t>Napojení na stávající rozvody</t>
  </si>
  <si>
    <t>Pol__0028</t>
  </si>
  <si>
    <t>D+M Protipožární ucpávky</t>
  </si>
  <si>
    <t>Pol__0029</t>
  </si>
  <si>
    <t>Tlaková zkouška úseková</t>
  </si>
  <si>
    <t>Tlaková zkouška závěrečná</t>
  </si>
  <si>
    <t>Zazdívka rýh, potrubí, nik (výklenků) nebo kapes tloušťka 140 mm</t>
  </si>
  <si>
    <t xml:space="preserve">D.1.2-2 : </t>
  </si>
  <si>
    <t>2,5*0,6*2*1,15</t>
  </si>
  <si>
    <t xml:space="preserve">106 : </t>
  </si>
  <si>
    <t>0,45*6,05</t>
  </si>
  <si>
    <t xml:space="preserve">odskok : </t>
  </si>
  <si>
    <t>0,3*6,05</t>
  </si>
  <si>
    <t xml:space="preserve">107 : </t>
  </si>
  <si>
    <t>0,6*7,25</t>
  </si>
  <si>
    <t>0,3*7,25*2</t>
  </si>
  <si>
    <t xml:space="preserve">108 : </t>
  </si>
  <si>
    <t>0,6*5,4</t>
  </si>
  <si>
    <t>0,3*5,4*2</t>
  </si>
  <si>
    <t xml:space="preserve">109 : </t>
  </si>
  <si>
    <t>0,6*3,55</t>
  </si>
  <si>
    <t>0,3*3,55*2</t>
  </si>
  <si>
    <t xml:space="preserve">103, 110 : </t>
  </si>
  <si>
    <t>0,3*0,5*2</t>
  </si>
  <si>
    <t>0,1*(0,3*2+0,5)*2</t>
  </si>
  <si>
    <t xml:space="preserve">101 : </t>
  </si>
  <si>
    <t>0,5*2,5</t>
  </si>
  <si>
    <t>0,1*(0,5+2,5)</t>
  </si>
  <si>
    <t xml:space="preserve">výměra - viz položka 342264051RT2 : </t>
  </si>
  <si>
    <t>26,0475</t>
  </si>
  <si>
    <t>612421637R00</t>
  </si>
  <si>
    <t>Omítky vnitřní stěn vápenné nebo vápenocementové v podlaží i ve schodišti štukové</t>
  </si>
  <si>
    <t xml:space="preserve">D.2.1-2 : </t>
  </si>
  <si>
    <t>(0,5*3,325+0,5*0,525+2,2*2,95)</t>
  </si>
  <si>
    <t xml:space="preserve">ostatní dotčené prostory : </t>
  </si>
  <si>
    <t>120</t>
  </si>
  <si>
    <t>142,4075*2</t>
  </si>
  <si>
    <t>142,4075</t>
  </si>
  <si>
    <t>2,5*2*2*1,15</t>
  </si>
  <si>
    <t>2,5*2*1,15</t>
  </si>
  <si>
    <t>999281105R00</t>
  </si>
  <si>
    <t xml:space="preserve">Přesun hmot pro opravy a údržbu objektů pro opravy a údržbu dosavadních objektů včetně vnějších plášťů  výšky do 6 m,  </t>
  </si>
  <si>
    <t xml:space="preserve">2,3,4,8,9,10,11,21, : </t>
  </si>
  <si>
    <t>Součet: : 1,55466</t>
  </si>
  <si>
    <t>D + M kovová protipožární větrací mřížka 300/100 - EI30, kompletně dle Výrobky zámečnické - D.2.1-3</t>
  </si>
  <si>
    <t>D + M kovová  větrací mřížka  - 300/100mm, kompletně dle Výrobky zámečnické - D.2.1-3</t>
  </si>
  <si>
    <t>D + M ocelová kce pro uchycení stativu, kompletně dle Výrobky zámečnické - D.2.1-3</t>
  </si>
  <si>
    <t>54,69*12</t>
  </si>
  <si>
    <t>998767201R00</t>
  </si>
  <si>
    <t>Přesun hmot pro kovové stavební doplňk. konstrukce v objektech výšky do 6 m</t>
  </si>
  <si>
    <t>MMT a ZM lamelového podhledu, lamely s přisazenými svítidly nedemontovat</t>
  </si>
  <si>
    <t>3,3*(3,8+5,45)</t>
  </si>
  <si>
    <t xml:space="preserve">19,20,21, : </t>
  </si>
  <si>
    <t>Součet: : 0,61479</t>
  </si>
  <si>
    <t>Součet: : 3,68874</t>
  </si>
  <si>
    <t>Součet: : 3,07395</t>
  </si>
  <si>
    <t>210010351R01</t>
  </si>
  <si>
    <t>210120421R00</t>
  </si>
  <si>
    <t>Jistič 10/1/C, modulární</t>
  </si>
  <si>
    <t>CY 6 mm2,ZZ, pevně</t>
  </si>
  <si>
    <t>Zjištění stávajícího stavu rozvodů</t>
  </si>
  <si>
    <t>Úprava rozvaděče RL1.2</t>
  </si>
  <si>
    <t>Napojení stávajících přívodů do nových závěsů</t>
  </si>
  <si>
    <t>Provedení popisů a označení zásuvek a spínačů</t>
  </si>
  <si>
    <t>112</t>
  </si>
  <si>
    <t>113</t>
  </si>
  <si>
    <t>114</t>
  </si>
  <si>
    <t>115</t>
  </si>
  <si>
    <t>D+M Konzola trubek (2-3 trubky, závěs 0,5m)</t>
  </si>
  <si>
    <t>D+M Ventilová skříň pro 2 plyny se signalizací - pod omítku</t>
  </si>
  <si>
    <t>- klinická signalizace integrovaná ve skříni</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</si>
  <si>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</si>
  <si>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</si>
  <si>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</si>
  <si>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</si>
  <si>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 xml:space="preserve">D.3.1-2 : </t>
  </si>
  <si>
    <t>0,6*(4,375+0,25+0,75+0,875)</t>
  </si>
  <si>
    <t>113107315R00</t>
  </si>
  <si>
    <t>Odstranění podkladů nebo krytů z kameniva těženého, v ploše jednotlivě do 50 m2, tloušťka vrstvy 150 mm</t>
  </si>
  <si>
    <t>139601102R00</t>
  </si>
  <si>
    <t>Ruční výkop jam, rýh a šachet v hornině 3</t>
  </si>
  <si>
    <t>800-1</t>
  </si>
  <si>
    <t>s přehozením na vzdálenost do 5 m nebo s naložením na ruční dopravní prostředek</t>
  </si>
  <si>
    <t>(0,36-0,2)*((4,375+0,25)*1,85)</t>
  </si>
  <si>
    <t>(0,75-0,36)/2*(4,375+1,85)</t>
  </si>
  <si>
    <t>(1,15-0,75)*0,75*(5,375+1,85)</t>
  </si>
  <si>
    <t>1,55*(1,625+0,875)/2*(5,375+0,875+1,85)</t>
  </si>
  <si>
    <t>162701105R00</t>
  </si>
  <si>
    <t>Vodorovné přemístění výkopku z horniny 1 až 4, na vzdálenost přes 9 000  do 10 000 m</t>
  </si>
  <si>
    <t>po suchu, bez naložení výkopku, avšak se složením bez rozhrnutí, zpáteční cesta vozidla.</t>
  </si>
  <si>
    <t>-((3,475-1,99)+0,6)/2*1,25*(6,25+1,99)</t>
  </si>
  <si>
    <t>162701109R00</t>
  </si>
  <si>
    <t>Vodorovné přemístění výkopku příplatek k ceně za každých dalších i započatých 1 000 m přes 10 000 m  z horniny 1 až 4</t>
  </si>
  <si>
    <t xml:space="preserve">výměra - viz položka 162701105R00 : </t>
  </si>
  <si>
    <t>9,70637*10</t>
  </si>
  <si>
    <t>174101102R00</t>
  </si>
  <si>
    <t>Zásyp sypaninou se zhutněním v uzavřených prostorách s urovnáním povrchu zásypu s ručním zhutněním</t>
  </si>
  <si>
    <t>z jakékoliv horniny s uložením výkopku po vrstvách,</t>
  </si>
  <si>
    <t>((3,475-1,99)+0,6)/2*1,25*(6,25+1,99)</t>
  </si>
  <si>
    <t>181101102R00</t>
  </si>
  <si>
    <t>Úprava pláně v zářezech v hornině 1 až 4, se zhutněním</t>
  </si>
  <si>
    <t>vyrovnáním výškových rozdílů, ploch vodorovných a ploch do sklonu 1 : 5.</t>
  </si>
  <si>
    <t xml:space="preserve">D.3.1-3 : </t>
  </si>
  <si>
    <t xml:space="preserve">zpětná montáž okap. chodníku : </t>
  </si>
  <si>
    <t>0,6*(7,455-3,475)</t>
  </si>
  <si>
    <t xml:space="preserve">B 1 : </t>
  </si>
  <si>
    <t>(1,85*3,725+1,1*0,35*2)</t>
  </si>
  <si>
    <t>182001111R00</t>
  </si>
  <si>
    <t>Plošná úprava terénu při nerovnostech terénu přes 50 do 100 mm, v rovině nebo na svahu do 1:5</t>
  </si>
  <si>
    <t>823-1</t>
  </si>
  <si>
    <t>s urovnáním povrchu, bez doplnění ornice, v hornině 1 až 4,</t>
  </si>
  <si>
    <t>199000002R00</t>
  </si>
  <si>
    <t>Poplatky za skládku horniny 1- 4, skupina 17 05 04 z Katalogu odpadů</t>
  </si>
  <si>
    <t>9,70637</t>
  </si>
  <si>
    <t>274321611R00</t>
  </si>
  <si>
    <t>Beton základových pasů železový třídy C 30/37, Beton čerstvý obyčejný;  C 30/37;  prostředí: X0, XC1, XC2;  cement: CEM II;  Dmax = 22 mm;  S 3</t>
  </si>
  <si>
    <t>včetně dodávky a uložení betonu, bez výztuže</t>
  </si>
  <si>
    <t xml:space="preserve">XC3 : </t>
  </si>
  <si>
    <t>0,4*0,7*(4,475+1,85)</t>
  </si>
  <si>
    <t>275321611R00</t>
  </si>
  <si>
    <t>Beton základových patek železový třídy C 30/37, Beton čerstvý obyčejný;  C 30/37;  prostředí: X0, XC1, XC2;  cement: CEM II;  Dmax = 22 mm;  S 3</t>
  </si>
  <si>
    <t>bez dodávky a uložení výztuže</t>
  </si>
  <si>
    <t>1,4*(0,24*0,4+0,4*0,4-00,1*0,1+0,35*0,26)</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</si>
  <si>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</si>
  <si>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</si>
  <si>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</si>
  <si>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1,4*(0,24*2+0,4+0,3+0,3+0,35+0,26)</t>
  </si>
  <si>
    <t>275351216R00</t>
  </si>
  <si>
    <t>Bednění stěn základových patek odstranění</t>
  </si>
  <si>
    <t>Včetně očištění, vytřídění a uložení bednícího materiálu.</t>
  </si>
  <si>
    <t>289971211R00</t>
  </si>
  <si>
    <t>Zřízení vrstvy z geotextilie na upraveném povrchu sklon do 1:5, šířka od 0 do 3 m</t>
  </si>
  <si>
    <t>800-2</t>
  </si>
  <si>
    <t>69366199R</t>
  </si>
  <si>
    <t>geotextilie PP; funkce separační, ochranná, výztužná, filtrační; plošná hmotnost 500 g/m2; zpevněná oboustranně</t>
  </si>
  <si>
    <t>SPCM</t>
  </si>
  <si>
    <t>Specifikace</t>
  </si>
  <si>
    <t>POL3_</t>
  </si>
  <si>
    <t>(1,85*3,725+1,1*0,35*2)*1,15</t>
  </si>
  <si>
    <t>317234410RT2</t>
  </si>
  <si>
    <t>Vyzdívka mezi nosníky cementovou</t>
  </si>
  <si>
    <t>jakýmikoliv cihlami pálenými na jakoukoliv maltu,</t>
  </si>
  <si>
    <t>0,12*0,12*2,95*1,15</t>
  </si>
  <si>
    <t>317314136R00</t>
  </si>
  <si>
    <t>Podbetonování zhlaví nosníků zdivo šířky 365 mm</t>
  </si>
  <si>
    <t>kus</t>
  </si>
  <si>
    <t>betonem C 16/20. Tloušťka lože 50 mm, délka 200 mm.</t>
  </si>
  <si>
    <t>4</t>
  </si>
  <si>
    <t>317944311RT3</t>
  </si>
  <si>
    <t>Dodání a osazení válcovaných nosníků do připravených otvorů profil I 120</t>
  </si>
  <si>
    <t>bez zazdění hlav, s nařezáním nosníků na potřebný rozměr,</t>
  </si>
  <si>
    <t>11,1*2,95*2/1000</t>
  </si>
  <si>
    <t>340271615R00</t>
  </si>
  <si>
    <t>Zazdívka otvorů příček z pórobetonových tvárnic plochy od 1 m2  do 4 m2, tloušťka zdiva 150 mm</t>
  </si>
  <si>
    <t>včetně pomocného pracovního lešení</t>
  </si>
  <si>
    <t>0,15*1,0*2,1*1,15</t>
  </si>
  <si>
    <t>342255024R00</t>
  </si>
  <si>
    <t>Příčky z cihel a tvárnic nepálených příčky z příčkovek pórobetonových tloušťky 100 mm</t>
  </si>
  <si>
    <t>včetně pomocného lešení</t>
  </si>
  <si>
    <t>3,35*0,65</t>
  </si>
  <si>
    <t>1,175*1,75</t>
  </si>
  <si>
    <t>342255028R00</t>
  </si>
  <si>
    <t>Příčky z cihel a tvárnic nepálených příčky z příčkovek pórobetonových tloušťky 150 mm</t>
  </si>
  <si>
    <t>3,35*1,85</t>
  </si>
  <si>
    <t>342948111R00</t>
  </si>
  <si>
    <t>Kotvení příček ke konstrukci kotvami na hmoždinky</t>
  </si>
  <si>
    <t>Včetně dodávky kotev a spojovacího materiálu.</t>
  </si>
  <si>
    <t>Včetně dodávky kotev i spojovacího materiálu.</t>
  </si>
  <si>
    <t>3,35*3</t>
  </si>
  <si>
    <t>1,75</t>
  </si>
  <si>
    <t>346244381RT2</t>
  </si>
  <si>
    <t>Plentování ocelových nosníků jednostranné výšky do 200 mm, Prvek zdicí pálený P;  funkce: cihla plná;  tvar: základní;  l = 290 mm;  w = 140 mm;  h = 65 mm;  styčná plocha: hladká;  fb = 20,0 N/mm2;  barva:...</t>
  </si>
  <si>
    <t>jakýmikoliv cihlami,</t>
  </si>
  <si>
    <t>2*0,12*2,95*1,15</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</si>
  <si>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</si>
  <si>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</si>
  <si>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</si>
  <si>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2*0,12*2,95*1,15*1,5</t>
  </si>
  <si>
    <t>310239411AP1</t>
  </si>
  <si>
    <t>Zazdívky a dozdívky tvárnicemi z autoklávovaného pórobetonu, vč. provázání se stávajícím zdivem</t>
  </si>
  <si>
    <t>2,25*0,35*0,375*1,15</t>
  </si>
  <si>
    <t>311321826R00</t>
  </si>
  <si>
    <t>Beton nadzákladových zdí železový pohledový třídy PB 2 v přírodní barvě drtí a přísad z betonu třídy C 30/37, Beton čerstvý obyčejný;  C 30/37;  prostředí: X0;  cement: CEM I;  Dmax = 16 mm;  S 3</t>
  </si>
  <si>
    <t>nosných, výplňových, obkladových, půdních, štítových, poprsních apod. (bez výztuže), s pomocným lešením o výšce podlahy do 1900 mm a pro zatížení 1,5 kPa,</t>
  </si>
  <si>
    <t>Včetně pomocného lešení o výšce podlahy do 1900 mm a pro zatížení 1,5 kPa.</t>
  </si>
  <si>
    <t>0,15*1,55*(3,725+2,0)</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</si>
  <si>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</si>
  <si>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</si>
  <si>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</si>
  <si>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2*1,55*(3,725+2,0)</t>
  </si>
  <si>
    <t>311351806R00</t>
  </si>
  <si>
    <t>Bednění nadzákladových zdí oboustranné za každou stranu pro beton pohledový, odstranění</t>
  </si>
  <si>
    <t>311361921RT9</t>
  </si>
  <si>
    <t>Výztuž nadzákladových zdí ze svařovaných sítí průměr drátu 8 mm, velikost oka 150/150 mm</t>
  </si>
  <si>
    <t>včetně distančních prvků</t>
  </si>
  <si>
    <t>2*1,95*(3,725+2,0)*1,35*32,99/6/1000</t>
  </si>
  <si>
    <t>342267112RT2</t>
  </si>
  <si>
    <t>Obklady konstrukcí sádrokartonovými deskami obklady dřevěných konstrukcí  obklad sloupů a trámů do 500 x500 mm  1x opláštění, třístranný, deska protipožární tloušťky 12,5 mm</t>
  </si>
  <si>
    <t>4,425</t>
  </si>
  <si>
    <t>564851111R00</t>
  </si>
  <si>
    <t>Podklad ze štěrkodrti s rozprostřením a zhutněním frakce 0-63 mm, tloušťka po zhutnění 150 mm</t>
  </si>
  <si>
    <t>564861111R00</t>
  </si>
  <si>
    <t>Podklad ze štěrkodrti s rozprostřením a zhutněním frakce 0-63 mm, tloušťka po zhutnění 200 mm</t>
  </si>
  <si>
    <t>(1,85*3,725)</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</si>
  <si>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</si>
  <si>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</si>
  <si>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</si>
  <si>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522571136R00</t>
  </si>
  <si>
    <t>Zásyp ze štěrkodrti tl. 300mm se zhutněním</t>
  </si>
  <si>
    <t>1,585*6,25*1,15</t>
  </si>
  <si>
    <t>612471413R00</t>
  </si>
  <si>
    <t>Tenkovrstvá úprava stěn aktivovaným štukem malta vápenocementová s disperzní přísadou</t>
  </si>
  <si>
    <t>na rovném povrchu vnitřních stěn, pilířů, svislých panelových konstrukcí, s nejnutnějším obroušením podkladu (pemzou apod.) a oprášením,</t>
  </si>
  <si>
    <t>2,25*(0,35-0,15)*1,15</t>
  </si>
  <si>
    <t>0,12*2,95*1,15*1,5</t>
  </si>
  <si>
    <t>2*1,0*2,1*1,15</t>
  </si>
  <si>
    <t>2*3,25*1,85</t>
  </si>
  <si>
    <t>3,25*0,65*2</t>
  </si>
  <si>
    <t>1,175*1,75*2</t>
  </si>
  <si>
    <t>613473115Rss</t>
  </si>
  <si>
    <t>Příplatek za zabudované rohovníky</t>
  </si>
  <si>
    <t>602019183RT4</t>
  </si>
  <si>
    <t xml:space="preserve">Omítka stěn z hotových směsí vrchní tenkovrstvá, silikonová, zatřená, tloušťka vrstvy 1,5 mm,  </t>
  </si>
  <si>
    <t>po jednotlivých vrstvách</t>
  </si>
  <si>
    <t xml:space="preserve">v souladu se stávající fasádou : </t>
  </si>
  <si>
    <t xml:space="preserve">D.3.1-2, D.3.1-3 : </t>
  </si>
  <si>
    <t>3,25*7,455</t>
  </si>
  <si>
    <t>-1,1*2,1*2</t>
  </si>
  <si>
    <t>(1,1+2*2,1)*0,25*2</t>
  </si>
  <si>
    <t>602016195R00</t>
  </si>
  <si>
    <t>Omítka stěn z hotových směsí Doplňkové práce pro omítky stěn z hotových směsí  hloubková penetrace stěn silikátová</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</si>
  <si>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</si>
  <si>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</si>
  <si>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</si>
  <si>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1,1*2,1*2</t>
  </si>
  <si>
    <t>622311853RV1</t>
  </si>
  <si>
    <t>Zateplení ostění  , minerálními deskami s podélným vláknem, tloušťky 30 mm, zakončené stěrkou s výztužnou tkaninou, Výrobek izolační pro budovy z minerální vlny (MW) tvar: deska; použití: fasády; tloušťka d = 30,0 mm; hrana: rovná; OH = 150 kg/m3; lambda = 0,035 ...</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</si>
  <si>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</si>
  <si>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Položka neobsahuje kontaktní nátěr a povrchovou úpravu omítkou.</t>
  </si>
  <si>
    <t>Součinitel tepelné vodivosti izolantu je 0,036 W/mK.</t>
  </si>
  <si>
    <t>622904112R00</t>
  </si>
  <si>
    <t>Očištění fasád tlakovou vodou, složitost fasády 1 - 2</t>
  </si>
  <si>
    <t>-2,85*2,3</t>
  </si>
  <si>
    <t>622904121R00</t>
  </si>
  <si>
    <t xml:space="preserve">Očištění fasád ruční čištění ocelovým kartáčem,  </t>
  </si>
  <si>
    <t>621312121R00</t>
  </si>
  <si>
    <t>Doplnění KZS tl. 160mm - dle stávajícího, zakončený stěrkou s výztužnou tkaninou</t>
  </si>
  <si>
    <t>2,85*2,3</t>
  </si>
  <si>
    <t>622311737SS</t>
  </si>
  <si>
    <t>D + M doplňků KZS, lišty, rohovníky, APU profily atd</t>
  </si>
  <si>
    <t>622401971RA2</t>
  </si>
  <si>
    <t>Penetrace podkladu ke  zvýšení přilnavosti, vč. dodávky penetrace</t>
  </si>
  <si>
    <t>631315711R00</t>
  </si>
  <si>
    <t>Mazanina z betonu prostého tl. přes 120 do 240 mm třídy C 25/30,  , Beton čerstvý obyčejný;  C 25/30;  prostředí: X0;  cement: CEM I;  Dmax = 22 mm;  S 2</t>
  </si>
  <si>
    <t>(z kameniva) hlazená dřevěným hladítkem</t>
  </si>
  <si>
    <t>Včetně vytvoření dilatačních spár, bez zaplnění.</t>
  </si>
  <si>
    <t>(1,85*3,725+1,1*0,35*2)*0,15</t>
  </si>
  <si>
    <t>631319165R00</t>
  </si>
  <si>
    <t>Příplatek za přehlazení povrchu tloušťka mazaniny od 120 mm do 240 mm</t>
  </si>
  <si>
    <t>betonové mazaniny min. B 10 ocelovým hladítkem s poprášením cementem pro konečnou úpravu mazaniny</t>
  </si>
  <si>
    <t>631319175R00</t>
  </si>
  <si>
    <t>Příplatek za stržení povrchu tloušťka mazaniny od 120 mm do 240 mm</t>
  </si>
  <si>
    <t>spodní vrstvy mazaniny latí před vložením výztuže nebo pletiva pro tloušťku obou vrstev mazaniny</t>
  </si>
  <si>
    <t>631361921RT9</t>
  </si>
  <si>
    <t>Výztuž mazanin z betonů a z lehkých betonů ze svařovaných sítí průměr drátu 8 mm, velikost oka 150/150 mm</t>
  </si>
  <si>
    <t>(1,85*3,725+1,1*0,35*2)*32,99*1,3/6/1000</t>
  </si>
  <si>
    <t>632415106RT2</t>
  </si>
  <si>
    <t>Potěr ze suchých směsí cementový samonivelační vyrovnávací, tloušťky 6 mm, včetně penetrace</t>
  </si>
  <si>
    <t>s rozprostřením a uhlazením</t>
  </si>
  <si>
    <t xml:space="preserve">podrobný rozpis výměr - viz položka 952901111R00 : </t>
  </si>
  <si>
    <t xml:space="preserve">P1 : </t>
  </si>
  <si>
    <t>11,5</t>
  </si>
  <si>
    <t>631421311R00</t>
  </si>
  <si>
    <t>Oprava bet. ploch opravným betonem tl. do 10mm v 30-ti% plochy, vč. penetrace</t>
  </si>
  <si>
    <t>Včetně pomocného pracovního lešení o výšce podlahy do 1900 mm a pro zatížení do 1,5 kPa.</t>
  </si>
  <si>
    <t>917862111R00</t>
  </si>
  <si>
    <t>Osazení silničního nebo chodníkového betonového obrubníku stojatého, s boční opěrou z betonu prostého, do lože z betonu prostého C 12/15</t>
  </si>
  <si>
    <t>S dodáním hmot pro lože tl. 80-100 mm.</t>
  </si>
  <si>
    <t>918101111R00</t>
  </si>
  <si>
    <t>Lože pod obrubníky, krajníky nebo obruby z betonu prostého C 12/15</t>
  </si>
  <si>
    <t>z dlažebních kostek z betonu prostého</t>
  </si>
  <si>
    <t>1*0,25*0,25</t>
  </si>
  <si>
    <t>59217010R</t>
  </si>
  <si>
    <t>obrubník silniční materiál beton; l = 1000,0 mm; š = 150,0 mm; h = 250,0 mm; barva přírodní</t>
  </si>
  <si>
    <t>1*1,15</t>
  </si>
  <si>
    <t>(3,7+7,8)</t>
  </si>
  <si>
    <t>3,7+7,8</t>
  </si>
  <si>
    <t>3,25*(4,15+4,425)</t>
  </si>
  <si>
    <t>11,5*2</t>
  </si>
  <si>
    <t>11,5*0,5</t>
  </si>
  <si>
    <t>955_A_003.2</t>
  </si>
  <si>
    <t>Vrtaný prostup  stropem.  zapravení</t>
  </si>
  <si>
    <t>955_A_003.3</t>
  </si>
  <si>
    <t>Vrtaný prostup stěnou.  zapravení</t>
  </si>
  <si>
    <t>995101101R00</t>
  </si>
  <si>
    <t>Vysávání podlah prům.vysavačem</t>
  </si>
  <si>
    <t>Kalkul</t>
  </si>
  <si>
    <t>961055111R00</t>
  </si>
  <si>
    <t>Bourání základů železobetonových</t>
  </si>
  <si>
    <t>nebo vybourání otvorů průřezové plochy přes 4 m2 v základech</t>
  </si>
  <si>
    <t>0,19*1,04*(1,85+5,375+1,85)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</si>
  <si>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</si>
  <si>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</si>
  <si>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</si>
  <si>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bourání cihelných kcí kalkulovat vč. překladů, věnců, omítek, KZS,  obkladů atd.. : </t>
  </si>
  <si>
    <t>2,55*2,25*0,375*1,15</t>
  </si>
  <si>
    <t>962052211R00</t>
  </si>
  <si>
    <t>Bourání zdiva železobetonového nadzákladového</t>
  </si>
  <si>
    <t>nebo vybourání otvorů průřezové plochy přes 4 m2 ve zdivu železobetonovém, včetně pomocného lešení o výšce podlahy do 1900 mm a pro zatížení do 1,5 kPa  (150 kg/m2),</t>
  </si>
  <si>
    <t>0,15*0,81*(1,85+5,375+1,85)</t>
  </si>
  <si>
    <t>965042241R00</t>
  </si>
  <si>
    <t>Bourání podkladů pod dlažby nebo litých celistvých dlažeb a mazanin  betonových nebo z litého asfaltu, tloušťky přes 100 mm, plochy přes 4 m2</t>
  </si>
  <si>
    <t>0,19*5,375*1,85</t>
  </si>
  <si>
    <t>965048515R00</t>
  </si>
  <si>
    <t>Bourání podkladů pod dlažby nebo litých celistvých dlažeb a mazanin  Broušení betonového povrchu do tloušťky 5 mm</t>
  </si>
  <si>
    <t>968061125R00</t>
  </si>
  <si>
    <t>Vyvěšení nebo zavěšení dřevěných křídel dveří, plochy do 2 m2</t>
  </si>
  <si>
    <t>oken, dveří a vrat, s uložením a opětovným zavěšením po provedení stavebních změn,</t>
  </si>
  <si>
    <t>968072455R00</t>
  </si>
  <si>
    <t>Vybourání a vyjmutí kovových rámů a rolet rámů, včetně pomocného lešení o výšce podlahy do 1900 mm a pro zatížení do 1,5 kPa  (150 kg/m2) dveřních zárubní, plochy do 2 m2</t>
  </si>
  <si>
    <t>0,9*2,0</t>
  </si>
  <si>
    <t>968095002R00</t>
  </si>
  <si>
    <t xml:space="preserve">Vybourání vnitřních parapetů dřevěných, šířky do 50 cm,  </t>
  </si>
  <si>
    <t>1,18</t>
  </si>
  <si>
    <t>970031025R00</t>
  </si>
  <si>
    <t>Jádrové vrtání, kruhové prostupy v cihelném zdivu jádrové vrtání, d 25 mm</t>
  </si>
  <si>
    <t>0,45*4</t>
  </si>
  <si>
    <t>970231400R00</t>
  </si>
  <si>
    <t>Řezání cihelného zdiva hloubka řezu 400 mm</t>
  </si>
  <si>
    <t>2*2,25*1,15</t>
  </si>
  <si>
    <t>970241100R00</t>
  </si>
  <si>
    <t>Řezání prostého betonu hloubka řezu 100 mm</t>
  </si>
  <si>
    <t>1,85*2</t>
  </si>
  <si>
    <t>974042553R00</t>
  </si>
  <si>
    <t>Vysekání rýh v podlaze betonové do hloubky 100 mm, šířky do 100 mm</t>
  </si>
  <si>
    <t>s betonovým podkladem,</t>
  </si>
  <si>
    <t>1,85</t>
  </si>
  <si>
    <t>976071111R00</t>
  </si>
  <si>
    <t>Vybourání kovových doplňkových konstrukcí madel a zábradlí  v jakémkoliv zdivu</t>
  </si>
  <si>
    <t>2,5</t>
  </si>
  <si>
    <t>978042116R00</t>
  </si>
  <si>
    <t>Odstranění kontaktního zateplovacího systému z minerální izolace, tloušťky 160 mm, s omítkou</t>
  </si>
  <si>
    <t>978059531R00</t>
  </si>
  <si>
    <t>Odsekání a odebrání obkladů stěn z obkládaček vnitřních z jakýchkoliv materiálů, plochy přes 2 m2</t>
  </si>
  <si>
    <t xml:space="preserve">1S01 : </t>
  </si>
  <si>
    <t>2,0*1,5</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</si>
  <si>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</si>
  <si>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</si>
  <si>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</si>
  <si>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767581802R00</t>
  </si>
  <si>
    <t>Demontáž podhledů lamel</t>
  </si>
  <si>
    <t xml:space="preserve">lamely s přisazenými svítidly ponechat : </t>
  </si>
  <si>
    <t>63,4+13,8+49,7</t>
  </si>
  <si>
    <t>21,4-4,05*3,4</t>
  </si>
  <si>
    <t>2,75*5,4</t>
  </si>
  <si>
    <t>767582800R00</t>
  </si>
  <si>
    <t>Demontáž podhledů roštů</t>
  </si>
  <si>
    <t>776511820RT2</t>
  </si>
  <si>
    <t>Odstranění povlakových podlah z nášlapné plochy lepených, s podložkou, z ploch přes 10 do 20 m2</t>
  </si>
  <si>
    <t>800-775</t>
  </si>
  <si>
    <t>965048150RAY</t>
  </si>
  <si>
    <t>Dočištění povrchu nosné kce podlah a střech po odstranění bouraných vrstev</t>
  </si>
  <si>
    <t xml:space="preserve">11,12,13,15,16,17,18,19,20,21,22,23,24,25,26,27,28,30,31,33,34,35,36,37,38,39,40,41,42,43,44,46,47, : </t>
  </si>
  <si>
    <t xml:space="preserve">48,49,50,52,53,54,55,56,57,58,59,71,72, : </t>
  </si>
  <si>
    <t>Součet: : 32,86873</t>
  </si>
  <si>
    <t>711140016RAF</t>
  </si>
  <si>
    <t>Izolace proti vodě - doplnění vodorovné a svislé plochy do 5 m2, vč. penetrace  a asf. pasu</t>
  </si>
  <si>
    <t>(0,2+0,35+0,125)*3,725</t>
  </si>
  <si>
    <t>998711201R00</t>
  </si>
  <si>
    <t>Přesun hmot pro izolace proti vodě svisle do 6 m</t>
  </si>
  <si>
    <t>800-711</t>
  </si>
  <si>
    <t>50 m vodorovně měřeno od těžiště půdorysné plochy skládky do těžiště půdorysné plochy objektu</t>
  </si>
  <si>
    <t>713131131R00</t>
  </si>
  <si>
    <t>Montáž tepelné izolace stěn lepením</t>
  </si>
  <si>
    <t>800-713</t>
  </si>
  <si>
    <t>Očištění povrchu stěny od prachu, nařezání izolačních desek na požadovaný rozměr, nanesení lepicího tmelu, osazení desek.</t>
  </si>
  <si>
    <t>0,2*3,725</t>
  </si>
  <si>
    <t>28375464R</t>
  </si>
  <si>
    <t>deska izolační tepelně izol.; extrudovaný polystyren; povrch strukturovaný; rovná hrana; tl. 100,0 mm; součinitel tepelné vodivosti 0,036 W/mK; R = 2,564 m2K/W; obj. hmotnost 35,00 kg/m3</t>
  </si>
  <si>
    <t>0,2*3,725*1,02</t>
  </si>
  <si>
    <t>998713201R00</t>
  </si>
  <si>
    <t>Přesun hmot pro izolace tepelné v objektech výšky do 6 m</t>
  </si>
  <si>
    <t>767_01_N</t>
  </si>
  <si>
    <t>D + M OK prvky nosných kcí vč. předepsaných povrchových úprav a zvedacích mechanismů, nátěr základní. 2x syntetický</t>
  </si>
  <si>
    <t>392,51</t>
  </si>
  <si>
    <t>767_01a</t>
  </si>
  <si>
    <t>D + M OK prvky nosných kcí - zednické přípomoci,, malty, kapsy, betony na podlití, stavební lepidla  atd...</t>
  </si>
  <si>
    <t>K_01</t>
  </si>
  <si>
    <t>D + M Oplechování napojení přístřešku na štítovou stěnu r.š. 400mm, kompletně dle výpisu klempířských výrobků - D.3.1-04</t>
  </si>
  <si>
    <t>bm</t>
  </si>
  <si>
    <t>998764201R00</t>
  </si>
  <si>
    <t>Přesun hmot pro konstrukce klempířské v objektech výšky do 6 m</t>
  </si>
  <si>
    <t>800-764</t>
  </si>
  <si>
    <t>D + M ocelové svařované zábradlí, kompletně dle Výrobky zámečnické - D.3.1-4</t>
  </si>
  <si>
    <t>D + M kovová protipožární větrací mřížka EI 30 - 300/100mm, kompletně dle Výrobky zámečnické - D.3.1-4</t>
  </si>
  <si>
    <t>P/01</t>
  </si>
  <si>
    <t>D + M dveře vnější 1kř 900/1200, kompletně dle Výrobky plastové - D.3.1-04</t>
  </si>
  <si>
    <t>771101219RTX</t>
  </si>
  <si>
    <t>D + M doplnění keramického soklu, vč. dodávky</t>
  </si>
  <si>
    <t xml:space="preserve">m     </t>
  </si>
  <si>
    <t>1,0</t>
  </si>
  <si>
    <t>998771201R00</t>
  </si>
  <si>
    <t>Přesun hmot pro podlahy z dlaždic v objektech výšky do 6 m</t>
  </si>
  <si>
    <t>776491001K</t>
  </si>
  <si>
    <t>Montáž klínku</t>
  </si>
  <si>
    <t>(2,075*2+4,425*2+1,85*4-1,1*2)</t>
  </si>
  <si>
    <t>776491001S</t>
  </si>
  <si>
    <t>Úprava krytiny pro montáž soklu</t>
  </si>
  <si>
    <t>776811111U00</t>
  </si>
  <si>
    <t>Přebroušení povrchu</t>
  </si>
  <si>
    <t>776520010RAI</t>
  </si>
  <si>
    <t>Podlahy povlakové pouze položení, podlahovina ve specifikaci,  , z pásů, včetně soklíku, bez vyrovnání podkladu</t>
  </si>
  <si>
    <t>POL2_7</t>
  </si>
  <si>
    <t>lepení a dodávka podlahoviny z PVC, bez podkladu. Svaření podlahoviny. Dodávka a lepení podlahových soklíků z měkčeného PVC. Pastování a vyleštění podlah.</t>
  </si>
  <si>
    <t>sokl zakončen nerezovým profilem</t>
  </si>
  <si>
    <t>2841230_0K</t>
  </si>
  <si>
    <t>Podlahovina PVC - klínek - parametry dle PD ( skladby podlah )</t>
  </si>
  <si>
    <t>POL3_7</t>
  </si>
  <si>
    <t>(2,075*2+4,425*2+1,85*4-1,1*2)*1,15</t>
  </si>
  <si>
    <t xml:space="preserve">PVCV_01 </t>
  </si>
  <si>
    <t>Povlaková podlahovina v pásech	 PVC - parametry viz Skladby konstrukcí</t>
  </si>
  <si>
    <t>11,5*1,15</t>
  </si>
  <si>
    <t xml:space="preserve">sokl : </t>
  </si>
  <si>
    <t>(2,075*2+4,425*2+1,85*4-1,1*2)/100*12*1,15</t>
  </si>
  <si>
    <t>998776201R00</t>
  </si>
  <si>
    <t>Přesun hmot pro podlahy povlakové v objektech výšky do 6 m</t>
  </si>
  <si>
    <t>vodorovně do 50 m</t>
  </si>
  <si>
    <t xml:space="preserve"> D.3.1-3 : </t>
  </si>
  <si>
    <t>0,5*4,425</t>
  </si>
  <si>
    <t>784450020RA0</t>
  </si>
  <si>
    <t>Malby z malířských směsí disperzní, penetrace jednonásobná, malba dvojnásobná, bílá</t>
  </si>
  <si>
    <t>4,425*(0,5+0,1*2)</t>
  </si>
  <si>
    <t>3,25*(4,15+1,85*4+2,075*2+4,425*2+0,6)</t>
  </si>
  <si>
    <t>1,175*0,75</t>
  </si>
  <si>
    <t>-0,5*4,425</t>
  </si>
  <si>
    <t xml:space="preserve">výměra - viz položka 612471413R00 : </t>
  </si>
  <si>
    <t>26,32065</t>
  </si>
  <si>
    <t>7763416140R</t>
  </si>
  <si>
    <t>D + M Drátosklo vč. zasklívacího profilu</t>
  </si>
  <si>
    <t>3,725*3,7*1,45</t>
  </si>
  <si>
    <t xml:space="preserve">2,3,70,71,72,73,74,77,78,79,80,81,82,83,84,86,87,88, : </t>
  </si>
  <si>
    <t>Součet: : 18,94643</t>
  </si>
  <si>
    <t>Součet: : 113,67859</t>
  </si>
  <si>
    <t>Součet: : 94,73216</t>
  </si>
  <si>
    <t>210110002R00</t>
  </si>
  <si>
    <t>210110021R00</t>
  </si>
  <si>
    <t>Spínač jednopólový, IP44, bílý</t>
  </si>
  <si>
    <t>210111021R00</t>
  </si>
  <si>
    <t>Zásuvka na povrch, IP44, 230V,16A</t>
  </si>
  <si>
    <t>210810045R00</t>
  </si>
  <si>
    <t>KABEL STANDARDNÍ - CYKY-O 3x1.5 mm2, pevně</t>
  </si>
  <si>
    <t>KABEL STANDARDNÍ - CYKY-J 3x1.5 mm2, pevně</t>
  </si>
  <si>
    <t>KABEL STANDARDNÍ  - CYKY-J 5x1.5 mm2, pevně</t>
  </si>
  <si>
    <t>210810046R00</t>
  </si>
  <si>
    <t>KABEL STANDARDNÍ - CYKY-J 3x2.5 mm2, pevně</t>
  </si>
  <si>
    <t>210810048R00</t>
  </si>
  <si>
    <t>KABEL STANDARDNÍ - CYKY-J 3x6 mm2, pevně</t>
  </si>
  <si>
    <t>VODIČ JEDNOŽÍLOVÝ - CYA 6 mm2,ZZ, pevně(1.PP)</t>
  </si>
  <si>
    <t>210201521R00</t>
  </si>
  <si>
    <t>Svítidlo LED 35W,     ozn. A</t>
  </si>
  <si>
    <t>210201521R01</t>
  </si>
  <si>
    <t>Lankový závěs, pár</t>
  </si>
  <si>
    <t>Svítidlo LED nouzové ,  ozn. N,+sada IP65 + piktogramy</t>
  </si>
  <si>
    <t>Podpěra 100</t>
  </si>
  <si>
    <t>210020302R03</t>
  </si>
  <si>
    <t>210020302R04</t>
  </si>
  <si>
    <t>Držák závěsu</t>
  </si>
  <si>
    <t>210020302R05</t>
  </si>
  <si>
    <t>Hmožd. kovová M8/30 (2 ks na nosník a držák)</t>
  </si>
  <si>
    <t>210020911R00</t>
  </si>
  <si>
    <t>Ucpávka protipožární, průchod stropem tl.20</t>
  </si>
  <si>
    <t>210190002R00</t>
  </si>
  <si>
    <t>MONTÁŽ ROZVADĚČŮ - Oceloplechových do 50 kg</t>
  </si>
  <si>
    <t>210802415R00</t>
  </si>
  <si>
    <t>Šňůra pryžová 3x1,0 s IEC zástrčkou, délka 2m</t>
  </si>
  <si>
    <t>H07RN-F 3G1,5, volně</t>
  </si>
  <si>
    <t>210120021R00</t>
  </si>
  <si>
    <t>Jistič 40/1/C, modulární</t>
  </si>
  <si>
    <t>210180001R00</t>
  </si>
  <si>
    <t>UPS APC 950VA, 230/230V, základní napájení</t>
  </si>
  <si>
    <t>Přímotop 750W s termostatem</t>
  </si>
  <si>
    <t>Přímotop 1500W s termostatem</t>
  </si>
  <si>
    <t>972 033161.R00</t>
  </si>
  <si>
    <t>Otvor strop tl. 30cm</t>
  </si>
  <si>
    <t>Napojení přívodu do rozvaděče RSB</t>
  </si>
  <si>
    <t>Instalace přímotopných panelů</t>
  </si>
  <si>
    <t>Instalace UPS a napojení zařízení</t>
  </si>
  <si>
    <t>Koordinace a spolupráce s dalšími profesemi</t>
  </si>
  <si>
    <t>Pol__0038</t>
  </si>
  <si>
    <t>Pol__0039</t>
  </si>
  <si>
    <t>Koncentrátor EZS 4/2 Siemens Sintony SAT12 dodávka + krabička</t>
  </si>
  <si>
    <t>101.1</t>
  </si>
  <si>
    <t>Pomocný zálohoavný systémový zdroj pro EZS včetně akumulátoru (12V/2,3A)</t>
  </si>
  <si>
    <t>Zapojení kontaktů pro monitorování veličin (bez dodávky jakýchkoli čidel)</t>
  </si>
  <si>
    <t>Programování systému EZS</t>
  </si>
  <si>
    <t>Sběrnicový kabel pro EZS</t>
  </si>
  <si>
    <t>Sběrnicový kabel - montáž</t>
  </si>
  <si>
    <t>Instalační lišta 200/200</t>
  </si>
  <si>
    <t>D+M Objímka 3/4", (pr.25-30)</t>
  </si>
  <si>
    <t>Demontážní práce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</si>
</sst>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0" fontId="8" fillId="3" borderId="0" xfId="0" applyFont="1" applyFill="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2" borderId="37" xfId="0" applyNumberFormat="1" applyFill="1" applyBorder="1" applyAlignment="1">
      <alignment vertical="center" wrapText="1" shrinkToFit="1"/>
    </xf>
    <xf numFmtId="4" fontId="0" fillId="2" borderId="37" xfId="0" applyNumberFormat="1" applyFill="1" applyBorder="1" applyAlignment="1">
      <alignment vertical="center" shrinkToFit="1"/>
    </xf>
    <xf numFmtId="3" fontId="0" fillId="2" borderId="37"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8" fillId="2"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2" borderId="34" xfId="0" applyFont="1" applyFill="1" applyBorder="1" applyAlignment="1">
      <alignment vertical="center"/>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3" fontId="3" fillId="0" borderId="33" xfId="0" applyNumberFormat="1" applyFont="1" applyBorder="1" applyAlignment="1">
      <alignment vertical="center"/>
    </xf>
    <xf numFmtId="3" fontId="3" fillId="2"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2" borderId="37" xfId="0" applyNumberFormat="1" applyFont="1" applyFill="1" applyBorder="1" applyAlignment="1">
      <alignment horizontal="center" vertical="center"/>
    </xf>
    <xf numFmtId="4" fontId="3" fillId="2"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2" borderId="21" xfId="0" applyFont="1"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2" borderId="15" xfId="0" applyFont="1" applyFill="1" applyBorder="1" applyAlignment="1">
      <alignment vertical="top"/>
    </xf>
    <xf numFmtId="49" fontId="5" fillId="2" borderId="12" xfId="0" applyNumberFormat="1" applyFont="1" applyFill="1" applyBorder="1" applyAlignment="1">
      <alignment vertical="top"/>
    </xf>
    <xf numFmtId="0" fontId="5" fillId="2" borderId="12" xfId="0" applyFont="1" applyFill="1" applyBorder="1" applyAlignment="1">
      <alignment horizontal="center" vertical="top"/>
    </xf>
    <xf numFmtId="0" fontId="5" fillId="2"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0" fontId="16" fillId="0" borderId="0" xfId="0" applyFont="1" applyAlignment="1">
      <alignment horizontal="center" vertical="top" shrinkToFit="1"/>
    </xf>
    <xf numFmtId="164" fontId="16" fillId="0" borderId="0" xfId="0" applyNumberFormat="1" applyFont="1" applyAlignment="1">
      <alignment vertical="top" shrinkToFit="1"/>
    </xf>
    <xf numFmtId="4" fontId="16" fillId="0" borderId="0" xfId="0" applyNumberFormat="1" applyFont="1" applyAlignment="1">
      <alignment vertical="top" shrinkToFit="1"/>
    </xf>
    <xf numFmtId="4" fontId="16" fillId="3" borderId="0" xfId="0" applyNumberFormat="1" applyFont="1" applyFill="1" applyAlignment="1" applyProtection="1">
      <alignment vertical="top" shrinkToFit="1"/>
      <protection locked="0"/>
    </xf>
    <xf numFmtId="164" fontId="18" fillId="0" borderId="0" xfId="0" applyNumberFormat="1" applyFont="1" applyAlignment="1">
      <alignment horizontal="center" vertical="top" wrapText="1" shrinkToFit="1"/>
    </xf>
    <xf numFmtId="164" fontId="18" fillId="0" borderId="0" xfId="0" applyNumberFormat="1" applyFont="1" applyAlignment="1">
      <alignment vertical="top" wrapText="1" shrinkToFit="1"/>
    </xf>
    <xf numFmtId="4" fontId="5" fillId="2" borderId="0" xfId="0" applyNumberFormat="1" applyFont="1" applyFill="1" applyAlignment="1">
      <alignment vertical="top" shrinkToFit="1"/>
    </xf>
    <xf numFmtId="0" fontId="5" fillId="2" borderId="27" xfId="0" applyFont="1" applyFill="1" applyBorder="1" applyAlignment="1">
      <alignment vertical="top"/>
    </xf>
    <xf numFmtId="49" fontId="5" fillId="2" borderId="18" xfId="0" applyNumberFormat="1" applyFont="1" applyFill="1" applyBorder="1" applyAlignment="1">
      <alignment vertical="top"/>
    </xf>
    <xf numFmtId="0" fontId="5" fillId="2" borderId="18" xfId="0" applyFont="1" applyFill="1" applyBorder="1" applyAlignment="1">
      <alignment horizontal="center" vertical="top" shrinkToFit="1"/>
    </xf>
    <xf numFmtId="164" fontId="5" fillId="2" borderId="18" xfId="0" applyNumberFormat="1" applyFont="1" applyFill="1" applyBorder="1" applyAlignment="1">
      <alignment vertical="top" shrinkToFit="1"/>
    </xf>
    <xf numFmtId="4" fontId="5" fillId="2" borderId="18" xfId="0" applyNumberFormat="1" applyFont="1" applyFill="1" applyBorder="1" applyAlignment="1">
      <alignment vertical="top" shrinkToFit="1"/>
    </xf>
    <xf numFmtId="4" fontId="5" fillId="2"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3"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Font="1" applyAlignment="1">
      <alignment wrapText="1"/>
    </xf>
    <xf numFmtId="164" fontId="16" fillId="3" borderId="0" xfId="0" applyNumberFormat="1" applyFont="1" applyFill="1" applyAlignment="1" applyProtection="1">
      <alignment vertical="top" shrinkToFit="1"/>
      <protection locked="0"/>
    </xf>
    <xf numFmtId="4" fontId="5" fillId="2" borderId="22" xfId="0" applyNumberFormat="1" applyFont="1" applyFill="1" applyBorder="1" applyAlignment="1">
      <alignment vertical="top"/>
    </xf>
    <xf numFmtId="49" fontId="5" fillId="2"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5" fillId="2" borderId="12" xfId="0" applyNumberFormat="1" applyFont="1" applyFill="1" applyBorder="1" applyAlignment="1">
      <alignment horizontal="left" vertical="top" wrapText="1"/>
    </xf>
    <xf numFmtId="49" fontId="0" fillId="0" borderId="0" xfId="0" applyNumberFormat="1" applyAlignment="1">
      <alignment horizontal="left" wrapText="1"/>
    </xf>
    <xf numFmtId="49" fontId="16" fillId="0" borderId="0" xfId="0" applyNumberFormat="1" applyFont="1" applyAlignment="1">
      <alignment horizontal="left" vertical="top"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0" fontId="8" fillId="3"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3" borderId="0" xfId="0" applyFont="1" applyFill="1" applyAlignment="1" applyProtection="1">
      <alignment horizontal="left" vertical="center"/>
      <protection locked="0"/>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2" borderId="7" xfId="0" applyNumberFormat="1" applyFont="1" applyFill="1" applyBorder="1" applyAlignment="1">
      <alignment horizontal="right" vertical="center"/>
    </xf>
    <xf numFmtId="2" fontId="12" fillId="2"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2" borderId="34" xfId="0" applyNumberFormat="1" applyFill="1" applyBorder="1" applyAlignment="1">
      <alignment vertical="center"/>
    </xf>
    <xf numFmtId="4" fontId="0" fillId="2" borderId="35" xfId="0" applyNumberFormat="1" applyFill="1" applyBorder="1" applyAlignment="1">
      <alignment vertical="center"/>
    </xf>
    <xf numFmtId="4" fontId="0" fillId="2" borderId="36"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49" fontId="16" fillId="3" borderId="0" xfId="0" applyNumberFormat="1" applyFont="1" applyFill="1" applyAlignment="1" applyProtection="1">
      <alignment horizontal="left" vertical="top" wrapText="1"/>
      <protection locked="0"/>
    </xf>
    <xf numFmtId="49" fontId="16" fillId="3" borderId="0" xfId="0" applyNumberFormat="1" applyFont="1" applyFill="1" applyAlignment="1" applyProtection="1">
      <alignment vertical="top"/>
      <protection locked="0"/>
    </xf>
    <xf numFmtId="49" fontId="16" fillId="3" borderId="18" xfId="0" applyNumberFormat="1" applyFont="1" applyFill="1" applyBorder="1" applyAlignment="1" applyProtection="1">
      <alignment horizontal="left" vertical="top" wrapText="1"/>
      <protection locked="0"/>
    </xf>
    <xf numFmtId="49" fontId="16" fillId="3" borderId="18" xfId="0" applyNumberFormat="1" applyFont="1" applyFill="1" applyBorder="1" applyAlignment="1" applyProtection="1">
      <alignment vertical="top"/>
      <protection locked="0"/>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O129"/>
  <sheetViews>
    <sheetView showGridLines="0" tabSelected="1" topLeftCell="B17" zoomScaleNormal="100" zoomScaleSheetLayoutView="75" workbookViewId="0">
      <selection activeCell="B5" sqref="B5"/>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86" t="s">
        <v>39</v>
      </c>
      <c r="C1" s="187"/>
      <c r="D1" s="187"/>
      <c r="E1" s="187"/>
      <c r="F1" s="187"/>
      <c r="G1" s="187"/>
      <c r="H1" s="187"/>
      <c r="I1" s="187"/>
      <c r="J1" s="188"/>
    </row>
    <row r="2" spans="1:15" ht="36" customHeight="1" x14ac:dyDescent="0.2">
      <c r="A2" s="2"/>
      <c r="B2" s="76" t="s">
        <v>22</v>
      </c>
      <c r="C2" s="77"/>
      <c r="D2" s="78" t="s">
        <v>41</v>
      </c>
      <c r="E2" s="195" t="s">
        <v>42</v>
      </c>
      <c r="F2" s="196"/>
      <c r="G2" s="196"/>
      <c r="H2" s="196"/>
      <c r="I2" s="196"/>
      <c r="J2" s="197"/>
      <c r="O2" s="1"/>
    </row>
    <row r="3" spans="1:15" ht="27" hidden="1" customHeight="1" x14ac:dyDescent="0.2">
      <c r="A3" s="2"/>
      <c r="B3" s="79"/>
      <c r="C3" s="77"/>
      <c r="D3" s="80"/>
      <c r="E3" s="198"/>
      <c r="F3" s="199"/>
      <c r="G3" s="199"/>
      <c r="H3" s="199"/>
      <c r="I3" s="199"/>
      <c r="J3" s="200"/>
    </row>
    <row r="4" spans="1:15" ht="23.25" customHeight="1" x14ac:dyDescent="0.2">
      <c r="A4" s="2"/>
      <c r="B4" s="81"/>
      <c r="C4" s="82"/>
      <c r="D4" s="83"/>
      <c r="E4" s="208"/>
      <c r="F4" s="208"/>
      <c r="G4" s="208"/>
      <c r="H4" s="208"/>
      <c r="I4" s="208"/>
      <c r="J4" s="209"/>
    </row>
    <row r="5" spans="1:15" ht="24" customHeight="1" x14ac:dyDescent="0.2">
      <c r="A5" s="2"/>
      <c r="B5" s="31" t="s">
        <v>40</v>
      </c>
      <c r="D5" s="212"/>
      <c r="E5" s="213"/>
      <c r="F5" s="213"/>
      <c r="G5" s="213"/>
      <c r="H5" s="18" t="s">
        <v>38</v>
      </c>
      <c r="I5" s="22"/>
      <c r="J5" s="8"/>
    </row>
    <row r="6" spans="1:15" ht="15.75" customHeight="1" x14ac:dyDescent="0.2">
      <c r="A6" s="2"/>
      <c r="B6" s="28"/>
      <c r="C6" s="55"/>
      <c r="D6" s="214"/>
      <c r="E6" s="215"/>
      <c r="F6" s="215"/>
      <c r="G6" s="215"/>
      <c r="H6" s="18" t="s">
        <v>34</v>
      </c>
      <c r="I6" s="22"/>
      <c r="J6" s="8"/>
    </row>
    <row r="7" spans="1:15" ht="15.75" customHeight="1" x14ac:dyDescent="0.2">
      <c r="A7" s="2"/>
      <c r="B7" s="29"/>
      <c r="C7" s="56"/>
      <c r="D7" s="53"/>
      <c r="E7" s="216"/>
      <c r="F7" s="217"/>
      <c r="G7" s="217"/>
      <c r="H7" s="24"/>
      <c r="I7" s="23"/>
      <c r="J7" s="34"/>
    </row>
    <row r="8" spans="1:15" ht="24" hidden="1" customHeight="1" x14ac:dyDescent="0.2">
      <c r="A8" s="2"/>
      <c r="B8" s="31" t="s">
        <v>20</v>
      </c>
      <c r="D8" s="51"/>
      <c r="H8" s="18" t="s">
        <v>38</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02"/>
      <c r="E11" s="202"/>
      <c r="F11" s="202"/>
      <c r="G11" s="202"/>
      <c r="H11" s="18" t="s">
        <v>38</v>
      </c>
      <c r="I11" s="84"/>
      <c r="J11" s="8"/>
    </row>
    <row r="12" spans="1:15" ht="15.75" customHeight="1" x14ac:dyDescent="0.2">
      <c r="A12" s="2"/>
      <c r="B12" s="28"/>
      <c r="C12" s="55"/>
      <c r="D12" s="207"/>
      <c r="E12" s="207"/>
      <c r="F12" s="207"/>
      <c r="G12" s="207"/>
      <c r="H12" s="18" t="s">
        <v>34</v>
      </c>
      <c r="I12" s="84"/>
      <c r="J12" s="8"/>
    </row>
    <row r="13" spans="1:15" ht="15.75" customHeight="1" x14ac:dyDescent="0.2">
      <c r="A13" s="2"/>
      <c r="B13" s="29"/>
      <c r="C13" s="56"/>
      <c r="D13" s="85"/>
      <c r="E13" s="210"/>
      <c r="F13" s="211"/>
      <c r="G13" s="211"/>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01"/>
      <c r="F15" s="201"/>
      <c r="G15" s="203"/>
      <c r="H15" s="203"/>
      <c r="I15" s="203" t="s">
        <v>29</v>
      </c>
      <c r="J15" s="204"/>
    </row>
    <row r="16" spans="1:15" ht="23.25" customHeight="1" x14ac:dyDescent="0.2">
      <c r="A16" s="138" t="s">
        <v>24</v>
      </c>
      <c r="B16" s="38" t="s">
        <v>24</v>
      </c>
      <c r="C16" s="62"/>
      <c r="D16" s="63"/>
      <c r="E16" s="192"/>
      <c r="F16" s="193"/>
      <c r="G16" s="192"/>
      <c r="H16" s="193"/>
      <c r="I16" s="192">
        <f>SUMIF(F85:F125,A16,I85:I125)+SUMIF(F85:F125,"PSU",I85:I125)</f>
        <v>0</v>
      </c>
      <c r="J16" s="194"/>
    </row>
    <row r="17" spans="1:10" ht="23.25" customHeight="1" x14ac:dyDescent="0.2">
      <c r="A17" s="138" t="s">
        <v>25</v>
      </c>
      <c r="B17" s="38" t="s">
        <v>25</v>
      </c>
      <c r="C17" s="62"/>
      <c r="D17" s="63"/>
      <c r="E17" s="192"/>
      <c r="F17" s="193"/>
      <c r="G17" s="192"/>
      <c r="H17" s="193"/>
      <c r="I17" s="192">
        <f>SUMIF(F85:F125,A17,I85:I125)</f>
        <v>0</v>
      </c>
      <c r="J17" s="194"/>
    </row>
    <row r="18" spans="1:10" ht="23.25" customHeight="1" x14ac:dyDescent="0.2">
      <c r="A18" s="138" t="s">
        <v>26</v>
      </c>
      <c r="B18" s="38" t="s">
        <v>26</v>
      </c>
      <c r="C18" s="62"/>
      <c r="D18" s="63"/>
      <c r="E18" s="192"/>
      <c r="F18" s="193"/>
      <c r="G18" s="192"/>
      <c r="H18" s="193"/>
      <c r="I18" s="192">
        <f>SUMIF(F85:F125,A18,I85:I125)</f>
        <v>0</v>
      </c>
      <c r="J18" s="194"/>
    </row>
    <row r="19" spans="1:10" ht="23.25" customHeight="1" x14ac:dyDescent="0.2">
      <c r="A19" s="138" t="s">
        <v>174</v>
      </c>
      <c r="B19" s="38" t="s">
        <v>27</v>
      </c>
      <c r="C19" s="62"/>
      <c r="D19" s="63"/>
      <c r="E19" s="192"/>
      <c r="F19" s="193"/>
      <c r="G19" s="192"/>
      <c r="H19" s="193"/>
      <c r="I19" s="192">
        <f>SUMIF(F85:F125,A19,I85:I125)</f>
        <v>0</v>
      </c>
      <c r="J19" s="194"/>
    </row>
    <row r="20" spans="1:10" ht="23.25" customHeight="1" x14ac:dyDescent="0.2">
      <c r="A20" s="138" t="s">
        <v>175</v>
      </c>
      <c r="B20" s="38" t="s">
        <v>28</v>
      </c>
      <c r="C20" s="62"/>
      <c r="D20" s="63"/>
      <c r="E20" s="192"/>
      <c r="F20" s="193"/>
      <c r="G20" s="192"/>
      <c r="H20" s="193"/>
      <c r="I20" s="192">
        <f>SUMIF(F85:F125,A20,I85:I125)</f>
        <v>0</v>
      </c>
      <c r="J20" s="194"/>
    </row>
    <row r="21" spans="1:10" ht="23.25" customHeight="1" x14ac:dyDescent="0.2">
      <c r="A21" s="2"/>
      <c r="B21" s="48" t="s">
        <v>29</v>
      </c>
      <c r="C21" s="64"/>
      <c r="D21" s="65"/>
      <c r="E21" s="205"/>
      <c r="F21" s="206"/>
      <c r="G21" s="205"/>
      <c r="H21" s="206"/>
      <c r="I21" s="205">
        <f>SUM(I16:J20)</f>
        <v>0</v>
      </c>
      <c r="J21" s="223"/>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21">
        <f>ZakladDPHSniVypocet</f>
        <v>0</v>
      </c>
      <c r="H23" s="222"/>
      <c r="I23" s="222"/>
      <c r="J23" s="40" t="str">
        <f t="shared" ref="J23:J28" si="0">Mena</f>
        <v>CZK</v>
      </c>
    </row>
    <row r="24" spans="1:10" ht="23.25" customHeight="1" x14ac:dyDescent="0.2">
      <c r="A24" s="2">
        <f>(A23-INT(A23))*100</f>
        <v>0</v>
      </c>
      <c r="B24" s="38" t="s">
        <v>13</v>
      </c>
      <c r="C24" s="62"/>
      <c r="D24" s="63"/>
      <c r="E24" s="67">
        <f>SazbaDPH1</f>
        <v>15</v>
      </c>
      <c r="F24" s="39" t="s">
        <v>0</v>
      </c>
      <c r="G24" s="219">
        <f>IF(A24&gt;50, ROUNDUP(A23, 0), ROUNDDOWN(A23, 0))</f>
        <v>0</v>
      </c>
      <c r="H24" s="220"/>
      <c r="I24" s="220"/>
      <c r="J24" s="40" t="str">
        <f t="shared" si="0"/>
        <v>CZK</v>
      </c>
    </row>
    <row r="25" spans="1:10" ht="23.25" customHeight="1" x14ac:dyDescent="0.2">
      <c r="A25" s="2">
        <f>ZakladDPHZakl*SazbaDPH2/100</f>
        <v>0</v>
      </c>
      <c r="B25" s="38" t="s">
        <v>14</v>
      </c>
      <c r="C25" s="62"/>
      <c r="D25" s="63"/>
      <c r="E25" s="67">
        <v>21</v>
      </c>
      <c r="F25" s="39" t="s">
        <v>0</v>
      </c>
      <c r="G25" s="221">
        <f>ZakladDPHZaklVypocet</f>
        <v>0</v>
      </c>
      <c r="H25" s="222"/>
      <c r="I25" s="222"/>
      <c r="J25" s="40" t="str">
        <f t="shared" si="0"/>
        <v>CZK</v>
      </c>
    </row>
    <row r="26" spans="1:10" ht="23.25" customHeight="1" x14ac:dyDescent="0.2">
      <c r="A26" s="2">
        <f>(A25-INT(A25))*100</f>
        <v>0</v>
      </c>
      <c r="B26" s="32" t="s">
        <v>15</v>
      </c>
      <c r="C26" s="68"/>
      <c r="D26" s="54"/>
      <c r="E26" s="69">
        <f>SazbaDPH2</f>
        <v>21</v>
      </c>
      <c r="F26" s="30" t="s">
        <v>0</v>
      </c>
      <c r="G26" s="189">
        <f>IF(A26&gt;50, ROUNDUP(A25, 0), ROUNDDOWN(A25, 0))</f>
        <v>0</v>
      </c>
      <c r="H26" s="190"/>
      <c r="I26" s="190"/>
      <c r="J26" s="37" t="str">
        <f t="shared" si="0"/>
        <v>CZK</v>
      </c>
    </row>
    <row r="27" spans="1:10" ht="23.25" customHeight="1" thickBot="1" x14ac:dyDescent="0.25">
      <c r="A27" s="2">
        <f>ZakladDPHSni+DPHSni+ZakladDPHZakl+DPHZakl</f>
        <v>0</v>
      </c>
      <c r="B27" s="31" t="s">
        <v>4</v>
      </c>
      <c r="C27" s="70"/>
      <c r="D27" s="71"/>
      <c r="E27" s="70"/>
      <c r="F27" s="16"/>
      <c r="G27" s="191">
        <f>CenaCelkem-(ZakladDPHSni+DPHSni+ZakladDPHZakl+DPHZakl)</f>
        <v>0</v>
      </c>
      <c r="H27" s="191"/>
      <c r="I27" s="191"/>
      <c r="J27" s="41" t="str">
        <f t="shared" si="0"/>
        <v>CZK</v>
      </c>
    </row>
    <row r="28" spans="1:10" ht="27.75" hidden="1" customHeight="1" thickBot="1" x14ac:dyDescent="0.25">
      <c r="A28" s="2"/>
      <c r="B28" s="112" t="s">
        <v>23</v>
      </c>
      <c r="C28" s="113"/>
      <c r="D28" s="113"/>
      <c r="E28" s="114"/>
      <c r="F28" s="115"/>
      <c r="G28" s="225">
        <f>ZakladDPHSniVypocet+ZakladDPHZaklVypocet</f>
        <v>0</v>
      </c>
      <c r="H28" s="225"/>
      <c r="I28" s="225"/>
      <c r="J28" s="116" t="str">
        <f t="shared" si="0"/>
        <v>CZK</v>
      </c>
    </row>
    <row r="29" spans="1:10" ht="27.75" customHeight="1" thickBot="1" x14ac:dyDescent="0.25">
      <c r="A29" s="2">
        <f>(A27-INT(A27))*100</f>
        <v>0</v>
      </c>
      <c r="B29" s="112" t="s">
        <v>35</v>
      </c>
      <c r="C29" s="117"/>
      <c r="D29" s="117"/>
      <c r="E29" s="117"/>
      <c r="F29" s="118"/>
      <c r="G29" s="224">
        <f>IF(A29&gt;50, ROUNDUP(A27, 0), ROUNDDOWN(A27, 0))</f>
        <v>0</v>
      </c>
      <c r="H29" s="224"/>
      <c r="I29" s="224"/>
      <c r="J29" s="119" t="s">
        <v>72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6"/>
      <c r="E34" s="227"/>
      <c r="G34" s="228"/>
      <c r="H34" s="229"/>
      <c r="I34" s="229"/>
      <c r="J34" s="25"/>
    </row>
    <row r="35" spans="1:10" ht="12.75" customHeight="1" x14ac:dyDescent="0.2">
      <c r="A35" s="2"/>
      <c r="B35" s="2"/>
      <c r="D35" s="218" t="s">
        <v>2</v>
      </c>
      <c r="E35" s="218"/>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43</v>
      </c>
      <c r="C39" s="230"/>
      <c r="D39" s="230"/>
      <c r="E39" s="230"/>
      <c r="F39" s="99">
        <f>'SO 01 01 Pol'!AE32+'SO 01 D.1.1 Pol'!AE476+'SO 01 D.1.3 Pol'!AE90+'SO 01 D.1.4 Pol'!AE61+'SO 01 D.1.5 Pol'!AE85+'SO 02 02 Pol'!AE32+'SO 02 D.2.1 Pol'!AE266+'SO 02 D.2.3 Pol'!AE62+'SO 02 D.2.4 Pol'!AE40+'SO 02 D.2.5 Pol'!AE81+'SO 03 03 Pol'!AE32+'SO 03 D.3.1 Pol'!AE686+'SO 03 D.3.3 Pol'!AE93+'SO 03 D.3.4 Pol'!AE28+'SO 03 D.3.5 Pol'!AE27</f>
        <v>0</v>
      </c>
      <c r="G39" s="100">
        <f>'SO 01 01 Pol'!AF32+'SO 01 D.1.1 Pol'!AF476+'SO 01 D.1.3 Pol'!AF90+'SO 01 D.1.4 Pol'!AF61+'SO 01 D.1.5 Pol'!AF85+'SO 02 02 Pol'!AF32+'SO 02 D.2.1 Pol'!AF266+'SO 02 D.2.3 Pol'!AF62+'SO 02 D.2.4 Pol'!AF40+'SO 02 D.2.5 Pol'!AF81+'SO 03 03 Pol'!AF32+'SO 03 D.3.1 Pol'!AF686+'SO 03 D.3.3 Pol'!AF93+'SO 03 D.3.4 Pol'!AF28+'SO 03 D.3.5 Pol'!AF27</f>
        <v>0</v>
      </c>
      <c r="H39" s="101">
        <f t="shared" ref="H39:H58" si="1">(F39*SazbaDPH1/100)+(G39*SazbaDPH2/100)</f>
        <v>0</v>
      </c>
      <c r="I39" s="101">
        <f>F39+G39+H39</f>
        <v>0</v>
      </c>
      <c r="J39" s="102" t="str">
        <f>IF(CenaCelkemVypocet=0,"",I39/CenaCelkemVypocet*100)</f>
        <v/>
      </c>
    </row>
    <row r="40" spans="1:10" ht="25.5" customHeight="1" x14ac:dyDescent="0.2">
      <c r="A40" s="88">
        <v>2</v>
      </c>
      <c r="B40" s="103"/>
      <c r="C40" s="231" t="s">
        <v>44</v>
      </c>
      <c r="D40" s="231"/>
      <c r="E40" s="231"/>
      <c r="F40" s="104"/>
      <c r="G40" s="105"/>
      <c r="H40" s="105">
        <f t="shared" si="1"/>
        <v>0</v>
      </c>
      <c r="I40" s="105"/>
      <c r="J40" s="106"/>
    </row>
    <row r="41" spans="1:10" ht="25.5" customHeight="1" x14ac:dyDescent="0.2">
      <c r="A41" s="88">
        <v>2</v>
      </c>
      <c r="B41" s="103" t="s">
        <v>45</v>
      </c>
      <c r="C41" s="231" t="s">
        <v>46</v>
      </c>
      <c r="D41" s="231"/>
      <c r="E41" s="231"/>
      <c r="F41" s="104">
        <f>'SO 01 01 Pol'!AE32+'SO 01 D.1.1 Pol'!AE476+'SO 01 D.1.3 Pol'!AE90+'SO 01 D.1.4 Pol'!AE61+'SO 01 D.1.5 Pol'!AE85</f>
        <v>0</v>
      </c>
      <c r="G41" s="105">
        <f>'SO 01 01 Pol'!AF32+'SO 01 D.1.1 Pol'!AF476+'SO 01 D.1.3 Pol'!AF90+'SO 01 D.1.4 Pol'!AF61+'SO 01 D.1.5 Pol'!AF85</f>
        <v>0</v>
      </c>
      <c r="H41" s="105">
        <f t="shared" si="1"/>
        <v>0</v>
      </c>
      <c r="I41" s="105">
        <f t="shared" ref="I41:I58" si="2">F41+G41+H41</f>
        <v>0</v>
      </c>
      <c r="J41" s="106" t="str">
        <f t="shared" ref="J41:J58" si="3">IF(CenaCelkemVypocet=0,"",I41/CenaCelkemVypocet*100)</f>
        <v/>
      </c>
    </row>
    <row r="42" spans="1:10" ht="25.5" customHeight="1" x14ac:dyDescent="0.2">
      <c r="A42" s="88">
        <v>3</v>
      </c>
      <c r="B42" s="107" t="s">
        <v>47</v>
      </c>
      <c r="C42" s="230" t="s">
        <v>48</v>
      </c>
      <c r="D42" s="230"/>
      <c r="E42" s="230"/>
      <c r="F42" s="108">
        <f>'SO 01 01 Pol'!AE32</f>
        <v>0</v>
      </c>
      <c r="G42" s="101">
        <f>'SO 01 01 Pol'!AF32</f>
        <v>0</v>
      </c>
      <c r="H42" s="101">
        <f t="shared" si="1"/>
        <v>0</v>
      </c>
      <c r="I42" s="101">
        <f t="shared" si="2"/>
        <v>0</v>
      </c>
      <c r="J42" s="102" t="str">
        <f t="shared" si="3"/>
        <v/>
      </c>
    </row>
    <row r="43" spans="1:10" ht="25.5" customHeight="1" x14ac:dyDescent="0.2">
      <c r="A43" s="88">
        <v>3</v>
      </c>
      <c r="B43" s="107" t="s">
        <v>49</v>
      </c>
      <c r="C43" s="230" t="s">
        <v>50</v>
      </c>
      <c r="D43" s="230"/>
      <c r="E43" s="230"/>
      <c r="F43" s="108">
        <f>'SO 01 D.1.1 Pol'!AE476</f>
        <v>0</v>
      </c>
      <c r="G43" s="101">
        <f>'SO 01 D.1.1 Pol'!AF476</f>
        <v>0</v>
      </c>
      <c r="H43" s="101">
        <f t="shared" si="1"/>
        <v>0</v>
      </c>
      <c r="I43" s="101">
        <f t="shared" si="2"/>
        <v>0</v>
      </c>
      <c r="J43" s="102" t="str">
        <f t="shared" si="3"/>
        <v/>
      </c>
    </row>
    <row r="44" spans="1:10" ht="25.5" customHeight="1" x14ac:dyDescent="0.2">
      <c r="A44" s="88">
        <v>3</v>
      </c>
      <c r="B44" s="107" t="s">
        <v>51</v>
      </c>
      <c r="C44" s="230" t="s">
        <v>52</v>
      </c>
      <c r="D44" s="230"/>
      <c r="E44" s="230"/>
      <c r="F44" s="108">
        <f>'SO 01 D.1.3 Pol'!AE90</f>
        <v>0</v>
      </c>
      <c r="G44" s="101">
        <f>'SO 01 D.1.3 Pol'!AF90</f>
        <v>0</v>
      </c>
      <c r="H44" s="101">
        <f t="shared" si="1"/>
        <v>0</v>
      </c>
      <c r="I44" s="101">
        <f t="shared" si="2"/>
        <v>0</v>
      </c>
      <c r="J44" s="102" t="str">
        <f t="shared" si="3"/>
        <v/>
      </c>
    </row>
    <row r="45" spans="1:10" ht="25.5" customHeight="1" x14ac:dyDescent="0.2">
      <c r="A45" s="88">
        <v>3</v>
      </c>
      <c r="B45" s="107" t="s">
        <v>53</v>
      </c>
      <c r="C45" s="230" t="s">
        <v>54</v>
      </c>
      <c r="D45" s="230"/>
      <c r="E45" s="230"/>
      <c r="F45" s="108">
        <f>'SO 01 D.1.4 Pol'!AE61</f>
        <v>0</v>
      </c>
      <c r="G45" s="101">
        <f>'SO 01 D.1.4 Pol'!AF61</f>
        <v>0</v>
      </c>
      <c r="H45" s="101">
        <f t="shared" si="1"/>
        <v>0</v>
      </c>
      <c r="I45" s="101">
        <f t="shared" si="2"/>
        <v>0</v>
      </c>
      <c r="J45" s="102" t="str">
        <f t="shared" si="3"/>
        <v/>
      </c>
    </row>
    <row r="46" spans="1:10" ht="25.5" customHeight="1" x14ac:dyDescent="0.2">
      <c r="A46" s="88">
        <v>3</v>
      </c>
      <c r="B46" s="107" t="s">
        <v>55</v>
      </c>
      <c r="C46" s="230" t="s">
        <v>56</v>
      </c>
      <c r="D46" s="230"/>
      <c r="E46" s="230"/>
      <c r="F46" s="108">
        <f>'SO 01 D.1.5 Pol'!AE85</f>
        <v>0</v>
      </c>
      <c r="G46" s="101">
        <f>'SO 01 D.1.5 Pol'!AF85</f>
        <v>0</v>
      </c>
      <c r="H46" s="101">
        <f t="shared" si="1"/>
        <v>0</v>
      </c>
      <c r="I46" s="101">
        <f t="shared" si="2"/>
        <v>0</v>
      </c>
      <c r="J46" s="102" t="str">
        <f t="shared" si="3"/>
        <v/>
      </c>
    </row>
    <row r="47" spans="1:10" ht="25.5" customHeight="1" x14ac:dyDescent="0.2">
      <c r="A47" s="88">
        <v>2</v>
      </c>
      <c r="B47" s="103" t="s">
        <v>57</v>
      </c>
      <c r="C47" s="231" t="s">
        <v>58</v>
      </c>
      <c r="D47" s="231"/>
      <c r="E47" s="231"/>
      <c r="F47" s="104">
        <f>'SO 02 02 Pol'!AE32+'SO 02 D.2.1 Pol'!AE266+'SO 02 D.2.3 Pol'!AE62+'SO 02 D.2.4 Pol'!AE40+'SO 02 D.2.5 Pol'!AE81</f>
        <v>0</v>
      </c>
      <c r="G47" s="105">
        <f>'SO 02 02 Pol'!AF32+'SO 02 D.2.1 Pol'!AF266+'SO 02 D.2.3 Pol'!AF62+'SO 02 D.2.4 Pol'!AF40+'SO 02 D.2.5 Pol'!AF81</f>
        <v>0</v>
      </c>
      <c r="H47" s="105">
        <f t="shared" si="1"/>
        <v>0</v>
      </c>
      <c r="I47" s="105">
        <f t="shared" si="2"/>
        <v>0</v>
      </c>
      <c r="J47" s="106" t="str">
        <f t="shared" si="3"/>
        <v/>
      </c>
    </row>
    <row r="48" spans="1:10" ht="25.5" customHeight="1" x14ac:dyDescent="0.2">
      <c r="A48" s="88">
        <v>3</v>
      </c>
      <c r="B48" s="107" t="s">
        <v>59</v>
      </c>
      <c r="C48" s="230" t="s">
        <v>48</v>
      </c>
      <c r="D48" s="230"/>
      <c r="E48" s="230"/>
      <c r="F48" s="108">
        <f>'SO 02 02 Pol'!AE32</f>
        <v>0</v>
      </c>
      <c r="G48" s="101">
        <f>'SO 02 02 Pol'!AF32</f>
        <v>0</v>
      </c>
      <c r="H48" s="101">
        <f t="shared" si="1"/>
        <v>0</v>
      </c>
      <c r="I48" s="101">
        <f t="shared" si="2"/>
        <v>0</v>
      </c>
      <c r="J48" s="102" t="str">
        <f t="shared" si="3"/>
        <v/>
      </c>
    </row>
    <row r="49" spans="1:10" ht="25.5" customHeight="1" x14ac:dyDescent="0.2">
      <c r="A49" s="88">
        <v>3</v>
      </c>
      <c r="B49" s="107" t="s">
        <v>60</v>
      </c>
      <c r="C49" s="230" t="s">
        <v>50</v>
      </c>
      <c r="D49" s="230"/>
      <c r="E49" s="230"/>
      <c r="F49" s="108">
        <f>'SO 02 D.2.1 Pol'!AE266</f>
        <v>0</v>
      </c>
      <c r="G49" s="101">
        <f>'SO 02 D.2.1 Pol'!AF266</f>
        <v>0</v>
      </c>
      <c r="H49" s="101">
        <f t="shared" si="1"/>
        <v>0</v>
      </c>
      <c r="I49" s="101">
        <f t="shared" si="2"/>
        <v>0</v>
      </c>
      <c r="J49" s="102" t="str">
        <f t="shared" si="3"/>
        <v/>
      </c>
    </row>
    <row r="50" spans="1:10" ht="25.5" customHeight="1" x14ac:dyDescent="0.2">
      <c r="A50" s="88">
        <v>3</v>
      </c>
      <c r="B50" s="107" t="s">
        <v>61</v>
      </c>
      <c r="C50" s="230" t="s">
        <v>52</v>
      </c>
      <c r="D50" s="230"/>
      <c r="E50" s="230"/>
      <c r="F50" s="108">
        <f>'SO 02 D.2.3 Pol'!AE62</f>
        <v>0</v>
      </c>
      <c r="G50" s="101">
        <f>'SO 02 D.2.3 Pol'!AF62</f>
        <v>0</v>
      </c>
      <c r="H50" s="101">
        <f t="shared" si="1"/>
        <v>0</v>
      </c>
      <c r="I50" s="101">
        <f t="shared" si="2"/>
        <v>0</v>
      </c>
      <c r="J50" s="102" t="str">
        <f t="shared" si="3"/>
        <v/>
      </c>
    </row>
    <row r="51" spans="1:10" ht="25.5" customHeight="1" x14ac:dyDescent="0.2">
      <c r="A51" s="88">
        <v>3</v>
      </c>
      <c r="B51" s="107" t="s">
        <v>62</v>
      </c>
      <c r="C51" s="230" t="s">
        <v>54</v>
      </c>
      <c r="D51" s="230"/>
      <c r="E51" s="230"/>
      <c r="F51" s="108">
        <f>'SO 02 D.2.4 Pol'!AE40</f>
        <v>0</v>
      </c>
      <c r="G51" s="101">
        <f>'SO 02 D.2.4 Pol'!AF40</f>
        <v>0</v>
      </c>
      <c r="H51" s="101">
        <f t="shared" si="1"/>
        <v>0</v>
      </c>
      <c r="I51" s="101">
        <f t="shared" si="2"/>
        <v>0</v>
      </c>
      <c r="J51" s="102" t="str">
        <f t="shared" si="3"/>
        <v/>
      </c>
    </row>
    <row r="52" spans="1:10" ht="25.5" customHeight="1" x14ac:dyDescent="0.2">
      <c r="A52" s="88">
        <v>3</v>
      </c>
      <c r="B52" s="107" t="s">
        <v>63</v>
      </c>
      <c r="C52" s="230" t="s">
        <v>56</v>
      </c>
      <c r="D52" s="230"/>
      <c r="E52" s="230"/>
      <c r="F52" s="108">
        <f>'SO 02 D.2.5 Pol'!AE81</f>
        <v>0</v>
      </c>
      <c r="G52" s="101">
        <f>'SO 02 D.2.5 Pol'!AF81</f>
        <v>0</v>
      </c>
      <c r="H52" s="101">
        <f t="shared" si="1"/>
        <v>0</v>
      </c>
      <c r="I52" s="101">
        <f t="shared" si="2"/>
        <v>0</v>
      </c>
      <c r="J52" s="102" t="str">
        <f t="shared" si="3"/>
        <v/>
      </c>
    </row>
    <row r="53" spans="1:10" ht="25.5" customHeight="1" x14ac:dyDescent="0.2">
      <c r="A53" s="88">
        <v>2</v>
      </c>
      <c r="B53" s="103" t="s">
        <v>64</v>
      </c>
      <c r="C53" s="231" t="s">
        <v>65</v>
      </c>
      <c r="D53" s="231"/>
      <c r="E53" s="231"/>
      <c r="F53" s="104">
        <f>'SO 03 03 Pol'!AE32+'SO 03 D.3.1 Pol'!AE686+'SO 03 D.3.3 Pol'!AE93+'SO 03 D.3.4 Pol'!AE28+'SO 03 D.3.5 Pol'!AE27</f>
        <v>0</v>
      </c>
      <c r="G53" s="105">
        <f>'SO 03 03 Pol'!AF32+'SO 03 D.3.1 Pol'!AF686+'SO 03 D.3.3 Pol'!AF93+'SO 03 D.3.4 Pol'!AF28+'SO 03 D.3.5 Pol'!AF27</f>
        <v>0</v>
      </c>
      <c r="H53" s="105">
        <f t="shared" si="1"/>
        <v>0</v>
      </c>
      <c r="I53" s="105">
        <f t="shared" si="2"/>
        <v>0</v>
      </c>
      <c r="J53" s="106" t="str">
        <f t="shared" si="3"/>
        <v/>
      </c>
    </row>
    <row r="54" spans="1:10" ht="25.5" customHeight="1" x14ac:dyDescent="0.2">
      <c r="A54" s="88">
        <v>3</v>
      </c>
      <c r="B54" s="107" t="s">
        <v>66</v>
      </c>
      <c r="C54" s="230" t="s">
        <v>48</v>
      </c>
      <c r="D54" s="230"/>
      <c r="E54" s="230"/>
      <c r="F54" s="108">
        <f>'SO 03 03 Pol'!AE32</f>
        <v>0</v>
      </c>
      <c r="G54" s="101">
        <f>'SO 03 03 Pol'!AF32</f>
        <v>0</v>
      </c>
      <c r="H54" s="101">
        <f t="shared" si="1"/>
        <v>0</v>
      </c>
      <c r="I54" s="101">
        <f t="shared" si="2"/>
        <v>0</v>
      </c>
      <c r="J54" s="102" t="str">
        <f t="shared" si="3"/>
        <v/>
      </c>
    </row>
    <row r="55" spans="1:10" ht="25.5" customHeight="1" x14ac:dyDescent="0.2">
      <c r="A55" s="88">
        <v>3</v>
      </c>
      <c r="B55" s="107" t="s">
        <v>67</v>
      </c>
      <c r="C55" s="230" t="s">
        <v>50</v>
      </c>
      <c r="D55" s="230"/>
      <c r="E55" s="230"/>
      <c r="F55" s="108">
        <f>'SO 03 D.3.1 Pol'!AE686</f>
        <v>0</v>
      </c>
      <c r="G55" s="101">
        <f>'SO 03 D.3.1 Pol'!AF686</f>
        <v>0</v>
      </c>
      <c r="H55" s="101">
        <f t="shared" si="1"/>
        <v>0</v>
      </c>
      <c r="I55" s="101">
        <f t="shared" si="2"/>
        <v>0</v>
      </c>
      <c r="J55" s="102" t="str">
        <f t="shared" si="3"/>
        <v/>
      </c>
    </row>
    <row r="56" spans="1:10" ht="25.5" customHeight="1" x14ac:dyDescent="0.2">
      <c r="A56" s="88">
        <v>3</v>
      </c>
      <c r="B56" s="107" t="s">
        <v>68</v>
      </c>
      <c r="C56" s="230" t="s">
        <v>52</v>
      </c>
      <c r="D56" s="230"/>
      <c r="E56" s="230"/>
      <c r="F56" s="108">
        <f>'SO 03 D.3.3 Pol'!AE93</f>
        <v>0</v>
      </c>
      <c r="G56" s="101">
        <f>'SO 03 D.3.3 Pol'!AF93</f>
        <v>0</v>
      </c>
      <c r="H56" s="101">
        <f t="shared" si="1"/>
        <v>0</v>
      </c>
      <c r="I56" s="101">
        <f t="shared" si="2"/>
        <v>0</v>
      </c>
      <c r="J56" s="102" t="str">
        <f t="shared" si="3"/>
        <v/>
      </c>
    </row>
    <row r="57" spans="1:10" ht="25.5" customHeight="1" x14ac:dyDescent="0.2">
      <c r="A57" s="88">
        <v>3</v>
      </c>
      <c r="B57" s="107" t="s">
        <v>69</v>
      </c>
      <c r="C57" s="230" t="s">
        <v>54</v>
      </c>
      <c r="D57" s="230"/>
      <c r="E57" s="230"/>
      <c r="F57" s="108">
        <f>'SO 03 D.3.4 Pol'!AE28</f>
        <v>0</v>
      </c>
      <c r="G57" s="101">
        <f>'SO 03 D.3.4 Pol'!AF28</f>
        <v>0</v>
      </c>
      <c r="H57" s="101">
        <f t="shared" si="1"/>
        <v>0</v>
      </c>
      <c r="I57" s="101">
        <f t="shared" si="2"/>
        <v>0</v>
      </c>
      <c r="J57" s="102" t="str">
        <f t="shared" si="3"/>
        <v/>
      </c>
    </row>
    <row r="58" spans="1:10" ht="25.5" customHeight="1" x14ac:dyDescent="0.2">
      <c r="A58" s="88">
        <v>3</v>
      </c>
      <c r="B58" s="107" t="s">
        <v>70</v>
      </c>
      <c r="C58" s="230" t="s">
        <v>56</v>
      </c>
      <c r="D58" s="230"/>
      <c r="E58" s="230"/>
      <c r="F58" s="108">
        <f>'SO 03 D.3.5 Pol'!AE27</f>
        <v>0</v>
      </c>
      <c r="G58" s="101">
        <f>'SO 03 D.3.5 Pol'!AF27</f>
        <v>0</v>
      </c>
      <c r="H58" s="101">
        <f t="shared" si="1"/>
        <v>0</v>
      </c>
      <c r="I58" s="101">
        <f t="shared" si="2"/>
        <v>0</v>
      </c>
      <c r="J58" s="102" t="str">
        <f t="shared" si="3"/>
        <v/>
      </c>
    </row>
    <row r="59" spans="1:10" ht="25.5" customHeight="1" x14ac:dyDescent="0.2">
      <c r="A59" s="88"/>
      <c r="B59" s="234" t="s">
        <v>71</v>
      </c>
      <c r="C59" s="235"/>
      <c r="D59" s="235"/>
      <c r="E59" s="236"/>
      <c r="F59" s="109">
        <f>SUMIF(A39:A58,"=1",F39:F58)</f>
        <v>0</v>
      </c>
      <c r="G59" s="110">
        <f>SUMIF(A39:A58,"=1",G39:G58)</f>
        <v>0</v>
      </c>
      <c r="H59" s="110">
        <f>SUMIF(A39:A58,"=1",H39:H58)</f>
        <v>0</v>
      </c>
      <c r="I59" s="110">
        <f>SUMIF(A39:A58,"=1",I39:I58)</f>
        <v>0</v>
      </c>
      <c r="J59" s="111">
        <f>SUMIF(A39:A58,"=1",J39:J58)</f>
        <v>0</v>
      </c>
    </row>
    <row r="61" spans="1:10" x14ac:dyDescent="0.2">
      <c r="A61" t="s">
        <v>73</v>
      </c>
      <c r="B61" t="s">
        <v>74</v>
      </c>
    </row>
    <row r="62" spans="1:10" x14ac:dyDescent="0.2">
      <c r="A62" t="s">
        <v>75</v>
      </c>
      <c r="B62" t="s">
        <v>76</v>
      </c>
    </row>
    <row r="63" spans="1:10" x14ac:dyDescent="0.2">
      <c r="A63" t="s">
        <v>77</v>
      </c>
      <c r="B63" t="s">
        <v>78</v>
      </c>
    </row>
    <row r="64" spans="1:10" x14ac:dyDescent="0.2">
      <c r="A64" t="s">
        <v>77</v>
      </c>
      <c r="B64" t="s">
        <v>79</v>
      </c>
    </row>
    <row r="65" spans="1:2" x14ac:dyDescent="0.2">
      <c r="A65" t="s">
        <v>77</v>
      </c>
      <c r="B65" t="s">
        <v>80</v>
      </c>
    </row>
    <row r="66" spans="1:2" x14ac:dyDescent="0.2">
      <c r="A66" t="s">
        <v>77</v>
      </c>
      <c r="B66" t="s">
        <v>81</v>
      </c>
    </row>
    <row r="67" spans="1:2" x14ac:dyDescent="0.2">
      <c r="A67" t="s">
        <v>77</v>
      </c>
      <c r="B67" t="s">
        <v>82</v>
      </c>
    </row>
    <row r="68" spans="1:2" x14ac:dyDescent="0.2">
      <c r="A68" t="s">
        <v>75</v>
      </c>
      <c r="B68" t="s">
        <v>83</v>
      </c>
    </row>
    <row r="69" spans="1:2" x14ac:dyDescent="0.2">
      <c r="A69" t="s">
        <v>77</v>
      </c>
      <c r="B69" t="s">
        <v>84</v>
      </c>
    </row>
    <row r="70" spans="1:2" x14ac:dyDescent="0.2">
      <c r="A70" t="s">
        <v>77</v>
      </c>
      <c r="B70" t="s">
        <v>85</v>
      </c>
    </row>
    <row r="71" spans="1:2" x14ac:dyDescent="0.2">
      <c r="A71" t="s">
        <v>77</v>
      </c>
      <c r="B71" t="s">
        <v>86</v>
      </c>
    </row>
    <row r="72" spans="1:2" x14ac:dyDescent="0.2">
      <c r="A72" t="s">
        <v>77</v>
      </c>
      <c r="B72" t="s">
        <v>87</v>
      </c>
    </row>
    <row r="73" spans="1:2" x14ac:dyDescent="0.2">
      <c r="A73" t="s">
        <v>77</v>
      </c>
      <c r="B73" t="s">
        <v>88</v>
      </c>
    </row>
    <row r="74" spans="1:2" x14ac:dyDescent="0.2">
      <c r="A74" t="s">
        <v>75</v>
      </c>
      <c r="B74" t="s">
        <v>89</v>
      </c>
    </row>
    <row r="75" spans="1:2" x14ac:dyDescent="0.2">
      <c r="A75" t="s">
        <v>77</v>
      </c>
      <c r="B75" t="s">
        <v>90</v>
      </c>
    </row>
    <row r="76" spans="1:2" x14ac:dyDescent="0.2">
      <c r="A76" t="s">
        <v>77</v>
      </c>
      <c r="B76" t="s">
        <v>91</v>
      </c>
    </row>
    <row r="77" spans="1:2" x14ac:dyDescent="0.2">
      <c r="A77" t="s">
        <v>77</v>
      </c>
      <c r="B77" t="s">
        <v>92</v>
      </c>
    </row>
    <row r="78" spans="1:2" x14ac:dyDescent="0.2">
      <c r="A78" t="s">
        <v>77</v>
      </c>
      <c r="B78" t="s">
        <v>93</v>
      </c>
    </row>
    <row r="79" spans="1:2" x14ac:dyDescent="0.2">
      <c r="A79" t="s">
        <v>77</v>
      </c>
      <c r="B79" t="s">
        <v>94</v>
      </c>
    </row>
    <row r="82" spans="1:10" ht="15.75" x14ac:dyDescent="0.25">
      <c r="B82" s="120" t="s">
        <v>95</v>
      </c>
    </row>
    <row r="84" spans="1:10" ht="25.5" customHeight="1" x14ac:dyDescent="0.2">
      <c r="A84" s="122"/>
      <c r="B84" s="125" t="s">
        <v>17</v>
      </c>
      <c r="C84" s="125" t="s">
        <v>5</v>
      </c>
      <c r="D84" s="126"/>
      <c r="E84" s="126"/>
      <c r="F84" s="127" t="s">
        <v>96</v>
      </c>
      <c r="G84" s="127"/>
      <c r="H84" s="127"/>
      <c r="I84" s="127" t="s">
        <v>29</v>
      </c>
      <c r="J84" s="127" t="s">
        <v>0</v>
      </c>
    </row>
    <row r="85" spans="1:10" ht="36.75" customHeight="1" x14ac:dyDescent="0.2">
      <c r="A85" s="123"/>
      <c r="B85" s="128" t="s">
        <v>97</v>
      </c>
      <c r="C85" s="232" t="s">
        <v>98</v>
      </c>
      <c r="D85" s="233"/>
      <c r="E85" s="233"/>
      <c r="F85" s="134" t="s">
        <v>24</v>
      </c>
      <c r="G85" s="135"/>
      <c r="H85" s="135"/>
      <c r="I85" s="135">
        <f>'SO 01 D.1.1 Pol'!G8+'SO 02 D.2.1 Pol'!G8+'SO 03 D.3.1 Pol'!G8</f>
        <v>0</v>
      </c>
      <c r="J85" s="132" t="str">
        <f>IF(I126=0,"",I85/I126*100)</f>
        <v/>
      </c>
    </row>
    <row r="86" spans="1:10" ht="36.75" customHeight="1" x14ac:dyDescent="0.2">
      <c r="A86" s="123"/>
      <c r="B86" s="128" t="s">
        <v>99</v>
      </c>
      <c r="C86" s="232" t="s">
        <v>100</v>
      </c>
      <c r="D86" s="233"/>
      <c r="E86" s="233"/>
      <c r="F86" s="134" t="s">
        <v>24</v>
      </c>
      <c r="G86" s="135"/>
      <c r="H86" s="135"/>
      <c r="I86" s="135">
        <f>'SO 01 D.1.4 Pol'!G8+'SO 02 D.2.4 Pol'!G8+'SO 03 D.3.4 Pol'!G8</f>
        <v>0</v>
      </c>
      <c r="J86" s="132" t="str">
        <f>IF(I126=0,"",I86/I126*100)</f>
        <v/>
      </c>
    </row>
    <row r="87" spans="1:10" ht="36.75" customHeight="1" x14ac:dyDescent="0.2">
      <c r="A87" s="123"/>
      <c r="B87" s="128" t="s">
        <v>99</v>
      </c>
      <c r="C87" s="232" t="s">
        <v>101</v>
      </c>
      <c r="D87" s="233"/>
      <c r="E87" s="233"/>
      <c r="F87" s="134" t="s">
        <v>24</v>
      </c>
      <c r="G87" s="135"/>
      <c r="H87" s="135"/>
      <c r="I87" s="135">
        <f>'SO 03 D.3.1 Pol'!G27</f>
        <v>0</v>
      </c>
      <c r="J87" s="132" t="str">
        <f>IF(I126=0,"",I87/I126*100)</f>
        <v/>
      </c>
    </row>
    <row r="88" spans="1:10" ht="36.75" customHeight="1" x14ac:dyDescent="0.2">
      <c r="A88" s="123"/>
      <c r="B88" s="128" t="s">
        <v>102</v>
      </c>
      <c r="C88" s="232" t="s">
        <v>103</v>
      </c>
      <c r="D88" s="233"/>
      <c r="E88" s="233"/>
      <c r="F88" s="134" t="s">
        <v>24</v>
      </c>
      <c r="G88" s="135"/>
      <c r="H88" s="135"/>
      <c r="I88" s="135">
        <f>'SO 01 D.1.4 Pol'!G47</f>
        <v>0</v>
      </c>
      <c r="J88" s="132" t="str">
        <f>IF(I126=0,"",I88/I126*100)</f>
        <v/>
      </c>
    </row>
    <row r="89" spans="1:10" ht="36.75" customHeight="1" x14ac:dyDescent="0.2">
      <c r="A89" s="123"/>
      <c r="B89" s="128" t="s">
        <v>102</v>
      </c>
      <c r="C89" s="232" t="s">
        <v>104</v>
      </c>
      <c r="D89" s="233"/>
      <c r="E89" s="233"/>
      <c r="F89" s="134" t="s">
        <v>24</v>
      </c>
      <c r="G89" s="135"/>
      <c r="H89" s="135"/>
      <c r="I89" s="135">
        <f>'SO 03 D.3.1 Pol'!G86</f>
        <v>0</v>
      </c>
      <c r="J89" s="132" t="str">
        <f>IF(I126=0,"",I89/I126*100)</f>
        <v/>
      </c>
    </row>
    <row r="90" spans="1:10" ht="36.75" customHeight="1" x14ac:dyDescent="0.2">
      <c r="A90" s="123"/>
      <c r="B90" s="128" t="s">
        <v>105</v>
      </c>
      <c r="C90" s="232" t="s">
        <v>106</v>
      </c>
      <c r="D90" s="233"/>
      <c r="E90" s="233"/>
      <c r="F90" s="134" t="s">
        <v>24</v>
      </c>
      <c r="G90" s="135"/>
      <c r="H90" s="135"/>
      <c r="I90" s="135">
        <f>'SO 01 D.1.1 Pol'!G27+'SO 02 D.2.1 Pol'!G27+'SO 03 D.3.1 Pol'!G122</f>
        <v>0</v>
      </c>
      <c r="J90" s="132" t="str">
        <f>IF(I126=0,"",I90/I126*100)</f>
        <v/>
      </c>
    </row>
    <row r="91" spans="1:10" ht="36.75" customHeight="1" x14ac:dyDescent="0.2">
      <c r="A91" s="123"/>
      <c r="B91" s="128" t="s">
        <v>107</v>
      </c>
      <c r="C91" s="232" t="s">
        <v>108</v>
      </c>
      <c r="D91" s="233"/>
      <c r="E91" s="233"/>
      <c r="F91" s="134" t="s">
        <v>24</v>
      </c>
      <c r="G91" s="135"/>
      <c r="H91" s="135"/>
      <c r="I91" s="135">
        <f>'SO 03 D.3.1 Pol'!G177</f>
        <v>0</v>
      </c>
      <c r="J91" s="132" t="str">
        <f>IF(I126=0,"",I91/I126*100)</f>
        <v/>
      </c>
    </row>
    <row r="92" spans="1:10" ht="36.75" customHeight="1" x14ac:dyDescent="0.2">
      <c r="A92" s="123"/>
      <c r="B92" s="128" t="s">
        <v>109</v>
      </c>
      <c r="C92" s="232" t="s">
        <v>110</v>
      </c>
      <c r="D92" s="233"/>
      <c r="E92" s="233"/>
      <c r="F92" s="134" t="s">
        <v>24</v>
      </c>
      <c r="G92" s="135"/>
      <c r="H92" s="135"/>
      <c r="I92" s="135">
        <f>'SO 01 D.1.1 Pol'!G51+'SO 02 D.2.1 Pol'!G35+'SO 03 D.3.1 Pol'!G200</f>
        <v>0</v>
      </c>
      <c r="J92" s="132" t="str">
        <f>IF(I126=0,"",I92/I126*100)</f>
        <v/>
      </c>
    </row>
    <row r="93" spans="1:10" ht="36.75" customHeight="1" x14ac:dyDescent="0.2">
      <c r="A93" s="123"/>
      <c r="B93" s="128" t="s">
        <v>111</v>
      </c>
      <c r="C93" s="232" t="s">
        <v>112</v>
      </c>
      <c r="D93" s="233"/>
      <c r="E93" s="233"/>
      <c r="F93" s="134" t="s">
        <v>24</v>
      </c>
      <c r="G93" s="135"/>
      <c r="H93" s="135"/>
      <c r="I93" s="135">
        <f>'SO 03 D.3.1 Pol'!G209</f>
        <v>0</v>
      </c>
      <c r="J93" s="132" t="str">
        <f>IF(I126=0,"",I93/I126*100)</f>
        <v/>
      </c>
    </row>
    <row r="94" spans="1:10" ht="36.75" customHeight="1" x14ac:dyDescent="0.2">
      <c r="A94" s="123"/>
      <c r="B94" s="128" t="s">
        <v>113</v>
      </c>
      <c r="C94" s="232" t="s">
        <v>114</v>
      </c>
      <c r="D94" s="233"/>
      <c r="E94" s="233"/>
      <c r="F94" s="134" t="s">
        <v>24</v>
      </c>
      <c r="G94" s="135"/>
      <c r="H94" s="135"/>
      <c r="I94" s="135">
        <f>'SO 01 D.1.1 Pol'!G78+'SO 02 D.2.1 Pol'!G101+'SO 03 D.3.1 Pol'!G230</f>
        <v>0</v>
      </c>
      <c r="J94" s="132" t="str">
        <f>IF(I126=0,"",I94/I126*100)</f>
        <v/>
      </c>
    </row>
    <row r="95" spans="1:10" ht="36.75" customHeight="1" x14ac:dyDescent="0.2">
      <c r="A95" s="123"/>
      <c r="B95" s="128" t="s">
        <v>115</v>
      </c>
      <c r="C95" s="232" t="s">
        <v>116</v>
      </c>
      <c r="D95" s="233"/>
      <c r="E95" s="233"/>
      <c r="F95" s="134" t="s">
        <v>24</v>
      </c>
      <c r="G95" s="135"/>
      <c r="H95" s="135"/>
      <c r="I95" s="135">
        <f>'SO 03 D.3.1 Pol'!G259</f>
        <v>0</v>
      </c>
      <c r="J95" s="132" t="str">
        <f>IF(I126=0,"",I95/I126*100)</f>
        <v/>
      </c>
    </row>
    <row r="96" spans="1:10" ht="36.75" customHeight="1" x14ac:dyDescent="0.2">
      <c r="A96" s="123"/>
      <c r="B96" s="128" t="s">
        <v>117</v>
      </c>
      <c r="C96" s="232" t="s">
        <v>118</v>
      </c>
      <c r="D96" s="233"/>
      <c r="E96" s="233"/>
      <c r="F96" s="134" t="s">
        <v>24</v>
      </c>
      <c r="G96" s="135"/>
      <c r="H96" s="135"/>
      <c r="I96" s="135">
        <f>'SO 03 D.3.1 Pol'!G316</f>
        <v>0</v>
      </c>
      <c r="J96" s="132" t="str">
        <f>IF(I126=0,"",I96/I126*100)</f>
        <v/>
      </c>
    </row>
    <row r="97" spans="1:10" ht="36.75" customHeight="1" x14ac:dyDescent="0.2">
      <c r="A97" s="123"/>
      <c r="B97" s="128" t="s">
        <v>119</v>
      </c>
      <c r="C97" s="232" t="s">
        <v>120</v>
      </c>
      <c r="D97" s="233"/>
      <c r="E97" s="233"/>
      <c r="F97" s="134" t="s">
        <v>24</v>
      </c>
      <c r="G97" s="135"/>
      <c r="H97" s="135"/>
      <c r="I97" s="135">
        <f>'SO 03 D.3.3 Pol'!G75</f>
        <v>0</v>
      </c>
      <c r="J97" s="132" t="str">
        <f>IF(I126=0,"",I97/I126*100)</f>
        <v/>
      </c>
    </row>
    <row r="98" spans="1:10" ht="36.75" customHeight="1" x14ac:dyDescent="0.2">
      <c r="A98" s="123"/>
      <c r="B98" s="128" t="s">
        <v>121</v>
      </c>
      <c r="C98" s="232" t="s">
        <v>122</v>
      </c>
      <c r="D98" s="233"/>
      <c r="E98" s="233"/>
      <c r="F98" s="134" t="s">
        <v>24</v>
      </c>
      <c r="G98" s="135"/>
      <c r="H98" s="135"/>
      <c r="I98" s="135">
        <f>'SO 03 D.3.1 Pol'!G354</f>
        <v>0</v>
      </c>
      <c r="J98" s="132" t="str">
        <f>IF(I126=0,"",I98/I126*100)</f>
        <v/>
      </c>
    </row>
    <row r="99" spans="1:10" ht="36.75" customHeight="1" x14ac:dyDescent="0.2">
      <c r="A99" s="123"/>
      <c r="B99" s="128" t="s">
        <v>123</v>
      </c>
      <c r="C99" s="232" t="s">
        <v>124</v>
      </c>
      <c r="D99" s="233"/>
      <c r="E99" s="233"/>
      <c r="F99" s="134" t="s">
        <v>24</v>
      </c>
      <c r="G99" s="135"/>
      <c r="H99" s="135"/>
      <c r="I99" s="135">
        <f>'SO 01 D.1.1 Pol'!G110+'SO 02 D.2.1 Pol'!G112+'SO 03 D.3.1 Pol'!G369</f>
        <v>0</v>
      </c>
      <c r="J99" s="132" t="str">
        <f>IF(I126=0,"",I99/I126*100)</f>
        <v/>
      </c>
    </row>
    <row r="100" spans="1:10" ht="36.75" customHeight="1" x14ac:dyDescent="0.2">
      <c r="A100" s="123"/>
      <c r="B100" s="128" t="s">
        <v>125</v>
      </c>
      <c r="C100" s="232" t="s">
        <v>126</v>
      </c>
      <c r="D100" s="233"/>
      <c r="E100" s="233"/>
      <c r="F100" s="134" t="s">
        <v>24</v>
      </c>
      <c r="G100" s="135"/>
      <c r="H100" s="135"/>
      <c r="I100" s="135">
        <f>'SO 01 D.1.1 Pol'!G115+'SO 02 D.2.1 Pol'!G130+'SO 03 D.3.1 Pol'!G376</f>
        <v>0</v>
      </c>
      <c r="J100" s="132" t="str">
        <f>IF(I126=0,"",I100/I126*100)</f>
        <v/>
      </c>
    </row>
    <row r="101" spans="1:10" ht="36.75" customHeight="1" x14ac:dyDescent="0.2">
      <c r="A101" s="123"/>
      <c r="B101" s="128" t="s">
        <v>127</v>
      </c>
      <c r="C101" s="232" t="s">
        <v>128</v>
      </c>
      <c r="D101" s="233"/>
      <c r="E101" s="233"/>
      <c r="F101" s="134" t="s">
        <v>24</v>
      </c>
      <c r="G101" s="135"/>
      <c r="H101" s="135"/>
      <c r="I101" s="135">
        <f>'SO 03 D.3.5 Pol'!G8</f>
        <v>0</v>
      </c>
      <c r="J101" s="132" t="str">
        <f>IF(I126=0,"",I101/I126*100)</f>
        <v/>
      </c>
    </row>
    <row r="102" spans="1:10" ht="36.75" customHeight="1" x14ac:dyDescent="0.2">
      <c r="A102" s="123"/>
      <c r="B102" s="128" t="s">
        <v>129</v>
      </c>
      <c r="C102" s="232" t="s">
        <v>130</v>
      </c>
      <c r="D102" s="233"/>
      <c r="E102" s="233"/>
      <c r="F102" s="134" t="s">
        <v>24</v>
      </c>
      <c r="G102" s="135"/>
      <c r="H102" s="135"/>
      <c r="I102" s="135">
        <f>'SO 01 D.1.1 Pol'!G178+'SO 02 D.2.1 Pol'!G172+'SO 03 D.3.1 Pol'!G413+'SO 03 D.3.5 Pol'!G11</f>
        <v>0</v>
      </c>
      <c r="J102" s="132" t="str">
        <f>IF(I126=0,"",I102/I126*100)</f>
        <v/>
      </c>
    </row>
    <row r="103" spans="1:10" ht="36.75" customHeight="1" x14ac:dyDescent="0.2">
      <c r="A103" s="123"/>
      <c r="B103" s="128" t="s">
        <v>131</v>
      </c>
      <c r="C103" s="232" t="s">
        <v>132</v>
      </c>
      <c r="D103" s="233"/>
      <c r="E103" s="233"/>
      <c r="F103" s="134" t="s">
        <v>24</v>
      </c>
      <c r="G103" s="135"/>
      <c r="H103" s="135"/>
      <c r="I103" s="135">
        <f>'SO 01 D.1.1 Pol'!G301+'SO 02 D.2.1 Pol'!G191+'SO 03 D.3.1 Pol'!G514</f>
        <v>0</v>
      </c>
      <c r="J103" s="132" t="str">
        <f>IF(I126=0,"",I103/I126*100)</f>
        <v/>
      </c>
    </row>
    <row r="104" spans="1:10" ht="36.75" customHeight="1" x14ac:dyDescent="0.2">
      <c r="A104" s="123"/>
      <c r="B104" s="128" t="s">
        <v>133</v>
      </c>
      <c r="C104" s="232" t="s">
        <v>134</v>
      </c>
      <c r="D104" s="233"/>
      <c r="E104" s="233"/>
      <c r="F104" s="134" t="s">
        <v>24</v>
      </c>
      <c r="G104" s="135"/>
      <c r="H104" s="135"/>
      <c r="I104" s="135">
        <f>'SO 03 D.3.5 Pol'!G14</f>
        <v>0</v>
      </c>
      <c r="J104" s="132" t="str">
        <f>IF(I126=0,"",I104/I126*100)</f>
        <v/>
      </c>
    </row>
    <row r="105" spans="1:10" ht="36.75" customHeight="1" x14ac:dyDescent="0.2">
      <c r="A105" s="123"/>
      <c r="B105" s="128" t="s">
        <v>135</v>
      </c>
      <c r="C105" s="232" t="s">
        <v>136</v>
      </c>
      <c r="D105" s="233"/>
      <c r="E105" s="233"/>
      <c r="F105" s="134" t="s">
        <v>24</v>
      </c>
      <c r="G105" s="135"/>
      <c r="H105" s="135"/>
      <c r="I105" s="135">
        <f>'SO 01 D.1.3 Pol'!G8+'SO 02 D.2.3 Pol'!G8+'SO 03 D.3.3 Pol'!G8</f>
        <v>0</v>
      </c>
      <c r="J105" s="132" t="str">
        <f>IF(I126=0,"",I105/I126*100)</f>
        <v/>
      </c>
    </row>
    <row r="106" spans="1:10" ht="36.75" customHeight="1" x14ac:dyDescent="0.2">
      <c r="A106" s="123"/>
      <c r="B106" s="128" t="s">
        <v>137</v>
      </c>
      <c r="C106" s="232" t="s">
        <v>138</v>
      </c>
      <c r="D106" s="233"/>
      <c r="E106" s="233"/>
      <c r="F106" s="134" t="s">
        <v>24</v>
      </c>
      <c r="G106" s="135"/>
      <c r="H106" s="135"/>
      <c r="I106" s="135">
        <f>'SO 01 D.1.3 Pol'!G71+'SO 02 D.2.3 Pol'!G45+'SO 03 D.3.3 Pol'!G78</f>
        <v>0</v>
      </c>
      <c r="J106" s="132" t="str">
        <f>IF(I126=0,"",I106/I126*100)</f>
        <v/>
      </c>
    </row>
    <row r="107" spans="1:10" ht="36.75" customHeight="1" x14ac:dyDescent="0.2">
      <c r="A107" s="123"/>
      <c r="B107" s="128" t="s">
        <v>139</v>
      </c>
      <c r="C107" s="232" t="s">
        <v>140</v>
      </c>
      <c r="D107" s="233"/>
      <c r="E107" s="233"/>
      <c r="F107" s="134" t="s">
        <v>24</v>
      </c>
      <c r="G107" s="135"/>
      <c r="H107" s="135"/>
      <c r="I107" s="135">
        <f>'SO 01 D.1.3 Pol'!G84+'SO 02 D.2.3 Pol'!G56+'SO 03 D.3.3 Pol'!G87</f>
        <v>0</v>
      </c>
      <c r="J107" s="132" t="str">
        <f>IF(I126=0,"",I107/I126*100)</f>
        <v/>
      </c>
    </row>
    <row r="108" spans="1:10" ht="36.75" customHeight="1" x14ac:dyDescent="0.2">
      <c r="A108" s="123"/>
      <c r="B108" s="128" t="s">
        <v>141</v>
      </c>
      <c r="C108" s="232" t="s">
        <v>142</v>
      </c>
      <c r="D108" s="233"/>
      <c r="E108" s="233"/>
      <c r="F108" s="134" t="s">
        <v>25</v>
      </c>
      <c r="G108" s="135"/>
      <c r="H108" s="135"/>
      <c r="I108" s="135">
        <f>'SO 03 D.3.1 Pol'!G522</f>
        <v>0</v>
      </c>
      <c r="J108" s="132" t="str">
        <f>IF(I126=0,"",I108/I126*100)</f>
        <v/>
      </c>
    </row>
    <row r="109" spans="1:10" ht="36.75" customHeight="1" x14ac:dyDescent="0.2">
      <c r="A109" s="123"/>
      <c r="B109" s="128" t="s">
        <v>143</v>
      </c>
      <c r="C109" s="232" t="s">
        <v>144</v>
      </c>
      <c r="D109" s="233"/>
      <c r="E109" s="233"/>
      <c r="F109" s="134" t="s">
        <v>25</v>
      </c>
      <c r="G109" s="135"/>
      <c r="H109" s="135"/>
      <c r="I109" s="135">
        <f>'SO 03 D.3.1 Pol'!G530</f>
        <v>0</v>
      </c>
      <c r="J109" s="132" t="str">
        <f>IF(I126=0,"",I109/I126*100)</f>
        <v/>
      </c>
    </row>
    <row r="110" spans="1:10" ht="36.75" customHeight="1" x14ac:dyDescent="0.2">
      <c r="A110" s="123"/>
      <c r="B110" s="128" t="s">
        <v>145</v>
      </c>
      <c r="C110" s="232" t="s">
        <v>146</v>
      </c>
      <c r="D110" s="233"/>
      <c r="E110" s="233"/>
      <c r="F110" s="134" t="s">
        <v>25</v>
      </c>
      <c r="G110" s="135"/>
      <c r="H110" s="135"/>
      <c r="I110" s="135">
        <f>'SO 03 D.3.1 Pol'!G543</f>
        <v>0</v>
      </c>
      <c r="J110" s="132" t="str">
        <f>IF(I126=0,"",I110/I126*100)</f>
        <v/>
      </c>
    </row>
    <row r="111" spans="1:10" ht="36.75" customHeight="1" x14ac:dyDescent="0.2">
      <c r="A111" s="123"/>
      <c r="B111" s="128" t="s">
        <v>147</v>
      </c>
      <c r="C111" s="232" t="s">
        <v>148</v>
      </c>
      <c r="D111" s="233"/>
      <c r="E111" s="233"/>
      <c r="F111" s="134" t="s">
        <v>25</v>
      </c>
      <c r="G111" s="135"/>
      <c r="H111" s="135"/>
      <c r="I111" s="135">
        <f>'SO 03 D.3.1 Pol'!G552</f>
        <v>0</v>
      </c>
      <c r="J111" s="132" t="str">
        <f>IF(I126=0,"",I111/I126*100)</f>
        <v/>
      </c>
    </row>
    <row r="112" spans="1:10" ht="36.75" customHeight="1" x14ac:dyDescent="0.2">
      <c r="A112" s="123"/>
      <c r="B112" s="128" t="s">
        <v>149</v>
      </c>
      <c r="C112" s="232" t="s">
        <v>150</v>
      </c>
      <c r="D112" s="233"/>
      <c r="E112" s="233"/>
      <c r="F112" s="134" t="s">
        <v>25</v>
      </c>
      <c r="G112" s="135"/>
      <c r="H112" s="135"/>
      <c r="I112" s="135">
        <f>'SO 01 D.1.1 Pol'!G308+'SO 02 D.2.1 Pol'!G198+'SO 03 D.3.1 Pol'!G558</f>
        <v>0</v>
      </c>
      <c r="J112" s="132" t="str">
        <f>IF(I126=0,"",I112/I126*100)</f>
        <v/>
      </c>
    </row>
    <row r="113" spans="1:10" ht="36.75" customHeight="1" x14ac:dyDescent="0.2">
      <c r="A113" s="123"/>
      <c r="B113" s="128" t="s">
        <v>151</v>
      </c>
      <c r="C113" s="232" t="s">
        <v>152</v>
      </c>
      <c r="D113" s="233"/>
      <c r="E113" s="233"/>
      <c r="F113" s="134" t="s">
        <v>25</v>
      </c>
      <c r="G113" s="135"/>
      <c r="H113" s="135"/>
      <c r="I113" s="135">
        <f>'SO 01 D.1.1 Pol'!G325+'SO 02 D.2.1 Pol'!G209</f>
        <v>0</v>
      </c>
      <c r="J113" s="132" t="str">
        <f>IF(I126=0,"",I113/I126*100)</f>
        <v/>
      </c>
    </row>
    <row r="114" spans="1:10" ht="36.75" customHeight="1" x14ac:dyDescent="0.2">
      <c r="A114" s="123"/>
      <c r="B114" s="128" t="s">
        <v>153</v>
      </c>
      <c r="C114" s="232" t="s">
        <v>154</v>
      </c>
      <c r="D114" s="233"/>
      <c r="E114" s="233"/>
      <c r="F114" s="134" t="s">
        <v>25</v>
      </c>
      <c r="G114" s="135"/>
      <c r="H114" s="135"/>
      <c r="I114" s="135">
        <f>'SO 03 D.3.1 Pol'!G566</f>
        <v>0</v>
      </c>
      <c r="J114" s="132" t="str">
        <f>IF(I126=0,"",I114/I126*100)</f>
        <v/>
      </c>
    </row>
    <row r="115" spans="1:10" ht="36.75" customHeight="1" x14ac:dyDescent="0.2">
      <c r="A115" s="123"/>
      <c r="B115" s="128" t="s">
        <v>155</v>
      </c>
      <c r="C115" s="232" t="s">
        <v>156</v>
      </c>
      <c r="D115" s="233"/>
      <c r="E115" s="233"/>
      <c r="F115" s="134" t="s">
        <v>25</v>
      </c>
      <c r="G115" s="135"/>
      <c r="H115" s="135"/>
      <c r="I115" s="135">
        <f>'SO 03 D.3.1 Pol'!G569</f>
        <v>0</v>
      </c>
      <c r="J115" s="132" t="str">
        <f>IF(I126=0,"",I115/I126*100)</f>
        <v/>
      </c>
    </row>
    <row r="116" spans="1:10" ht="36.75" customHeight="1" x14ac:dyDescent="0.2">
      <c r="A116" s="123"/>
      <c r="B116" s="128" t="s">
        <v>157</v>
      </c>
      <c r="C116" s="232" t="s">
        <v>158</v>
      </c>
      <c r="D116" s="233"/>
      <c r="E116" s="233"/>
      <c r="F116" s="134" t="s">
        <v>25</v>
      </c>
      <c r="G116" s="135"/>
      <c r="H116" s="135"/>
      <c r="I116" s="135">
        <f>'SO 03 D.3.1 Pol'!G577</f>
        <v>0</v>
      </c>
      <c r="J116" s="132" t="str">
        <f>IF(I126=0,"",I116/I126*100)</f>
        <v/>
      </c>
    </row>
    <row r="117" spans="1:10" ht="36.75" customHeight="1" x14ac:dyDescent="0.2">
      <c r="A117" s="123"/>
      <c r="B117" s="128" t="s">
        <v>159</v>
      </c>
      <c r="C117" s="232" t="s">
        <v>160</v>
      </c>
      <c r="D117" s="233"/>
      <c r="E117" s="233"/>
      <c r="F117" s="134" t="s">
        <v>25</v>
      </c>
      <c r="G117" s="135"/>
      <c r="H117" s="135"/>
      <c r="I117" s="135">
        <f>'SO 01 D.1.1 Pol'!G375</f>
        <v>0</v>
      </c>
      <c r="J117" s="132" t="str">
        <f>IF(I126=0,"",I117/I126*100)</f>
        <v/>
      </c>
    </row>
    <row r="118" spans="1:10" ht="36.75" customHeight="1" x14ac:dyDescent="0.2">
      <c r="A118" s="123"/>
      <c r="B118" s="128" t="s">
        <v>161</v>
      </c>
      <c r="C118" s="232" t="s">
        <v>162</v>
      </c>
      <c r="D118" s="233"/>
      <c r="E118" s="233"/>
      <c r="F118" s="134" t="s">
        <v>25</v>
      </c>
      <c r="G118" s="135"/>
      <c r="H118" s="135"/>
      <c r="I118" s="135">
        <f>'SO 01 D.1.1 Pol'!G394+'SO 03 D.3.1 Pol'!G613</f>
        <v>0</v>
      </c>
      <c r="J118" s="132" t="str">
        <f>IF(I126=0,"",I118/I126*100)</f>
        <v/>
      </c>
    </row>
    <row r="119" spans="1:10" ht="36.75" customHeight="1" x14ac:dyDescent="0.2">
      <c r="A119" s="123"/>
      <c r="B119" s="128" t="s">
        <v>163</v>
      </c>
      <c r="C119" s="232" t="s">
        <v>164</v>
      </c>
      <c r="D119" s="233"/>
      <c r="E119" s="233"/>
      <c r="F119" s="134" t="s">
        <v>25</v>
      </c>
      <c r="G119" s="135"/>
      <c r="H119" s="135"/>
      <c r="I119" s="135">
        <f>'SO 01 D.1.1 Pol'!G411+'SO 02 D.2.1 Pol'!G217+'SO 03 D.3.1 Pol'!G618</f>
        <v>0</v>
      </c>
      <c r="J119" s="132" t="str">
        <f>IF(I126=0,"",I119/I126*100)</f>
        <v/>
      </c>
    </row>
    <row r="120" spans="1:10" ht="36.75" customHeight="1" x14ac:dyDescent="0.2">
      <c r="A120" s="123"/>
      <c r="B120" s="128" t="s">
        <v>165</v>
      </c>
      <c r="C120" s="232" t="s">
        <v>166</v>
      </c>
      <c r="D120" s="233"/>
      <c r="E120" s="233"/>
      <c r="F120" s="134" t="s">
        <v>25</v>
      </c>
      <c r="G120" s="135"/>
      <c r="H120" s="135"/>
      <c r="I120" s="135">
        <f>'SO 03 D.3.1 Pol'!G642</f>
        <v>0</v>
      </c>
      <c r="J120" s="132" t="str">
        <f>IF(I126=0,"",I120/I126*100)</f>
        <v/>
      </c>
    </row>
    <row r="121" spans="1:10" ht="36.75" customHeight="1" x14ac:dyDescent="0.2">
      <c r="A121" s="123"/>
      <c r="B121" s="128" t="s">
        <v>167</v>
      </c>
      <c r="C121" s="232" t="s">
        <v>168</v>
      </c>
      <c r="D121" s="233"/>
      <c r="E121" s="233"/>
      <c r="F121" s="134" t="s">
        <v>25</v>
      </c>
      <c r="G121" s="135"/>
      <c r="H121" s="135"/>
      <c r="I121" s="135">
        <f>'SO 01 D.1.5 Pol'!G8+'SO 02 D.2.5 Pol'!G8+'SO 03 D.3.5 Pol'!G17</f>
        <v>0</v>
      </c>
      <c r="J121" s="132" t="str">
        <f>IF(I126=0,"",I121/I126*100)</f>
        <v/>
      </c>
    </row>
    <row r="122" spans="1:10" ht="36.75" customHeight="1" x14ac:dyDescent="0.2">
      <c r="A122" s="123"/>
      <c r="B122" s="128" t="s">
        <v>169</v>
      </c>
      <c r="C122" s="232" t="s">
        <v>170</v>
      </c>
      <c r="D122" s="233"/>
      <c r="E122" s="233"/>
      <c r="F122" s="134" t="s">
        <v>26</v>
      </c>
      <c r="G122" s="135"/>
      <c r="H122" s="135"/>
      <c r="I122" s="135">
        <f>'SO 01 D.1.5 Pol'!G17+'SO 02 D.2.5 Pol'!G17</f>
        <v>0</v>
      </c>
      <c r="J122" s="132" t="str">
        <f>IF(I126=0,"",I122/I126*100)</f>
        <v/>
      </c>
    </row>
    <row r="123" spans="1:10" ht="36.75" customHeight="1" x14ac:dyDescent="0.2">
      <c r="A123" s="123"/>
      <c r="B123" s="128" t="s">
        <v>171</v>
      </c>
      <c r="C123" s="232" t="s">
        <v>172</v>
      </c>
      <c r="D123" s="233"/>
      <c r="E123" s="233"/>
      <c r="F123" s="134" t="s">
        <v>173</v>
      </c>
      <c r="G123" s="135"/>
      <c r="H123" s="135"/>
      <c r="I123" s="135">
        <f>'SO 01 D.1.1 Pol'!G427+'SO 02 D.2.1 Pol'!G227+'SO 03 D.3.1 Pol'!G647</f>
        <v>0</v>
      </c>
      <c r="J123" s="132" t="str">
        <f>IF(I126=0,"",I123/I126*100)</f>
        <v/>
      </c>
    </row>
    <row r="124" spans="1:10" ht="36.75" customHeight="1" x14ac:dyDescent="0.2">
      <c r="A124" s="123"/>
      <c r="B124" s="128" t="s">
        <v>174</v>
      </c>
      <c r="C124" s="232" t="s">
        <v>27</v>
      </c>
      <c r="D124" s="233"/>
      <c r="E124" s="233"/>
      <c r="F124" s="134" t="s">
        <v>174</v>
      </c>
      <c r="G124" s="135"/>
      <c r="H124" s="135"/>
      <c r="I124" s="135">
        <f>'SO 01 01 Pol'!G8+'SO 02 02 Pol'!G8+'SO 03 03 Pol'!G8</f>
        <v>0</v>
      </c>
      <c r="J124" s="132" t="str">
        <f>IF(I126=0,"",I124/I126*100)</f>
        <v/>
      </c>
    </row>
    <row r="125" spans="1:10" ht="36.75" customHeight="1" x14ac:dyDescent="0.2">
      <c r="A125" s="123"/>
      <c r="B125" s="128" t="s">
        <v>175</v>
      </c>
      <c r="C125" s="232" t="s">
        <v>28</v>
      </c>
      <c r="D125" s="233"/>
      <c r="E125" s="233"/>
      <c r="F125" s="134" t="s">
        <v>175</v>
      </c>
      <c r="G125" s="135"/>
      <c r="H125" s="135"/>
      <c r="I125" s="135">
        <f>'SO 01 01 Pol'!G18+'SO 02 02 Pol'!G18+'SO 03 03 Pol'!G18</f>
        <v>0</v>
      </c>
      <c r="J125" s="132" t="str">
        <f>IF(I126=0,"",I125/I126*100)</f>
        <v/>
      </c>
    </row>
    <row r="126" spans="1:10" ht="25.5" customHeight="1" x14ac:dyDescent="0.2">
      <c r="A126" s="124"/>
      <c r="B126" s="129" t="s">
        <v>1</v>
      </c>
      <c r="C126" s="130"/>
      <c r="D126" s="131"/>
      <c r="E126" s="131"/>
      <c r="F126" s="136"/>
      <c r="G126" s="137"/>
      <c r="H126" s="137"/>
      <c r="I126" s="137">
        <f>SUM(I85:I125)</f>
        <v>0</v>
      </c>
      <c r="J126" s="133">
        <f>SUM(J85:J125)</f>
        <v>0</v>
      </c>
    </row>
    <row r="127" spans="1:10" x14ac:dyDescent="0.2">
      <c r="F127" s="86"/>
      <c r="G127" s="86"/>
      <c r="H127" s="86"/>
      <c r="I127" s="86"/>
      <c r="J127" s="87"/>
    </row>
    <row r="128" spans="1:10" x14ac:dyDescent="0.2">
      <c r="F128" s="86"/>
      <c r="G128" s="86"/>
      <c r="H128" s="86"/>
      <c r="I128" s="86"/>
      <c r="J128" s="87"/>
    </row>
    <row r="129" spans="6:10" x14ac:dyDescent="0.2">
      <c r="F129" s="86"/>
      <c r="G129" s="86"/>
      <c r="H129" s="86"/>
      <c r="I129" s="86"/>
      <c r="J129" s="87"/>
    </row>
  </sheetData>
  <sheetProtection password="DD13"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3">
    <mergeCell ref="C124:E124"/>
    <mergeCell ref="C125:E125"/>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B59:E59"/>
    <mergeCell ref="C85:E85"/>
    <mergeCell ref="C86:E86"/>
    <mergeCell ref="C87:E87"/>
    <mergeCell ref="C88:E88"/>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9"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37" t="s">
        <v>6</v>
      </c>
      <c r="B1" s="237"/>
      <c r="C1" s="238"/>
      <c r="D1" s="237"/>
      <c r="E1" s="237"/>
      <c r="F1" s="237"/>
      <c r="G1" s="237"/>
    </row>
    <row r="2" spans="1:7" ht="24.95" customHeight="1" x14ac:dyDescent="0.2">
      <c r="A2" s="50" t="s">
        <v>7</v>
      </c>
      <c r="B2" s="49"/>
      <c r="C2" s="239"/>
      <c r="D2" s="239"/>
      <c r="E2" s="239"/>
      <c r="F2" s="239"/>
      <c r="G2" s="240"/>
    </row>
    <row r="3" spans="1:7" ht="24.95" customHeight="1" x14ac:dyDescent="0.2">
      <c r="A3" s="50" t="s">
        <v>8</v>
      </c>
      <c r="B3" s="49"/>
      <c r="C3" s="239"/>
      <c r="D3" s="239"/>
      <c r="E3" s="239"/>
      <c r="F3" s="239"/>
      <c r="G3" s="240"/>
    </row>
    <row r="4" spans="1:7" ht="24.95" customHeight="1" x14ac:dyDescent="0.2">
      <c r="A4" s="50" t="s">
        <v>9</v>
      </c>
      <c r="B4" s="49"/>
      <c r="C4" s="239"/>
      <c r="D4" s="239"/>
      <c r="E4" s="239"/>
      <c r="F4" s="239"/>
      <c r="G4" s="240"/>
    </row>
    <row r="5" spans="1:7" x14ac:dyDescent="0.2">
      <c r="B5" s="4"/>
      <c r="C5" s="5"/>
      <c r="D5" s="6"/>
    </row>
  </sheetData>
  <sheetProtection password="DD13"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H5000"/>
  <sheetViews>
    <sheetView workbookViewId="0">
      <pane ySplit="7" topLeftCell="A8" activePane="bottomLeft" state="frozen"/>
      <selection pane="bottomLeft" activeCell="C16" sqref="C16:G16"/>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45</v>
      </c>
      <c r="C3" s="244" t="s">
        <v>46</v>
      </c>
      <c r="D3" s="245"/>
      <c r="E3" s="245"/>
      <c r="F3" s="245"/>
      <c r="G3" s="246"/>
      <c r="AC3" s="121" t="s">
        <v>178</v>
      </c>
      <c r="AG3" t="s">
        <v>179</v>
      </c>
    </row>
    <row r="4" spans="1:60" ht="24.95" customHeight="1" x14ac:dyDescent="0.2">
      <c r="A4" s="140" t="s">
        <v>9</v>
      </c>
      <c r="B4" s="141" t="s">
        <v>47</v>
      </c>
      <c r="C4" s="247" t="s">
        <v>48</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174</v>
      </c>
      <c r="C8" s="179" t="s">
        <v>27</v>
      </c>
      <c r="D8" s="165"/>
      <c r="E8" s="166"/>
      <c r="F8" s="167"/>
      <c r="G8" s="167">
        <f>SUMIF(AG9:AG17,"&lt;&gt;NOR",G9:G17)</f>
        <v>0</v>
      </c>
      <c r="H8" s="167"/>
      <c r="I8" s="167">
        <f>SUM(I9:I17)</f>
        <v>0</v>
      </c>
      <c r="J8" s="167"/>
      <c r="K8" s="167">
        <f>SUM(K9:K17)</f>
        <v>0</v>
      </c>
      <c r="L8" s="167"/>
      <c r="M8" s="167">
        <f>SUM(M9:M17)</f>
        <v>0</v>
      </c>
      <c r="N8" s="166"/>
      <c r="O8" s="166">
        <f>SUM(O9:O17)</f>
        <v>0</v>
      </c>
      <c r="P8" s="166"/>
      <c r="Q8" s="166">
        <f>SUM(Q9:Q17)</f>
        <v>0</v>
      </c>
      <c r="R8" s="167"/>
      <c r="S8" s="167"/>
      <c r="T8" s="168"/>
      <c r="U8" s="162"/>
      <c r="V8" s="162">
        <f>SUM(V9:V17)</f>
        <v>0</v>
      </c>
      <c r="W8" s="162"/>
      <c r="X8" s="162"/>
      <c r="AG8" t="s">
        <v>203</v>
      </c>
    </row>
    <row r="9" spans="1:60" outlineLevel="1" x14ac:dyDescent="0.2">
      <c r="A9" s="169">
        <v>1</v>
      </c>
      <c r="B9" s="170" t="s">
        <v>204</v>
      </c>
      <c r="C9" s="180" t="s">
        <v>205</v>
      </c>
      <c r="D9" s="171" t="s">
        <v>206</v>
      </c>
      <c r="E9" s="172">
        <v>1</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207</v>
      </c>
      <c r="T9" s="175" t="s">
        <v>208</v>
      </c>
      <c r="U9" s="158">
        <v>0</v>
      </c>
      <c r="V9" s="158">
        <f>ROUND(E9*U9,2)</f>
        <v>0</v>
      </c>
      <c r="W9" s="158"/>
      <c r="X9" s="158" t="s">
        <v>209</v>
      </c>
      <c r="Y9" s="147"/>
      <c r="Z9" s="147"/>
      <c r="AA9" s="147"/>
      <c r="AB9" s="147"/>
      <c r="AC9" s="147"/>
      <c r="AD9" s="147"/>
      <c r="AE9" s="147"/>
      <c r="AF9" s="147"/>
      <c r="AG9" s="147" t="s">
        <v>210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54"/>
      <c r="B10" s="155"/>
      <c r="C10" s="241" t="s">
        <v>211</v>
      </c>
      <c r="D10" s="242"/>
      <c r="E10" s="242"/>
      <c r="F10" s="242"/>
      <c r="G10" s="242"/>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212</v>
      </c>
      <c r="AH10" s="147"/>
      <c r="AI10" s="147"/>
      <c r="AJ10" s="147"/>
      <c r="AK10" s="147"/>
      <c r="AL10" s="147"/>
      <c r="AM10" s="147"/>
      <c r="AN10" s="147"/>
      <c r="AO10" s="147"/>
      <c r="AP10" s="147"/>
      <c r="AQ10" s="147"/>
      <c r="AR10" s="147"/>
      <c r="AS10" s="147"/>
      <c r="AT10" s="147"/>
      <c r="AU10" s="147"/>
      <c r="AV10" s="147"/>
      <c r="AW10" s="147"/>
      <c r="AX10" s="147"/>
      <c r="AY10" s="147"/>
      <c r="AZ10" s="147"/>
      <c r="BA10" s="176"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
      <c r="A11" s="154"/>
      <c r="B11" s="155"/>
      <c r="C11" s="250"/>
      <c r="D11" s="251"/>
      <c r="E11" s="251"/>
      <c r="F11" s="251"/>
      <c r="G11" s="251"/>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213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9">
        <v>2</v>
      </c>
      <c r="B12" s="170" t="s">
        <v>214</v>
      </c>
      <c r="C12" s="180" t="s">
        <v>215</v>
      </c>
      <c r="D12" s="171" t="s">
        <v>206</v>
      </c>
      <c r="E12" s="172">
        <v>1</v>
      </c>
      <c r="F12" s="173"/>
      <c r="G12" s="174">
        <f>ROUND(E12*F12,2)</f>
        <v>0</v>
      </c>
      <c r="H12" s="173"/>
      <c r="I12" s="174">
        <f>ROUND(E12*H12,2)</f>
        <v>0</v>
      </c>
      <c r="J12" s="173"/>
      <c r="K12" s="174">
        <f>ROUND(E12*J12,2)</f>
        <v>0</v>
      </c>
      <c r="L12" s="174">
        <v>21</v>
      </c>
      <c r="M12" s="174">
        <f>G12*(1+L12/100)</f>
        <v>0</v>
      </c>
      <c r="N12" s="172">
        <v>0</v>
      </c>
      <c r="O12" s="172">
        <f>ROUND(E12*N12,2)</f>
        <v>0</v>
      </c>
      <c r="P12" s="172">
        <v>0</v>
      </c>
      <c r="Q12" s="172">
        <f>ROUND(E12*P12,2)</f>
        <v>0</v>
      </c>
      <c r="R12" s="174"/>
      <c r="S12" s="174" t="s">
        <v>207</v>
      </c>
      <c r="T12" s="175" t="s">
        <v>208</v>
      </c>
      <c r="U12" s="158">
        <v>0</v>
      </c>
      <c r="V12" s="158">
        <f>ROUND(E12*U12,2)</f>
        <v>0</v>
      </c>
      <c r="W12" s="158"/>
      <c r="X12" s="158" t="s">
        <v>209</v>
      </c>
      <c r="Y12" s="147"/>
      <c r="Z12" s="147"/>
      <c r="AA12" s="147"/>
      <c r="AB12" s="147"/>
      <c r="AC12" s="147"/>
      <c r="AD12" s="147"/>
      <c r="AE12" s="147"/>
      <c r="AF12" s="147"/>
      <c r="AG12" s="147" t="s">
        <v>210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241" t="s">
        <v>216</v>
      </c>
      <c r="D13" s="242"/>
      <c r="E13" s="242"/>
      <c r="F13" s="242"/>
      <c r="G13" s="242"/>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212</v>
      </c>
      <c r="AH13" s="147"/>
      <c r="AI13" s="147"/>
      <c r="AJ13" s="147"/>
      <c r="AK13" s="147"/>
      <c r="AL13" s="147"/>
      <c r="AM13" s="147"/>
      <c r="AN13" s="147"/>
      <c r="AO13" s="147"/>
      <c r="AP13" s="147"/>
      <c r="AQ13" s="147"/>
      <c r="AR13" s="147"/>
      <c r="AS13" s="147"/>
      <c r="AT13" s="147"/>
      <c r="AU13" s="147"/>
      <c r="AV13" s="147"/>
      <c r="AW13" s="147"/>
      <c r="AX13" s="147"/>
      <c r="AY13" s="147"/>
      <c r="AZ13" s="147"/>
      <c r="BA13" s="176"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
      <c r="A14" s="154"/>
      <c r="B14" s="155"/>
      <c r="C14" s="250"/>
      <c r="D14" s="251"/>
      <c r="E14" s="251"/>
      <c r="F14" s="251"/>
      <c r="G14" s="251"/>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9">
        <v>3</v>
      </c>
      <c r="B15" s="170" t="s">
        <v>217</v>
      </c>
      <c r="C15" s="180" t="s">
        <v>218</v>
      </c>
      <c r="D15" s="171" t="s">
        <v>206</v>
      </c>
      <c r="E15" s="172">
        <v>1</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207</v>
      </c>
      <c r="T15" s="175" t="s">
        <v>208</v>
      </c>
      <c r="U15" s="158">
        <v>0</v>
      </c>
      <c r="V15" s="158">
        <f>ROUND(E15*U15,2)</f>
        <v>0</v>
      </c>
      <c r="W15" s="158"/>
      <c r="X15" s="158" t="s">
        <v>209</v>
      </c>
      <c r="Y15" s="147"/>
      <c r="Z15" s="147"/>
      <c r="AA15" s="147"/>
      <c r="AB15" s="147"/>
      <c r="AC15" s="147"/>
      <c r="AD15" s="147"/>
      <c r="AE15" s="147"/>
      <c r="AF15" s="147"/>
      <c r="AG15" s="147" t="s">
        <v>210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41" t="s">
        <v>219</v>
      </c>
      <c r="D16" s="242"/>
      <c r="E16" s="242"/>
      <c r="F16" s="242"/>
      <c r="G16" s="242"/>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212</v>
      </c>
      <c r="AH16" s="147"/>
      <c r="AI16" s="147"/>
      <c r="AJ16" s="147"/>
      <c r="AK16" s="147"/>
      <c r="AL16" s="147"/>
      <c r="AM16" s="147"/>
      <c r="AN16" s="147"/>
      <c r="AO16" s="147"/>
      <c r="AP16" s="147"/>
      <c r="AQ16" s="147"/>
      <c r="AR16" s="147"/>
      <c r="AS16" s="147"/>
      <c r="AT16" s="147"/>
      <c r="AU16" s="147"/>
      <c r="AV16" s="147"/>
      <c r="AW16" s="147"/>
      <c r="AX16" s="147"/>
      <c r="AY16" s="147"/>
      <c r="AZ16" s="147"/>
      <c r="BA16" s="176"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
      <c r="A17" s="154"/>
      <c r="B17" s="155"/>
      <c r="C17" s="250"/>
      <c r="D17" s="251"/>
      <c r="E17" s="251"/>
      <c r="F17" s="251"/>
      <c r="G17" s="251"/>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213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3" t="s">
        <v>202</v>
      </c>
      <c r="B18" s="164" t="s">
        <v>175</v>
      </c>
      <c r="C18" s="179" t="s">
        <v>28</v>
      </c>
      <c r="D18" s="165"/>
      <c r="E18" s="166"/>
      <c r="F18" s="167"/>
      <c r="G18" s="167">
        <f>SUMIF(AG19:AG30,"&lt;&gt;NOR",G19:G30)</f>
        <v>0</v>
      </c>
      <c r="H18" s="167"/>
      <c r="I18" s="167">
        <f>SUM(I19:I30)</f>
        <v>0</v>
      </c>
      <c r="J18" s="167"/>
      <c r="K18" s="167">
        <f>SUM(K19:K30)</f>
        <v>0</v>
      </c>
      <c r="L18" s="167"/>
      <c r="M18" s="167">
        <f>SUM(M19:M30)</f>
        <v>0</v>
      </c>
      <c r="N18" s="166"/>
      <c r="O18" s="166">
        <f>SUM(O19:O30)</f>
        <v>0</v>
      </c>
      <c r="P18" s="166"/>
      <c r="Q18" s="166">
        <f>SUM(Q19:Q30)</f>
        <v>0</v>
      </c>
      <c r="R18" s="167"/>
      <c r="S18" s="167"/>
      <c r="T18" s="168"/>
      <c r="U18" s="162"/>
      <c r="V18" s="162">
        <f>SUM(V19:V30)</f>
        <v>0</v>
      </c>
      <c r="W18" s="162"/>
      <c r="X18" s="162"/>
      <c r="AG18" t="s">
        <v>203</v>
      </c>
    </row>
    <row r="19" spans="1:60" outlineLevel="1" x14ac:dyDescent="0.2">
      <c r="A19" s="169">
        <v>4</v>
      </c>
      <c r="B19" s="170" t="s">
        <v>220</v>
      </c>
      <c r="C19" s="180" t="s">
        <v>221</v>
      </c>
      <c r="D19" s="171" t="s">
        <v>222</v>
      </c>
      <c r="E19" s="172">
        <v>1</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c r="S19" s="174" t="s">
        <v>223</v>
      </c>
      <c r="T19" s="175" t="s">
        <v>208</v>
      </c>
      <c r="U19" s="158">
        <v>0</v>
      </c>
      <c r="V19" s="158">
        <f>ROUND(E19*U19,2)</f>
        <v>0</v>
      </c>
      <c r="W19" s="158"/>
      <c r="X19" s="158" t="s">
        <v>224</v>
      </c>
      <c r="Y19" s="147"/>
      <c r="Z19" s="147"/>
      <c r="AA19" s="147"/>
      <c r="AB19" s="147"/>
      <c r="AC19" s="147"/>
      <c r="AD19" s="147"/>
      <c r="AE19" s="147"/>
      <c r="AF19" s="147"/>
      <c r="AG19" s="147" t="s">
        <v>225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2"/>
      <c r="D20" s="253"/>
      <c r="E20" s="253"/>
      <c r="F20" s="253"/>
      <c r="G20" s="25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9">
        <v>5</v>
      </c>
      <c r="B21" s="170" t="s">
        <v>226</v>
      </c>
      <c r="C21" s="180" t="s">
        <v>227</v>
      </c>
      <c r="D21" s="171" t="s">
        <v>206</v>
      </c>
      <c r="E21" s="172">
        <v>1</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c r="S21" s="174" t="s">
        <v>207</v>
      </c>
      <c r="T21" s="175" t="s">
        <v>208</v>
      </c>
      <c r="U21" s="158">
        <v>0</v>
      </c>
      <c r="V21" s="158">
        <f>ROUND(E21*U21,2)</f>
        <v>0</v>
      </c>
      <c r="W21" s="158"/>
      <c r="X21" s="158" t="s">
        <v>209</v>
      </c>
      <c r="Y21" s="147"/>
      <c r="Z21" s="147"/>
      <c r="AA21" s="147"/>
      <c r="AB21" s="147"/>
      <c r="AC21" s="147"/>
      <c r="AD21" s="147"/>
      <c r="AE21" s="147"/>
      <c r="AF21" s="147"/>
      <c r="AG21" s="147" t="s">
        <v>210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45" outlineLevel="1" x14ac:dyDescent="0.2">
      <c r="A22" s="154"/>
      <c r="B22" s="155"/>
      <c r="C22" s="241" t="s">
        <v>228</v>
      </c>
      <c r="D22" s="242"/>
      <c r="E22" s="242"/>
      <c r="F22" s="242"/>
      <c r="G22" s="242"/>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212</v>
      </c>
      <c r="AH22" s="147"/>
      <c r="AI22" s="147"/>
      <c r="AJ22" s="147"/>
      <c r="AK22" s="147"/>
      <c r="AL22" s="147"/>
      <c r="AM22" s="147"/>
      <c r="AN22" s="147"/>
      <c r="AO22" s="147"/>
      <c r="AP22" s="147"/>
      <c r="AQ22" s="147"/>
      <c r="AR22" s="147"/>
      <c r="AS22" s="147"/>
      <c r="AT22" s="147"/>
      <c r="AU22" s="147"/>
      <c r="AV22" s="147"/>
      <c r="AW22" s="147"/>
      <c r="AX22" s="147"/>
      <c r="AY22" s="147"/>
      <c r="AZ22" s="147"/>
      <c r="BA22" s="176" t="str">
        <f>C22</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ostraha staveniště 24hod denně, provizorní zakrytí odkrytých míst objektu před povětrnnostními vlivy .</v>
      </c>
      <c r="BB22" s="147"/>
      <c r="BC22" s="147"/>
      <c r="BD22" s="147"/>
      <c r="BE22" s="147"/>
      <c r="BF22" s="147"/>
      <c r="BG22" s="147"/>
      <c r="BH22" s="147"/>
    </row>
    <row r="23" spans="1:60" outlineLevel="1" x14ac:dyDescent="0.2">
      <c r="A23" s="154"/>
      <c r="B23" s="155"/>
      <c r="C23" s="250"/>
      <c r="D23" s="251"/>
      <c r="E23" s="251"/>
      <c r="F23" s="251"/>
      <c r="G23" s="251"/>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213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9">
        <v>6</v>
      </c>
      <c r="B24" s="170" t="s">
        <v>229</v>
      </c>
      <c r="C24" s="180" t="s">
        <v>230</v>
      </c>
      <c r="D24" s="171" t="s">
        <v>206</v>
      </c>
      <c r="E24" s="172">
        <v>1</v>
      </c>
      <c r="F24" s="173"/>
      <c r="G24" s="174">
        <f>ROUND(E24*F24,2)</f>
        <v>0</v>
      </c>
      <c r="H24" s="173"/>
      <c r="I24" s="174">
        <f>ROUND(E24*H24,2)</f>
        <v>0</v>
      </c>
      <c r="J24" s="173"/>
      <c r="K24" s="174">
        <f>ROUND(E24*J24,2)</f>
        <v>0</v>
      </c>
      <c r="L24" s="174">
        <v>21</v>
      </c>
      <c r="M24" s="174">
        <f>G24*(1+L24/100)</f>
        <v>0</v>
      </c>
      <c r="N24" s="172">
        <v>0</v>
      </c>
      <c r="O24" s="172">
        <f>ROUND(E24*N24,2)</f>
        <v>0</v>
      </c>
      <c r="P24" s="172">
        <v>0</v>
      </c>
      <c r="Q24" s="172">
        <f>ROUND(E24*P24,2)</f>
        <v>0</v>
      </c>
      <c r="R24" s="174"/>
      <c r="S24" s="174" t="s">
        <v>207</v>
      </c>
      <c r="T24" s="175" t="s">
        <v>208</v>
      </c>
      <c r="U24" s="158">
        <v>0</v>
      </c>
      <c r="V24" s="158">
        <f>ROUND(E24*U24,2)</f>
        <v>0</v>
      </c>
      <c r="W24" s="158"/>
      <c r="X24" s="158" t="s">
        <v>209</v>
      </c>
      <c r="Y24" s="147"/>
      <c r="Z24" s="147"/>
      <c r="AA24" s="147"/>
      <c r="AB24" s="147"/>
      <c r="AC24" s="147"/>
      <c r="AD24" s="147"/>
      <c r="AE24" s="147"/>
      <c r="AF24" s="147"/>
      <c r="AG24" s="147" t="s">
        <v>210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241" t="s">
        <v>231</v>
      </c>
      <c r="D25" s="242"/>
      <c r="E25" s="242"/>
      <c r="F25" s="242"/>
      <c r="G25" s="242"/>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212</v>
      </c>
      <c r="AH25" s="147"/>
      <c r="AI25" s="147"/>
      <c r="AJ25" s="147"/>
      <c r="AK25" s="147"/>
      <c r="AL25" s="147"/>
      <c r="AM25" s="147"/>
      <c r="AN25" s="147"/>
      <c r="AO25" s="147"/>
      <c r="AP25" s="147"/>
      <c r="AQ25" s="147"/>
      <c r="AR25" s="147"/>
      <c r="AS25" s="147"/>
      <c r="AT25" s="147"/>
      <c r="AU25" s="147"/>
      <c r="AV25" s="147"/>
      <c r="AW25" s="147"/>
      <c r="AX25" s="147"/>
      <c r="AY25" s="147"/>
      <c r="AZ25" s="147"/>
      <c r="BA25" s="176" t="str">
        <f>C25</f>
        <v>Náklady zhotovitele, související s prováděním zkoušek a revizí předepsaných technickými normami nebo objednatelem a které jsou pro provedení díla nezbytné.</v>
      </c>
      <c r="BB25" s="147"/>
      <c r="BC25" s="147"/>
      <c r="BD25" s="147"/>
      <c r="BE25" s="147"/>
      <c r="BF25" s="147"/>
      <c r="BG25" s="147"/>
      <c r="BH25" s="147"/>
    </row>
    <row r="26" spans="1:60" outlineLevel="1" x14ac:dyDescent="0.2">
      <c r="A26" s="154"/>
      <c r="B26" s="155"/>
      <c r="C26" s="250"/>
      <c r="D26" s="251"/>
      <c r="E26" s="251"/>
      <c r="F26" s="251"/>
      <c r="G26" s="251"/>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9">
        <v>7</v>
      </c>
      <c r="B27" s="170" t="s">
        <v>232</v>
      </c>
      <c r="C27" s="180" t="s">
        <v>233</v>
      </c>
      <c r="D27" s="171" t="s">
        <v>206</v>
      </c>
      <c r="E27" s="172">
        <v>1</v>
      </c>
      <c r="F27" s="173"/>
      <c r="G27" s="174">
        <f>ROUND(E27*F27,2)</f>
        <v>0</v>
      </c>
      <c r="H27" s="173"/>
      <c r="I27" s="174">
        <f>ROUND(E27*H27,2)</f>
        <v>0</v>
      </c>
      <c r="J27" s="173"/>
      <c r="K27" s="174">
        <f>ROUND(E27*J27,2)</f>
        <v>0</v>
      </c>
      <c r="L27" s="174">
        <v>21</v>
      </c>
      <c r="M27" s="174">
        <f>G27*(1+L27/100)</f>
        <v>0</v>
      </c>
      <c r="N27" s="172">
        <v>0</v>
      </c>
      <c r="O27" s="172">
        <f>ROUND(E27*N27,2)</f>
        <v>0</v>
      </c>
      <c r="P27" s="172">
        <v>0</v>
      </c>
      <c r="Q27" s="172">
        <f>ROUND(E27*P27,2)</f>
        <v>0</v>
      </c>
      <c r="R27" s="174"/>
      <c r="S27" s="174" t="s">
        <v>207</v>
      </c>
      <c r="T27" s="175" t="s">
        <v>208</v>
      </c>
      <c r="U27" s="158">
        <v>0</v>
      </c>
      <c r="V27" s="158">
        <f>ROUND(E27*U27,2)</f>
        <v>0</v>
      </c>
      <c r="W27" s="158"/>
      <c r="X27" s="158" t="s">
        <v>209</v>
      </c>
      <c r="Y27" s="147"/>
      <c r="Z27" s="147"/>
      <c r="AA27" s="147"/>
      <c r="AB27" s="147"/>
      <c r="AC27" s="147"/>
      <c r="AD27" s="147"/>
      <c r="AE27" s="147"/>
      <c r="AF27" s="147"/>
      <c r="AG27" s="147" t="s">
        <v>210</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41" t="s">
        <v>234</v>
      </c>
      <c r="D28" s="242"/>
      <c r="E28" s="242"/>
      <c r="F28" s="242"/>
      <c r="G28" s="242"/>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212</v>
      </c>
      <c r="AH28" s="147"/>
      <c r="AI28" s="147"/>
      <c r="AJ28" s="147"/>
      <c r="AK28" s="147"/>
      <c r="AL28" s="147"/>
      <c r="AM28" s="147"/>
      <c r="AN28" s="147"/>
      <c r="AO28" s="147"/>
      <c r="AP28" s="147"/>
      <c r="AQ28" s="147"/>
      <c r="AR28" s="147"/>
      <c r="AS28" s="147"/>
      <c r="AT28" s="147"/>
      <c r="AU28" s="147"/>
      <c r="AV28" s="147"/>
      <c r="AW28" s="147"/>
      <c r="AX28" s="147"/>
      <c r="AY28" s="147"/>
      <c r="AZ28" s="147"/>
      <c r="BA28" s="176" t="str">
        <f>C28</f>
        <v>Náklady na vyhotovení dokumentace skutečného provedení stavby a její předání objednateli v požadované formě a požadovaném počtu.</v>
      </c>
      <c r="BB28" s="147"/>
      <c r="BC28" s="147"/>
      <c r="BD28" s="147"/>
      <c r="BE28" s="147"/>
      <c r="BF28" s="147"/>
      <c r="BG28" s="147"/>
      <c r="BH28" s="147"/>
    </row>
    <row r="29" spans="1:60" outlineLevel="1" x14ac:dyDescent="0.2">
      <c r="A29" s="154"/>
      <c r="B29" s="155"/>
      <c r="C29" s="181" t="s">
        <v>99</v>
      </c>
      <c r="D29" s="160"/>
      <c r="E29" s="161">
        <v>1</v>
      </c>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235</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0"/>
      <c r="D30" s="251"/>
      <c r="E30" s="251"/>
      <c r="F30" s="251"/>
      <c r="G30" s="251"/>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213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3"/>
      <c r="B31" s="4"/>
      <c r="C31" s="182"/>
      <c r="D31" s="6"/>
      <c r="E31" s="3"/>
      <c r="F31" s="3"/>
      <c r="G31" s="3"/>
      <c r="H31" s="3"/>
      <c r="I31" s="3"/>
      <c r="J31" s="3"/>
      <c r="K31" s="3"/>
      <c r="L31" s="3"/>
      <c r="M31" s="3"/>
      <c r="N31" s="3"/>
      <c r="O31" s="3"/>
      <c r="P31" s="3"/>
      <c r="Q31" s="3"/>
      <c r="R31" s="3"/>
      <c r="S31" s="3"/>
      <c r="T31" s="3"/>
      <c r="U31" s="3"/>
      <c r="V31" s="3"/>
      <c r="W31" s="3"/>
      <c r="X31" s="3"/>
      <c r="AE31">
        <v>15</v>
      </c>
      <c r="AF31">
        <v>21</v>
      </c>
      <c r="AG31" t="s">
        <v>189</v>
      </c>
    </row>
    <row r="32" spans="1:60" x14ac:dyDescent="0.2">
      <c r="A32" s="150"/>
      <c r="B32" s="151" t="s">
        <v>29</v>
      </c>
      <c r="C32" s="183"/>
      <c r="D32" s="152"/>
      <c r="E32" s="153"/>
      <c r="F32" s="153"/>
      <c r="G32" s="178">
        <f>G8+G18</f>
        <v>0</v>
      </c>
      <c r="H32" s="3"/>
      <c r="I32" s="3"/>
      <c r="J32" s="3"/>
      <c r="K32" s="3"/>
      <c r="L32" s="3"/>
      <c r="M32" s="3"/>
      <c r="N32" s="3"/>
      <c r="O32" s="3"/>
      <c r="P32" s="3"/>
      <c r="Q32" s="3"/>
      <c r="R32" s="3"/>
      <c r="S32" s="3"/>
      <c r="T32" s="3"/>
      <c r="U32" s="3"/>
      <c r="V32" s="3"/>
      <c r="W32" s="3"/>
      <c r="X32" s="3"/>
      <c r="AE32">
        <f>SUMIF(L7:L30,AE31,G7:G30)</f>
        <v>0</v>
      </c>
      <c r="AF32">
        <f>SUMIF(L7:L30,AF31,G7:G30)</f>
        <v>0</v>
      </c>
      <c r="AG32" t="s">
        <v>236</v>
      </c>
    </row>
    <row r="33" spans="3:33" x14ac:dyDescent="0.2">
      <c r="C33" s="184"/>
      <c r="D33" s="10"/>
      <c r="AG33" t="s">
        <v>237</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17">
    <mergeCell ref="C23:G23"/>
    <mergeCell ref="C25:G25"/>
    <mergeCell ref="C26:G26"/>
    <mergeCell ref="C28:G28"/>
    <mergeCell ref="C30:G30"/>
    <mergeCell ref="C22:G22"/>
    <mergeCell ref="A1:G1"/>
    <mergeCell ref="C2:G2"/>
    <mergeCell ref="C3:G3"/>
    <mergeCell ref="C4:G4"/>
    <mergeCell ref="C10:G10"/>
    <mergeCell ref="C11:G11"/>
    <mergeCell ref="C13:G13"/>
    <mergeCell ref="C14:G14"/>
    <mergeCell ref="C16:G16"/>
    <mergeCell ref="C17:G17"/>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45</v>
      </c>
      <c r="C3" s="244" t="s">
        <v>46</v>
      </c>
      <c r="D3" s="245"/>
      <c r="E3" s="245"/>
      <c r="F3" s="245"/>
      <c r="G3" s="246"/>
      <c r="AC3" s="121" t="s">
        <v>178</v>
      </c>
      <c r="AG3" t="s">
        <v>179</v>
      </c>
    </row>
    <row r="4" spans="1:60" ht="24.95" customHeight="1" x14ac:dyDescent="0.2">
      <c r="A4" s="140" t="s">
        <v>9</v>
      </c>
      <c r="B4" s="141" t="s">
        <v>49</v>
      </c>
      <c r="C4" s="247" t="s">
        <v>50</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97</v>
      </c>
      <c r="C8" s="179" t="s">
        <v>98</v>
      </c>
      <c r="D8" s="165"/>
      <c r="E8" s="166"/>
      <c r="F8" s="167"/>
      <c r="G8" s="167">
        <f>SUMIF(AG9:AG26,"&lt;&gt;NOR",G9:G26)</f>
        <v>0</v>
      </c>
      <c r="H8" s="167"/>
      <c r="I8" s="167">
        <f>SUM(I9:I26)</f>
        <v>0</v>
      </c>
      <c r="J8" s="167"/>
      <c r="K8" s="167">
        <f>SUM(K9:K26)</f>
        <v>0</v>
      </c>
      <c r="L8" s="167"/>
      <c r="M8" s="167">
        <f>SUM(M9:M26)</f>
        <v>0</v>
      </c>
      <c r="N8" s="166"/>
      <c r="O8" s="166">
        <f>SUM(O9:O26)</f>
        <v>0</v>
      </c>
      <c r="P8" s="166"/>
      <c r="Q8" s="166">
        <f>SUM(Q9:Q26)</f>
        <v>0</v>
      </c>
      <c r="R8" s="167"/>
      <c r="S8" s="167"/>
      <c r="T8" s="168"/>
      <c r="U8" s="162"/>
      <c r="V8" s="162">
        <f>SUM(V9:V26)</f>
        <v>0</v>
      </c>
      <c r="W8" s="162"/>
      <c r="X8" s="162"/>
      <c r="AG8" t="s">
        <v>203</v>
      </c>
    </row>
    <row r="9" spans="1:60" outlineLevel="1" x14ac:dyDescent="0.2">
      <c r="A9" s="169">
        <v>1</v>
      </c>
      <c r="B9" s="170" t="s">
        <v>97</v>
      </c>
      <c r="C9" s="180" t="s">
        <v>238</v>
      </c>
      <c r="D9" s="171"/>
      <c r="E9" s="172">
        <v>0</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225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5" outlineLevel="1" x14ac:dyDescent="0.2">
      <c r="A10" s="154"/>
      <c r="B10" s="155"/>
      <c r="C10" s="181" t="s">
        <v>239</v>
      </c>
      <c r="D10" s="160"/>
      <c r="E10" s="161"/>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235</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1" t="s">
        <v>240</v>
      </c>
      <c r="D11" s="160"/>
      <c r="E11" s="161"/>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235</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181" t="s">
        <v>241</v>
      </c>
      <c r="D12" s="160"/>
      <c r="E12" s="161"/>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235</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181" t="s">
        <v>242</v>
      </c>
      <c r="D13" s="160"/>
      <c r="E13" s="161"/>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235</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1" t="s">
        <v>243</v>
      </c>
      <c r="D14" s="160"/>
      <c r="E14" s="161"/>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235</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81" t="s">
        <v>244</v>
      </c>
      <c r="D15" s="160"/>
      <c r="E15" s="161"/>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235</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181" t="s">
        <v>245</v>
      </c>
      <c r="D16" s="160"/>
      <c r="E16" s="161"/>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235</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54"/>
      <c r="B17" s="155"/>
      <c r="C17" s="181" t="s">
        <v>246</v>
      </c>
      <c r="D17" s="160"/>
      <c r="E17" s="161"/>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235</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181" t="s">
        <v>247</v>
      </c>
      <c r="D18" s="160"/>
      <c r="E18" s="161"/>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235</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181" t="s">
        <v>248</v>
      </c>
      <c r="D19" s="160"/>
      <c r="E19" s="161"/>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235</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181" t="s">
        <v>249</v>
      </c>
      <c r="D20" s="160"/>
      <c r="E20" s="161"/>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235</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1" t="s">
        <v>250</v>
      </c>
      <c r="D21" s="160"/>
      <c r="E21" s="161"/>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235</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181" t="s">
        <v>251</v>
      </c>
      <c r="D22" s="160"/>
      <c r="E22" s="161"/>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235</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1" t="s">
        <v>252</v>
      </c>
      <c r="D23" s="160"/>
      <c r="E23" s="161"/>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235</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1" t="s">
        <v>253</v>
      </c>
      <c r="D24" s="160"/>
      <c r="E24" s="161"/>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235</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181" t="s">
        <v>254</v>
      </c>
      <c r="D25" s="160"/>
      <c r="E25" s="161"/>
      <c r="F25" s="158"/>
      <c r="G25" s="15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235</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0"/>
      <c r="D26" s="251"/>
      <c r="E26" s="251"/>
      <c r="F26" s="251"/>
      <c r="G26" s="251"/>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163" t="s">
        <v>202</v>
      </c>
      <c r="B27" s="164" t="s">
        <v>105</v>
      </c>
      <c r="C27" s="179" t="s">
        <v>106</v>
      </c>
      <c r="D27" s="165"/>
      <c r="E27" s="166"/>
      <c r="F27" s="167"/>
      <c r="G27" s="167">
        <f>SUMIF(AG28:AG50,"&lt;&gt;NOR",G28:G50)</f>
        <v>0</v>
      </c>
      <c r="H27" s="167"/>
      <c r="I27" s="167">
        <f>SUM(I28:I50)</f>
        <v>0</v>
      </c>
      <c r="J27" s="167"/>
      <c r="K27" s="167">
        <f>SUM(K28:K50)</f>
        <v>0</v>
      </c>
      <c r="L27" s="167"/>
      <c r="M27" s="167">
        <f>SUM(M28:M50)</f>
        <v>0</v>
      </c>
      <c r="N27" s="166"/>
      <c r="O27" s="166">
        <f>SUM(O28:O50)</f>
        <v>3.91</v>
      </c>
      <c r="P27" s="166"/>
      <c r="Q27" s="166">
        <f>SUM(Q28:Q50)</f>
        <v>0</v>
      </c>
      <c r="R27" s="167"/>
      <c r="S27" s="167"/>
      <c r="T27" s="168"/>
      <c r="U27" s="162"/>
      <c r="V27" s="162">
        <f>SUM(V28:V50)</f>
        <v>18.63</v>
      </c>
      <c r="W27" s="162"/>
      <c r="X27" s="162"/>
      <c r="AG27" t="s">
        <v>203</v>
      </c>
    </row>
    <row r="28" spans="1:60" ht="33.75" outlineLevel="1" x14ac:dyDescent="0.2">
      <c r="A28" s="169">
        <v>2</v>
      </c>
      <c r="B28" s="170" t="s">
        <v>255</v>
      </c>
      <c r="C28" s="180" t="s">
        <v>256</v>
      </c>
      <c r="D28" s="171" t="s">
        <v>257</v>
      </c>
      <c r="E28" s="172">
        <v>16.2012</v>
      </c>
      <c r="F28" s="173"/>
      <c r="G28" s="174">
        <f>ROUND(E28*F28,2)</f>
        <v>0</v>
      </c>
      <c r="H28" s="173"/>
      <c r="I28" s="174">
        <f>ROUND(E28*H28,2)</f>
        <v>0</v>
      </c>
      <c r="J28" s="173"/>
      <c r="K28" s="174">
        <f>ROUND(E28*J28,2)</f>
        <v>0</v>
      </c>
      <c r="L28" s="174">
        <v>21</v>
      </c>
      <c r="M28" s="174">
        <f>G28*(1+L28/100)</f>
        <v>0</v>
      </c>
      <c r="N28" s="172">
        <v>0.24104999999999999</v>
      </c>
      <c r="O28" s="172">
        <f>ROUND(E28*N28,2)</f>
        <v>3.91</v>
      </c>
      <c r="P28" s="172">
        <v>0</v>
      </c>
      <c r="Q28" s="172">
        <f>ROUND(E28*P28,2)</f>
        <v>0</v>
      </c>
      <c r="R28" s="174" t="s">
        <v>258</v>
      </c>
      <c r="S28" s="174" t="s">
        <v>207</v>
      </c>
      <c r="T28" s="175" t="s">
        <v>259</v>
      </c>
      <c r="U28" s="158">
        <v>1.1499999999999999</v>
      </c>
      <c r="V28" s="158">
        <f>ROUND(E28*U28,2)</f>
        <v>18.63</v>
      </c>
      <c r="W28" s="158"/>
      <c r="X28" s="158" t="s">
        <v>224</v>
      </c>
      <c r="Y28" s="147"/>
      <c r="Z28" s="147"/>
      <c r="AA28" s="147"/>
      <c r="AB28" s="147"/>
      <c r="AC28" s="147"/>
      <c r="AD28" s="147"/>
      <c r="AE28" s="147"/>
      <c r="AF28" s="147"/>
      <c r="AG28" s="147" t="s">
        <v>225</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54" t="s">
        <v>260</v>
      </c>
      <c r="D29" s="255"/>
      <c r="E29" s="255"/>
      <c r="F29" s="255"/>
      <c r="G29" s="255"/>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261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1" t="s">
        <v>262</v>
      </c>
      <c r="D30" s="160"/>
      <c r="E30" s="161"/>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235</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81" t="s">
        <v>263</v>
      </c>
      <c r="D31" s="160"/>
      <c r="E31" s="161"/>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235</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1" t="s">
        <v>264</v>
      </c>
      <c r="D32" s="160"/>
      <c r="E32" s="161"/>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235</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1" t="s">
        <v>265</v>
      </c>
      <c r="D33" s="160"/>
      <c r="E33" s="161">
        <v>3.45</v>
      </c>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235</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1" t="s">
        <v>263</v>
      </c>
      <c r="D34" s="160"/>
      <c r="E34" s="161"/>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235</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81" t="s">
        <v>266</v>
      </c>
      <c r="D35" s="160"/>
      <c r="E35" s="161"/>
      <c r="F35" s="158"/>
      <c r="G35" s="15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235</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81" t="s">
        <v>267</v>
      </c>
      <c r="D36" s="160"/>
      <c r="E36" s="161">
        <v>0.75900000000000001</v>
      </c>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235</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1" t="s">
        <v>268</v>
      </c>
      <c r="D37" s="160"/>
      <c r="E37" s="161"/>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235</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1" t="s">
        <v>269</v>
      </c>
      <c r="D38" s="160"/>
      <c r="E38" s="161">
        <v>1.1385000000000001</v>
      </c>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235</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1" t="s">
        <v>270</v>
      </c>
      <c r="D39" s="160"/>
      <c r="E39" s="161"/>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235</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1" t="s">
        <v>271</v>
      </c>
      <c r="D40" s="160"/>
      <c r="E40" s="161">
        <v>2.2770000000000001</v>
      </c>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235</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1" t="s">
        <v>272</v>
      </c>
      <c r="D41" s="160"/>
      <c r="E41" s="161"/>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235</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1" t="s">
        <v>269</v>
      </c>
      <c r="D42" s="160"/>
      <c r="E42" s="161">
        <v>1.1385000000000001</v>
      </c>
      <c r="F42" s="158"/>
      <c r="G42" s="158"/>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235</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81" t="s">
        <v>273</v>
      </c>
      <c r="D43" s="160"/>
      <c r="E43" s="161"/>
      <c r="F43" s="158"/>
      <c r="G43" s="158"/>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235</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81" t="s">
        <v>266</v>
      </c>
      <c r="D44" s="160"/>
      <c r="E44" s="161"/>
      <c r="F44" s="158"/>
      <c r="G44" s="158"/>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235</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81" t="s">
        <v>274</v>
      </c>
      <c r="D45" s="160"/>
      <c r="E45" s="161">
        <v>1.518</v>
      </c>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235</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81" t="s">
        <v>268</v>
      </c>
      <c r="D46" s="160"/>
      <c r="E46" s="161"/>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235</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1" t="s">
        <v>271</v>
      </c>
      <c r="D47" s="160"/>
      <c r="E47" s="161">
        <v>2.2770000000000001</v>
      </c>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235</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1" t="s">
        <v>270</v>
      </c>
      <c r="D48" s="160"/>
      <c r="E48" s="161"/>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235</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1" t="s">
        <v>275</v>
      </c>
      <c r="D49" s="160"/>
      <c r="E49" s="161">
        <v>3.6432000000000002</v>
      </c>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235</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0"/>
      <c r="D50" s="251"/>
      <c r="E50" s="251"/>
      <c r="F50" s="251"/>
      <c r="G50" s="251"/>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213</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x14ac:dyDescent="0.2">
      <c r="A51" s="163" t="s">
        <v>202</v>
      </c>
      <c r="B51" s="164" t="s">
        <v>109</v>
      </c>
      <c r="C51" s="179" t="s">
        <v>110</v>
      </c>
      <c r="D51" s="165"/>
      <c r="E51" s="166"/>
      <c r="F51" s="167"/>
      <c r="G51" s="167">
        <f>SUMIF(AG52:AG77,"&lt;&gt;NOR",G52:G77)</f>
        <v>0</v>
      </c>
      <c r="H51" s="167"/>
      <c r="I51" s="167">
        <f>SUM(I52:I77)</f>
        <v>0</v>
      </c>
      <c r="J51" s="167"/>
      <c r="K51" s="167">
        <f>SUM(K52:K77)</f>
        <v>0</v>
      </c>
      <c r="L51" s="167"/>
      <c r="M51" s="167">
        <f>SUM(M52:M77)</f>
        <v>0</v>
      </c>
      <c r="N51" s="166"/>
      <c r="O51" s="166">
        <f>SUM(O52:O77)</f>
        <v>0.09</v>
      </c>
      <c r="P51" s="166"/>
      <c r="Q51" s="166">
        <f>SUM(Q52:Q77)</f>
        <v>0</v>
      </c>
      <c r="R51" s="167"/>
      <c r="S51" s="167"/>
      <c r="T51" s="168"/>
      <c r="U51" s="162"/>
      <c r="V51" s="162">
        <f>SUM(V52:V77)</f>
        <v>9.3999999999999986</v>
      </c>
      <c r="W51" s="162"/>
      <c r="X51" s="162"/>
      <c r="AG51" t="s">
        <v>203</v>
      </c>
    </row>
    <row r="52" spans="1:60" ht="22.5" outlineLevel="1" x14ac:dyDescent="0.2">
      <c r="A52" s="169">
        <v>3</v>
      </c>
      <c r="B52" s="170" t="s">
        <v>276</v>
      </c>
      <c r="C52" s="180" t="s">
        <v>277</v>
      </c>
      <c r="D52" s="171" t="s">
        <v>257</v>
      </c>
      <c r="E52" s="172">
        <v>5.8250000000000002</v>
      </c>
      <c r="F52" s="173"/>
      <c r="G52" s="174">
        <f>ROUND(E52*F52,2)</f>
        <v>0</v>
      </c>
      <c r="H52" s="173"/>
      <c r="I52" s="174">
        <f>ROUND(E52*H52,2)</f>
        <v>0</v>
      </c>
      <c r="J52" s="173"/>
      <c r="K52" s="174">
        <f>ROUND(E52*J52,2)</f>
        <v>0</v>
      </c>
      <c r="L52" s="174">
        <v>21</v>
      </c>
      <c r="M52" s="174">
        <f>G52*(1+L52/100)</f>
        <v>0</v>
      </c>
      <c r="N52" s="172">
        <v>1.3729999999999999E-2</v>
      </c>
      <c r="O52" s="172">
        <f>ROUND(E52*N52,2)</f>
        <v>0.08</v>
      </c>
      <c r="P52" s="172">
        <v>0</v>
      </c>
      <c r="Q52" s="172">
        <f>ROUND(E52*P52,2)</f>
        <v>0</v>
      </c>
      <c r="R52" s="174" t="s">
        <v>258</v>
      </c>
      <c r="S52" s="174" t="s">
        <v>207</v>
      </c>
      <c r="T52" s="175" t="s">
        <v>259</v>
      </c>
      <c r="U52" s="158">
        <v>1.01</v>
      </c>
      <c r="V52" s="158">
        <f>ROUND(E52*U52,2)</f>
        <v>5.88</v>
      </c>
      <c r="W52" s="158"/>
      <c r="X52" s="158" t="s">
        <v>224</v>
      </c>
      <c r="Y52" s="147"/>
      <c r="Z52" s="147"/>
      <c r="AA52" s="147"/>
      <c r="AB52" s="147"/>
      <c r="AC52" s="147"/>
      <c r="AD52" s="147"/>
      <c r="AE52" s="147"/>
      <c r="AF52" s="147"/>
      <c r="AG52" s="147" t="s">
        <v>225</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81" t="s">
        <v>273</v>
      </c>
      <c r="D53" s="160"/>
      <c r="E53" s="161"/>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235</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81" t="s">
        <v>278</v>
      </c>
      <c r="D54" s="160"/>
      <c r="E54" s="161">
        <v>5.5250000000000004</v>
      </c>
      <c r="F54" s="158"/>
      <c r="G54" s="158"/>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235</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81" t="s">
        <v>263</v>
      </c>
      <c r="D55" s="160"/>
      <c r="E55" s="161"/>
      <c r="F55" s="158"/>
      <c r="G55" s="158"/>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235</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81" t="s">
        <v>279</v>
      </c>
      <c r="D56" s="160"/>
      <c r="E56" s="161">
        <v>0.3</v>
      </c>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235</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250"/>
      <c r="D57" s="251"/>
      <c r="E57" s="251"/>
      <c r="F57" s="251"/>
      <c r="G57" s="251"/>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213</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69">
        <v>4</v>
      </c>
      <c r="B58" s="170" t="s">
        <v>280</v>
      </c>
      <c r="C58" s="180" t="s">
        <v>281</v>
      </c>
      <c r="D58" s="171" t="s">
        <v>257</v>
      </c>
      <c r="E58" s="172">
        <v>5.8250000000000002</v>
      </c>
      <c r="F58" s="173"/>
      <c r="G58" s="174">
        <f>ROUND(E58*F58,2)</f>
        <v>0</v>
      </c>
      <c r="H58" s="173"/>
      <c r="I58" s="174">
        <f>ROUND(E58*H58,2)</f>
        <v>0</v>
      </c>
      <c r="J58" s="173"/>
      <c r="K58" s="174">
        <f>ROUND(E58*J58,2)</f>
        <v>0</v>
      </c>
      <c r="L58" s="174">
        <v>21</v>
      </c>
      <c r="M58" s="174">
        <f>G58*(1+L58/100)</f>
        <v>0</v>
      </c>
      <c r="N58" s="172">
        <v>1.81E-3</v>
      </c>
      <c r="O58" s="172">
        <f>ROUND(E58*N58,2)</f>
        <v>0.01</v>
      </c>
      <c r="P58" s="172">
        <v>0</v>
      </c>
      <c r="Q58" s="172">
        <f>ROUND(E58*P58,2)</f>
        <v>0</v>
      </c>
      <c r="R58" s="174" t="s">
        <v>258</v>
      </c>
      <c r="S58" s="174" t="s">
        <v>207</v>
      </c>
      <c r="T58" s="175" t="s">
        <v>259</v>
      </c>
      <c r="U58" s="158">
        <v>0.03</v>
      </c>
      <c r="V58" s="158">
        <f>ROUND(E58*U58,2)</f>
        <v>0.17</v>
      </c>
      <c r="W58" s="158"/>
      <c r="X58" s="158" t="s">
        <v>224</v>
      </c>
      <c r="Y58" s="147"/>
      <c r="Z58" s="147"/>
      <c r="AA58" s="147"/>
      <c r="AB58" s="147"/>
      <c r="AC58" s="147"/>
      <c r="AD58" s="147"/>
      <c r="AE58" s="147"/>
      <c r="AF58" s="147"/>
      <c r="AG58" s="147" t="s">
        <v>225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1" t="s">
        <v>273</v>
      </c>
      <c r="D59" s="160"/>
      <c r="E59" s="161"/>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235</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1" t="s">
        <v>278</v>
      </c>
      <c r="D60" s="160"/>
      <c r="E60" s="161">
        <v>5.5250000000000004</v>
      </c>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235</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1" t="s">
        <v>263</v>
      </c>
      <c r="D61" s="160"/>
      <c r="E61" s="161"/>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235</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81" t="s">
        <v>279</v>
      </c>
      <c r="D62" s="160"/>
      <c r="E62" s="161">
        <v>0.3</v>
      </c>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235</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50"/>
      <c r="D63" s="251"/>
      <c r="E63" s="251"/>
      <c r="F63" s="251"/>
      <c r="G63" s="251"/>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213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2.5" outlineLevel="1" x14ac:dyDescent="0.2">
      <c r="A64" s="169">
        <v>5</v>
      </c>
      <c r="B64" s="170" t="s">
        <v>282</v>
      </c>
      <c r="C64" s="180" t="s">
        <v>283</v>
      </c>
      <c r="D64" s="171" t="s">
        <v>257</v>
      </c>
      <c r="E64" s="172">
        <v>0.3</v>
      </c>
      <c r="F64" s="173"/>
      <c r="G64" s="174">
        <f>ROUND(E64*F64,2)</f>
        <v>0</v>
      </c>
      <c r="H64" s="173"/>
      <c r="I64" s="174">
        <f>ROUND(E64*H64,2)</f>
        <v>0</v>
      </c>
      <c r="J64" s="173"/>
      <c r="K64" s="174">
        <f>ROUND(E64*J64,2)</f>
        <v>0</v>
      </c>
      <c r="L64" s="174">
        <v>21</v>
      </c>
      <c r="M64" s="174">
        <f>G64*(1+L64/100)</f>
        <v>0</v>
      </c>
      <c r="N64" s="172">
        <v>0</v>
      </c>
      <c r="O64" s="172">
        <f>ROUND(E64*N64,2)</f>
        <v>0</v>
      </c>
      <c r="P64" s="172">
        <v>0</v>
      </c>
      <c r="Q64" s="172">
        <f>ROUND(E64*P64,2)</f>
        <v>0</v>
      </c>
      <c r="R64" s="174" t="s">
        <v>258</v>
      </c>
      <c r="S64" s="174" t="s">
        <v>207</v>
      </c>
      <c r="T64" s="175" t="s">
        <v>259</v>
      </c>
      <c r="U64" s="158">
        <v>0.57999999999999996</v>
      </c>
      <c r="V64" s="158">
        <f>ROUND(E64*U64,2)</f>
        <v>0.17</v>
      </c>
      <c r="W64" s="158"/>
      <c r="X64" s="158" t="s">
        <v>224</v>
      </c>
      <c r="Y64" s="147"/>
      <c r="Z64" s="147"/>
      <c r="AA64" s="147"/>
      <c r="AB64" s="147"/>
      <c r="AC64" s="147"/>
      <c r="AD64" s="147"/>
      <c r="AE64" s="147"/>
      <c r="AF64" s="147"/>
      <c r="AG64" s="147" t="s">
        <v>225</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1" t="s">
        <v>263</v>
      </c>
      <c r="D65" s="160"/>
      <c r="E65" s="161"/>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235</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81" t="s">
        <v>279</v>
      </c>
      <c r="D66" s="160"/>
      <c r="E66" s="161">
        <v>0.3</v>
      </c>
      <c r="F66" s="158"/>
      <c r="G66" s="158"/>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235</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50"/>
      <c r="D67" s="251"/>
      <c r="E67" s="251"/>
      <c r="F67" s="251"/>
      <c r="G67" s="251"/>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213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69">
        <v>6</v>
      </c>
      <c r="B68" s="170" t="s">
        <v>284</v>
      </c>
      <c r="C68" s="180" t="s">
        <v>285</v>
      </c>
      <c r="D68" s="171" t="s">
        <v>257</v>
      </c>
      <c r="E68" s="172">
        <v>5.5250000000000004</v>
      </c>
      <c r="F68" s="173"/>
      <c r="G68" s="174">
        <f>ROUND(E68*F68,2)</f>
        <v>0</v>
      </c>
      <c r="H68" s="173"/>
      <c r="I68" s="174">
        <f>ROUND(E68*H68,2)</f>
        <v>0</v>
      </c>
      <c r="J68" s="173"/>
      <c r="K68" s="174">
        <f>ROUND(E68*J68,2)</f>
        <v>0</v>
      </c>
      <c r="L68" s="174">
        <v>21</v>
      </c>
      <c r="M68" s="174">
        <f>G68*(1+L68/100)</f>
        <v>0</v>
      </c>
      <c r="N68" s="172">
        <v>0</v>
      </c>
      <c r="O68" s="172">
        <f>ROUND(E68*N68,2)</f>
        <v>0</v>
      </c>
      <c r="P68" s="172">
        <v>0</v>
      </c>
      <c r="Q68" s="172">
        <f>ROUND(E68*P68,2)</f>
        <v>0</v>
      </c>
      <c r="R68" s="174" t="s">
        <v>258</v>
      </c>
      <c r="S68" s="174" t="s">
        <v>207</v>
      </c>
      <c r="T68" s="175" t="s">
        <v>259</v>
      </c>
      <c r="U68" s="158">
        <v>0.28000000000000003</v>
      </c>
      <c r="V68" s="158">
        <f>ROUND(E68*U68,2)</f>
        <v>1.55</v>
      </c>
      <c r="W68" s="158"/>
      <c r="X68" s="158" t="s">
        <v>224</v>
      </c>
      <c r="Y68" s="147"/>
      <c r="Z68" s="147"/>
      <c r="AA68" s="147"/>
      <c r="AB68" s="147"/>
      <c r="AC68" s="147"/>
      <c r="AD68" s="147"/>
      <c r="AE68" s="147"/>
      <c r="AF68" s="147"/>
      <c r="AG68" s="147" t="s">
        <v>225</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81" t="s">
        <v>273</v>
      </c>
      <c r="D69" s="160"/>
      <c r="E69" s="161"/>
      <c r="F69" s="158"/>
      <c r="G69" s="158"/>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235</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1" t="s">
        <v>278</v>
      </c>
      <c r="D70" s="160"/>
      <c r="E70" s="161">
        <v>5.5250000000000004</v>
      </c>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235</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50"/>
      <c r="D71" s="251"/>
      <c r="E71" s="251"/>
      <c r="F71" s="251"/>
      <c r="G71" s="251"/>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213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9">
        <v>7</v>
      </c>
      <c r="B72" s="170" t="s">
        <v>286</v>
      </c>
      <c r="C72" s="180" t="s">
        <v>287</v>
      </c>
      <c r="D72" s="171" t="s">
        <v>257</v>
      </c>
      <c r="E72" s="172">
        <v>5.8250000000000002</v>
      </c>
      <c r="F72" s="173"/>
      <c r="G72" s="174">
        <f>ROUND(E72*F72,2)</f>
        <v>0</v>
      </c>
      <c r="H72" s="173"/>
      <c r="I72" s="174">
        <f>ROUND(E72*H72,2)</f>
        <v>0</v>
      </c>
      <c r="J72" s="173"/>
      <c r="K72" s="174">
        <f>ROUND(E72*J72,2)</f>
        <v>0</v>
      </c>
      <c r="L72" s="174">
        <v>21</v>
      </c>
      <c r="M72" s="174">
        <f>G72*(1+L72/100)</f>
        <v>0</v>
      </c>
      <c r="N72" s="172">
        <v>0</v>
      </c>
      <c r="O72" s="172">
        <f>ROUND(E72*N72,2)</f>
        <v>0</v>
      </c>
      <c r="P72" s="172">
        <v>0</v>
      </c>
      <c r="Q72" s="172">
        <f>ROUND(E72*P72,2)</f>
        <v>0</v>
      </c>
      <c r="R72" s="174"/>
      <c r="S72" s="174" t="s">
        <v>223</v>
      </c>
      <c r="T72" s="175" t="s">
        <v>208</v>
      </c>
      <c r="U72" s="158">
        <v>0.28000000000000003</v>
      </c>
      <c r="V72" s="158">
        <f>ROUND(E72*U72,2)</f>
        <v>1.63</v>
      </c>
      <c r="W72" s="158"/>
      <c r="X72" s="158" t="s">
        <v>224</v>
      </c>
      <c r="Y72" s="147"/>
      <c r="Z72" s="147"/>
      <c r="AA72" s="147"/>
      <c r="AB72" s="147"/>
      <c r="AC72" s="147"/>
      <c r="AD72" s="147"/>
      <c r="AE72" s="147"/>
      <c r="AF72" s="147"/>
      <c r="AG72" s="147" t="s">
        <v>225</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1" t="s">
        <v>273</v>
      </c>
      <c r="D73" s="160"/>
      <c r="E73" s="161"/>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235</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1" t="s">
        <v>278</v>
      </c>
      <c r="D74" s="160"/>
      <c r="E74" s="161">
        <v>5.5250000000000004</v>
      </c>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235</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81" t="s">
        <v>263</v>
      </c>
      <c r="D75" s="160"/>
      <c r="E75" s="161"/>
      <c r="F75" s="158"/>
      <c r="G75" s="158"/>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235</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81" t="s">
        <v>279</v>
      </c>
      <c r="D76" s="160"/>
      <c r="E76" s="161">
        <v>0.3</v>
      </c>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235</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50"/>
      <c r="D77" s="251"/>
      <c r="E77" s="251"/>
      <c r="F77" s="251"/>
      <c r="G77" s="251"/>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213</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x14ac:dyDescent="0.2">
      <c r="A78" s="163" t="s">
        <v>202</v>
      </c>
      <c r="B78" s="164" t="s">
        <v>113</v>
      </c>
      <c r="C78" s="179" t="s">
        <v>114</v>
      </c>
      <c r="D78" s="165"/>
      <c r="E78" s="166"/>
      <c r="F78" s="167"/>
      <c r="G78" s="167">
        <f>SUMIF(AG79:AG109,"&lt;&gt;NOR",G79:G109)</f>
        <v>0</v>
      </c>
      <c r="H78" s="167"/>
      <c r="I78" s="167">
        <f>SUM(I79:I109)</f>
        <v>0</v>
      </c>
      <c r="J78" s="167"/>
      <c r="K78" s="167">
        <f>SUM(K79:K109)</f>
        <v>0</v>
      </c>
      <c r="L78" s="167"/>
      <c r="M78" s="167">
        <f>SUM(M79:M109)</f>
        <v>0</v>
      </c>
      <c r="N78" s="166"/>
      <c r="O78" s="166">
        <f>SUM(O79:O109)</f>
        <v>0.59000000000000008</v>
      </c>
      <c r="P78" s="166"/>
      <c r="Q78" s="166">
        <f>SUM(Q79:Q109)</f>
        <v>0</v>
      </c>
      <c r="R78" s="167"/>
      <c r="S78" s="167"/>
      <c r="T78" s="168"/>
      <c r="U78" s="162"/>
      <c r="V78" s="162">
        <f>SUM(V79:V109)</f>
        <v>11.75</v>
      </c>
      <c r="W78" s="162"/>
      <c r="X78" s="162"/>
      <c r="AG78" t="s">
        <v>203</v>
      </c>
    </row>
    <row r="79" spans="1:60" outlineLevel="1" x14ac:dyDescent="0.2">
      <c r="A79" s="169">
        <v>8</v>
      </c>
      <c r="B79" s="170" t="s">
        <v>288</v>
      </c>
      <c r="C79" s="180" t="s">
        <v>289</v>
      </c>
      <c r="D79" s="171" t="s">
        <v>257</v>
      </c>
      <c r="E79" s="172">
        <v>12.108000000000001</v>
      </c>
      <c r="F79" s="173"/>
      <c r="G79" s="174">
        <f>ROUND(E79*F79,2)</f>
        <v>0</v>
      </c>
      <c r="H79" s="173"/>
      <c r="I79" s="174">
        <f>ROUND(E79*H79,2)</f>
        <v>0</v>
      </c>
      <c r="J79" s="173"/>
      <c r="K79" s="174">
        <f>ROUND(E79*J79,2)</f>
        <v>0</v>
      </c>
      <c r="L79" s="174">
        <v>21</v>
      </c>
      <c r="M79" s="174">
        <f>G79*(1+L79/100)</f>
        <v>0</v>
      </c>
      <c r="N79" s="172">
        <v>4.5580000000000002E-2</v>
      </c>
      <c r="O79" s="172">
        <f>ROUND(E79*N79,2)</f>
        <v>0.55000000000000004</v>
      </c>
      <c r="P79" s="172">
        <v>0</v>
      </c>
      <c r="Q79" s="172">
        <f>ROUND(E79*P79,2)</f>
        <v>0</v>
      </c>
      <c r="R79" s="174" t="s">
        <v>258</v>
      </c>
      <c r="S79" s="174" t="s">
        <v>207</v>
      </c>
      <c r="T79" s="175" t="s">
        <v>259</v>
      </c>
      <c r="U79" s="158">
        <v>0.61</v>
      </c>
      <c r="V79" s="158">
        <f>ROUND(E79*U79,2)</f>
        <v>7.39</v>
      </c>
      <c r="W79" s="158"/>
      <c r="X79" s="158" t="s">
        <v>224</v>
      </c>
      <c r="Y79" s="147"/>
      <c r="Z79" s="147"/>
      <c r="AA79" s="147"/>
      <c r="AB79" s="147"/>
      <c r="AC79" s="147"/>
      <c r="AD79" s="147"/>
      <c r="AE79" s="147"/>
      <c r="AF79" s="147"/>
      <c r="AG79" s="147" t="s">
        <v>290</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54" t="s">
        <v>291</v>
      </c>
      <c r="D80" s="255"/>
      <c r="E80" s="255"/>
      <c r="F80" s="255"/>
      <c r="G80" s="255"/>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261</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81" t="s">
        <v>263</v>
      </c>
      <c r="D81" s="160"/>
      <c r="E81" s="161"/>
      <c r="F81" s="158"/>
      <c r="G81" s="15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235</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1" t="s">
        <v>264</v>
      </c>
      <c r="D82" s="160"/>
      <c r="E82" s="161"/>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235</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1" t="s">
        <v>292</v>
      </c>
      <c r="D83" s="160"/>
      <c r="E83" s="161">
        <v>3</v>
      </c>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235</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1" t="s">
        <v>263</v>
      </c>
      <c r="D84" s="160"/>
      <c r="E84" s="161"/>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235</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1" t="s">
        <v>266</v>
      </c>
      <c r="D85" s="160"/>
      <c r="E85" s="161"/>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235</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81" t="s">
        <v>293</v>
      </c>
      <c r="D86" s="160"/>
      <c r="E86" s="161">
        <v>1.518</v>
      </c>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235</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81" t="s">
        <v>268</v>
      </c>
      <c r="D87" s="160"/>
      <c r="E87" s="161"/>
      <c r="F87" s="158"/>
      <c r="G87" s="158"/>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235</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81" t="s">
        <v>293</v>
      </c>
      <c r="D88" s="160"/>
      <c r="E88" s="161">
        <v>1.518</v>
      </c>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235</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1" t="s">
        <v>273</v>
      </c>
      <c r="D89" s="160"/>
      <c r="E89" s="161"/>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235</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1" t="s">
        <v>266</v>
      </c>
      <c r="D90" s="160"/>
      <c r="E90" s="161"/>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235</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81" t="s">
        <v>294</v>
      </c>
      <c r="D91" s="160"/>
      <c r="E91" s="161">
        <v>3.036</v>
      </c>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235</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81" t="s">
        <v>268</v>
      </c>
      <c r="D92" s="160"/>
      <c r="E92" s="161"/>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235</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1" t="s">
        <v>294</v>
      </c>
      <c r="D93" s="160"/>
      <c r="E93" s="161">
        <v>3.036</v>
      </c>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235</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250"/>
      <c r="D94" s="251"/>
      <c r="E94" s="251"/>
      <c r="F94" s="251"/>
      <c r="G94" s="251"/>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213</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2.5" outlineLevel="1" x14ac:dyDescent="0.2">
      <c r="A95" s="169">
        <v>9</v>
      </c>
      <c r="B95" s="170" t="s">
        <v>295</v>
      </c>
      <c r="C95" s="180" t="s">
        <v>296</v>
      </c>
      <c r="D95" s="171" t="s">
        <v>257</v>
      </c>
      <c r="E95" s="172">
        <v>12.108000000000001</v>
      </c>
      <c r="F95" s="173"/>
      <c r="G95" s="174">
        <f>ROUND(E95*F95,2)</f>
        <v>0</v>
      </c>
      <c r="H95" s="173"/>
      <c r="I95" s="174">
        <f>ROUND(E95*H95,2)</f>
        <v>0</v>
      </c>
      <c r="J95" s="173"/>
      <c r="K95" s="174">
        <f>ROUND(E95*J95,2)</f>
        <v>0</v>
      </c>
      <c r="L95" s="174">
        <v>21</v>
      </c>
      <c r="M95" s="174">
        <f>G95*(1+L95/100)</f>
        <v>0</v>
      </c>
      <c r="N95" s="172">
        <v>3.6700000000000001E-3</v>
      </c>
      <c r="O95" s="172">
        <f>ROUND(E95*N95,2)</f>
        <v>0.04</v>
      </c>
      <c r="P95" s="172">
        <v>0</v>
      </c>
      <c r="Q95" s="172">
        <f>ROUND(E95*P95,2)</f>
        <v>0</v>
      </c>
      <c r="R95" s="174" t="s">
        <v>258</v>
      </c>
      <c r="S95" s="174" t="s">
        <v>207</v>
      </c>
      <c r="T95" s="175" t="s">
        <v>259</v>
      </c>
      <c r="U95" s="158">
        <v>0.36</v>
      </c>
      <c r="V95" s="158">
        <f>ROUND(E95*U95,2)</f>
        <v>4.3600000000000003</v>
      </c>
      <c r="W95" s="158"/>
      <c r="X95" s="158" t="s">
        <v>224</v>
      </c>
      <c r="Y95" s="147"/>
      <c r="Z95" s="147"/>
      <c r="AA95" s="147"/>
      <c r="AB95" s="147"/>
      <c r="AC95" s="147"/>
      <c r="AD95" s="147"/>
      <c r="AE95" s="147"/>
      <c r="AF95" s="147"/>
      <c r="AG95" s="147" t="s">
        <v>297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81" t="s">
        <v>263</v>
      </c>
      <c r="D96" s="160"/>
      <c r="E96" s="161"/>
      <c r="F96" s="158"/>
      <c r="G96" s="158"/>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235</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81" t="s">
        <v>264</v>
      </c>
      <c r="D97" s="160"/>
      <c r="E97" s="161"/>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235</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81" t="s">
        <v>292</v>
      </c>
      <c r="D98" s="160"/>
      <c r="E98" s="161">
        <v>3</v>
      </c>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235</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81" t="s">
        <v>263</v>
      </c>
      <c r="D99" s="160"/>
      <c r="E99" s="161"/>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235</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81" t="s">
        <v>266</v>
      </c>
      <c r="D100" s="160"/>
      <c r="E100" s="161"/>
      <c r="F100" s="158"/>
      <c r="G100" s="158"/>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235</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81" t="s">
        <v>293</v>
      </c>
      <c r="D101" s="160"/>
      <c r="E101" s="161">
        <v>1.518</v>
      </c>
      <c r="F101" s="158"/>
      <c r="G101" s="158"/>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235</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81" t="s">
        <v>268</v>
      </c>
      <c r="D102" s="160"/>
      <c r="E102" s="161"/>
      <c r="F102" s="158"/>
      <c r="G102" s="158"/>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235</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1" t="s">
        <v>293</v>
      </c>
      <c r="D103" s="160"/>
      <c r="E103" s="161">
        <v>1.518</v>
      </c>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235</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1" t="s">
        <v>273</v>
      </c>
      <c r="D104" s="160"/>
      <c r="E104" s="161"/>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235</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1" t="s">
        <v>266</v>
      </c>
      <c r="D105" s="160"/>
      <c r="E105" s="161"/>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235</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81" t="s">
        <v>294</v>
      </c>
      <c r="D106" s="160"/>
      <c r="E106" s="161">
        <v>3.036</v>
      </c>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235</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81" t="s">
        <v>268</v>
      </c>
      <c r="D107" s="160"/>
      <c r="E107" s="161"/>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235</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81" t="s">
        <v>294</v>
      </c>
      <c r="D108" s="160"/>
      <c r="E108" s="161">
        <v>3.036</v>
      </c>
      <c r="F108" s="158"/>
      <c r="G108" s="158"/>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235</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250"/>
      <c r="D109" s="251"/>
      <c r="E109" s="251"/>
      <c r="F109" s="251"/>
      <c r="G109" s="251"/>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213</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x14ac:dyDescent="0.2">
      <c r="A110" s="163" t="s">
        <v>202</v>
      </c>
      <c r="B110" s="164" t="s">
        <v>123</v>
      </c>
      <c r="C110" s="179" t="s">
        <v>124</v>
      </c>
      <c r="D110" s="165"/>
      <c r="E110" s="166"/>
      <c r="F110" s="167"/>
      <c r="G110" s="167">
        <f>SUMIF(AG111:AG114,"&lt;&gt;NOR",G111:G114)</f>
        <v>0</v>
      </c>
      <c r="H110" s="167"/>
      <c r="I110" s="167">
        <f>SUM(I111:I114)</f>
        <v>0</v>
      </c>
      <c r="J110" s="167"/>
      <c r="K110" s="167">
        <f>SUM(K111:K114)</f>
        <v>0</v>
      </c>
      <c r="L110" s="167"/>
      <c r="M110" s="167">
        <f>SUM(M111:M114)</f>
        <v>0</v>
      </c>
      <c r="N110" s="166"/>
      <c r="O110" s="166">
        <f>SUM(O111:O114)</f>
        <v>3.72</v>
      </c>
      <c r="P110" s="166"/>
      <c r="Q110" s="166">
        <f>SUM(Q111:Q114)</f>
        <v>0</v>
      </c>
      <c r="R110" s="167"/>
      <c r="S110" s="167"/>
      <c r="T110" s="168"/>
      <c r="U110" s="162"/>
      <c r="V110" s="162">
        <f>SUM(V111:V114)</f>
        <v>163.25</v>
      </c>
      <c r="W110" s="162"/>
      <c r="X110" s="162"/>
      <c r="AG110" t="s">
        <v>203</v>
      </c>
    </row>
    <row r="111" spans="1:60" outlineLevel="1" x14ac:dyDescent="0.2">
      <c r="A111" s="169">
        <v>10</v>
      </c>
      <c r="B111" s="170" t="s">
        <v>298</v>
      </c>
      <c r="C111" s="180" t="s">
        <v>299</v>
      </c>
      <c r="D111" s="171" t="s">
        <v>257</v>
      </c>
      <c r="E111" s="172">
        <v>627.9</v>
      </c>
      <c r="F111" s="173"/>
      <c r="G111" s="174">
        <f>ROUND(E111*F111,2)</f>
        <v>0</v>
      </c>
      <c r="H111" s="173"/>
      <c r="I111" s="174">
        <f>ROUND(E111*H111,2)</f>
        <v>0</v>
      </c>
      <c r="J111" s="173"/>
      <c r="K111" s="174">
        <f>ROUND(E111*J111,2)</f>
        <v>0</v>
      </c>
      <c r="L111" s="174">
        <v>21</v>
      </c>
      <c r="M111" s="174">
        <f>G111*(1+L111/100)</f>
        <v>0</v>
      </c>
      <c r="N111" s="172">
        <v>5.9199999999999999E-3</v>
      </c>
      <c r="O111" s="172">
        <f>ROUND(E111*N111,2)</f>
        <v>3.72</v>
      </c>
      <c r="P111" s="172">
        <v>0</v>
      </c>
      <c r="Q111" s="172">
        <f>ROUND(E111*P111,2)</f>
        <v>0</v>
      </c>
      <c r="R111" s="174" t="s">
        <v>300</v>
      </c>
      <c r="S111" s="174" t="s">
        <v>207</v>
      </c>
      <c r="T111" s="175" t="s">
        <v>259</v>
      </c>
      <c r="U111" s="158">
        <v>0.26</v>
      </c>
      <c r="V111" s="158">
        <f>ROUND(E111*U111,2)</f>
        <v>163.25</v>
      </c>
      <c r="W111" s="158"/>
      <c r="X111" s="158" t="s">
        <v>224</v>
      </c>
      <c r="Y111" s="147"/>
      <c r="Z111" s="147"/>
      <c r="AA111" s="147"/>
      <c r="AB111" s="147"/>
      <c r="AC111" s="147"/>
      <c r="AD111" s="147"/>
      <c r="AE111" s="147"/>
      <c r="AF111" s="147"/>
      <c r="AG111" s="147" t="s">
        <v>225</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81" t="s">
        <v>301</v>
      </c>
      <c r="D112" s="160"/>
      <c r="E112" s="161"/>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235</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1" t="s">
        <v>302</v>
      </c>
      <c r="D113" s="160"/>
      <c r="E113" s="161">
        <v>627.9</v>
      </c>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235</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250"/>
      <c r="D114" s="251"/>
      <c r="E114" s="251"/>
      <c r="F114" s="251"/>
      <c r="G114" s="251"/>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213</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x14ac:dyDescent="0.2">
      <c r="A115" s="163" t="s">
        <v>202</v>
      </c>
      <c r="B115" s="164" t="s">
        <v>125</v>
      </c>
      <c r="C115" s="179" t="s">
        <v>126</v>
      </c>
      <c r="D115" s="165"/>
      <c r="E115" s="166"/>
      <c r="F115" s="167"/>
      <c r="G115" s="167">
        <f>SUMIF(AG116:AG177,"&lt;&gt;NOR",G116:G177)</f>
        <v>0</v>
      </c>
      <c r="H115" s="167"/>
      <c r="I115" s="167">
        <f>SUM(I116:I177)</f>
        <v>0</v>
      </c>
      <c r="J115" s="167"/>
      <c r="K115" s="167">
        <f>SUM(K116:K177)</f>
        <v>0</v>
      </c>
      <c r="L115" s="167"/>
      <c r="M115" s="167">
        <f>SUM(M116:M177)</f>
        <v>0</v>
      </c>
      <c r="N115" s="166"/>
      <c r="O115" s="166">
        <f>SUM(O116:O177)</f>
        <v>0.03</v>
      </c>
      <c r="P115" s="166"/>
      <c r="Q115" s="166">
        <f>SUM(Q116:Q177)</f>
        <v>0</v>
      </c>
      <c r="R115" s="167"/>
      <c r="S115" s="167"/>
      <c r="T115" s="168"/>
      <c r="U115" s="162"/>
      <c r="V115" s="162">
        <f>SUM(V116:V177)</f>
        <v>197.52</v>
      </c>
      <c r="W115" s="162"/>
      <c r="X115" s="162"/>
      <c r="AG115" t="s">
        <v>203</v>
      </c>
    </row>
    <row r="116" spans="1:60" ht="56.25" outlineLevel="1" x14ac:dyDescent="0.2">
      <c r="A116" s="169">
        <v>11</v>
      </c>
      <c r="B116" s="170" t="s">
        <v>303</v>
      </c>
      <c r="C116" s="180" t="s">
        <v>304</v>
      </c>
      <c r="D116" s="171" t="s">
        <v>257</v>
      </c>
      <c r="E116" s="172">
        <v>627.9</v>
      </c>
      <c r="F116" s="173"/>
      <c r="G116" s="174">
        <f>ROUND(E116*F116,2)</f>
        <v>0</v>
      </c>
      <c r="H116" s="173"/>
      <c r="I116" s="174">
        <f>ROUND(E116*H116,2)</f>
        <v>0</v>
      </c>
      <c r="J116" s="173"/>
      <c r="K116" s="174">
        <f>ROUND(E116*J116,2)</f>
        <v>0</v>
      </c>
      <c r="L116" s="174">
        <v>21</v>
      </c>
      <c r="M116" s="174">
        <f>G116*(1+L116/100)</f>
        <v>0</v>
      </c>
      <c r="N116" s="172">
        <v>4.0000000000000003E-5</v>
      </c>
      <c r="O116" s="172">
        <f>ROUND(E116*N116,2)</f>
        <v>0.03</v>
      </c>
      <c r="P116" s="172">
        <v>0</v>
      </c>
      <c r="Q116" s="172">
        <f>ROUND(E116*P116,2)</f>
        <v>0</v>
      </c>
      <c r="R116" s="174" t="s">
        <v>258</v>
      </c>
      <c r="S116" s="174" t="s">
        <v>207</v>
      </c>
      <c r="T116" s="175" t="s">
        <v>259</v>
      </c>
      <c r="U116" s="158">
        <v>0.31</v>
      </c>
      <c r="V116" s="158">
        <f>ROUND(E116*U116,2)</f>
        <v>194.65</v>
      </c>
      <c r="W116" s="158"/>
      <c r="X116" s="158" t="s">
        <v>224</v>
      </c>
      <c r="Y116" s="147"/>
      <c r="Z116" s="147"/>
      <c r="AA116" s="147"/>
      <c r="AB116" s="147"/>
      <c r="AC116" s="147"/>
      <c r="AD116" s="147"/>
      <c r="AE116" s="147"/>
      <c r="AF116" s="147"/>
      <c r="AG116" s="147" t="s">
        <v>225</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81" t="s">
        <v>273</v>
      </c>
      <c r="D117" s="160"/>
      <c r="E117" s="161"/>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235</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81" t="s">
        <v>305</v>
      </c>
      <c r="D118" s="160"/>
      <c r="E118" s="161"/>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235</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1" t="s">
        <v>306</v>
      </c>
      <c r="D119" s="160"/>
      <c r="E119" s="161">
        <v>41.1</v>
      </c>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235</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81" t="s">
        <v>307</v>
      </c>
      <c r="D120" s="160"/>
      <c r="E120" s="161"/>
      <c r="F120" s="158"/>
      <c r="G120" s="158"/>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235</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81" t="s">
        <v>308</v>
      </c>
      <c r="D121" s="160"/>
      <c r="E121" s="161">
        <v>79.900000000000006</v>
      </c>
      <c r="F121" s="158"/>
      <c r="G121" s="158"/>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235</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81" t="s">
        <v>309</v>
      </c>
      <c r="D122" s="160"/>
      <c r="E122" s="161"/>
      <c r="F122" s="158"/>
      <c r="G122" s="158"/>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235</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81" t="s">
        <v>310</v>
      </c>
      <c r="D123" s="160"/>
      <c r="E123" s="161">
        <v>128.69999999999999</v>
      </c>
      <c r="F123" s="158"/>
      <c r="G123" s="158"/>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235</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81" t="s">
        <v>311</v>
      </c>
      <c r="D124" s="160"/>
      <c r="E124" s="161"/>
      <c r="F124" s="158"/>
      <c r="G124" s="158"/>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235</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81" t="s">
        <v>312</v>
      </c>
      <c r="D125" s="160"/>
      <c r="E125" s="161">
        <v>34.4</v>
      </c>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235</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1" t="s">
        <v>263</v>
      </c>
      <c r="D126" s="160"/>
      <c r="E126" s="161"/>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235</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1" t="s">
        <v>313</v>
      </c>
      <c r="D127" s="160"/>
      <c r="E127" s="161"/>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235</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81" t="s">
        <v>314</v>
      </c>
      <c r="D128" s="160"/>
      <c r="E128" s="161">
        <v>122</v>
      </c>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235</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81" t="s">
        <v>315</v>
      </c>
      <c r="D129" s="160"/>
      <c r="E129" s="161"/>
      <c r="F129" s="158"/>
      <c r="G129" s="158"/>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235</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81" t="s">
        <v>316</v>
      </c>
      <c r="D130" s="160"/>
      <c r="E130" s="161">
        <v>119</v>
      </c>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235</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1" t="s">
        <v>317</v>
      </c>
      <c r="D131" s="160"/>
      <c r="E131" s="161"/>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235</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81" t="s">
        <v>318</v>
      </c>
      <c r="D132" s="160"/>
      <c r="E132" s="161">
        <v>102.8</v>
      </c>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235</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250"/>
      <c r="D133" s="251"/>
      <c r="E133" s="251"/>
      <c r="F133" s="251"/>
      <c r="G133" s="251"/>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213</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9">
        <v>12</v>
      </c>
      <c r="B134" s="170" t="s">
        <v>319</v>
      </c>
      <c r="C134" s="180" t="s">
        <v>320</v>
      </c>
      <c r="D134" s="171" t="s">
        <v>257</v>
      </c>
      <c r="E134" s="172">
        <v>86.4</v>
      </c>
      <c r="F134" s="173"/>
      <c r="G134" s="174">
        <f>ROUND(E134*F134,2)</f>
        <v>0</v>
      </c>
      <c r="H134" s="173"/>
      <c r="I134" s="174">
        <f>ROUND(E134*H134,2)</f>
        <v>0</v>
      </c>
      <c r="J134" s="173"/>
      <c r="K134" s="174">
        <f>ROUND(E134*J134,2)</f>
        <v>0</v>
      </c>
      <c r="L134" s="174">
        <v>21</v>
      </c>
      <c r="M134" s="174">
        <f>G134*(1+L134/100)</f>
        <v>0</v>
      </c>
      <c r="N134" s="172">
        <v>0</v>
      </c>
      <c r="O134" s="172">
        <f>ROUND(E134*N134,2)</f>
        <v>0</v>
      </c>
      <c r="P134" s="172">
        <v>0</v>
      </c>
      <c r="Q134" s="172">
        <f>ROUND(E134*P134,2)</f>
        <v>0</v>
      </c>
      <c r="R134" s="174"/>
      <c r="S134" s="174" t="s">
        <v>223</v>
      </c>
      <c r="T134" s="175" t="s">
        <v>208</v>
      </c>
      <c r="U134" s="158">
        <v>0</v>
      </c>
      <c r="V134" s="158">
        <f>ROUND(E134*U134,2)</f>
        <v>0</v>
      </c>
      <c r="W134" s="158"/>
      <c r="X134" s="158" t="s">
        <v>224</v>
      </c>
      <c r="Y134" s="147"/>
      <c r="Z134" s="147"/>
      <c r="AA134" s="147"/>
      <c r="AB134" s="147"/>
      <c r="AC134" s="147"/>
      <c r="AD134" s="147"/>
      <c r="AE134" s="147"/>
      <c r="AF134" s="147"/>
      <c r="AG134" s="147" t="s">
        <v>225</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1" t="s">
        <v>263</v>
      </c>
      <c r="D135" s="160"/>
      <c r="E135" s="161"/>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235</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81" t="s">
        <v>321</v>
      </c>
      <c r="D136" s="160"/>
      <c r="E136" s="161">
        <v>43.2</v>
      </c>
      <c r="F136" s="158"/>
      <c r="G136" s="158"/>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235</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81" t="s">
        <v>273</v>
      </c>
      <c r="D137" s="160"/>
      <c r="E137" s="161"/>
      <c r="F137" s="158"/>
      <c r="G137" s="158"/>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235</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1" t="s">
        <v>321</v>
      </c>
      <c r="D138" s="160"/>
      <c r="E138" s="161">
        <v>43.2</v>
      </c>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235</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250"/>
      <c r="D139" s="251"/>
      <c r="E139" s="251"/>
      <c r="F139" s="251"/>
      <c r="G139" s="251"/>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213</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69">
        <v>13</v>
      </c>
      <c r="B140" s="170" t="s">
        <v>322</v>
      </c>
      <c r="C140" s="180" t="s">
        <v>323</v>
      </c>
      <c r="D140" s="171" t="s">
        <v>324</v>
      </c>
      <c r="E140" s="172">
        <v>2</v>
      </c>
      <c r="F140" s="173"/>
      <c r="G140" s="174">
        <f>ROUND(E140*F140,2)</f>
        <v>0</v>
      </c>
      <c r="H140" s="173"/>
      <c r="I140" s="174">
        <f>ROUND(E140*H140,2)</f>
        <v>0</v>
      </c>
      <c r="J140" s="173"/>
      <c r="K140" s="174">
        <f>ROUND(E140*J140,2)</f>
        <v>0</v>
      </c>
      <c r="L140" s="174">
        <v>21</v>
      </c>
      <c r="M140" s="174">
        <f>G140*(1+L140/100)</f>
        <v>0</v>
      </c>
      <c r="N140" s="172">
        <v>0</v>
      </c>
      <c r="O140" s="172">
        <f>ROUND(E140*N140,2)</f>
        <v>0</v>
      </c>
      <c r="P140" s="172">
        <v>0</v>
      </c>
      <c r="Q140" s="172">
        <f>ROUND(E140*P140,2)</f>
        <v>0</v>
      </c>
      <c r="R140" s="174"/>
      <c r="S140" s="174" t="s">
        <v>223</v>
      </c>
      <c r="T140" s="175" t="s">
        <v>208</v>
      </c>
      <c r="U140" s="158">
        <v>0.02</v>
      </c>
      <c r="V140" s="158">
        <f>ROUND(E140*U140,2)</f>
        <v>0.04</v>
      </c>
      <c r="W140" s="158"/>
      <c r="X140" s="158" t="s">
        <v>224</v>
      </c>
      <c r="Y140" s="147"/>
      <c r="Z140" s="147"/>
      <c r="AA140" s="147"/>
      <c r="AB140" s="147"/>
      <c r="AC140" s="147"/>
      <c r="AD140" s="147"/>
      <c r="AE140" s="147"/>
      <c r="AF140" s="147"/>
      <c r="AG140" s="147" t="s">
        <v>225</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81" t="s">
        <v>263</v>
      </c>
      <c r="D141" s="160"/>
      <c r="E141" s="161"/>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235</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81" t="s">
        <v>99</v>
      </c>
      <c r="D142" s="160"/>
      <c r="E142" s="161">
        <v>1</v>
      </c>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235</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1" t="s">
        <v>273</v>
      </c>
      <c r="D143" s="160"/>
      <c r="E143" s="161"/>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235</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1" t="s">
        <v>99</v>
      </c>
      <c r="D144" s="160"/>
      <c r="E144" s="161">
        <v>1</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235</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250"/>
      <c r="D145" s="251"/>
      <c r="E145" s="251"/>
      <c r="F145" s="251"/>
      <c r="G145" s="251"/>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213</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69">
        <v>14</v>
      </c>
      <c r="B146" s="170" t="s">
        <v>325</v>
      </c>
      <c r="C146" s="180" t="s">
        <v>326</v>
      </c>
      <c r="D146" s="171" t="s">
        <v>257</v>
      </c>
      <c r="E146" s="172">
        <v>1255.8</v>
      </c>
      <c r="F146" s="173"/>
      <c r="G146" s="174">
        <f>ROUND(E146*F146,2)</f>
        <v>0</v>
      </c>
      <c r="H146" s="173"/>
      <c r="I146" s="174">
        <f>ROUND(E146*H146,2)</f>
        <v>0</v>
      </c>
      <c r="J146" s="173"/>
      <c r="K146" s="174">
        <f>ROUND(E146*J146,2)</f>
        <v>0</v>
      </c>
      <c r="L146" s="174">
        <v>21</v>
      </c>
      <c r="M146" s="174">
        <f>G146*(1+L146/100)</f>
        <v>0</v>
      </c>
      <c r="N146" s="172">
        <v>0</v>
      </c>
      <c r="O146" s="172">
        <f>ROUND(E146*N146,2)</f>
        <v>0</v>
      </c>
      <c r="P146" s="172">
        <v>0</v>
      </c>
      <c r="Q146" s="172">
        <f>ROUND(E146*P146,2)</f>
        <v>0</v>
      </c>
      <c r="R146" s="174"/>
      <c r="S146" s="174" t="s">
        <v>223</v>
      </c>
      <c r="T146" s="175" t="s">
        <v>208</v>
      </c>
      <c r="U146" s="158">
        <v>0</v>
      </c>
      <c r="V146" s="158">
        <f>ROUND(E146*U146,2)</f>
        <v>0</v>
      </c>
      <c r="W146" s="158"/>
      <c r="X146" s="158" t="s">
        <v>224</v>
      </c>
      <c r="Y146" s="147"/>
      <c r="Z146" s="147"/>
      <c r="AA146" s="147"/>
      <c r="AB146" s="147"/>
      <c r="AC146" s="147"/>
      <c r="AD146" s="147"/>
      <c r="AE146" s="147"/>
      <c r="AF146" s="147"/>
      <c r="AG146" s="147" t="s">
        <v>225</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1" t="s">
        <v>301</v>
      </c>
      <c r="D147" s="160"/>
      <c r="E147" s="161"/>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235</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81" t="s">
        <v>327</v>
      </c>
      <c r="D148" s="160"/>
      <c r="E148" s="161">
        <v>1255.8</v>
      </c>
      <c r="F148" s="158"/>
      <c r="G148" s="158"/>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235</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250"/>
      <c r="D149" s="251"/>
      <c r="E149" s="251"/>
      <c r="F149" s="251"/>
      <c r="G149" s="251"/>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213</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69">
        <v>15</v>
      </c>
      <c r="B150" s="170" t="s">
        <v>328</v>
      </c>
      <c r="C150" s="180" t="s">
        <v>329</v>
      </c>
      <c r="D150" s="171" t="s">
        <v>257</v>
      </c>
      <c r="E150" s="172">
        <v>627.9</v>
      </c>
      <c r="F150" s="173"/>
      <c r="G150" s="174">
        <f>ROUND(E150*F150,2)</f>
        <v>0</v>
      </c>
      <c r="H150" s="173"/>
      <c r="I150" s="174">
        <f>ROUND(E150*H150,2)</f>
        <v>0</v>
      </c>
      <c r="J150" s="173"/>
      <c r="K150" s="174">
        <f>ROUND(E150*J150,2)</f>
        <v>0</v>
      </c>
      <c r="L150" s="174">
        <v>21</v>
      </c>
      <c r="M150" s="174">
        <f>G150*(1+L150/100)</f>
        <v>0</v>
      </c>
      <c r="N150" s="172">
        <v>0</v>
      </c>
      <c r="O150" s="172">
        <f>ROUND(E150*N150,2)</f>
        <v>0</v>
      </c>
      <c r="P150" s="172">
        <v>0</v>
      </c>
      <c r="Q150" s="172">
        <f>ROUND(E150*P150,2)</f>
        <v>0</v>
      </c>
      <c r="R150" s="174"/>
      <c r="S150" s="174" t="s">
        <v>223</v>
      </c>
      <c r="T150" s="175" t="s">
        <v>208</v>
      </c>
      <c r="U150" s="158">
        <v>0</v>
      </c>
      <c r="V150" s="158">
        <f>ROUND(E150*U150,2)</f>
        <v>0</v>
      </c>
      <c r="W150" s="158"/>
      <c r="X150" s="158" t="s">
        <v>224</v>
      </c>
      <c r="Y150" s="147"/>
      <c r="Z150" s="147"/>
      <c r="AA150" s="147"/>
      <c r="AB150" s="147"/>
      <c r="AC150" s="147"/>
      <c r="AD150" s="147"/>
      <c r="AE150" s="147"/>
      <c r="AF150" s="147"/>
      <c r="AG150" s="147" t="s">
        <v>225</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1" t="s">
        <v>301</v>
      </c>
      <c r="D151" s="160"/>
      <c r="E151" s="161"/>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235</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1" t="s">
        <v>302</v>
      </c>
      <c r="D152" s="160"/>
      <c r="E152" s="161">
        <v>627.9</v>
      </c>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235</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250"/>
      <c r="D153" s="251"/>
      <c r="E153" s="251"/>
      <c r="F153" s="251"/>
      <c r="G153" s="251"/>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213</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69">
        <v>16</v>
      </c>
      <c r="B154" s="170" t="s">
        <v>330</v>
      </c>
      <c r="C154" s="180" t="s">
        <v>331</v>
      </c>
      <c r="D154" s="171" t="s">
        <v>257</v>
      </c>
      <c r="E154" s="172">
        <v>137.19999999999999</v>
      </c>
      <c r="F154" s="173"/>
      <c r="G154" s="174">
        <f>ROUND(E154*F154,2)</f>
        <v>0</v>
      </c>
      <c r="H154" s="173"/>
      <c r="I154" s="174">
        <f>ROUND(E154*H154,2)</f>
        <v>0</v>
      </c>
      <c r="J154" s="173"/>
      <c r="K154" s="174">
        <f>ROUND(E154*J154,2)</f>
        <v>0</v>
      </c>
      <c r="L154" s="174">
        <v>21</v>
      </c>
      <c r="M154" s="174">
        <f>G154*(1+L154/100)</f>
        <v>0</v>
      </c>
      <c r="N154" s="172">
        <v>0</v>
      </c>
      <c r="O154" s="172">
        <f>ROUND(E154*N154,2)</f>
        <v>0</v>
      </c>
      <c r="P154" s="172">
        <v>0</v>
      </c>
      <c r="Q154" s="172">
        <f>ROUND(E154*P154,2)</f>
        <v>0</v>
      </c>
      <c r="R154" s="174"/>
      <c r="S154" s="174" t="s">
        <v>223</v>
      </c>
      <c r="T154" s="175" t="s">
        <v>208</v>
      </c>
      <c r="U154" s="158">
        <v>0.02</v>
      </c>
      <c r="V154" s="158">
        <f>ROUND(E154*U154,2)</f>
        <v>2.74</v>
      </c>
      <c r="W154" s="158"/>
      <c r="X154" s="158" t="s">
        <v>224</v>
      </c>
      <c r="Y154" s="147"/>
      <c r="Z154" s="147"/>
      <c r="AA154" s="147"/>
      <c r="AB154" s="147"/>
      <c r="AC154" s="147"/>
      <c r="AD154" s="147"/>
      <c r="AE154" s="147"/>
      <c r="AF154" s="147"/>
      <c r="AG154" s="147" t="s">
        <v>225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1" t="s">
        <v>273</v>
      </c>
      <c r="D155" s="160"/>
      <c r="E155" s="161"/>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235</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1" t="s">
        <v>311</v>
      </c>
      <c r="D156" s="160"/>
      <c r="E156" s="161"/>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235</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1" t="s">
        <v>312</v>
      </c>
      <c r="D157" s="160"/>
      <c r="E157" s="161">
        <v>34.4</v>
      </c>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235</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81" t="s">
        <v>263</v>
      </c>
      <c r="D158" s="160"/>
      <c r="E158" s="161"/>
      <c r="F158" s="158"/>
      <c r="G158" s="158"/>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235</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81" t="s">
        <v>317</v>
      </c>
      <c r="D159" s="160"/>
      <c r="E159" s="161"/>
      <c r="F159" s="158"/>
      <c r="G159" s="158"/>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235</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81" t="s">
        <v>318</v>
      </c>
      <c r="D160" s="160"/>
      <c r="E160" s="161">
        <v>102.8</v>
      </c>
      <c r="F160" s="158"/>
      <c r="G160" s="158"/>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235</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250"/>
      <c r="D161" s="251"/>
      <c r="E161" s="251"/>
      <c r="F161" s="251"/>
      <c r="G161" s="251"/>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213</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69">
        <v>17</v>
      </c>
      <c r="B162" s="170" t="s">
        <v>332</v>
      </c>
      <c r="C162" s="180" t="s">
        <v>333</v>
      </c>
      <c r="D162" s="171" t="s">
        <v>257</v>
      </c>
      <c r="E162" s="172">
        <v>4.62</v>
      </c>
      <c r="F162" s="173"/>
      <c r="G162" s="174">
        <f>ROUND(E162*F162,2)</f>
        <v>0</v>
      </c>
      <c r="H162" s="173"/>
      <c r="I162" s="174">
        <f>ROUND(E162*H162,2)</f>
        <v>0</v>
      </c>
      <c r="J162" s="173"/>
      <c r="K162" s="174">
        <f>ROUND(E162*J162,2)</f>
        <v>0</v>
      </c>
      <c r="L162" s="174">
        <v>21</v>
      </c>
      <c r="M162" s="174">
        <f>G162*(1+L162/100)</f>
        <v>0</v>
      </c>
      <c r="N162" s="172">
        <v>0</v>
      </c>
      <c r="O162" s="172">
        <f>ROUND(E162*N162,2)</f>
        <v>0</v>
      </c>
      <c r="P162" s="172">
        <v>0</v>
      </c>
      <c r="Q162" s="172">
        <f>ROUND(E162*P162,2)</f>
        <v>0</v>
      </c>
      <c r="R162" s="174"/>
      <c r="S162" s="174" t="s">
        <v>223</v>
      </c>
      <c r="T162" s="175" t="s">
        <v>208</v>
      </c>
      <c r="U162" s="158">
        <v>0.02</v>
      </c>
      <c r="V162" s="158">
        <f>ROUND(E162*U162,2)</f>
        <v>0.09</v>
      </c>
      <c r="W162" s="158"/>
      <c r="X162" s="158" t="s">
        <v>224</v>
      </c>
      <c r="Y162" s="147"/>
      <c r="Z162" s="147"/>
      <c r="AA162" s="147"/>
      <c r="AB162" s="147"/>
      <c r="AC162" s="147"/>
      <c r="AD162" s="147"/>
      <c r="AE162" s="147"/>
      <c r="AF162" s="147"/>
      <c r="AG162" s="147" t="s">
        <v>225</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81" t="s">
        <v>263</v>
      </c>
      <c r="D163" s="160"/>
      <c r="E163" s="161"/>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235</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81" t="s">
        <v>270</v>
      </c>
      <c r="D164" s="160"/>
      <c r="E164" s="161"/>
      <c r="F164" s="158"/>
      <c r="G164" s="158"/>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235</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81" t="s">
        <v>334</v>
      </c>
      <c r="D165" s="160"/>
      <c r="E165" s="161">
        <v>1.32</v>
      </c>
      <c r="F165" s="158"/>
      <c r="G165" s="158"/>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235</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81" t="s">
        <v>272</v>
      </c>
      <c r="D166" s="160"/>
      <c r="E166" s="161"/>
      <c r="F166" s="158"/>
      <c r="G166" s="158"/>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235</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81" t="s">
        <v>335</v>
      </c>
      <c r="D167" s="160"/>
      <c r="E167" s="161">
        <v>0.66</v>
      </c>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235</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181" t="s">
        <v>273</v>
      </c>
      <c r="D168" s="160"/>
      <c r="E168" s="161"/>
      <c r="F168" s="158"/>
      <c r="G168" s="158"/>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235</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81" t="s">
        <v>270</v>
      </c>
      <c r="D169" s="160"/>
      <c r="E169" s="161"/>
      <c r="F169" s="158"/>
      <c r="G169" s="158"/>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235</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81" t="s">
        <v>336</v>
      </c>
      <c r="D170" s="160"/>
      <c r="E170" s="161">
        <v>2.64</v>
      </c>
      <c r="F170" s="158"/>
      <c r="G170" s="158"/>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235</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50"/>
      <c r="D171" s="251"/>
      <c r="E171" s="251"/>
      <c r="F171" s="251"/>
      <c r="G171" s="251"/>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213</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2.5" outlineLevel="1" x14ac:dyDescent="0.2">
      <c r="A172" s="169">
        <v>18</v>
      </c>
      <c r="B172" s="170" t="s">
        <v>337</v>
      </c>
      <c r="C172" s="180" t="s">
        <v>338</v>
      </c>
      <c r="D172" s="171" t="s">
        <v>339</v>
      </c>
      <c r="E172" s="172">
        <v>20</v>
      </c>
      <c r="F172" s="173"/>
      <c r="G172" s="174">
        <f>ROUND(E172*F172,2)</f>
        <v>0</v>
      </c>
      <c r="H172" s="173"/>
      <c r="I172" s="174">
        <f>ROUND(E172*H172,2)</f>
        <v>0</v>
      </c>
      <c r="J172" s="173"/>
      <c r="K172" s="174">
        <f>ROUND(E172*J172,2)</f>
        <v>0</v>
      </c>
      <c r="L172" s="174">
        <v>21</v>
      </c>
      <c r="M172" s="174">
        <f>G172*(1+L172/100)</f>
        <v>0</v>
      </c>
      <c r="N172" s="172">
        <v>0</v>
      </c>
      <c r="O172" s="172">
        <f>ROUND(E172*N172,2)</f>
        <v>0</v>
      </c>
      <c r="P172" s="172">
        <v>0</v>
      </c>
      <c r="Q172" s="172">
        <f>ROUND(E172*P172,2)</f>
        <v>0</v>
      </c>
      <c r="R172" s="174"/>
      <c r="S172" s="174" t="s">
        <v>223</v>
      </c>
      <c r="T172" s="175" t="s">
        <v>208</v>
      </c>
      <c r="U172" s="158">
        <v>0</v>
      </c>
      <c r="V172" s="158">
        <f>ROUND(E172*U172,2)</f>
        <v>0</v>
      </c>
      <c r="W172" s="158"/>
      <c r="X172" s="158" t="s">
        <v>138</v>
      </c>
      <c r="Y172" s="147"/>
      <c r="Z172" s="147"/>
      <c r="AA172" s="147"/>
      <c r="AB172" s="147"/>
      <c r="AC172" s="147"/>
      <c r="AD172" s="147"/>
      <c r="AE172" s="147"/>
      <c r="AF172" s="147"/>
      <c r="AG172" s="147" t="s">
        <v>340</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252"/>
      <c r="D173" s="253"/>
      <c r="E173" s="253"/>
      <c r="F173" s="253"/>
      <c r="G173" s="253"/>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213</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69">
        <v>19</v>
      </c>
      <c r="B174" s="170" t="s">
        <v>341</v>
      </c>
      <c r="C174" s="180" t="s">
        <v>342</v>
      </c>
      <c r="D174" s="171" t="s">
        <v>339</v>
      </c>
      <c r="E174" s="172">
        <v>20</v>
      </c>
      <c r="F174" s="173"/>
      <c r="G174" s="174">
        <f>ROUND(E174*F174,2)</f>
        <v>0</v>
      </c>
      <c r="H174" s="173"/>
      <c r="I174" s="174">
        <f>ROUND(E174*H174,2)</f>
        <v>0</v>
      </c>
      <c r="J174" s="173"/>
      <c r="K174" s="174">
        <f>ROUND(E174*J174,2)</f>
        <v>0</v>
      </c>
      <c r="L174" s="174">
        <v>21</v>
      </c>
      <c r="M174" s="174">
        <f>G174*(1+L174/100)</f>
        <v>0</v>
      </c>
      <c r="N174" s="172">
        <v>0</v>
      </c>
      <c r="O174" s="172">
        <f>ROUND(E174*N174,2)</f>
        <v>0</v>
      </c>
      <c r="P174" s="172">
        <v>0</v>
      </c>
      <c r="Q174" s="172">
        <f>ROUND(E174*P174,2)</f>
        <v>0</v>
      </c>
      <c r="R174" s="174"/>
      <c r="S174" s="174" t="s">
        <v>223</v>
      </c>
      <c r="T174" s="175" t="s">
        <v>208</v>
      </c>
      <c r="U174" s="158">
        <v>0</v>
      </c>
      <c r="V174" s="158">
        <f>ROUND(E174*U174,2)</f>
        <v>0</v>
      </c>
      <c r="W174" s="158"/>
      <c r="X174" s="158" t="s">
        <v>138</v>
      </c>
      <c r="Y174" s="147"/>
      <c r="Z174" s="147"/>
      <c r="AA174" s="147"/>
      <c r="AB174" s="147"/>
      <c r="AC174" s="147"/>
      <c r="AD174" s="147"/>
      <c r="AE174" s="147"/>
      <c r="AF174" s="147"/>
      <c r="AG174" s="147" t="s">
        <v>340</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252"/>
      <c r="D175" s="253"/>
      <c r="E175" s="253"/>
      <c r="F175" s="253"/>
      <c r="G175" s="253"/>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213</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69">
        <v>20</v>
      </c>
      <c r="B176" s="170" t="s">
        <v>343</v>
      </c>
      <c r="C176" s="180" t="s">
        <v>344</v>
      </c>
      <c r="D176" s="171" t="s">
        <v>324</v>
      </c>
      <c r="E176" s="172">
        <v>1</v>
      </c>
      <c r="F176" s="173"/>
      <c r="G176" s="174">
        <f>ROUND(E176*F176,2)</f>
        <v>0</v>
      </c>
      <c r="H176" s="173"/>
      <c r="I176" s="174">
        <f>ROUND(E176*H176,2)</f>
        <v>0</v>
      </c>
      <c r="J176" s="173"/>
      <c r="K176" s="174">
        <f>ROUND(E176*J176,2)</f>
        <v>0</v>
      </c>
      <c r="L176" s="174">
        <v>21</v>
      </c>
      <c r="M176" s="174">
        <f>G176*(1+L176/100)</f>
        <v>0</v>
      </c>
      <c r="N176" s="172">
        <v>0</v>
      </c>
      <c r="O176" s="172">
        <f>ROUND(E176*N176,2)</f>
        <v>0</v>
      </c>
      <c r="P176" s="172">
        <v>0</v>
      </c>
      <c r="Q176" s="172">
        <f>ROUND(E176*P176,2)</f>
        <v>0</v>
      </c>
      <c r="R176" s="174"/>
      <c r="S176" s="174" t="s">
        <v>223</v>
      </c>
      <c r="T176" s="175" t="s">
        <v>208</v>
      </c>
      <c r="U176" s="158">
        <v>0</v>
      </c>
      <c r="V176" s="158">
        <f>ROUND(E176*U176,2)</f>
        <v>0</v>
      </c>
      <c r="W176" s="158"/>
      <c r="X176" s="158" t="s">
        <v>138</v>
      </c>
      <c r="Y176" s="147"/>
      <c r="Z176" s="147"/>
      <c r="AA176" s="147"/>
      <c r="AB176" s="147"/>
      <c r="AC176" s="147"/>
      <c r="AD176" s="147"/>
      <c r="AE176" s="147"/>
      <c r="AF176" s="147"/>
      <c r="AG176" s="147" t="s">
        <v>340</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252"/>
      <c r="D177" s="253"/>
      <c r="E177" s="253"/>
      <c r="F177" s="253"/>
      <c r="G177" s="253"/>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213</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x14ac:dyDescent="0.2">
      <c r="A178" s="163" t="s">
        <v>202</v>
      </c>
      <c r="B178" s="164" t="s">
        <v>129</v>
      </c>
      <c r="C178" s="179" t="s">
        <v>130</v>
      </c>
      <c r="D178" s="165"/>
      <c r="E178" s="166"/>
      <c r="F178" s="167"/>
      <c r="G178" s="167">
        <f>SUMIF(AG179:AG300,"&lt;&gt;NOR",G179:G300)</f>
        <v>0</v>
      </c>
      <c r="H178" s="167"/>
      <c r="I178" s="167">
        <f>SUM(I179:I300)</f>
        <v>0</v>
      </c>
      <c r="J178" s="167"/>
      <c r="K178" s="167">
        <f>SUM(K179:K300)</f>
        <v>0</v>
      </c>
      <c r="L178" s="167"/>
      <c r="M178" s="167">
        <f>SUM(M179:M300)</f>
        <v>0</v>
      </c>
      <c r="N178" s="166"/>
      <c r="O178" s="166">
        <f>SUM(O179:O300)</f>
        <v>0.05</v>
      </c>
      <c r="P178" s="166"/>
      <c r="Q178" s="166">
        <f>SUM(Q179:Q300)</f>
        <v>10.11</v>
      </c>
      <c r="R178" s="167"/>
      <c r="S178" s="167"/>
      <c r="T178" s="168"/>
      <c r="U178" s="162"/>
      <c r="V178" s="162">
        <f>SUM(V179:V300)</f>
        <v>476.42000000000007</v>
      </c>
      <c r="W178" s="162"/>
      <c r="X178" s="162"/>
      <c r="AG178" t="s">
        <v>203</v>
      </c>
    </row>
    <row r="179" spans="1:60" outlineLevel="1" x14ac:dyDescent="0.2">
      <c r="A179" s="169">
        <v>21</v>
      </c>
      <c r="B179" s="170" t="s">
        <v>345</v>
      </c>
      <c r="C179" s="180" t="s">
        <v>346</v>
      </c>
      <c r="D179" s="171" t="s">
        <v>347</v>
      </c>
      <c r="E179" s="172">
        <v>1.976</v>
      </c>
      <c r="F179" s="173"/>
      <c r="G179" s="174">
        <f>ROUND(E179*F179,2)</f>
        <v>0</v>
      </c>
      <c r="H179" s="173"/>
      <c r="I179" s="174">
        <f>ROUND(E179*H179,2)</f>
        <v>0</v>
      </c>
      <c r="J179" s="173"/>
      <c r="K179" s="174">
        <f>ROUND(E179*J179,2)</f>
        <v>0</v>
      </c>
      <c r="L179" s="174">
        <v>21</v>
      </c>
      <c r="M179" s="174">
        <f>G179*(1+L179/100)</f>
        <v>0</v>
      </c>
      <c r="N179" s="172">
        <v>9.5099999999999994E-3</v>
      </c>
      <c r="O179" s="172">
        <f>ROUND(E179*N179,2)</f>
        <v>0.02</v>
      </c>
      <c r="P179" s="172">
        <v>2.4</v>
      </c>
      <c r="Q179" s="172">
        <f>ROUND(E179*P179,2)</f>
        <v>4.74</v>
      </c>
      <c r="R179" s="174" t="s">
        <v>119</v>
      </c>
      <c r="S179" s="174" t="s">
        <v>207</v>
      </c>
      <c r="T179" s="175" t="s">
        <v>259</v>
      </c>
      <c r="U179" s="158">
        <v>9.3800000000000008</v>
      </c>
      <c r="V179" s="158">
        <f>ROUND(E179*U179,2)</f>
        <v>18.53</v>
      </c>
      <c r="W179" s="158"/>
      <c r="X179" s="158" t="s">
        <v>224</v>
      </c>
      <c r="Y179" s="147"/>
      <c r="Z179" s="147"/>
      <c r="AA179" s="147"/>
      <c r="AB179" s="147"/>
      <c r="AC179" s="147"/>
      <c r="AD179" s="147"/>
      <c r="AE179" s="147"/>
      <c r="AF179" s="147"/>
      <c r="AG179" s="147" t="s">
        <v>225</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254" t="s">
        <v>348</v>
      </c>
      <c r="D180" s="255"/>
      <c r="E180" s="255"/>
      <c r="F180" s="255"/>
      <c r="G180" s="255"/>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261</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81" t="s">
        <v>273</v>
      </c>
      <c r="D181" s="160"/>
      <c r="E181" s="161"/>
      <c r="F181" s="158"/>
      <c r="G181" s="158"/>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235</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81" t="s">
        <v>349</v>
      </c>
      <c r="D182" s="160"/>
      <c r="E182" s="161">
        <v>0.47</v>
      </c>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235</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81" t="s">
        <v>350</v>
      </c>
      <c r="D183" s="160"/>
      <c r="E183" s="161">
        <v>0.88800000000000001</v>
      </c>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235</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81" t="s">
        <v>263</v>
      </c>
      <c r="D184" s="160"/>
      <c r="E184" s="161"/>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235</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81" t="s">
        <v>351</v>
      </c>
      <c r="D185" s="160"/>
      <c r="E185" s="161">
        <v>0.61799999999999999</v>
      </c>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235</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250"/>
      <c r="D186" s="251"/>
      <c r="E186" s="251"/>
      <c r="F186" s="251"/>
      <c r="G186" s="251"/>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213</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69">
        <v>22</v>
      </c>
      <c r="B187" s="170" t="s">
        <v>352</v>
      </c>
      <c r="C187" s="180" t="s">
        <v>353</v>
      </c>
      <c r="D187" s="171" t="s">
        <v>354</v>
      </c>
      <c r="E187" s="172">
        <v>7</v>
      </c>
      <c r="F187" s="173"/>
      <c r="G187" s="174">
        <f>ROUND(E187*F187,2)</f>
        <v>0</v>
      </c>
      <c r="H187" s="173"/>
      <c r="I187" s="174">
        <f>ROUND(E187*H187,2)</f>
        <v>0</v>
      </c>
      <c r="J187" s="173"/>
      <c r="K187" s="174">
        <f>ROUND(E187*J187,2)</f>
        <v>0</v>
      </c>
      <c r="L187" s="174">
        <v>21</v>
      </c>
      <c r="M187" s="174">
        <f>G187*(1+L187/100)</f>
        <v>0</v>
      </c>
      <c r="N187" s="172">
        <v>0</v>
      </c>
      <c r="O187" s="172">
        <f>ROUND(E187*N187,2)</f>
        <v>0</v>
      </c>
      <c r="P187" s="172">
        <v>1.23E-3</v>
      </c>
      <c r="Q187" s="172">
        <f>ROUND(E187*P187,2)</f>
        <v>0.01</v>
      </c>
      <c r="R187" s="174" t="s">
        <v>119</v>
      </c>
      <c r="S187" s="174" t="s">
        <v>207</v>
      </c>
      <c r="T187" s="175" t="s">
        <v>259</v>
      </c>
      <c r="U187" s="158">
        <v>2.4500000000000002</v>
      </c>
      <c r="V187" s="158">
        <f>ROUND(E187*U187,2)</f>
        <v>17.149999999999999</v>
      </c>
      <c r="W187" s="158"/>
      <c r="X187" s="158" t="s">
        <v>224</v>
      </c>
      <c r="Y187" s="147"/>
      <c r="Z187" s="147"/>
      <c r="AA187" s="147"/>
      <c r="AB187" s="147"/>
      <c r="AC187" s="147"/>
      <c r="AD187" s="147"/>
      <c r="AE187" s="147"/>
      <c r="AF187" s="147"/>
      <c r="AG187" s="147" t="s">
        <v>225</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81" t="s">
        <v>355</v>
      </c>
      <c r="D188" s="160"/>
      <c r="E188" s="161"/>
      <c r="F188" s="158"/>
      <c r="G188" s="158"/>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235</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81" t="s">
        <v>263</v>
      </c>
      <c r="D189" s="160"/>
      <c r="E189" s="161"/>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235</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81" t="s">
        <v>356</v>
      </c>
      <c r="D190" s="160"/>
      <c r="E190" s="161">
        <v>2.8</v>
      </c>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235</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81" t="s">
        <v>273</v>
      </c>
      <c r="D191" s="160"/>
      <c r="E191" s="161"/>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235</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81" t="s">
        <v>357</v>
      </c>
      <c r="D192" s="160"/>
      <c r="E192" s="161">
        <v>4.2</v>
      </c>
      <c r="F192" s="158"/>
      <c r="G192" s="158"/>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235</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250"/>
      <c r="D193" s="251"/>
      <c r="E193" s="251"/>
      <c r="F193" s="251"/>
      <c r="G193" s="251"/>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213</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69">
        <v>23</v>
      </c>
      <c r="B194" s="170" t="s">
        <v>358</v>
      </c>
      <c r="C194" s="180" t="s">
        <v>359</v>
      </c>
      <c r="D194" s="171" t="s">
        <v>354</v>
      </c>
      <c r="E194" s="172">
        <v>36</v>
      </c>
      <c r="F194" s="173"/>
      <c r="G194" s="174">
        <f>ROUND(E194*F194,2)</f>
        <v>0</v>
      </c>
      <c r="H194" s="173"/>
      <c r="I194" s="174">
        <f>ROUND(E194*H194,2)</f>
        <v>0</v>
      </c>
      <c r="J194" s="173"/>
      <c r="K194" s="174">
        <f>ROUND(E194*J194,2)</f>
        <v>0</v>
      </c>
      <c r="L194" s="174">
        <v>21</v>
      </c>
      <c r="M194" s="174">
        <f>G194*(1+L194/100)</f>
        <v>0</v>
      </c>
      <c r="N194" s="172">
        <v>0</v>
      </c>
      <c r="O194" s="172">
        <f>ROUND(E194*N194,2)</f>
        <v>0</v>
      </c>
      <c r="P194" s="172">
        <v>4.6000000000000001E-4</v>
      </c>
      <c r="Q194" s="172">
        <f>ROUND(E194*P194,2)</f>
        <v>0.02</v>
      </c>
      <c r="R194" s="174" t="s">
        <v>119</v>
      </c>
      <c r="S194" s="174" t="s">
        <v>207</v>
      </c>
      <c r="T194" s="175" t="s">
        <v>259</v>
      </c>
      <c r="U194" s="158">
        <v>0.81</v>
      </c>
      <c r="V194" s="158">
        <f>ROUND(E194*U194,2)</f>
        <v>29.16</v>
      </c>
      <c r="W194" s="158"/>
      <c r="X194" s="158" t="s">
        <v>224</v>
      </c>
      <c r="Y194" s="147"/>
      <c r="Z194" s="147"/>
      <c r="AA194" s="147"/>
      <c r="AB194" s="147"/>
      <c r="AC194" s="147"/>
      <c r="AD194" s="147"/>
      <c r="AE194" s="147"/>
      <c r="AF194" s="147"/>
      <c r="AG194" s="147" t="s">
        <v>225</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81" t="s">
        <v>263</v>
      </c>
      <c r="D195" s="160"/>
      <c r="E195" s="161"/>
      <c r="F195" s="158"/>
      <c r="G195" s="158"/>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235</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81" t="s">
        <v>360</v>
      </c>
      <c r="D196" s="160"/>
      <c r="E196" s="161"/>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235</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1" t="s">
        <v>361</v>
      </c>
      <c r="D197" s="160"/>
      <c r="E197" s="161">
        <v>21.6</v>
      </c>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235</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81" t="s">
        <v>273</v>
      </c>
      <c r="D198" s="160"/>
      <c r="E198" s="161"/>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235</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81" t="s">
        <v>360</v>
      </c>
      <c r="D199" s="160"/>
      <c r="E199" s="161"/>
      <c r="F199" s="158"/>
      <c r="G199" s="158"/>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235</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81" t="s">
        <v>362</v>
      </c>
      <c r="D200" s="160"/>
      <c r="E200" s="161">
        <v>14.4</v>
      </c>
      <c r="F200" s="158"/>
      <c r="G200" s="158"/>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235</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250"/>
      <c r="D201" s="251"/>
      <c r="E201" s="251"/>
      <c r="F201" s="251"/>
      <c r="G201" s="251"/>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213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69">
        <v>24</v>
      </c>
      <c r="B202" s="170" t="s">
        <v>363</v>
      </c>
      <c r="C202" s="180" t="s">
        <v>364</v>
      </c>
      <c r="D202" s="171" t="s">
        <v>354</v>
      </c>
      <c r="E202" s="172">
        <v>97.3</v>
      </c>
      <c r="F202" s="173"/>
      <c r="G202" s="174">
        <f>ROUND(E202*F202,2)</f>
        <v>0</v>
      </c>
      <c r="H202" s="173"/>
      <c r="I202" s="174">
        <f>ROUND(E202*H202,2)</f>
        <v>0</v>
      </c>
      <c r="J202" s="173"/>
      <c r="K202" s="174">
        <f>ROUND(E202*J202,2)</f>
        <v>0</v>
      </c>
      <c r="L202" s="174">
        <v>21</v>
      </c>
      <c r="M202" s="174">
        <f>G202*(1+L202/100)</f>
        <v>0</v>
      </c>
      <c r="N202" s="172">
        <v>0</v>
      </c>
      <c r="O202" s="172">
        <f>ROUND(E202*N202,2)</f>
        <v>0</v>
      </c>
      <c r="P202" s="172">
        <v>4.6000000000000001E-4</v>
      </c>
      <c r="Q202" s="172">
        <f>ROUND(E202*P202,2)</f>
        <v>0.04</v>
      </c>
      <c r="R202" s="174" t="s">
        <v>119</v>
      </c>
      <c r="S202" s="174" t="s">
        <v>207</v>
      </c>
      <c r="T202" s="175" t="s">
        <v>259</v>
      </c>
      <c r="U202" s="158">
        <v>1.22</v>
      </c>
      <c r="V202" s="158">
        <f>ROUND(E202*U202,2)</f>
        <v>118.71</v>
      </c>
      <c r="W202" s="158"/>
      <c r="X202" s="158" t="s">
        <v>224</v>
      </c>
      <c r="Y202" s="147"/>
      <c r="Z202" s="147"/>
      <c r="AA202" s="147"/>
      <c r="AB202" s="147"/>
      <c r="AC202" s="147"/>
      <c r="AD202" s="147"/>
      <c r="AE202" s="147"/>
      <c r="AF202" s="147"/>
      <c r="AG202" s="147" t="s">
        <v>225</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81" t="s">
        <v>263</v>
      </c>
      <c r="D203" s="160"/>
      <c r="E203" s="161"/>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235</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81" t="s">
        <v>264</v>
      </c>
      <c r="D204" s="160"/>
      <c r="E204" s="161"/>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235</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81" t="s">
        <v>365</v>
      </c>
      <c r="D205" s="160"/>
      <c r="E205" s="161">
        <v>11.5</v>
      </c>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235</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81" t="s">
        <v>266</v>
      </c>
      <c r="D206" s="160"/>
      <c r="E206" s="161"/>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235</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81" t="s">
        <v>366</v>
      </c>
      <c r="D207" s="160"/>
      <c r="E207" s="161">
        <v>6.6</v>
      </c>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235</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81" t="s">
        <v>268</v>
      </c>
      <c r="D208" s="160"/>
      <c r="E208" s="161"/>
      <c r="F208" s="158"/>
      <c r="G208" s="158"/>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235</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81" t="s">
        <v>366</v>
      </c>
      <c r="D209" s="160"/>
      <c r="E209" s="161">
        <v>6.6</v>
      </c>
      <c r="F209" s="158"/>
      <c r="G209" s="158"/>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235</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81" t="s">
        <v>270</v>
      </c>
      <c r="D210" s="160"/>
      <c r="E210" s="161"/>
      <c r="F210" s="158"/>
      <c r="G210" s="158"/>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235</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1" t="s">
        <v>367</v>
      </c>
      <c r="D211" s="160"/>
      <c r="E211" s="161">
        <v>13.2</v>
      </c>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235</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81" t="s">
        <v>272</v>
      </c>
      <c r="D212" s="160"/>
      <c r="E212" s="161"/>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235</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81" t="s">
        <v>366</v>
      </c>
      <c r="D213" s="160"/>
      <c r="E213" s="161">
        <v>6.6</v>
      </c>
      <c r="F213" s="158"/>
      <c r="G213" s="158"/>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235</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81" t="s">
        <v>273</v>
      </c>
      <c r="D214" s="160"/>
      <c r="E214" s="161"/>
      <c r="F214" s="158"/>
      <c r="G214" s="158"/>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235</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81" t="s">
        <v>266</v>
      </c>
      <c r="D215" s="160"/>
      <c r="E215" s="161"/>
      <c r="F215" s="158"/>
      <c r="G215" s="158"/>
      <c r="H215" s="158"/>
      <c r="I215" s="158"/>
      <c r="J215" s="158"/>
      <c r="K215" s="158"/>
      <c r="L215" s="158"/>
      <c r="M215" s="158"/>
      <c r="N215" s="157"/>
      <c r="O215" s="157"/>
      <c r="P215" s="157"/>
      <c r="Q215" s="157"/>
      <c r="R215" s="158"/>
      <c r="S215" s="158"/>
      <c r="T215" s="158"/>
      <c r="U215" s="158"/>
      <c r="V215" s="158"/>
      <c r="W215" s="158"/>
      <c r="X215" s="158"/>
      <c r="Y215" s="147"/>
      <c r="Z215" s="147"/>
      <c r="AA215" s="147"/>
      <c r="AB215" s="147"/>
      <c r="AC215" s="147"/>
      <c r="AD215" s="147"/>
      <c r="AE215" s="147"/>
      <c r="AF215" s="147"/>
      <c r="AG215" s="147" t="s">
        <v>235</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1" t="s">
        <v>367</v>
      </c>
      <c r="D216" s="160"/>
      <c r="E216" s="161">
        <v>13.2</v>
      </c>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235</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1" t="s">
        <v>268</v>
      </c>
      <c r="D217" s="160"/>
      <c r="E217" s="161"/>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235</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81" t="s">
        <v>367</v>
      </c>
      <c r="D218" s="160"/>
      <c r="E218" s="161">
        <v>13.2</v>
      </c>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235</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81" t="s">
        <v>270</v>
      </c>
      <c r="D219" s="160"/>
      <c r="E219" s="161"/>
      <c r="F219" s="158"/>
      <c r="G219" s="158"/>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235</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81" t="s">
        <v>368</v>
      </c>
      <c r="D220" s="160"/>
      <c r="E220" s="161">
        <v>26.4</v>
      </c>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235</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250"/>
      <c r="D221" s="251"/>
      <c r="E221" s="251"/>
      <c r="F221" s="251"/>
      <c r="G221" s="251"/>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213</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69">
        <v>25</v>
      </c>
      <c r="B222" s="170" t="s">
        <v>369</v>
      </c>
      <c r="C222" s="180" t="s">
        <v>370</v>
      </c>
      <c r="D222" s="171" t="s">
        <v>354</v>
      </c>
      <c r="E222" s="172">
        <v>130.47499999999999</v>
      </c>
      <c r="F222" s="173"/>
      <c r="G222" s="174">
        <f>ROUND(E222*F222,2)</f>
        <v>0</v>
      </c>
      <c r="H222" s="173"/>
      <c r="I222" s="174">
        <f>ROUND(E222*H222,2)</f>
        <v>0</v>
      </c>
      <c r="J222" s="173"/>
      <c r="K222" s="174">
        <f>ROUND(E222*J222,2)</f>
        <v>0</v>
      </c>
      <c r="L222" s="174">
        <v>21</v>
      </c>
      <c r="M222" s="174">
        <f>G222*(1+L222/100)</f>
        <v>0</v>
      </c>
      <c r="N222" s="172">
        <v>0</v>
      </c>
      <c r="O222" s="172">
        <f>ROUND(E222*N222,2)</f>
        <v>0</v>
      </c>
      <c r="P222" s="172">
        <v>4.6000000000000001E-4</v>
      </c>
      <c r="Q222" s="172">
        <f>ROUND(E222*P222,2)</f>
        <v>0.06</v>
      </c>
      <c r="R222" s="174" t="s">
        <v>119</v>
      </c>
      <c r="S222" s="174" t="s">
        <v>207</v>
      </c>
      <c r="T222" s="175" t="s">
        <v>259</v>
      </c>
      <c r="U222" s="158">
        <v>1</v>
      </c>
      <c r="V222" s="158">
        <f>ROUND(E222*U222,2)</f>
        <v>130.47999999999999</v>
      </c>
      <c r="W222" s="158"/>
      <c r="X222" s="158" t="s">
        <v>224</v>
      </c>
      <c r="Y222" s="147"/>
      <c r="Z222" s="147"/>
      <c r="AA222" s="147"/>
      <c r="AB222" s="147"/>
      <c r="AC222" s="147"/>
      <c r="AD222" s="147"/>
      <c r="AE222" s="147"/>
      <c r="AF222" s="147"/>
      <c r="AG222" s="147" t="s">
        <v>297</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81" t="s">
        <v>273</v>
      </c>
      <c r="D223" s="160"/>
      <c r="E223" s="161"/>
      <c r="F223" s="158"/>
      <c r="G223" s="158"/>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235</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81" t="s">
        <v>371</v>
      </c>
      <c r="D224" s="160"/>
      <c r="E224" s="161">
        <v>22.2</v>
      </c>
      <c r="F224" s="158"/>
      <c r="G224" s="158"/>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235</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1" t="s">
        <v>372</v>
      </c>
      <c r="D225" s="160"/>
      <c r="E225" s="161">
        <v>9.1999999999999993</v>
      </c>
      <c r="F225" s="158"/>
      <c r="G225" s="158"/>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235</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81" t="s">
        <v>373</v>
      </c>
      <c r="D226" s="160"/>
      <c r="E226" s="161">
        <v>25.7</v>
      </c>
      <c r="F226" s="158"/>
      <c r="G226" s="15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235</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81" t="s">
        <v>263</v>
      </c>
      <c r="D227" s="160"/>
      <c r="E227" s="161"/>
      <c r="F227" s="158"/>
      <c r="G227" s="158"/>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235</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1" t="s">
        <v>372</v>
      </c>
      <c r="D228" s="160"/>
      <c r="E228" s="161">
        <v>9.1999999999999993</v>
      </c>
      <c r="F228" s="158"/>
      <c r="G228" s="158"/>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235</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81" t="s">
        <v>374</v>
      </c>
      <c r="D229" s="160"/>
      <c r="E229" s="161">
        <v>64.174999999999997</v>
      </c>
      <c r="F229" s="158"/>
      <c r="G229" s="158"/>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235</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250"/>
      <c r="D230" s="251"/>
      <c r="E230" s="251"/>
      <c r="F230" s="251"/>
      <c r="G230" s="251"/>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213</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ht="22.5" outlineLevel="1" x14ac:dyDescent="0.2">
      <c r="A231" s="169">
        <v>26</v>
      </c>
      <c r="B231" s="170" t="s">
        <v>375</v>
      </c>
      <c r="C231" s="180" t="s">
        <v>376</v>
      </c>
      <c r="D231" s="171" t="s">
        <v>347</v>
      </c>
      <c r="E231" s="172">
        <v>0.36799999999999999</v>
      </c>
      <c r="F231" s="173"/>
      <c r="G231" s="174">
        <f>ROUND(E231*F231,2)</f>
        <v>0</v>
      </c>
      <c r="H231" s="173"/>
      <c r="I231" s="174">
        <f>ROUND(E231*H231,2)</f>
        <v>0</v>
      </c>
      <c r="J231" s="173"/>
      <c r="K231" s="174">
        <f>ROUND(E231*J231,2)</f>
        <v>0</v>
      </c>
      <c r="L231" s="174">
        <v>21</v>
      </c>
      <c r="M231" s="174">
        <f>G231*(1+L231/100)</f>
        <v>0</v>
      </c>
      <c r="N231" s="172">
        <v>0</v>
      </c>
      <c r="O231" s="172">
        <f>ROUND(E231*N231,2)</f>
        <v>0</v>
      </c>
      <c r="P231" s="172">
        <v>2.4</v>
      </c>
      <c r="Q231" s="172">
        <f>ROUND(E231*P231,2)</f>
        <v>0.88</v>
      </c>
      <c r="R231" s="174" t="s">
        <v>119</v>
      </c>
      <c r="S231" s="174" t="s">
        <v>207</v>
      </c>
      <c r="T231" s="175" t="s">
        <v>259</v>
      </c>
      <c r="U231" s="158">
        <v>27.56</v>
      </c>
      <c r="V231" s="158">
        <f>ROUND(E231*U231,2)</f>
        <v>10.14</v>
      </c>
      <c r="W231" s="158"/>
      <c r="X231" s="158" t="s">
        <v>224</v>
      </c>
      <c r="Y231" s="147"/>
      <c r="Z231" s="147"/>
      <c r="AA231" s="147"/>
      <c r="AB231" s="147"/>
      <c r="AC231" s="147"/>
      <c r="AD231" s="147"/>
      <c r="AE231" s="147"/>
      <c r="AF231" s="147"/>
      <c r="AG231" s="147" t="s">
        <v>290</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254" t="s">
        <v>377</v>
      </c>
      <c r="D232" s="255"/>
      <c r="E232" s="255"/>
      <c r="F232" s="255"/>
      <c r="G232" s="255"/>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261</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81" t="s">
        <v>273</v>
      </c>
      <c r="D233" s="160"/>
      <c r="E233" s="161"/>
      <c r="F233" s="158"/>
      <c r="G233" s="158"/>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235</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81" t="s">
        <v>378</v>
      </c>
      <c r="D234" s="160"/>
      <c r="E234" s="161">
        <v>2.4E-2</v>
      </c>
      <c r="F234" s="158"/>
      <c r="G234" s="158"/>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235</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81" t="s">
        <v>379</v>
      </c>
      <c r="D235" s="160"/>
      <c r="E235" s="161">
        <v>0.16</v>
      </c>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235</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1" t="s">
        <v>263</v>
      </c>
      <c r="D236" s="160"/>
      <c r="E236" s="161"/>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235</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81" t="s">
        <v>378</v>
      </c>
      <c r="D237" s="160"/>
      <c r="E237" s="161">
        <v>2.4E-2</v>
      </c>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235</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81" t="s">
        <v>379</v>
      </c>
      <c r="D238" s="160"/>
      <c r="E238" s="161">
        <v>0.16</v>
      </c>
      <c r="F238" s="158"/>
      <c r="G238" s="158"/>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235</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250"/>
      <c r="D239" s="251"/>
      <c r="E239" s="251"/>
      <c r="F239" s="251"/>
      <c r="G239" s="251"/>
      <c r="H239" s="158"/>
      <c r="I239" s="158"/>
      <c r="J239" s="158"/>
      <c r="K239" s="158"/>
      <c r="L239" s="158"/>
      <c r="M239" s="158"/>
      <c r="N239" s="157"/>
      <c r="O239" s="157"/>
      <c r="P239" s="157"/>
      <c r="Q239" s="157"/>
      <c r="R239" s="158"/>
      <c r="S239" s="158"/>
      <c r="T239" s="158"/>
      <c r="U239" s="158"/>
      <c r="V239" s="158"/>
      <c r="W239" s="158"/>
      <c r="X239" s="158"/>
      <c r="Y239" s="147"/>
      <c r="Z239" s="147"/>
      <c r="AA239" s="147"/>
      <c r="AB239" s="147"/>
      <c r="AC239" s="147"/>
      <c r="AD239" s="147"/>
      <c r="AE239" s="147"/>
      <c r="AF239" s="147"/>
      <c r="AG239" s="147" t="s">
        <v>213</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22.5" outlineLevel="1" x14ac:dyDescent="0.2">
      <c r="A240" s="169">
        <v>27</v>
      </c>
      <c r="B240" s="170" t="s">
        <v>380</v>
      </c>
      <c r="C240" s="180" t="s">
        <v>381</v>
      </c>
      <c r="D240" s="171" t="s">
        <v>354</v>
      </c>
      <c r="E240" s="172">
        <v>15</v>
      </c>
      <c r="F240" s="173"/>
      <c r="G240" s="174">
        <f>ROUND(E240*F240,2)</f>
        <v>0</v>
      </c>
      <c r="H240" s="173"/>
      <c r="I240" s="174">
        <f>ROUND(E240*H240,2)</f>
        <v>0</v>
      </c>
      <c r="J240" s="173"/>
      <c r="K240" s="174">
        <f>ROUND(E240*J240,2)</f>
        <v>0</v>
      </c>
      <c r="L240" s="174">
        <v>21</v>
      </c>
      <c r="M240" s="174">
        <f>G240*(1+L240/100)</f>
        <v>0</v>
      </c>
      <c r="N240" s="172">
        <v>0</v>
      </c>
      <c r="O240" s="172">
        <f>ROUND(E240*N240,2)</f>
        <v>0</v>
      </c>
      <c r="P240" s="172">
        <v>2.5000000000000001E-2</v>
      </c>
      <c r="Q240" s="172">
        <f>ROUND(E240*P240,2)</f>
        <v>0.38</v>
      </c>
      <c r="R240" s="174" t="s">
        <v>119</v>
      </c>
      <c r="S240" s="174" t="s">
        <v>207</v>
      </c>
      <c r="T240" s="175" t="s">
        <v>259</v>
      </c>
      <c r="U240" s="158">
        <v>0.4</v>
      </c>
      <c r="V240" s="158">
        <f>ROUND(E240*U240,2)</f>
        <v>6</v>
      </c>
      <c r="W240" s="158"/>
      <c r="X240" s="158" t="s">
        <v>224</v>
      </c>
      <c r="Y240" s="147"/>
      <c r="Z240" s="147"/>
      <c r="AA240" s="147"/>
      <c r="AB240" s="147"/>
      <c r="AC240" s="147"/>
      <c r="AD240" s="147"/>
      <c r="AE240" s="147"/>
      <c r="AF240" s="147"/>
      <c r="AG240" s="147" t="s">
        <v>225</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1" t="s">
        <v>263</v>
      </c>
      <c r="D241" s="160"/>
      <c r="E241" s="161"/>
      <c r="F241" s="158"/>
      <c r="G241" s="158"/>
      <c r="H241" s="158"/>
      <c r="I241" s="158"/>
      <c r="J241" s="158"/>
      <c r="K241" s="158"/>
      <c r="L241" s="158"/>
      <c r="M241" s="158"/>
      <c r="N241" s="157"/>
      <c r="O241" s="157"/>
      <c r="P241" s="157"/>
      <c r="Q241" s="157"/>
      <c r="R241" s="158"/>
      <c r="S241" s="158"/>
      <c r="T241" s="158"/>
      <c r="U241" s="158"/>
      <c r="V241" s="158"/>
      <c r="W241" s="158"/>
      <c r="X241" s="158"/>
      <c r="Y241" s="147"/>
      <c r="Z241" s="147"/>
      <c r="AA241" s="147"/>
      <c r="AB241" s="147"/>
      <c r="AC241" s="147"/>
      <c r="AD241" s="147"/>
      <c r="AE241" s="147"/>
      <c r="AF241" s="147"/>
      <c r="AG241" s="147" t="s">
        <v>235</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1" t="s">
        <v>264</v>
      </c>
      <c r="D242" s="160"/>
      <c r="E242" s="161"/>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235</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81" t="s">
        <v>382</v>
      </c>
      <c r="D243" s="160"/>
      <c r="E243" s="161">
        <v>15</v>
      </c>
      <c r="F243" s="158"/>
      <c r="G243" s="15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235</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250"/>
      <c r="D244" s="251"/>
      <c r="E244" s="251"/>
      <c r="F244" s="251"/>
      <c r="G244" s="251"/>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213</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69">
        <v>28</v>
      </c>
      <c r="B245" s="170" t="s">
        <v>383</v>
      </c>
      <c r="C245" s="180" t="s">
        <v>384</v>
      </c>
      <c r="D245" s="171" t="s">
        <v>354</v>
      </c>
      <c r="E245" s="172">
        <v>18</v>
      </c>
      <c r="F245" s="173"/>
      <c r="G245" s="174">
        <f>ROUND(E245*F245,2)</f>
        <v>0</v>
      </c>
      <c r="H245" s="173"/>
      <c r="I245" s="174">
        <f>ROUND(E245*H245,2)</f>
        <v>0</v>
      </c>
      <c r="J245" s="173"/>
      <c r="K245" s="174">
        <f>ROUND(E245*J245,2)</f>
        <v>0</v>
      </c>
      <c r="L245" s="174">
        <v>21</v>
      </c>
      <c r="M245" s="174">
        <f>G245*(1+L245/100)</f>
        <v>0</v>
      </c>
      <c r="N245" s="172">
        <v>4.8999999999999998E-4</v>
      </c>
      <c r="O245" s="172">
        <f>ROUND(E245*N245,2)</f>
        <v>0.01</v>
      </c>
      <c r="P245" s="172">
        <v>1.7999999999999999E-2</v>
      </c>
      <c r="Q245" s="172">
        <f>ROUND(E245*P245,2)</f>
        <v>0.32</v>
      </c>
      <c r="R245" s="174" t="s">
        <v>119</v>
      </c>
      <c r="S245" s="174" t="s">
        <v>207</v>
      </c>
      <c r="T245" s="175" t="s">
        <v>259</v>
      </c>
      <c r="U245" s="158">
        <v>0.34200000000000003</v>
      </c>
      <c r="V245" s="158">
        <f>ROUND(E245*U245,2)</f>
        <v>6.16</v>
      </c>
      <c r="W245" s="158"/>
      <c r="X245" s="158" t="s">
        <v>224</v>
      </c>
      <c r="Y245" s="147"/>
      <c r="Z245" s="147"/>
      <c r="AA245" s="147"/>
      <c r="AB245" s="147"/>
      <c r="AC245" s="147"/>
      <c r="AD245" s="147"/>
      <c r="AE245" s="147"/>
      <c r="AF245" s="147"/>
      <c r="AG245" s="147" t="s">
        <v>225</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241" t="s">
        <v>385</v>
      </c>
      <c r="D246" s="242"/>
      <c r="E246" s="242"/>
      <c r="F246" s="242"/>
      <c r="G246" s="242"/>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212</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1" t="s">
        <v>263</v>
      </c>
      <c r="D247" s="160"/>
      <c r="E247" s="161"/>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235</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1" t="s">
        <v>360</v>
      </c>
      <c r="D248" s="160"/>
      <c r="E248" s="161"/>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235</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81" t="s">
        <v>386</v>
      </c>
      <c r="D249" s="160"/>
      <c r="E249" s="161">
        <v>10.8</v>
      </c>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235</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81" t="s">
        <v>273</v>
      </c>
      <c r="D250" s="160"/>
      <c r="E250" s="161"/>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235</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1" t="s">
        <v>360</v>
      </c>
      <c r="D251" s="160"/>
      <c r="E251" s="161"/>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235</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81" t="s">
        <v>387</v>
      </c>
      <c r="D252" s="160"/>
      <c r="E252" s="161">
        <v>7.2</v>
      </c>
      <c r="F252" s="158"/>
      <c r="G252" s="158"/>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235</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250"/>
      <c r="D253" s="251"/>
      <c r="E253" s="251"/>
      <c r="F253" s="251"/>
      <c r="G253" s="251"/>
      <c r="H253" s="158"/>
      <c r="I253" s="158"/>
      <c r="J253" s="158"/>
      <c r="K253" s="158"/>
      <c r="L253" s="158"/>
      <c r="M253" s="158"/>
      <c r="N253" s="157"/>
      <c r="O253" s="157"/>
      <c r="P253" s="157"/>
      <c r="Q253" s="157"/>
      <c r="R253" s="158"/>
      <c r="S253" s="158"/>
      <c r="T253" s="158"/>
      <c r="U253" s="158"/>
      <c r="V253" s="158"/>
      <c r="W253" s="158"/>
      <c r="X253" s="158"/>
      <c r="Y253" s="147"/>
      <c r="Z253" s="147"/>
      <c r="AA253" s="147"/>
      <c r="AB253" s="147"/>
      <c r="AC253" s="147"/>
      <c r="AD253" s="147"/>
      <c r="AE253" s="147"/>
      <c r="AF253" s="147"/>
      <c r="AG253" s="147" t="s">
        <v>213</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69">
        <v>29</v>
      </c>
      <c r="B254" s="170" t="s">
        <v>388</v>
      </c>
      <c r="C254" s="180" t="s">
        <v>389</v>
      </c>
      <c r="D254" s="171" t="s">
        <v>354</v>
      </c>
      <c r="E254" s="172">
        <v>42.9</v>
      </c>
      <c r="F254" s="173"/>
      <c r="G254" s="174">
        <f>ROUND(E254*F254,2)</f>
        <v>0</v>
      </c>
      <c r="H254" s="173"/>
      <c r="I254" s="174">
        <f>ROUND(E254*H254,2)</f>
        <v>0</v>
      </c>
      <c r="J254" s="173"/>
      <c r="K254" s="174">
        <f>ROUND(E254*J254,2)</f>
        <v>0</v>
      </c>
      <c r="L254" s="174">
        <v>21</v>
      </c>
      <c r="M254" s="174">
        <f>G254*(1+L254/100)</f>
        <v>0</v>
      </c>
      <c r="N254" s="172">
        <v>4.8999999999999998E-4</v>
      </c>
      <c r="O254" s="172">
        <f>ROUND(E254*N254,2)</f>
        <v>0.02</v>
      </c>
      <c r="P254" s="172">
        <v>0.04</v>
      </c>
      <c r="Q254" s="172">
        <f>ROUND(E254*P254,2)</f>
        <v>1.72</v>
      </c>
      <c r="R254" s="174" t="s">
        <v>119</v>
      </c>
      <c r="S254" s="174" t="s">
        <v>207</v>
      </c>
      <c r="T254" s="175" t="s">
        <v>259</v>
      </c>
      <c r="U254" s="158">
        <v>0.66800000000000004</v>
      </c>
      <c r="V254" s="158">
        <f>ROUND(E254*U254,2)</f>
        <v>28.66</v>
      </c>
      <c r="W254" s="158"/>
      <c r="X254" s="158" t="s">
        <v>224</v>
      </c>
      <c r="Y254" s="147"/>
      <c r="Z254" s="147"/>
      <c r="AA254" s="147"/>
      <c r="AB254" s="147"/>
      <c r="AC254" s="147"/>
      <c r="AD254" s="147"/>
      <c r="AE254" s="147"/>
      <c r="AF254" s="147"/>
      <c r="AG254" s="147" t="s">
        <v>225</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241" t="s">
        <v>385</v>
      </c>
      <c r="D255" s="242"/>
      <c r="E255" s="242"/>
      <c r="F255" s="242"/>
      <c r="G255" s="242"/>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212</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1" t="s">
        <v>263</v>
      </c>
      <c r="D256" s="160"/>
      <c r="E256" s="161"/>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235</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81" t="s">
        <v>266</v>
      </c>
      <c r="D257" s="160"/>
      <c r="E257" s="161"/>
      <c r="F257" s="158"/>
      <c r="G257" s="15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235</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81" t="s">
        <v>390</v>
      </c>
      <c r="D258" s="160"/>
      <c r="E258" s="161">
        <v>3.3</v>
      </c>
      <c r="F258" s="158"/>
      <c r="G258" s="158"/>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235</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81" t="s">
        <v>268</v>
      </c>
      <c r="D259" s="160"/>
      <c r="E259" s="161"/>
      <c r="F259" s="158"/>
      <c r="G259" s="158"/>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235</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81" t="s">
        <v>390</v>
      </c>
      <c r="D260" s="160"/>
      <c r="E260" s="161">
        <v>3.3</v>
      </c>
      <c r="F260" s="158"/>
      <c r="G260" s="158"/>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235</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81" t="s">
        <v>270</v>
      </c>
      <c r="D261" s="160"/>
      <c r="E261" s="161"/>
      <c r="F261" s="158"/>
      <c r="G261" s="158"/>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235</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81" t="s">
        <v>366</v>
      </c>
      <c r="D262" s="160"/>
      <c r="E262" s="161">
        <v>6.6</v>
      </c>
      <c r="F262" s="158"/>
      <c r="G262" s="15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235</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1" t="s">
        <v>272</v>
      </c>
      <c r="D263" s="160"/>
      <c r="E263" s="161"/>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235</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81" t="s">
        <v>390</v>
      </c>
      <c r="D264" s="160"/>
      <c r="E264" s="161">
        <v>3.3</v>
      </c>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235</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81" t="s">
        <v>273</v>
      </c>
      <c r="D265" s="160"/>
      <c r="E265" s="161"/>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235</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81" t="s">
        <v>266</v>
      </c>
      <c r="D266" s="160"/>
      <c r="E266" s="161"/>
      <c r="F266" s="158"/>
      <c r="G266" s="158"/>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235</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181" t="s">
        <v>366</v>
      </c>
      <c r="D267" s="160"/>
      <c r="E267" s="161">
        <v>6.6</v>
      </c>
      <c r="F267" s="158"/>
      <c r="G267" s="158"/>
      <c r="H267" s="158"/>
      <c r="I267" s="158"/>
      <c r="J267" s="158"/>
      <c r="K267" s="158"/>
      <c r="L267" s="158"/>
      <c r="M267" s="158"/>
      <c r="N267" s="157"/>
      <c r="O267" s="157"/>
      <c r="P267" s="157"/>
      <c r="Q267" s="157"/>
      <c r="R267" s="158"/>
      <c r="S267" s="158"/>
      <c r="T267" s="158"/>
      <c r="U267" s="158"/>
      <c r="V267" s="158"/>
      <c r="W267" s="158"/>
      <c r="X267" s="158"/>
      <c r="Y267" s="147"/>
      <c r="Z267" s="147"/>
      <c r="AA267" s="147"/>
      <c r="AB267" s="147"/>
      <c r="AC267" s="147"/>
      <c r="AD267" s="147"/>
      <c r="AE267" s="147"/>
      <c r="AF267" s="147"/>
      <c r="AG267" s="147" t="s">
        <v>235</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81" t="s">
        <v>268</v>
      </c>
      <c r="D268" s="160"/>
      <c r="E268" s="161"/>
      <c r="F268" s="158"/>
      <c r="G268" s="158"/>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235</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81" t="s">
        <v>366</v>
      </c>
      <c r="D269" s="160"/>
      <c r="E269" s="161">
        <v>6.6</v>
      </c>
      <c r="F269" s="158"/>
      <c r="G269" s="158"/>
      <c r="H269" s="158"/>
      <c r="I269" s="158"/>
      <c r="J269" s="158"/>
      <c r="K269" s="158"/>
      <c r="L269" s="158"/>
      <c r="M269" s="158"/>
      <c r="N269" s="157"/>
      <c r="O269" s="157"/>
      <c r="P269" s="157"/>
      <c r="Q269" s="157"/>
      <c r="R269" s="158"/>
      <c r="S269" s="158"/>
      <c r="T269" s="158"/>
      <c r="U269" s="158"/>
      <c r="V269" s="158"/>
      <c r="W269" s="158"/>
      <c r="X269" s="158"/>
      <c r="Y269" s="147"/>
      <c r="Z269" s="147"/>
      <c r="AA269" s="147"/>
      <c r="AB269" s="147"/>
      <c r="AC269" s="147"/>
      <c r="AD269" s="147"/>
      <c r="AE269" s="147"/>
      <c r="AF269" s="147"/>
      <c r="AG269" s="147" t="s">
        <v>235</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81" t="s">
        <v>270</v>
      </c>
      <c r="D270" s="160"/>
      <c r="E270" s="161"/>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235</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81" t="s">
        <v>391</v>
      </c>
      <c r="D271" s="160"/>
      <c r="E271" s="161">
        <v>13.2</v>
      </c>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235</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250"/>
      <c r="D272" s="251"/>
      <c r="E272" s="251"/>
      <c r="F272" s="251"/>
      <c r="G272" s="251"/>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213</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69">
        <v>30</v>
      </c>
      <c r="B273" s="170" t="s">
        <v>392</v>
      </c>
      <c r="C273" s="180" t="s">
        <v>393</v>
      </c>
      <c r="D273" s="171" t="s">
        <v>354</v>
      </c>
      <c r="E273" s="172">
        <v>5</v>
      </c>
      <c r="F273" s="173"/>
      <c r="G273" s="174">
        <f>ROUND(E273*F273,2)</f>
        <v>0</v>
      </c>
      <c r="H273" s="173"/>
      <c r="I273" s="174">
        <f>ROUND(E273*H273,2)</f>
        <v>0</v>
      </c>
      <c r="J273" s="173"/>
      <c r="K273" s="174">
        <f>ROUND(E273*J273,2)</f>
        <v>0</v>
      </c>
      <c r="L273" s="174">
        <v>21</v>
      </c>
      <c r="M273" s="174">
        <f>G273*(1+L273/100)</f>
        <v>0</v>
      </c>
      <c r="N273" s="172">
        <v>4.8999999999999998E-4</v>
      </c>
      <c r="O273" s="172">
        <f>ROUND(E273*N273,2)</f>
        <v>0</v>
      </c>
      <c r="P273" s="172">
        <v>8.1000000000000003E-2</v>
      </c>
      <c r="Q273" s="172">
        <f>ROUND(E273*P273,2)</f>
        <v>0.41</v>
      </c>
      <c r="R273" s="174" t="s">
        <v>119</v>
      </c>
      <c r="S273" s="174" t="s">
        <v>207</v>
      </c>
      <c r="T273" s="175" t="s">
        <v>259</v>
      </c>
      <c r="U273" s="158">
        <v>0.81</v>
      </c>
      <c r="V273" s="158">
        <f>ROUND(E273*U273,2)</f>
        <v>4.05</v>
      </c>
      <c r="W273" s="158"/>
      <c r="X273" s="158" t="s">
        <v>224</v>
      </c>
      <c r="Y273" s="147"/>
      <c r="Z273" s="147"/>
      <c r="AA273" s="147"/>
      <c r="AB273" s="147"/>
      <c r="AC273" s="147"/>
      <c r="AD273" s="147"/>
      <c r="AE273" s="147"/>
      <c r="AF273" s="147"/>
      <c r="AG273" s="147" t="s">
        <v>297</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241" t="s">
        <v>385</v>
      </c>
      <c r="D274" s="242"/>
      <c r="E274" s="242"/>
      <c r="F274" s="242"/>
      <c r="G274" s="242"/>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212</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81" t="s">
        <v>263</v>
      </c>
      <c r="D275" s="160"/>
      <c r="E275" s="161"/>
      <c r="F275" s="158"/>
      <c r="G275" s="158"/>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235</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81" t="s">
        <v>264</v>
      </c>
      <c r="D276" s="160"/>
      <c r="E276" s="161"/>
      <c r="F276" s="158"/>
      <c r="G276" s="158"/>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235</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81" t="s">
        <v>394</v>
      </c>
      <c r="D277" s="160"/>
      <c r="E277" s="161">
        <v>5</v>
      </c>
      <c r="F277" s="158"/>
      <c r="G277" s="158"/>
      <c r="H277" s="158"/>
      <c r="I277" s="158"/>
      <c r="J277" s="158"/>
      <c r="K277" s="158"/>
      <c r="L277" s="158"/>
      <c r="M277" s="158"/>
      <c r="N277" s="157"/>
      <c r="O277" s="157"/>
      <c r="P277" s="157"/>
      <c r="Q277" s="157"/>
      <c r="R277" s="158"/>
      <c r="S277" s="158"/>
      <c r="T277" s="158"/>
      <c r="U277" s="158"/>
      <c r="V277" s="158"/>
      <c r="W277" s="158"/>
      <c r="X277" s="158"/>
      <c r="Y277" s="147"/>
      <c r="Z277" s="147"/>
      <c r="AA277" s="147"/>
      <c r="AB277" s="147"/>
      <c r="AC277" s="147"/>
      <c r="AD277" s="147"/>
      <c r="AE277" s="147"/>
      <c r="AF277" s="147"/>
      <c r="AG277" s="147" t="s">
        <v>235</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250"/>
      <c r="D278" s="251"/>
      <c r="E278" s="251"/>
      <c r="F278" s="251"/>
      <c r="G278" s="251"/>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213</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ht="22.5" outlineLevel="1" x14ac:dyDescent="0.2">
      <c r="A279" s="169">
        <v>31</v>
      </c>
      <c r="B279" s="170" t="s">
        <v>395</v>
      </c>
      <c r="C279" s="180" t="s">
        <v>396</v>
      </c>
      <c r="D279" s="171" t="s">
        <v>257</v>
      </c>
      <c r="E279" s="172">
        <v>3</v>
      </c>
      <c r="F279" s="173"/>
      <c r="G279" s="174">
        <f>ROUND(E279*F279,2)</f>
        <v>0</v>
      </c>
      <c r="H279" s="173"/>
      <c r="I279" s="174">
        <f>ROUND(E279*H279,2)</f>
        <v>0</v>
      </c>
      <c r="J279" s="173"/>
      <c r="K279" s="174">
        <f>ROUND(E279*J279,2)</f>
        <v>0</v>
      </c>
      <c r="L279" s="174">
        <v>21</v>
      </c>
      <c r="M279" s="174">
        <f>G279*(1+L279/100)</f>
        <v>0</v>
      </c>
      <c r="N279" s="172">
        <v>0</v>
      </c>
      <c r="O279" s="172">
        <f>ROUND(E279*N279,2)</f>
        <v>0</v>
      </c>
      <c r="P279" s="172">
        <v>6.8000000000000005E-2</v>
      </c>
      <c r="Q279" s="172">
        <f>ROUND(E279*P279,2)</f>
        <v>0.2</v>
      </c>
      <c r="R279" s="174" t="s">
        <v>119</v>
      </c>
      <c r="S279" s="174" t="s">
        <v>207</v>
      </c>
      <c r="T279" s="175" t="s">
        <v>259</v>
      </c>
      <c r="U279" s="158">
        <v>0.48</v>
      </c>
      <c r="V279" s="158">
        <f>ROUND(E279*U279,2)</f>
        <v>1.44</v>
      </c>
      <c r="W279" s="158"/>
      <c r="X279" s="158" t="s">
        <v>224</v>
      </c>
      <c r="Y279" s="147"/>
      <c r="Z279" s="147"/>
      <c r="AA279" s="147"/>
      <c r="AB279" s="147"/>
      <c r="AC279" s="147"/>
      <c r="AD279" s="147"/>
      <c r="AE279" s="147"/>
      <c r="AF279" s="147"/>
      <c r="AG279" s="147" t="s">
        <v>225</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254" t="s">
        <v>397</v>
      </c>
      <c r="D280" s="255"/>
      <c r="E280" s="255"/>
      <c r="F280" s="255"/>
      <c r="G280" s="255"/>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261</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81" t="s">
        <v>263</v>
      </c>
      <c r="D281" s="160"/>
      <c r="E281" s="161"/>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235</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81" t="s">
        <v>264</v>
      </c>
      <c r="D282" s="160"/>
      <c r="E282" s="161"/>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235</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81" t="s">
        <v>292</v>
      </c>
      <c r="D283" s="160"/>
      <c r="E283" s="161">
        <v>3</v>
      </c>
      <c r="F283" s="158"/>
      <c r="G283" s="158"/>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235</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250"/>
      <c r="D284" s="251"/>
      <c r="E284" s="251"/>
      <c r="F284" s="251"/>
      <c r="G284" s="251"/>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213</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69">
        <v>32</v>
      </c>
      <c r="B285" s="170" t="s">
        <v>398</v>
      </c>
      <c r="C285" s="180" t="s">
        <v>399</v>
      </c>
      <c r="D285" s="171" t="s">
        <v>257</v>
      </c>
      <c r="E285" s="172">
        <v>201.9</v>
      </c>
      <c r="F285" s="173"/>
      <c r="G285" s="174">
        <f>ROUND(E285*F285,2)</f>
        <v>0</v>
      </c>
      <c r="H285" s="173"/>
      <c r="I285" s="174">
        <f>ROUND(E285*H285,2)</f>
        <v>0</v>
      </c>
      <c r="J285" s="173"/>
      <c r="K285" s="174">
        <f>ROUND(E285*J285,2)</f>
        <v>0</v>
      </c>
      <c r="L285" s="174">
        <v>21</v>
      </c>
      <c r="M285" s="174">
        <f>G285*(1+L285/100)</f>
        <v>0</v>
      </c>
      <c r="N285" s="172">
        <v>0</v>
      </c>
      <c r="O285" s="172">
        <f>ROUND(E285*N285,2)</f>
        <v>0</v>
      </c>
      <c r="P285" s="172">
        <v>5.0000000000000001E-3</v>
      </c>
      <c r="Q285" s="172">
        <f>ROUND(E285*P285,2)</f>
        <v>1.01</v>
      </c>
      <c r="R285" s="174" t="s">
        <v>400</v>
      </c>
      <c r="S285" s="174" t="s">
        <v>207</v>
      </c>
      <c r="T285" s="175" t="s">
        <v>259</v>
      </c>
      <c r="U285" s="158">
        <v>0.51</v>
      </c>
      <c r="V285" s="158">
        <f>ROUND(E285*U285,2)</f>
        <v>102.97</v>
      </c>
      <c r="W285" s="158"/>
      <c r="X285" s="158" t="s">
        <v>224</v>
      </c>
      <c r="Y285" s="147"/>
      <c r="Z285" s="147"/>
      <c r="AA285" s="147"/>
      <c r="AB285" s="147"/>
      <c r="AC285" s="147"/>
      <c r="AD285" s="147"/>
      <c r="AE285" s="147"/>
      <c r="AF285" s="147"/>
      <c r="AG285" s="147" t="s">
        <v>225</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81" t="s">
        <v>273</v>
      </c>
      <c r="D286" s="160"/>
      <c r="E286" s="161"/>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235</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81" t="s">
        <v>307</v>
      </c>
      <c r="D287" s="160"/>
      <c r="E287" s="161"/>
      <c r="F287" s="158"/>
      <c r="G287" s="158"/>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235</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81" t="s">
        <v>308</v>
      </c>
      <c r="D288" s="160"/>
      <c r="E288" s="161">
        <v>79.900000000000006</v>
      </c>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235</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81" t="s">
        <v>263</v>
      </c>
      <c r="D289" s="160"/>
      <c r="E289" s="161"/>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235</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1" t="s">
        <v>313</v>
      </c>
      <c r="D290" s="160"/>
      <c r="E290" s="161"/>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235</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81" t="s">
        <v>314</v>
      </c>
      <c r="D291" s="160"/>
      <c r="E291" s="161">
        <v>122</v>
      </c>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235</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250"/>
      <c r="D292" s="251"/>
      <c r="E292" s="251"/>
      <c r="F292" s="251"/>
      <c r="G292" s="251"/>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213</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69">
        <v>33</v>
      </c>
      <c r="B293" s="170" t="s">
        <v>401</v>
      </c>
      <c r="C293" s="180" t="s">
        <v>402</v>
      </c>
      <c r="D293" s="171" t="s">
        <v>257</v>
      </c>
      <c r="E293" s="172">
        <v>5.8250000000000002</v>
      </c>
      <c r="F293" s="173"/>
      <c r="G293" s="174">
        <f>ROUND(E293*F293,2)</f>
        <v>0</v>
      </c>
      <c r="H293" s="173"/>
      <c r="I293" s="174">
        <f>ROUND(E293*H293,2)</f>
        <v>0</v>
      </c>
      <c r="J293" s="173"/>
      <c r="K293" s="174">
        <f>ROUND(E293*J293,2)</f>
        <v>0</v>
      </c>
      <c r="L293" s="174">
        <v>21</v>
      </c>
      <c r="M293" s="174">
        <f>G293*(1+L293/100)</f>
        <v>0</v>
      </c>
      <c r="N293" s="172">
        <v>0</v>
      </c>
      <c r="O293" s="172">
        <f>ROUND(E293*N293,2)</f>
        <v>0</v>
      </c>
      <c r="P293" s="172">
        <v>5.5E-2</v>
      </c>
      <c r="Q293" s="172">
        <f>ROUND(E293*P293,2)</f>
        <v>0.32</v>
      </c>
      <c r="R293" s="174"/>
      <c r="S293" s="174" t="s">
        <v>223</v>
      </c>
      <c r="T293" s="175" t="s">
        <v>208</v>
      </c>
      <c r="U293" s="158">
        <v>0.51</v>
      </c>
      <c r="V293" s="158">
        <f>ROUND(E293*U293,2)</f>
        <v>2.97</v>
      </c>
      <c r="W293" s="158"/>
      <c r="X293" s="158" t="s">
        <v>224</v>
      </c>
      <c r="Y293" s="147"/>
      <c r="Z293" s="147"/>
      <c r="AA293" s="147"/>
      <c r="AB293" s="147"/>
      <c r="AC293" s="147"/>
      <c r="AD293" s="147"/>
      <c r="AE293" s="147"/>
      <c r="AF293" s="147"/>
      <c r="AG293" s="147" t="s">
        <v>225</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81" t="s">
        <v>273</v>
      </c>
      <c r="D294" s="160"/>
      <c r="E294" s="161"/>
      <c r="F294" s="158"/>
      <c r="G294" s="158"/>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235</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81" t="s">
        <v>278</v>
      </c>
      <c r="D295" s="160"/>
      <c r="E295" s="161">
        <v>5.5250000000000004</v>
      </c>
      <c r="F295" s="158"/>
      <c r="G295" s="158"/>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235</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81" t="s">
        <v>263</v>
      </c>
      <c r="D296" s="160"/>
      <c r="E296" s="161"/>
      <c r="F296" s="158"/>
      <c r="G296" s="158"/>
      <c r="H296" s="158"/>
      <c r="I296" s="158"/>
      <c r="J296" s="158"/>
      <c r="K296" s="158"/>
      <c r="L296" s="158"/>
      <c r="M296" s="158"/>
      <c r="N296" s="157"/>
      <c r="O296" s="157"/>
      <c r="P296" s="157"/>
      <c r="Q296" s="157"/>
      <c r="R296" s="158"/>
      <c r="S296" s="158"/>
      <c r="T296" s="158"/>
      <c r="U296" s="158"/>
      <c r="V296" s="158"/>
      <c r="W296" s="158"/>
      <c r="X296" s="158"/>
      <c r="Y296" s="147"/>
      <c r="Z296" s="147"/>
      <c r="AA296" s="147"/>
      <c r="AB296" s="147"/>
      <c r="AC296" s="147"/>
      <c r="AD296" s="147"/>
      <c r="AE296" s="147"/>
      <c r="AF296" s="147"/>
      <c r="AG296" s="147" t="s">
        <v>235</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1" t="s">
        <v>279</v>
      </c>
      <c r="D297" s="160"/>
      <c r="E297" s="161">
        <v>0.3</v>
      </c>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235</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250"/>
      <c r="D298" s="251"/>
      <c r="E298" s="251"/>
      <c r="F298" s="251"/>
      <c r="G298" s="251"/>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213</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69">
        <v>34</v>
      </c>
      <c r="B299" s="170" t="s">
        <v>403</v>
      </c>
      <c r="C299" s="180" t="s">
        <v>404</v>
      </c>
      <c r="D299" s="171" t="s">
        <v>339</v>
      </c>
      <c r="E299" s="172">
        <v>20</v>
      </c>
      <c r="F299" s="173"/>
      <c r="G299" s="174">
        <f>ROUND(E299*F299,2)</f>
        <v>0</v>
      </c>
      <c r="H299" s="173"/>
      <c r="I299" s="174">
        <f>ROUND(E299*H299,2)</f>
        <v>0</v>
      </c>
      <c r="J299" s="173"/>
      <c r="K299" s="174">
        <f>ROUND(E299*J299,2)</f>
        <v>0</v>
      </c>
      <c r="L299" s="174">
        <v>21</v>
      </c>
      <c r="M299" s="174">
        <f>G299*(1+L299/100)</f>
        <v>0</v>
      </c>
      <c r="N299" s="172">
        <v>0</v>
      </c>
      <c r="O299" s="172">
        <f>ROUND(E299*N299,2)</f>
        <v>0</v>
      </c>
      <c r="P299" s="172">
        <v>0</v>
      </c>
      <c r="Q299" s="172">
        <f>ROUND(E299*P299,2)</f>
        <v>0</v>
      </c>
      <c r="R299" s="174"/>
      <c r="S299" s="174" t="s">
        <v>223</v>
      </c>
      <c r="T299" s="175" t="s">
        <v>208</v>
      </c>
      <c r="U299" s="158">
        <v>0</v>
      </c>
      <c r="V299" s="158">
        <f>ROUND(E299*U299,2)</f>
        <v>0</v>
      </c>
      <c r="W299" s="158"/>
      <c r="X299" s="158" t="s">
        <v>224</v>
      </c>
      <c r="Y299" s="147"/>
      <c r="Z299" s="147"/>
      <c r="AA299" s="147"/>
      <c r="AB299" s="147"/>
      <c r="AC299" s="147"/>
      <c r="AD299" s="147"/>
      <c r="AE299" s="147"/>
      <c r="AF299" s="147"/>
      <c r="AG299" s="147" t="s">
        <v>225</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252"/>
      <c r="D300" s="253"/>
      <c r="E300" s="253"/>
      <c r="F300" s="253"/>
      <c r="G300" s="253"/>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213</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x14ac:dyDescent="0.2">
      <c r="A301" s="163" t="s">
        <v>202</v>
      </c>
      <c r="B301" s="164" t="s">
        <v>131</v>
      </c>
      <c r="C301" s="179" t="s">
        <v>132</v>
      </c>
      <c r="D301" s="165"/>
      <c r="E301" s="166"/>
      <c r="F301" s="167"/>
      <c r="G301" s="167">
        <f>SUMIF(AG302:AG307,"&lt;&gt;NOR",G302:G307)</f>
        <v>0</v>
      </c>
      <c r="H301" s="167"/>
      <c r="I301" s="167">
        <f>SUM(I302:I307)</f>
        <v>0</v>
      </c>
      <c r="J301" s="167"/>
      <c r="K301" s="167">
        <f>SUM(K302:K307)</f>
        <v>0</v>
      </c>
      <c r="L301" s="167"/>
      <c r="M301" s="167">
        <f>SUM(M302:M307)</f>
        <v>0</v>
      </c>
      <c r="N301" s="166"/>
      <c r="O301" s="166">
        <f>SUM(O302:O307)</f>
        <v>0</v>
      </c>
      <c r="P301" s="166"/>
      <c r="Q301" s="166">
        <f>SUM(Q302:Q307)</f>
        <v>0</v>
      </c>
      <c r="R301" s="167"/>
      <c r="S301" s="167"/>
      <c r="T301" s="168"/>
      <c r="U301" s="162"/>
      <c r="V301" s="162">
        <f>SUM(V302:V307)</f>
        <v>21.61</v>
      </c>
      <c r="W301" s="162"/>
      <c r="X301" s="162"/>
      <c r="AG301" t="s">
        <v>203</v>
      </c>
    </row>
    <row r="302" spans="1:60" ht="22.5" outlineLevel="1" x14ac:dyDescent="0.2">
      <c r="A302" s="169">
        <v>35</v>
      </c>
      <c r="B302" s="170" t="s">
        <v>405</v>
      </c>
      <c r="C302" s="180" t="s">
        <v>406</v>
      </c>
      <c r="D302" s="171" t="s">
        <v>407</v>
      </c>
      <c r="E302" s="172">
        <v>8.38551</v>
      </c>
      <c r="F302" s="173"/>
      <c r="G302" s="174">
        <f>ROUND(E302*F302,2)</f>
        <v>0</v>
      </c>
      <c r="H302" s="173"/>
      <c r="I302" s="174">
        <f>ROUND(E302*H302,2)</f>
        <v>0</v>
      </c>
      <c r="J302" s="173"/>
      <c r="K302" s="174">
        <f>ROUND(E302*J302,2)</f>
        <v>0</v>
      </c>
      <c r="L302" s="174">
        <v>21</v>
      </c>
      <c r="M302" s="174">
        <f>G302*(1+L302/100)</f>
        <v>0</v>
      </c>
      <c r="N302" s="172">
        <v>0</v>
      </c>
      <c r="O302" s="172">
        <f>ROUND(E302*N302,2)</f>
        <v>0</v>
      </c>
      <c r="P302" s="172">
        <v>0</v>
      </c>
      <c r="Q302" s="172">
        <f>ROUND(E302*P302,2)</f>
        <v>0</v>
      </c>
      <c r="R302" s="174" t="s">
        <v>408</v>
      </c>
      <c r="S302" s="174" t="s">
        <v>207</v>
      </c>
      <c r="T302" s="175" t="s">
        <v>259</v>
      </c>
      <c r="U302" s="158">
        <v>2.577</v>
      </c>
      <c r="V302" s="158">
        <f>ROUND(E302*U302,2)</f>
        <v>21.61</v>
      </c>
      <c r="W302" s="158"/>
      <c r="X302" s="158" t="s">
        <v>409</v>
      </c>
      <c r="Y302" s="147"/>
      <c r="Z302" s="147"/>
      <c r="AA302" s="147"/>
      <c r="AB302" s="147"/>
      <c r="AC302" s="147"/>
      <c r="AD302" s="147"/>
      <c r="AE302" s="147"/>
      <c r="AF302" s="147"/>
      <c r="AG302" s="147" t="s">
        <v>410</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254" t="s">
        <v>411</v>
      </c>
      <c r="D303" s="255"/>
      <c r="E303" s="255"/>
      <c r="F303" s="255"/>
      <c r="G303" s="255"/>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261</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81" t="s">
        <v>412</v>
      </c>
      <c r="D304" s="160"/>
      <c r="E304" s="161"/>
      <c r="F304" s="158"/>
      <c r="G304" s="158"/>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235</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81" t="s">
        <v>413</v>
      </c>
      <c r="D305" s="160"/>
      <c r="E305" s="161"/>
      <c r="F305" s="158"/>
      <c r="G305" s="158"/>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235</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81" t="s">
        <v>414</v>
      </c>
      <c r="D306" s="160"/>
      <c r="E306" s="161">
        <v>8.38551</v>
      </c>
      <c r="F306" s="158"/>
      <c r="G306" s="158"/>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235</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250"/>
      <c r="D307" s="251"/>
      <c r="E307" s="251"/>
      <c r="F307" s="251"/>
      <c r="G307" s="251"/>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213</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x14ac:dyDescent="0.2">
      <c r="A308" s="163" t="s">
        <v>202</v>
      </c>
      <c r="B308" s="164" t="s">
        <v>149</v>
      </c>
      <c r="C308" s="179" t="s">
        <v>150</v>
      </c>
      <c r="D308" s="165"/>
      <c r="E308" s="166"/>
      <c r="F308" s="167"/>
      <c r="G308" s="167">
        <f>SUMIF(AG309:AG324,"&lt;&gt;NOR",G309:G324)</f>
        <v>0</v>
      </c>
      <c r="H308" s="167"/>
      <c r="I308" s="167">
        <f>SUM(I309:I324)</f>
        <v>0</v>
      </c>
      <c r="J308" s="167"/>
      <c r="K308" s="167">
        <f>SUM(K309:K324)</f>
        <v>0</v>
      </c>
      <c r="L308" s="167"/>
      <c r="M308" s="167">
        <f>SUM(M309:M324)</f>
        <v>0</v>
      </c>
      <c r="N308" s="166"/>
      <c r="O308" s="166">
        <f>SUM(O309:O324)</f>
        <v>0</v>
      </c>
      <c r="P308" s="166"/>
      <c r="Q308" s="166">
        <f>SUM(Q309:Q324)</f>
        <v>0</v>
      </c>
      <c r="R308" s="167"/>
      <c r="S308" s="167"/>
      <c r="T308" s="168"/>
      <c r="U308" s="162"/>
      <c r="V308" s="162">
        <f>SUM(V309:V324)</f>
        <v>0</v>
      </c>
      <c r="W308" s="162"/>
      <c r="X308" s="162"/>
      <c r="AG308" t="s">
        <v>203</v>
      </c>
    </row>
    <row r="309" spans="1:60" ht="22.5" outlineLevel="1" x14ac:dyDescent="0.2">
      <c r="A309" s="169">
        <v>36</v>
      </c>
      <c r="B309" s="170" t="s">
        <v>415</v>
      </c>
      <c r="C309" s="180" t="s">
        <v>416</v>
      </c>
      <c r="D309" s="171" t="s">
        <v>324</v>
      </c>
      <c r="E309" s="172">
        <v>4</v>
      </c>
      <c r="F309" s="173"/>
      <c r="G309" s="174">
        <f>ROUND(E309*F309,2)</f>
        <v>0</v>
      </c>
      <c r="H309" s="173"/>
      <c r="I309" s="174">
        <f>ROUND(E309*H309,2)</f>
        <v>0</v>
      </c>
      <c r="J309" s="173"/>
      <c r="K309" s="174">
        <f>ROUND(E309*J309,2)</f>
        <v>0</v>
      </c>
      <c r="L309" s="174">
        <v>21</v>
      </c>
      <c r="M309" s="174">
        <f>G309*(1+L309/100)</f>
        <v>0</v>
      </c>
      <c r="N309" s="172">
        <v>0</v>
      </c>
      <c r="O309" s="172">
        <f>ROUND(E309*N309,2)</f>
        <v>0</v>
      </c>
      <c r="P309" s="172">
        <v>0</v>
      </c>
      <c r="Q309" s="172">
        <f>ROUND(E309*P309,2)</f>
        <v>0</v>
      </c>
      <c r="R309" s="174"/>
      <c r="S309" s="174" t="s">
        <v>223</v>
      </c>
      <c r="T309" s="175" t="s">
        <v>208</v>
      </c>
      <c r="U309" s="158">
        <v>0</v>
      </c>
      <c r="V309" s="158">
        <f>ROUND(E309*U309,2)</f>
        <v>0</v>
      </c>
      <c r="W309" s="158"/>
      <c r="X309" s="158" t="s">
        <v>224</v>
      </c>
      <c r="Y309" s="147"/>
      <c r="Z309" s="147"/>
      <c r="AA309" s="147"/>
      <c r="AB309" s="147"/>
      <c r="AC309" s="147"/>
      <c r="AD309" s="147"/>
      <c r="AE309" s="147"/>
      <c r="AF309" s="147"/>
      <c r="AG309" s="147" t="s">
        <v>297</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252"/>
      <c r="D310" s="253"/>
      <c r="E310" s="253"/>
      <c r="F310" s="253"/>
      <c r="G310" s="253"/>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213</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ht="22.5" outlineLevel="1" x14ac:dyDescent="0.2">
      <c r="A311" s="169">
        <v>37</v>
      </c>
      <c r="B311" s="170" t="s">
        <v>417</v>
      </c>
      <c r="C311" s="180" t="s">
        <v>418</v>
      </c>
      <c r="D311" s="171" t="s">
        <v>324</v>
      </c>
      <c r="E311" s="172">
        <v>2</v>
      </c>
      <c r="F311" s="173"/>
      <c r="G311" s="174">
        <f>ROUND(E311*F311,2)</f>
        <v>0</v>
      </c>
      <c r="H311" s="173"/>
      <c r="I311" s="174">
        <f>ROUND(E311*H311,2)</f>
        <v>0</v>
      </c>
      <c r="J311" s="173"/>
      <c r="K311" s="174">
        <f>ROUND(E311*J311,2)</f>
        <v>0</v>
      </c>
      <c r="L311" s="174">
        <v>21</v>
      </c>
      <c r="M311" s="174">
        <f>G311*(1+L311/100)</f>
        <v>0</v>
      </c>
      <c r="N311" s="172">
        <v>0</v>
      </c>
      <c r="O311" s="172">
        <f>ROUND(E311*N311,2)</f>
        <v>0</v>
      </c>
      <c r="P311" s="172">
        <v>0</v>
      </c>
      <c r="Q311" s="172">
        <f>ROUND(E311*P311,2)</f>
        <v>0</v>
      </c>
      <c r="R311" s="174"/>
      <c r="S311" s="174" t="s">
        <v>223</v>
      </c>
      <c r="T311" s="175" t="s">
        <v>208</v>
      </c>
      <c r="U311" s="158">
        <v>0</v>
      </c>
      <c r="V311" s="158">
        <f>ROUND(E311*U311,2)</f>
        <v>0</v>
      </c>
      <c r="W311" s="158"/>
      <c r="X311" s="158" t="s">
        <v>224</v>
      </c>
      <c r="Y311" s="147"/>
      <c r="Z311" s="147"/>
      <c r="AA311" s="147"/>
      <c r="AB311" s="147"/>
      <c r="AC311" s="147"/>
      <c r="AD311" s="147"/>
      <c r="AE311" s="147"/>
      <c r="AF311" s="147"/>
      <c r="AG311" s="147" t="s">
        <v>297</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252"/>
      <c r="D312" s="253"/>
      <c r="E312" s="253"/>
      <c r="F312" s="253"/>
      <c r="G312" s="253"/>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213</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69">
        <v>38</v>
      </c>
      <c r="B313" s="170" t="s">
        <v>419</v>
      </c>
      <c r="C313" s="180" t="s">
        <v>420</v>
      </c>
      <c r="D313" s="171" t="s">
        <v>421</v>
      </c>
      <c r="E313" s="172">
        <v>492.21</v>
      </c>
      <c r="F313" s="173"/>
      <c r="G313" s="174">
        <f>ROUND(E313*F313,2)</f>
        <v>0</v>
      </c>
      <c r="H313" s="173"/>
      <c r="I313" s="174">
        <f>ROUND(E313*H313,2)</f>
        <v>0</v>
      </c>
      <c r="J313" s="173"/>
      <c r="K313" s="174">
        <f>ROUND(E313*J313,2)</f>
        <v>0</v>
      </c>
      <c r="L313" s="174">
        <v>21</v>
      </c>
      <c r="M313" s="174">
        <f>G313*(1+L313/100)</f>
        <v>0</v>
      </c>
      <c r="N313" s="172">
        <v>0</v>
      </c>
      <c r="O313" s="172">
        <f>ROUND(E313*N313,2)</f>
        <v>0</v>
      </c>
      <c r="P313" s="172">
        <v>0</v>
      </c>
      <c r="Q313" s="172">
        <f>ROUND(E313*P313,2)</f>
        <v>0</v>
      </c>
      <c r="R313" s="174"/>
      <c r="S313" s="174" t="s">
        <v>223</v>
      </c>
      <c r="T313" s="175" t="s">
        <v>208</v>
      </c>
      <c r="U313" s="158">
        <v>0</v>
      </c>
      <c r="V313" s="158">
        <f>ROUND(E313*U313,2)</f>
        <v>0</v>
      </c>
      <c r="W313" s="158"/>
      <c r="X313" s="158" t="s">
        <v>224</v>
      </c>
      <c r="Y313" s="147"/>
      <c r="Z313" s="147"/>
      <c r="AA313" s="147"/>
      <c r="AB313" s="147"/>
      <c r="AC313" s="147"/>
      <c r="AD313" s="147"/>
      <c r="AE313" s="147"/>
      <c r="AF313" s="147"/>
      <c r="AG313" s="147" t="s">
        <v>297</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81" t="s">
        <v>422</v>
      </c>
      <c r="D314" s="160"/>
      <c r="E314" s="161">
        <v>492.21</v>
      </c>
      <c r="F314" s="158"/>
      <c r="G314" s="158"/>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235</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250"/>
      <c r="D315" s="251"/>
      <c r="E315" s="251"/>
      <c r="F315" s="251"/>
      <c r="G315" s="251"/>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213</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ht="22.5" outlineLevel="1" x14ac:dyDescent="0.2">
      <c r="A316" s="169">
        <v>39</v>
      </c>
      <c r="B316" s="170" t="s">
        <v>423</v>
      </c>
      <c r="C316" s="180" t="s">
        <v>424</v>
      </c>
      <c r="D316" s="171" t="s">
        <v>324</v>
      </c>
      <c r="E316" s="172">
        <v>1</v>
      </c>
      <c r="F316" s="173"/>
      <c r="G316" s="174">
        <f>ROUND(E316*F316,2)</f>
        <v>0</v>
      </c>
      <c r="H316" s="173"/>
      <c r="I316" s="174">
        <f>ROUND(E316*H316,2)</f>
        <v>0</v>
      </c>
      <c r="J316" s="173"/>
      <c r="K316" s="174">
        <f>ROUND(E316*J316,2)</f>
        <v>0</v>
      </c>
      <c r="L316" s="174">
        <v>21</v>
      </c>
      <c r="M316" s="174">
        <f>G316*(1+L316/100)</f>
        <v>0</v>
      </c>
      <c r="N316" s="172">
        <v>0</v>
      </c>
      <c r="O316" s="172">
        <f>ROUND(E316*N316,2)</f>
        <v>0</v>
      </c>
      <c r="P316" s="172">
        <v>0</v>
      </c>
      <c r="Q316" s="172">
        <f>ROUND(E316*P316,2)</f>
        <v>0</v>
      </c>
      <c r="R316" s="174"/>
      <c r="S316" s="174" t="s">
        <v>223</v>
      </c>
      <c r="T316" s="175" t="s">
        <v>208</v>
      </c>
      <c r="U316" s="158">
        <v>0</v>
      </c>
      <c r="V316" s="158">
        <f>ROUND(E316*U316,2)</f>
        <v>0</v>
      </c>
      <c r="W316" s="158"/>
      <c r="X316" s="158" t="s">
        <v>224</v>
      </c>
      <c r="Y316" s="147"/>
      <c r="Z316" s="147"/>
      <c r="AA316" s="147"/>
      <c r="AB316" s="147"/>
      <c r="AC316" s="147"/>
      <c r="AD316" s="147"/>
      <c r="AE316" s="147"/>
      <c r="AF316" s="147"/>
      <c r="AG316" s="147" t="s">
        <v>297</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252"/>
      <c r="D317" s="253"/>
      <c r="E317" s="253"/>
      <c r="F317" s="253"/>
      <c r="G317" s="253"/>
      <c r="H317" s="158"/>
      <c r="I317" s="158"/>
      <c r="J317" s="158"/>
      <c r="K317" s="158"/>
      <c r="L317" s="158"/>
      <c r="M317" s="158"/>
      <c r="N317" s="157"/>
      <c r="O317" s="157"/>
      <c r="P317" s="157"/>
      <c r="Q317" s="157"/>
      <c r="R317" s="158"/>
      <c r="S317" s="158"/>
      <c r="T317" s="158"/>
      <c r="U317" s="158"/>
      <c r="V317" s="158"/>
      <c r="W317" s="158"/>
      <c r="X317" s="158"/>
      <c r="Y317" s="147"/>
      <c r="Z317" s="147"/>
      <c r="AA317" s="147"/>
      <c r="AB317" s="147"/>
      <c r="AC317" s="147"/>
      <c r="AD317" s="147"/>
      <c r="AE317" s="147"/>
      <c r="AF317" s="147"/>
      <c r="AG317" s="147" t="s">
        <v>213</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ht="22.5" outlineLevel="1" x14ac:dyDescent="0.2">
      <c r="A318" s="169">
        <v>40</v>
      </c>
      <c r="B318" s="170" t="s">
        <v>425</v>
      </c>
      <c r="C318" s="180" t="s">
        <v>426</v>
      </c>
      <c r="D318" s="171" t="s">
        <v>421</v>
      </c>
      <c r="E318" s="172">
        <v>263.02999999999997</v>
      </c>
      <c r="F318" s="173"/>
      <c r="G318" s="174">
        <f>ROUND(E318*F318,2)</f>
        <v>0</v>
      </c>
      <c r="H318" s="173"/>
      <c r="I318" s="174">
        <f>ROUND(E318*H318,2)</f>
        <v>0</v>
      </c>
      <c r="J318" s="173"/>
      <c r="K318" s="174">
        <f>ROUND(E318*J318,2)</f>
        <v>0</v>
      </c>
      <c r="L318" s="174">
        <v>21</v>
      </c>
      <c r="M318" s="174">
        <f>G318*(1+L318/100)</f>
        <v>0</v>
      </c>
      <c r="N318" s="172">
        <v>0</v>
      </c>
      <c r="O318" s="172">
        <f>ROUND(E318*N318,2)</f>
        <v>0</v>
      </c>
      <c r="P318" s="172">
        <v>0</v>
      </c>
      <c r="Q318" s="172">
        <f>ROUND(E318*P318,2)</f>
        <v>0</v>
      </c>
      <c r="R318" s="174"/>
      <c r="S318" s="174" t="s">
        <v>223</v>
      </c>
      <c r="T318" s="175" t="s">
        <v>208</v>
      </c>
      <c r="U318" s="158">
        <v>0</v>
      </c>
      <c r="V318" s="158">
        <f>ROUND(E318*U318,2)</f>
        <v>0</v>
      </c>
      <c r="W318" s="158"/>
      <c r="X318" s="158" t="s">
        <v>224</v>
      </c>
      <c r="Y318" s="147"/>
      <c r="Z318" s="147"/>
      <c r="AA318" s="147"/>
      <c r="AB318" s="147"/>
      <c r="AC318" s="147"/>
      <c r="AD318" s="147"/>
      <c r="AE318" s="147"/>
      <c r="AF318" s="147"/>
      <c r="AG318" s="147" t="s">
        <v>297</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252"/>
      <c r="D319" s="253"/>
      <c r="E319" s="253"/>
      <c r="F319" s="253"/>
      <c r="G319" s="253"/>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213</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ht="22.5" outlineLevel="1" x14ac:dyDescent="0.2">
      <c r="A320" s="169">
        <v>41</v>
      </c>
      <c r="B320" s="170" t="s">
        <v>427</v>
      </c>
      <c r="C320" s="180" t="s">
        <v>426</v>
      </c>
      <c r="D320" s="171" t="s">
        <v>421</v>
      </c>
      <c r="E320" s="172">
        <v>263.02999999999997</v>
      </c>
      <c r="F320" s="173"/>
      <c r="G320" s="174">
        <f>ROUND(E320*F320,2)</f>
        <v>0</v>
      </c>
      <c r="H320" s="173"/>
      <c r="I320" s="174">
        <f>ROUND(E320*H320,2)</f>
        <v>0</v>
      </c>
      <c r="J320" s="173"/>
      <c r="K320" s="174">
        <f>ROUND(E320*J320,2)</f>
        <v>0</v>
      </c>
      <c r="L320" s="174">
        <v>21</v>
      </c>
      <c r="M320" s="174">
        <f>G320*(1+L320/100)</f>
        <v>0</v>
      </c>
      <c r="N320" s="172">
        <v>0</v>
      </c>
      <c r="O320" s="172">
        <f>ROUND(E320*N320,2)</f>
        <v>0</v>
      </c>
      <c r="P320" s="172">
        <v>0</v>
      </c>
      <c r="Q320" s="172">
        <f>ROUND(E320*P320,2)</f>
        <v>0</v>
      </c>
      <c r="R320" s="174"/>
      <c r="S320" s="174" t="s">
        <v>223</v>
      </c>
      <c r="T320" s="175" t="s">
        <v>208</v>
      </c>
      <c r="U320" s="158">
        <v>0</v>
      </c>
      <c r="V320" s="158">
        <f>ROUND(E320*U320,2)</f>
        <v>0</v>
      </c>
      <c r="W320" s="158"/>
      <c r="X320" s="158" t="s">
        <v>224</v>
      </c>
      <c r="Y320" s="147"/>
      <c r="Z320" s="147"/>
      <c r="AA320" s="147"/>
      <c r="AB320" s="147"/>
      <c r="AC320" s="147"/>
      <c r="AD320" s="147"/>
      <c r="AE320" s="147"/>
      <c r="AF320" s="147"/>
      <c r="AG320" s="147" t="s">
        <v>297</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252"/>
      <c r="D321" s="253"/>
      <c r="E321" s="253"/>
      <c r="F321" s="253"/>
      <c r="G321" s="253"/>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213</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v>42</v>
      </c>
      <c r="B322" s="155" t="s">
        <v>428</v>
      </c>
      <c r="C322" s="185" t="s">
        <v>429</v>
      </c>
      <c r="D322" s="156" t="s">
        <v>0</v>
      </c>
      <c r="E322" s="177"/>
      <c r="F322" s="159"/>
      <c r="G322" s="158">
        <f>ROUND(E322*F322,2)</f>
        <v>0</v>
      </c>
      <c r="H322" s="159"/>
      <c r="I322" s="158">
        <f>ROUND(E322*H322,2)</f>
        <v>0</v>
      </c>
      <c r="J322" s="159"/>
      <c r="K322" s="158">
        <f>ROUND(E322*J322,2)</f>
        <v>0</v>
      </c>
      <c r="L322" s="158">
        <v>21</v>
      </c>
      <c r="M322" s="158">
        <f>G322*(1+L322/100)</f>
        <v>0</v>
      </c>
      <c r="N322" s="157">
        <v>0</v>
      </c>
      <c r="O322" s="157">
        <f>ROUND(E322*N322,2)</f>
        <v>0</v>
      </c>
      <c r="P322" s="157">
        <v>0</v>
      </c>
      <c r="Q322" s="157">
        <f>ROUND(E322*P322,2)</f>
        <v>0</v>
      </c>
      <c r="R322" s="158" t="s">
        <v>400</v>
      </c>
      <c r="S322" s="158" t="s">
        <v>207</v>
      </c>
      <c r="T322" s="158" t="s">
        <v>259</v>
      </c>
      <c r="U322" s="158">
        <v>0</v>
      </c>
      <c r="V322" s="158">
        <f>ROUND(E322*U322,2)</f>
        <v>0</v>
      </c>
      <c r="W322" s="158"/>
      <c r="X322" s="158" t="s">
        <v>409</v>
      </c>
      <c r="Y322" s="147"/>
      <c r="Z322" s="147"/>
      <c r="AA322" s="147"/>
      <c r="AB322" s="147"/>
      <c r="AC322" s="147"/>
      <c r="AD322" s="147"/>
      <c r="AE322" s="147"/>
      <c r="AF322" s="147"/>
      <c r="AG322" s="147" t="s">
        <v>410</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256" t="s">
        <v>430</v>
      </c>
      <c r="D323" s="257"/>
      <c r="E323" s="257"/>
      <c r="F323" s="257"/>
      <c r="G323" s="257"/>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261</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250"/>
      <c r="D324" s="251"/>
      <c r="E324" s="251"/>
      <c r="F324" s="251"/>
      <c r="G324" s="251"/>
      <c r="H324" s="158"/>
      <c r="I324" s="158"/>
      <c r="J324" s="158"/>
      <c r="K324" s="158"/>
      <c r="L324" s="158"/>
      <c r="M324" s="158"/>
      <c r="N324" s="157"/>
      <c r="O324" s="157"/>
      <c r="P324" s="157"/>
      <c r="Q324" s="157"/>
      <c r="R324" s="158"/>
      <c r="S324" s="158"/>
      <c r="T324" s="158"/>
      <c r="U324" s="158"/>
      <c r="V324" s="158"/>
      <c r="W324" s="158"/>
      <c r="X324" s="158"/>
      <c r="Y324" s="147"/>
      <c r="Z324" s="147"/>
      <c r="AA324" s="147"/>
      <c r="AB324" s="147"/>
      <c r="AC324" s="147"/>
      <c r="AD324" s="147"/>
      <c r="AE324" s="147"/>
      <c r="AF324" s="147"/>
      <c r="AG324" s="147" t="s">
        <v>213</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x14ac:dyDescent="0.2">
      <c r="A325" s="163" t="s">
        <v>202</v>
      </c>
      <c r="B325" s="164" t="s">
        <v>151</v>
      </c>
      <c r="C325" s="179" t="s">
        <v>152</v>
      </c>
      <c r="D325" s="165"/>
      <c r="E325" s="166"/>
      <c r="F325" s="167"/>
      <c r="G325" s="167">
        <f>SUMIF(AG326:AG374,"&lt;&gt;NOR",G326:G374)</f>
        <v>0</v>
      </c>
      <c r="H325" s="167"/>
      <c r="I325" s="167">
        <f>SUM(I326:I374)</f>
        <v>0</v>
      </c>
      <c r="J325" s="167"/>
      <c r="K325" s="167">
        <f>SUM(K326:K374)</f>
        <v>0</v>
      </c>
      <c r="L325" s="167"/>
      <c r="M325" s="167">
        <f>SUM(M326:M374)</f>
        <v>0</v>
      </c>
      <c r="N325" s="166"/>
      <c r="O325" s="166">
        <f>SUM(O326:O374)</f>
        <v>0.01</v>
      </c>
      <c r="P325" s="166"/>
      <c r="Q325" s="166">
        <f>SUM(Q326:Q374)</f>
        <v>0</v>
      </c>
      <c r="R325" s="167"/>
      <c r="S325" s="167"/>
      <c r="T325" s="168"/>
      <c r="U325" s="162"/>
      <c r="V325" s="162">
        <f>SUM(V326:V374)</f>
        <v>293.47000000000003</v>
      </c>
      <c r="W325" s="162"/>
      <c r="X325" s="162"/>
      <c r="AG325" t="s">
        <v>203</v>
      </c>
    </row>
    <row r="326" spans="1:60" ht="33.75" outlineLevel="1" x14ac:dyDescent="0.2">
      <c r="A326" s="169">
        <v>43</v>
      </c>
      <c r="B326" s="170" t="s">
        <v>431</v>
      </c>
      <c r="C326" s="180" t="s">
        <v>432</v>
      </c>
      <c r="D326" s="171" t="s">
        <v>257</v>
      </c>
      <c r="E326" s="172">
        <v>41.1</v>
      </c>
      <c r="F326" s="173"/>
      <c r="G326" s="174">
        <f>ROUND(E326*F326,2)</f>
        <v>0</v>
      </c>
      <c r="H326" s="173"/>
      <c r="I326" s="174">
        <f>ROUND(E326*H326,2)</f>
        <v>0</v>
      </c>
      <c r="J326" s="173"/>
      <c r="K326" s="174">
        <f>ROUND(E326*J326,2)</f>
        <v>0</v>
      </c>
      <c r="L326" s="174">
        <v>21</v>
      </c>
      <c r="M326" s="174">
        <f>G326*(1+L326/100)</f>
        <v>0</v>
      </c>
      <c r="N326" s="172">
        <v>6.0000000000000002E-5</v>
      </c>
      <c r="O326" s="172">
        <f>ROUND(E326*N326,2)</f>
        <v>0</v>
      </c>
      <c r="P326" s="172">
        <v>0</v>
      </c>
      <c r="Q326" s="172">
        <f>ROUND(E326*P326,2)</f>
        <v>0</v>
      </c>
      <c r="R326" s="174" t="s">
        <v>400</v>
      </c>
      <c r="S326" s="174" t="s">
        <v>207</v>
      </c>
      <c r="T326" s="175" t="s">
        <v>259</v>
      </c>
      <c r="U326" s="158">
        <v>0.87</v>
      </c>
      <c r="V326" s="158">
        <f>ROUND(E326*U326,2)</f>
        <v>35.76</v>
      </c>
      <c r="W326" s="158"/>
      <c r="X326" s="158" t="s">
        <v>224</v>
      </c>
      <c r="Y326" s="147"/>
      <c r="Z326" s="147"/>
      <c r="AA326" s="147"/>
      <c r="AB326" s="147"/>
      <c r="AC326" s="147"/>
      <c r="AD326" s="147"/>
      <c r="AE326" s="147"/>
      <c r="AF326" s="147"/>
      <c r="AG326" s="147" t="s">
        <v>290</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181" t="s">
        <v>433</v>
      </c>
      <c r="D327" s="160"/>
      <c r="E327" s="161"/>
      <c r="F327" s="158"/>
      <c r="G327" s="158"/>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235</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81" t="s">
        <v>273</v>
      </c>
      <c r="D328" s="160"/>
      <c r="E328" s="161"/>
      <c r="F328" s="158"/>
      <c r="G328" s="158"/>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235</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81" t="s">
        <v>305</v>
      </c>
      <c r="D329" s="160"/>
      <c r="E329" s="161"/>
      <c r="F329" s="158"/>
      <c r="G329" s="158"/>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235</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81" t="s">
        <v>306</v>
      </c>
      <c r="D330" s="160"/>
      <c r="E330" s="161">
        <v>41.1</v>
      </c>
      <c r="F330" s="158"/>
      <c r="G330" s="158"/>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235</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250"/>
      <c r="D331" s="251"/>
      <c r="E331" s="251"/>
      <c r="F331" s="251"/>
      <c r="G331" s="251"/>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213</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69">
        <v>44</v>
      </c>
      <c r="B332" s="170" t="s">
        <v>434</v>
      </c>
      <c r="C332" s="180" t="s">
        <v>435</v>
      </c>
      <c r="D332" s="171" t="s">
        <v>257</v>
      </c>
      <c r="E332" s="172">
        <v>47.265000000000001</v>
      </c>
      <c r="F332" s="173"/>
      <c r="G332" s="174">
        <f>ROUND(E332*F332,2)</f>
        <v>0</v>
      </c>
      <c r="H332" s="173"/>
      <c r="I332" s="174">
        <f>ROUND(E332*H332,2)</f>
        <v>0</v>
      </c>
      <c r="J332" s="173"/>
      <c r="K332" s="174">
        <f>ROUND(E332*J332,2)</f>
        <v>0</v>
      </c>
      <c r="L332" s="174">
        <v>21</v>
      </c>
      <c r="M332" s="174">
        <f>G332*(1+L332/100)</f>
        <v>0</v>
      </c>
      <c r="N332" s="172">
        <v>0</v>
      </c>
      <c r="O332" s="172">
        <f>ROUND(E332*N332,2)</f>
        <v>0</v>
      </c>
      <c r="P332" s="172">
        <v>0</v>
      </c>
      <c r="Q332" s="172">
        <f>ROUND(E332*P332,2)</f>
        <v>0</v>
      </c>
      <c r="R332" s="174"/>
      <c r="S332" s="174" t="s">
        <v>223</v>
      </c>
      <c r="T332" s="175" t="s">
        <v>208</v>
      </c>
      <c r="U332" s="158">
        <v>0</v>
      </c>
      <c r="V332" s="158">
        <f>ROUND(E332*U332,2)</f>
        <v>0</v>
      </c>
      <c r="W332" s="158"/>
      <c r="X332" s="158" t="s">
        <v>224</v>
      </c>
      <c r="Y332" s="147"/>
      <c r="Z332" s="147"/>
      <c r="AA332" s="147"/>
      <c r="AB332" s="147"/>
      <c r="AC332" s="147"/>
      <c r="AD332" s="147"/>
      <c r="AE332" s="147"/>
      <c r="AF332" s="147"/>
      <c r="AG332" s="147" t="s">
        <v>290</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81" t="s">
        <v>433</v>
      </c>
      <c r="D333" s="160"/>
      <c r="E333" s="161"/>
      <c r="F333" s="158"/>
      <c r="G333" s="158"/>
      <c r="H333" s="158"/>
      <c r="I333" s="158"/>
      <c r="J333" s="158"/>
      <c r="K333" s="158"/>
      <c r="L333" s="158"/>
      <c r="M333" s="158"/>
      <c r="N333" s="157"/>
      <c r="O333" s="157"/>
      <c r="P333" s="157"/>
      <c r="Q333" s="157"/>
      <c r="R333" s="158"/>
      <c r="S333" s="158"/>
      <c r="T333" s="158"/>
      <c r="U333" s="158"/>
      <c r="V333" s="158"/>
      <c r="W333" s="158"/>
      <c r="X333" s="158"/>
      <c r="Y333" s="147"/>
      <c r="Z333" s="147"/>
      <c r="AA333" s="147"/>
      <c r="AB333" s="147"/>
      <c r="AC333" s="147"/>
      <c r="AD333" s="147"/>
      <c r="AE333" s="147"/>
      <c r="AF333" s="147"/>
      <c r="AG333" s="147" t="s">
        <v>235</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81" t="s">
        <v>273</v>
      </c>
      <c r="D334" s="160"/>
      <c r="E334" s="161"/>
      <c r="F334" s="158"/>
      <c r="G334" s="158"/>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235</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81" t="s">
        <v>305</v>
      </c>
      <c r="D335" s="160"/>
      <c r="E335" s="161"/>
      <c r="F335" s="158"/>
      <c r="G335" s="158"/>
      <c r="H335" s="158"/>
      <c r="I335" s="158"/>
      <c r="J335" s="158"/>
      <c r="K335" s="158"/>
      <c r="L335" s="158"/>
      <c r="M335" s="158"/>
      <c r="N335" s="157"/>
      <c r="O335" s="157"/>
      <c r="P335" s="157"/>
      <c r="Q335" s="157"/>
      <c r="R335" s="158"/>
      <c r="S335" s="158"/>
      <c r="T335" s="158"/>
      <c r="U335" s="158"/>
      <c r="V335" s="158"/>
      <c r="W335" s="158"/>
      <c r="X335" s="158"/>
      <c r="Y335" s="147"/>
      <c r="Z335" s="147"/>
      <c r="AA335" s="147"/>
      <c r="AB335" s="147"/>
      <c r="AC335" s="147"/>
      <c r="AD335" s="147"/>
      <c r="AE335" s="147"/>
      <c r="AF335" s="147"/>
      <c r="AG335" s="147" t="s">
        <v>235</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81" t="s">
        <v>436</v>
      </c>
      <c r="D336" s="160"/>
      <c r="E336" s="161">
        <v>47.265000000000001</v>
      </c>
      <c r="F336" s="158"/>
      <c r="G336" s="158"/>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235</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250"/>
      <c r="D337" s="251"/>
      <c r="E337" s="251"/>
      <c r="F337" s="251"/>
      <c r="G337" s="251"/>
      <c r="H337" s="158"/>
      <c r="I337" s="158"/>
      <c r="J337" s="158"/>
      <c r="K337" s="158"/>
      <c r="L337" s="158"/>
      <c r="M337" s="158"/>
      <c r="N337" s="157"/>
      <c r="O337" s="157"/>
      <c r="P337" s="157"/>
      <c r="Q337" s="157"/>
      <c r="R337" s="158"/>
      <c r="S337" s="158"/>
      <c r="T337" s="158"/>
      <c r="U337" s="158"/>
      <c r="V337" s="158"/>
      <c r="W337" s="158"/>
      <c r="X337" s="158"/>
      <c r="Y337" s="147"/>
      <c r="Z337" s="147"/>
      <c r="AA337" s="147"/>
      <c r="AB337" s="147"/>
      <c r="AC337" s="147"/>
      <c r="AD337" s="147"/>
      <c r="AE337" s="147"/>
      <c r="AF337" s="147"/>
      <c r="AG337" s="147" t="s">
        <v>213</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69">
        <v>45</v>
      </c>
      <c r="B338" s="170" t="s">
        <v>437</v>
      </c>
      <c r="C338" s="180" t="s">
        <v>438</v>
      </c>
      <c r="D338" s="171" t="s">
        <v>257</v>
      </c>
      <c r="E338" s="172">
        <v>232.185</v>
      </c>
      <c r="F338" s="173"/>
      <c r="G338" s="174">
        <f>ROUND(E338*F338,2)</f>
        <v>0</v>
      </c>
      <c r="H338" s="173"/>
      <c r="I338" s="174">
        <f>ROUND(E338*H338,2)</f>
        <v>0</v>
      </c>
      <c r="J338" s="173"/>
      <c r="K338" s="174">
        <f>ROUND(E338*J338,2)</f>
        <v>0</v>
      </c>
      <c r="L338" s="174">
        <v>21</v>
      </c>
      <c r="M338" s="174">
        <f>G338*(1+L338/100)</f>
        <v>0</v>
      </c>
      <c r="N338" s="172">
        <v>0</v>
      </c>
      <c r="O338" s="172">
        <f>ROUND(E338*N338,2)</f>
        <v>0</v>
      </c>
      <c r="P338" s="172">
        <v>0</v>
      </c>
      <c r="Q338" s="172">
        <f>ROUND(E338*P338,2)</f>
        <v>0</v>
      </c>
      <c r="R338" s="174"/>
      <c r="S338" s="174" t="s">
        <v>223</v>
      </c>
      <c r="T338" s="175" t="s">
        <v>208</v>
      </c>
      <c r="U338" s="158">
        <v>0</v>
      </c>
      <c r="V338" s="158">
        <f>ROUND(E338*U338,2)</f>
        <v>0</v>
      </c>
      <c r="W338" s="158"/>
      <c r="X338" s="158" t="s">
        <v>224</v>
      </c>
      <c r="Y338" s="147"/>
      <c r="Z338" s="147"/>
      <c r="AA338" s="147"/>
      <c r="AB338" s="147"/>
      <c r="AC338" s="147"/>
      <c r="AD338" s="147"/>
      <c r="AE338" s="147"/>
      <c r="AF338" s="147"/>
      <c r="AG338" s="147" t="s">
        <v>290</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1" t="s">
        <v>273</v>
      </c>
      <c r="D339" s="160"/>
      <c r="E339" s="161"/>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235</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81" t="s">
        <v>307</v>
      </c>
      <c r="D340" s="160"/>
      <c r="E340" s="161"/>
      <c r="F340" s="158"/>
      <c r="G340" s="158"/>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235</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81" t="s">
        <v>439</v>
      </c>
      <c r="D341" s="160"/>
      <c r="E341" s="161">
        <v>91.885000000000005</v>
      </c>
      <c r="F341" s="158"/>
      <c r="G341" s="158"/>
      <c r="H341" s="158"/>
      <c r="I341" s="158"/>
      <c r="J341" s="158"/>
      <c r="K341" s="158"/>
      <c r="L341" s="158"/>
      <c r="M341" s="158"/>
      <c r="N341" s="157"/>
      <c r="O341" s="157"/>
      <c r="P341" s="157"/>
      <c r="Q341" s="157"/>
      <c r="R341" s="158"/>
      <c r="S341" s="158"/>
      <c r="T341" s="158"/>
      <c r="U341" s="158"/>
      <c r="V341" s="158"/>
      <c r="W341" s="158"/>
      <c r="X341" s="158"/>
      <c r="Y341" s="147"/>
      <c r="Z341" s="147"/>
      <c r="AA341" s="147"/>
      <c r="AB341" s="147"/>
      <c r="AC341" s="147"/>
      <c r="AD341" s="147"/>
      <c r="AE341" s="147"/>
      <c r="AF341" s="147"/>
      <c r="AG341" s="147" t="s">
        <v>235</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81" t="s">
        <v>263</v>
      </c>
      <c r="D342" s="160"/>
      <c r="E342" s="161"/>
      <c r="F342" s="158"/>
      <c r="G342" s="158"/>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235</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81" t="s">
        <v>313</v>
      </c>
      <c r="D343" s="160"/>
      <c r="E343" s="161"/>
      <c r="F343" s="158"/>
      <c r="G343" s="158"/>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235</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1" t="s">
        <v>440</v>
      </c>
      <c r="D344" s="160"/>
      <c r="E344" s="161">
        <v>140.30000000000001</v>
      </c>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235</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250"/>
      <c r="D345" s="251"/>
      <c r="E345" s="251"/>
      <c r="F345" s="251"/>
      <c r="G345" s="251"/>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213</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69">
        <v>46</v>
      </c>
      <c r="B346" s="170" t="s">
        <v>441</v>
      </c>
      <c r="C346" s="180" t="s">
        <v>442</v>
      </c>
      <c r="D346" s="171" t="s">
        <v>257</v>
      </c>
      <c r="E346" s="172">
        <v>201.9</v>
      </c>
      <c r="F346" s="173"/>
      <c r="G346" s="174">
        <f>ROUND(E346*F346,2)</f>
        <v>0</v>
      </c>
      <c r="H346" s="173"/>
      <c r="I346" s="174">
        <f>ROUND(E346*H346,2)</f>
        <v>0</v>
      </c>
      <c r="J346" s="173"/>
      <c r="K346" s="174">
        <f>ROUND(E346*J346,2)</f>
        <v>0</v>
      </c>
      <c r="L346" s="174">
        <v>21</v>
      </c>
      <c r="M346" s="174">
        <f>G346*(1+L346/100)</f>
        <v>0</v>
      </c>
      <c r="N346" s="172">
        <v>6.0000000000000002E-5</v>
      </c>
      <c r="O346" s="172">
        <f>ROUND(E346*N346,2)</f>
        <v>0.01</v>
      </c>
      <c r="P346" s="172">
        <v>0</v>
      </c>
      <c r="Q346" s="172">
        <f>ROUND(E346*P346,2)</f>
        <v>0</v>
      </c>
      <c r="R346" s="174"/>
      <c r="S346" s="174" t="s">
        <v>223</v>
      </c>
      <c r="T346" s="175" t="s">
        <v>208</v>
      </c>
      <c r="U346" s="158">
        <v>0.87</v>
      </c>
      <c r="V346" s="158">
        <f>ROUND(E346*U346,2)</f>
        <v>175.65</v>
      </c>
      <c r="W346" s="158"/>
      <c r="X346" s="158" t="s">
        <v>224</v>
      </c>
      <c r="Y346" s="147"/>
      <c r="Z346" s="147"/>
      <c r="AA346" s="147"/>
      <c r="AB346" s="147"/>
      <c r="AC346" s="147"/>
      <c r="AD346" s="147"/>
      <c r="AE346" s="147"/>
      <c r="AF346" s="147"/>
      <c r="AG346" s="147" t="s">
        <v>290</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81" t="s">
        <v>273</v>
      </c>
      <c r="D347" s="160"/>
      <c r="E347" s="161"/>
      <c r="F347" s="158"/>
      <c r="G347" s="158"/>
      <c r="H347" s="158"/>
      <c r="I347" s="158"/>
      <c r="J347" s="158"/>
      <c r="K347" s="158"/>
      <c r="L347" s="158"/>
      <c r="M347" s="158"/>
      <c r="N347" s="157"/>
      <c r="O347" s="157"/>
      <c r="P347" s="157"/>
      <c r="Q347" s="157"/>
      <c r="R347" s="158"/>
      <c r="S347" s="158"/>
      <c r="T347" s="158"/>
      <c r="U347" s="158"/>
      <c r="V347" s="158"/>
      <c r="W347" s="158"/>
      <c r="X347" s="158"/>
      <c r="Y347" s="147"/>
      <c r="Z347" s="147"/>
      <c r="AA347" s="147"/>
      <c r="AB347" s="147"/>
      <c r="AC347" s="147"/>
      <c r="AD347" s="147"/>
      <c r="AE347" s="147"/>
      <c r="AF347" s="147"/>
      <c r="AG347" s="147" t="s">
        <v>235</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81" t="s">
        <v>307</v>
      </c>
      <c r="D348" s="160"/>
      <c r="E348" s="161"/>
      <c r="F348" s="158"/>
      <c r="G348" s="158"/>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235</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81" t="s">
        <v>308</v>
      </c>
      <c r="D349" s="160"/>
      <c r="E349" s="161">
        <v>79.900000000000006</v>
      </c>
      <c r="F349" s="158"/>
      <c r="G349" s="158"/>
      <c r="H349" s="158"/>
      <c r="I349" s="158"/>
      <c r="J349" s="158"/>
      <c r="K349" s="158"/>
      <c r="L349" s="158"/>
      <c r="M349" s="158"/>
      <c r="N349" s="157"/>
      <c r="O349" s="157"/>
      <c r="P349" s="157"/>
      <c r="Q349" s="157"/>
      <c r="R349" s="158"/>
      <c r="S349" s="158"/>
      <c r="T349" s="158"/>
      <c r="U349" s="158"/>
      <c r="V349" s="158"/>
      <c r="W349" s="158"/>
      <c r="X349" s="158"/>
      <c r="Y349" s="147"/>
      <c r="Z349" s="147"/>
      <c r="AA349" s="147"/>
      <c r="AB349" s="147"/>
      <c r="AC349" s="147"/>
      <c r="AD349" s="147"/>
      <c r="AE349" s="147"/>
      <c r="AF349" s="147"/>
      <c r="AG349" s="147" t="s">
        <v>235</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1" t="s">
        <v>263</v>
      </c>
      <c r="D350" s="160"/>
      <c r="E350" s="161"/>
      <c r="F350" s="158"/>
      <c r="G350" s="158"/>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235</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1" t="s">
        <v>313</v>
      </c>
      <c r="D351" s="160"/>
      <c r="E351" s="161"/>
      <c r="F351" s="158"/>
      <c r="G351" s="158"/>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235</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81" t="s">
        <v>314</v>
      </c>
      <c r="D352" s="160"/>
      <c r="E352" s="161">
        <v>122</v>
      </c>
      <c r="F352" s="158"/>
      <c r="G352" s="158"/>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235</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250"/>
      <c r="D353" s="251"/>
      <c r="E353" s="251"/>
      <c r="F353" s="251"/>
      <c r="G353" s="251"/>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213</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69">
        <v>47</v>
      </c>
      <c r="B354" s="170" t="s">
        <v>443</v>
      </c>
      <c r="C354" s="180" t="s">
        <v>444</v>
      </c>
      <c r="D354" s="171" t="s">
        <v>257</v>
      </c>
      <c r="E354" s="172">
        <v>16.11</v>
      </c>
      <c r="F354" s="173"/>
      <c r="G354" s="174">
        <f>ROUND(E354*F354,2)</f>
        <v>0</v>
      </c>
      <c r="H354" s="173"/>
      <c r="I354" s="174">
        <f>ROUND(E354*H354,2)</f>
        <v>0</v>
      </c>
      <c r="J354" s="173"/>
      <c r="K354" s="174">
        <f>ROUND(E354*J354,2)</f>
        <v>0</v>
      </c>
      <c r="L354" s="174">
        <v>21</v>
      </c>
      <c r="M354" s="174">
        <f>G354*(1+L354/100)</f>
        <v>0</v>
      </c>
      <c r="N354" s="172">
        <v>6.0000000000000002E-5</v>
      </c>
      <c r="O354" s="172">
        <f>ROUND(E354*N354,2)</f>
        <v>0</v>
      </c>
      <c r="P354" s="172">
        <v>0</v>
      </c>
      <c r="Q354" s="172">
        <f>ROUND(E354*P354,2)</f>
        <v>0</v>
      </c>
      <c r="R354" s="174"/>
      <c r="S354" s="174" t="s">
        <v>223</v>
      </c>
      <c r="T354" s="175" t="s">
        <v>208</v>
      </c>
      <c r="U354" s="158">
        <v>0.87</v>
      </c>
      <c r="V354" s="158">
        <f>ROUND(E354*U354,2)</f>
        <v>14.02</v>
      </c>
      <c r="W354" s="158"/>
      <c r="X354" s="158" t="s">
        <v>224</v>
      </c>
      <c r="Y354" s="147"/>
      <c r="Z354" s="147"/>
      <c r="AA354" s="147"/>
      <c r="AB354" s="147"/>
      <c r="AC354" s="147"/>
      <c r="AD354" s="147"/>
      <c r="AE354" s="147"/>
      <c r="AF354" s="147"/>
      <c r="AG354" s="147" t="s">
        <v>290</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81" t="s">
        <v>273</v>
      </c>
      <c r="D355" s="160"/>
      <c r="E355" s="161"/>
      <c r="F355" s="158"/>
      <c r="G355" s="158"/>
      <c r="H355" s="158"/>
      <c r="I355" s="158"/>
      <c r="J355" s="158"/>
      <c r="K355" s="158"/>
      <c r="L355" s="158"/>
      <c r="M355" s="158"/>
      <c r="N355" s="157"/>
      <c r="O355" s="157"/>
      <c r="P355" s="157"/>
      <c r="Q355" s="157"/>
      <c r="R355" s="158"/>
      <c r="S355" s="158"/>
      <c r="T355" s="158"/>
      <c r="U355" s="158"/>
      <c r="V355" s="158"/>
      <c r="W355" s="158"/>
      <c r="X355" s="158"/>
      <c r="Y355" s="147"/>
      <c r="Z355" s="147"/>
      <c r="AA355" s="147"/>
      <c r="AB355" s="147"/>
      <c r="AC355" s="147"/>
      <c r="AD355" s="147"/>
      <c r="AE355" s="147"/>
      <c r="AF355" s="147"/>
      <c r="AG355" s="147" t="s">
        <v>235</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81" t="s">
        <v>445</v>
      </c>
      <c r="D356" s="160"/>
      <c r="E356" s="161">
        <v>7.71</v>
      </c>
      <c r="F356" s="158"/>
      <c r="G356" s="158"/>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235</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81" t="s">
        <v>263</v>
      </c>
      <c r="D357" s="160"/>
      <c r="E357" s="161"/>
      <c r="F357" s="158"/>
      <c r="G357" s="158"/>
      <c r="H357" s="158"/>
      <c r="I357" s="158"/>
      <c r="J357" s="158"/>
      <c r="K357" s="158"/>
      <c r="L357" s="158"/>
      <c r="M357" s="158"/>
      <c r="N357" s="157"/>
      <c r="O357" s="157"/>
      <c r="P357" s="157"/>
      <c r="Q357" s="157"/>
      <c r="R357" s="158"/>
      <c r="S357" s="158"/>
      <c r="T357" s="158"/>
      <c r="U357" s="158"/>
      <c r="V357" s="158"/>
      <c r="W357" s="158"/>
      <c r="X357" s="158"/>
      <c r="Y357" s="147"/>
      <c r="Z357" s="147"/>
      <c r="AA357" s="147"/>
      <c r="AB357" s="147"/>
      <c r="AC357" s="147"/>
      <c r="AD357" s="147"/>
      <c r="AE357" s="147"/>
      <c r="AF357" s="147"/>
      <c r="AG357" s="147" t="s">
        <v>235</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81" t="s">
        <v>446</v>
      </c>
      <c r="D358" s="160"/>
      <c r="E358" s="161">
        <v>8.4</v>
      </c>
      <c r="F358" s="158"/>
      <c r="G358" s="158"/>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235</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250"/>
      <c r="D359" s="251"/>
      <c r="E359" s="251"/>
      <c r="F359" s="251"/>
      <c r="G359" s="251"/>
      <c r="H359" s="158"/>
      <c r="I359" s="158"/>
      <c r="J359" s="158"/>
      <c r="K359" s="158"/>
      <c r="L359" s="158"/>
      <c r="M359" s="158"/>
      <c r="N359" s="157"/>
      <c r="O359" s="157"/>
      <c r="P359" s="157"/>
      <c r="Q359" s="157"/>
      <c r="R359" s="158"/>
      <c r="S359" s="158"/>
      <c r="T359" s="158"/>
      <c r="U359" s="158"/>
      <c r="V359" s="158"/>
      <c r="W359" s="158"/>
      <c r="X359" s="158"/>
      <c r="Y359" s="147"/>
      <c r="Z359" s="147"/>
      <c r="AA359" s="147"/>
      <c r="AB359" s="147"/>
      <c r="AC359" s="147"/>
      <c r="AD359" s="147"/>
      <c r="AE359" s="147"/>
      <c r="AF359" s="147"/>
      <c r="AG359" s="147" t="s">
        <v>213</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69">
        <v>48</v>
      </c>
      <c r="B360" s="170" t="s">
        <v>447</v>
      </c>
      <c r="C360" s="180" t="s">
        <v>287</v>
      </c>
      <c r="D360" s="171" t="s">
        <v>257</v>
      </c>
      <c r="E360" s="172">
        <v>243</v>
      </c>
      <c r="F360" s="173"/>
      <c r="G360" s="174">
        <f>ROUND(E360*F360,2)</f>
        <v>0</v>
      </c>
      <c r="H360" s="173"/>
      <c r="I360" s="174">
        <f>ROUND(E360*H360,2)</f>
        <v>0</v>
      </c>
      <c r="J360" s="173"/>
      <c r="K360" s="174">
        <f>ROUND(E360*J360,2)</f>
        <v>0</v>
      </c>
      <c r="L360" s="174">
        <v>21</v>
      </c>
      <c r="M360" s="174">
        <f>G360*(1+L360/100)</f>
        <v>0</v>
      </c>
      <c r="N360" s="172">
        <v>0</v>
      </c>
      <c r="O360" s="172">
        <f>ROUND(E360*N360,2)</f>
        <v>0</v>
      </c>
      <c r="P360" s="172">
        <v>0</v>
      </c>
      <c r="Q360" s="172">
        <f>ROUND(E360*P360,2)</f>
        <v>0</v>
      </c>
      <c r="R360" s="174"/>
      <c r="S360" s="174" t="s">
        <v>223</v>
      </c>
      <c r="T360" s="175" t="s">
        <v>208</v>
      </c>
      <c r="U360" s="158">
        <v>0.28000000000000003</v>
      </c>
      <c r="V360" s="158">
        <f>ROUND(E360*U360,2)</f>
        <v>68.040000000000006</v>
      </c>
      <c r="W360" s="158"/>
      <c r="X360" s="158" t="s">
        <v>224</v>
      </c>
      <c r="Y360" s="147"/>
      <c r="Z360" s="147"/>
      <c r="AA360" s="147"/>
      <c r="AB360" s="147"/>
      <c r="AC360" s="147"/>
      <c r="AD360" s="147"/>
      <c r="AE360" s="147"/>
      <c r="AF360" s="147"/>
      <c r="AG360" s="147" t="s">
        <v>225</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81" t="s">
        <v>433</v>
      </c>
      <c r="D361" s="160"/>
      <c r="E361" s="161"/>
      <c r="F361" s="158"/>
      <c r="G361" s="158"/>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235</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1" t="s">
        <v>273</v>
      </c>
      <c r="D362" s="160"/>
      <c r="E362" s="161"/>
      <c r="F362" s="158"/>
      <c r="G362" s="158"/>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235</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81" t="s">
        <v>305</v>
      </c>
      <c r="D363" s="160"/>
      <c r="E363" s="161"/>
      <c r="F363" s="158"/>
      <c r="G363" s="158"/>
      <c r="H363" s="158"/>
      <c r="I363" s="158"/>
      <c r="J363" s="158"/>
      <c r="K363" s="158"/>
      <c r="L363" s="158"/>
      <c r="M363" s="158"/>
      <c r="N363" s="157"/>
      <c r="O363" s="157"/>
      <c r="P363" s="157"/>
      <c r="Q363" s="157"/>
      <c r="R363" s="158"/>
      <c r="S363" s="158"/>
      <c r="T363" s="158"/>
      <c r="U363" s="158"/>
      <c r="V363" s="158"/>
      <c r="W363" s="158"/>
      <c r="X363" s="158"/>
      <c r="Y363" s="147"/>
      <c r="Z363" s="147"/>
      <c r="AA363" s="147"/>
      <c r="AB363" s="147"/>
      <c r="AC363" s="147"/>
      <c r="AD363" s="147"/>
      <c r="AE363" s="147"/>
      <c r="AF363" s="147"/>
      <c r="AG363" s="147" t="s">
        <v>235</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81" t="s">
        <v>306</v>
      </c>
      <c r="D364" s="160"/>
      <c r="E364" s="161">
        <v>41.1</v>
      </c>
      <c r="F364" s="158"/>
      <c r="G364" s="158"/>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235</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81" t="s">
        <v>273</v>
      </c>
      <c r="D365" s="160"/>
      <c r="E365" s="161"/>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235</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81" t="s">
        <v>307</v>
      </c>
      <c r="D366" s="160"/>
      <c r="E366" s="161"/>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235</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1" t="s">
        <v>308</v>
      </c>
      <c r="D367" s="160"/>
      <c r="E367" s="161">
        <v>79.900000000000006</v>
      </c>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235</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81" t="s">
        <v>263</v>
      </c>
      <c r="D368" s="160"/>
      <c r="E368" s="161"/>
      <c r="F368" s="158"/>
      <c r="G368" s="158"/>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235</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81" t="s">
        <v>313</v>
      </c>
      <c r="D369" s="160"/>
      <c r="E369" s="161"/>
      <c r="F369" s="158"/>
      <c r="G369" s="158"/>
      <c r="H369" s="158"/>
      <c r="I369" s="158"/>
      <c r="J369" s="158"/>
      <c r="K369" s="158"/>
      <c r="L369" s="158"/>
      <c r="M369" s="158"/>
      <c r="N369" s="157"/>
      <c r="O369" s="157"/>
      <c r="P369" s="157"/>
      <c r="Q369" s="157"/>
      <c r="R369" s="158"/>
      <c r="S369" s="158"/>
      <c r="T369" s="158"/>
      <c r="U369" s="158"/>
      <c r="V369" s="158"/>
      <c r="W369" s="158"/>
      <c r="X369" s="158"/>
      <c r="Y369" s="147"/>
      <c r="Z369" s="147"/>
      <c r="AA369" s="147"/>
      <c r="AB369" s="147"/>
      <c r="AC369" s="147"/>
      <c r="AD369" s="147"/>
      <c r="AE369" s="147"/>
      <c r="AF369" s="147"/>
      <c r="AG369" s="147" t="s">
        <v>235</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81" t="s">
        <v>314</v>
      </c>
      <c r="D370" s="160"/>
      <c r="E370" s="161">
        <v>122</v>
      </c>
      <c r="F370" s="158"/>
      <c r="G370" s="158"/>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235</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250"/>
      <c r="D371" s="251"/>
      <c r="E371" s="251"/>
      <c r="F371" s="251"/>
      <c r="G371" s="251"/>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213</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v>49</v>
      </c>
      <c r="B372" s="155" t="s">
        <v>428</v>
      </c>
      <c r="C372" s="185" t="s">
        <v>429</v>
      </c>
      <c r="D372" s="156" t="s">
        <v>0</v>
      </c>
      <c r="E372" s="177"/>
      <c r="F372" s="159"/>
      <c r="G372" s="158">
        <f>ROUND(E372*F372,2)</f>
        <v>0</v>
      </c>
      <c r="H372" s="159"/>
      <c r="I372" s="158">
        <f>ROUND(E372*H372,2)</f>
        <v>0</v>
      </c>
      <c r="J372" s="159"/>
      <c r="K372" s="158">
        <f>ROUND(E372*J372,2)</f>
        <v>0</v>
      </c>
      <c r="L372" s="158">
        <v>21</v>
      </c>
      <c r="M372" s="158">
        <f>G372*(1+L372/100)</f>
        <v>0</v>
      </c>
      <c r="N372" s="157">
        <v>0</v>
      </c>
      <c r="O372" s="157">
        <f>ROUND(E372*N372,2)</f>
        <v>0</v>
      </c>
      <c r="P372" s="157">
        <v>0</v>
      </c>
      <c r="Q372" s="157">
        <f>ROUND(E372*P372,2)</f>
        <v>0</v>
      </c>
      <c r="R372" s="158" t="s">
        <v>400</v>
      </c>
      <c r="S372" s="158" t="s">
        <v>207</v>
      </c>
      <c r="T372" s="158" t="s">
        <v>259</v>
      </c>
      <c r="U372" s="158">
        <v>0</v>
      </c>
      <c r="V372" s="158">
        <f>ROUND(E372*U372,2)</f>
        <v>0</v>
      </c>
      <c r="W372" s="158"/>
      <c r="X372" s="158" t="s">
        <v>409</v>
      </c>
      <c r="Y372" s="147"/>
      <c r="Z372" s="147"/>
      <c r="AA372" s="147"/>
      <c r="AB372" s="147"/>
      <c r="AC372" s="147"/>
      <c r="AD372" s="147"/>
      <c r="AE372" s="147"/>
      <c r="AF372" s="147"/>
      <c r="AG372" s="147" t="s">
        <v>410</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256" t="s">
        <v>430</v>
      </c>
      <c r="D373" s="257"/>
      <c r="E373" s="257"/>
      <c r="F373" s="257"/>
      <c r="G373" s="257"/>
      <c r="H373" s="158"/>
      <c r="I373" s="158"/>
      <c r="J373" s="158"/>
      <c r="K373" s="158"/>
      <c r="L373" s="158"/>
      <c r="M373" s="158"/>
      <c r="N373" s="157"/>
      <c r="O373" s="157"/>
      <c r="P373" s="157"/>
      <c r="Q373" s="157"/>
      <c r="R373" s="158"/>
      <c r="S373" s="158"/>
      <c r="T373" s="158"/>
      <c r="U373" s="158"/>
      <c r="V373" s="158"/>
      <c r="W373" s="158"/>
      <c r="X373" s="158"/>
      <c r="Y373" s="147"/>
      <c r="Z373" s="147"/>
      <c r="AA373" s="147"/>
      <c r="AB373" s="147"/>
      <c r="AC373" s="147"/>
      <c r="AD373" s="147"/>
      <c r="AE373" s="147"/>
      <c r="AF373" s="147"/>
      <c r="AG373" s="147" t="s">
        <v>261</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250"/>
      <c r="D374" s="251"/>
      <c r="E374" s="251"/>
      <c r="F374" s="251"/>
      <c r="G374" s="251"/>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213</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x14ac:dyDescent="0.2">
      <c r="A375" s="163" t="s">
        <v>202</v>
      </c>
      <c r="B375" s="164" t="s">
        <v>159</v>
      </c>
      <c r="C375" s="179" t="s">
        <v>160</v>
      </c>
      <c r="D375" s="165"/>
      <c r="E375" s="166"/>
      <c r="F375" s="167"/>
      <c r="G375" s="167">
        <f>SUMIF(AG376:AG393,"&lt;&gt;NOR",G376:G393)</f>
        <v>0</v>
      </c>
      <c r="H375" s="167"/>
      <c r="I375" s="167">
        <f>SUM(I376:I393)</f>
        <v>0</v>
      </c>
      <c r="J375" s="167"/>
      <c r="K375" s="167">
        <f>SUM(K376:K393)</f>
        <v>0</v>
      </c>
      <c r="L375" s="167"/>
      <c r="M375" s="167">
        <f>SUM(M376:M393)</f>
        <v>0</v>
      </c>
      <c r="N375" s="166"/>
      <c r="O375" s="166">
        <f>SUM(O376:O393)</f>
        <v>0.85</v>
      </c>
      <c r="P375" s="166"/>
      <c r="Q375" s="166">
        <f>SUM(Q376:Q393)</f>
        <v>0.82</v>
      </c>
      <c r="R375" s="167"/>
      <c r="S375" s="167"/>
      <c r="T375" s="168"/>
      <c r="U375" s="162"/>
      <c r="V375" s="162">
        <f>SUM(V376:V393)</f>
        <v>0</v>
      </c>
      <c r="W375" s="162"/>
      <c r="X375" s="162"/>
      <c r="AG375" t="s">
        <v>203</v>
      </c>
    </row>
    <row r="376" spans="1:60" outlineLevel="1" x14ac:dyDescent="0.2">
      <c r="A376" s="169">
        <v>50</v>
      </c>
      <c r="B376" s="170" t="s">
        <v>448</v>
      </c>
      <c r="C376" s="180" t="s">
        <v>449</v>
      </c>
      <c r="D376" s="171" t="s">
        <v>257</v>
      </c>
      <c r="E376" s="172">
        <v>12.108000000000001</v>
      </c>
      <c r="F376" s="173"/>
      <c r="G376" s="174">
        <f>ROUND(E376*F376,2)</f>
        <v>0</v>
      </c>
      <c r="H376" s="173"/>
      <c r="I376" s="174">
        <f>ROUND(E376*H376,2)</f>
        <v>0</v>
      </c>
      <c r="J376" s="173"/>
      <c r="K376" s="174">
        <f>ROUND(E376*J376,2)</f>
        <v>0</v>
      </c>
      <c r="L376" s="174">
        <v>21</v>
      </c>
      <c r="M376" s="174">
        <f>G376*(1+L376/100)</f>
        <v>0</v>
      </c>
      <c r="N376" s="172">
        <v>6.9959999999999994E-2</v>
      </c>
      <c r="O376" s="172">
        <f>ROUND(E376*N376,2)</f>
        <v>0.85</v>
      </c>
      <c r="P376" s="172">
        <v>6.8000000000000005E-2</v>
      </c>
      <c r="Q376" s="172">
        <f>ROUND(E376*P376,2)</f>
        <v>0.82</v>
      </c>
      <c r="R376" s="174"/>
      <c r="S376" s="174" t="s">
        <v>223</v>
      </c>
      <c r="T376" s="175" t="s">
        <v>450</v>
      </c>
      <c r="U376" s="158">
        <v>0</v>
      </c>
      <c r="V376" s="158">
        <f>ROUND(E376*U376,2)</f>
        <v>0</v>
      </c>
      <c r="W376" s="158"/>
      <c r="X376" s="158" t="s">
        <v>224</v>
      </c>
      <c r="Y376" s="147"/>
      <c r="Z376" s="147"/>
      <c r="AA376" s="147"/>
      <c r="AB376" s="147"/>
      <c r="AC376" s="147"/>
      <c r="AD376" s="147"/>
      <c r="AE376" s="147"/>
      <c r="AF376" s="147"/>
      <c r="AG376" s="147" t="s">
        <v>225</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ht="22.5" outlineLevel="1" x14ac:dyDescent="0.2">
      <c r="A377" s="154"/>
      <c r="B377" s="155"/>
      <c r="C377" s="241" t="s">
        <v>451</v>
      </c>
      <c r="D377" s="242"/>
      <c r="E377" s="242"/>
      <c r="F377" s="242"/>
      <c r="G377" s="242"/>
      <c r="H377" s="158"/>
      <c r="I377" s="158"/>
      <c r="J377" s="158"/>
      <c r="K377" s="158"/>
      <c r="L377" s="158"/>
      <c r="M377" s="158"/>
      <c r="N377" s="157"/>
      <c r="O377" s="157"/>
      <c r="P377" s="157"/>
      <c r="Q377" s="157"/>
      <c r="R377" s="158"/>
      <c r="S377" s="158"/>
      <c r="T377" s="158"/>
      <c r="U377" s="158"/>
      <c r="V377" s="158"/>
      <c r="W377" s="158"/>
      <c r="X377" s="158"/>
      <c r="Y377" s="147"/>
      <c r="Z377" s="147"/>
      <c r="AA377" s="147"/>
      <c r="AB377" s="147"/>
      <c r="AC377" s="147"/>
      <c r="AD377" s="147"/>
      <c r="AE377" s="147"/>
      <c r="AF377" s="147"/>
      <c r="AG377" s="147" t="s">
        <v>212</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76" t="str">
        <f>C377</f>
        <v>V místě drážek pro rozvody mediplynů a elektroinstalace bude doplněn keramický obklad přibližně 200/200 mm, přesný formát a odstín dle stávajícího, spárování dvousložkovou epoxidovou spárovací hmotou, odolnou proti vymývání, čisticím a dezinfekčním prostředkům</v>
      </c>
      <c r="BB377" s="147"/>
      <c r="BC377" s="147"/>
      <c r="BD377" s="147"/>
      <c r="BE377" s="147"/>
      <c r="BF377" s="147"/>
      <c r="BG377" s="147"/>
      <c r="BH377" s="147"/>
    </row>
    <row r="378" spans="1:60" outlineLevel="1" x14ac:dyDescent="0.2">
      <c r="A378" s="154"/>
      <c r="B378" s="155"/>
      <c r="C378" s="181" t="s">
        <v>263</v>
      </c>
      <c r="D378" s="160"/>
      <c r="E378" s="161"/>
      <c r="F378" s="158"/>
      <c r="G378" s="158"/>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235</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81" t="s">
        <v>264</v>
      </c>
      <c r="D379" s="160"/>
      <c r="E379" s="161"/>
      <c r="F379" s="158"/>
      <c r="G379" s="158"/>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235</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181" t="s">
        <v>292</v>
      </c>
      <c r="D380" s="160"/>
      <c r="E380" s="161">
        <v>3</v>
      </c>
      <c r="F380" s="158"/>
      <c r="G380" s="158"/>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235</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181" t="s">
        <v>263</v>
      </c>
      <c r="D381" s="160"/>
      <c r="E381" s="161"/>
      <c r="F381" s="158"/>
      <c r="G381" s="158"/>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235</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181" t="s">
        <v>266</v>
      </c>
      <c r="D382" s="160"/>
      <c r="E382" s="161"/>
      <c r="F382" s="158"/>
      <c r="G382" s="158"/>
      <c r="H382" s="158"/>
      <c r="I382" s="158"/>
      <c r="J382" s="158"/>
      <c r="K382" s="158"/>
      <c r="L382" s="158"/>
      <c r="M382" s="158"/>
      <c r="N382" s="157"/>
      <c r="O382" s="157"/>
      <c r="P382" s="157"/>
      <c r="Q382" s="157"/>
      <c r="R382" s="158"/>
      <c r="S382" s="158"/>
      <c r="T382" s="158"/>
      <c r="U382" s="158"/>
      <c r="V382" s="158"/>
      <c r="W382" s="158"/>
      <c r="X382" s="158"/>
      <c r="Y382" s="147"/>
      <c r="Z382" s="147"/>
      <c r="AA382" s="147"/>
      <c r="AB382" s="147"/>
      <c r="AC382" s="147"/>
      <c r="AD382" s="147"/>
      <c r="AE382" s="147"/>
      <c r="AF382" s="147"/>
      <c r="AG382" s="147" t="s">
        <v>235</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81" t="s">
        <v>293</v>
      </c>
      <c r="D383" s="160"/>
      <c r="E383" s="161">
        <v>1.518</v>
      </c>
      <c r="F383" s="158"/>
      <c r="G383" s="158"/>
      <c r="H383" s="158"/>
      <c r="I383" s="158"/>
      <c r="J383" s="158"/>
      <c r="K383" s="158"/>
      <c r="L383" s="158"/>
      <c r="M383" s="158"/>
      <c r="N383" s="157"/>
      <c r="O383" s="157"/>
      <c r="P383" s="157"/>
      <c r="Q383" s="157"/>
      <c r="R383" s="158"/>
      <c r="S383" s="158"/>
      <c r="T383" s="158"/>
      <c r="U383" s="158"/>
      <c r="V383" s="158"/>
      <c r="W383" s="158"/>
      <c r="X383" s="158"/>
      <c r="Y383" s="147"/>
      <c r="Z383" s="147"/>
      <c r="AA383" s="147"/>
      <c r="AB383" s="147"/>
      <c r="AC383" s="147"/>
      <c r="AD383" s="147"/>
      <c r="AE383" s="147"/>
      <c r="AF383" s="147"/>
      <c r="AG383" s="147" t="s">
        <v>235</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81" t="s">
        <v>268</v>
      </c>
      <c r="D384" s="160"/>
      <c r="E384" s="161"/>
      <c r="F384" s="158"/>
      <c r="G384" s="158"/>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235</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81" t="s">
        <v>293</v>
      </c>
      <c r="D385" s="160"/>
      <c r="E385" s="161">
        <v>1.518</v>
      </c>
      <c r="F385" s="158"/>
      <c r="G385" s="158"/>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235</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181" t="s">
        <v>273</v>
      </c>
      <c r="D386" s="160"/>
      <c r="E386" s="161"/>
      <c r="F386" s="158"/>
      <c r="G386" s="158"/>
      <c r="H386" s="158"/>
      <c r="I386" s="158"/>
      <c r="J386" s="158"/>
      <c r="K386" s="158"/>
      <c r="L386" s="158"/>
      <c r="M386" s="158"/>
      <c r="N386" s="157"/>
      <c r="O386" s="157"/>
      <c r="P386" s="157"/>
      <c r="Q386" s="157"/>
      <c r="R386" s="158"/>
      <c r="S386" s="158"/>
      <c r="T386" s="158"/>
      <c r="U386" s="158"/>
      <c r="V386" s="158"/>
      <c r="W386" s="158"/>
      <c r="X386" s="158"/>
      <c r="Y386" s="147"/>
      <c r="Z386" s="147"/>
      <c r="AA386" s="147"/>
      <c r="AB386" s="147"/>
      <c r="AC386" s="147"/>
      <c r="AD386" s="147"/>
      <c r="AE386" s="147"/>
      <c r="AF386" s="147"/>
      <c r="AG386" s="147" t="s">
        <v>235</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181" t="s">
        <v>266</v>
      </c>
      <c r="D387" s="160"/>
      <c r="E387" s="161"/>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235</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81" t="s">
        <v>294</v>
      </c>
      <c r="D388" s="160"/>
      <c r="E388" s="161">
        <v>3.036</v>
      </c>
      <c r="F388" s="158"/>
      <c r="G388" s="158"/>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235</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181" t="s">
        <v>268</v>
      </c>
      <c r="D389" s="160"/>
      <c r="E389" s="161"/>
      <c r="F389" s="158"/>
      <c r="G389" s="158"/>
      <c r="H389" s="158"/>
      <c r="I389" s="158"/>
      <c r="J389" s="158"/>
      <c r="K389" s="158"/>
      <c r="L389" s="158"/>
      <c r="M389" s="158"/>
      <c r="N389" s="157"/>
      <c r="O389" s="157"/>
      <c r="P389" s="157"/>
      <c r="Q389" s="157"/>
      <c r="R389" s="158"/>
      <c r="S389" s="158"/>
      <c r="T389" s="158"/>
      <c r="U389" s="158"/>
      <c r="V389" s="158"/>
      <c r="W389" s="158"/>
      <c r="X389" s="158"/>
      <c r="Y389" s="147"/>
      <c r="Z389" s="147"/>
      <c r="AA389" s="147"/>
      <c r="AB389" s="147"/>
      <c r="AC389" s="147"/>
      <c r="AD389" s="147"/>
      <c r="AE389" s="147"/>
      <c r="AF389" s="147"/>
      <c r="AG389" s="147" t="s">
        <v>235</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181" t="s">
        <v>294</v>
      </c>
      <c r="D390" s="160"/>
      <c r="E390" s="161">
        <v>3.036</v>
      </c>
      <c r="F390" s="158"/>
      <c r="G390" s="158"/>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235</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250"/>
      <c r="D391" s="251"/>
      <c r="E391" s="251"/>
      <c r="F391" s="251"/>
      <c r="G391" s="251"/>
      <c r="H391" s="158"/>
      <c r="I391" s="158"/>
      <c r="J391" s="158"/>
      <c r="K391" s="158"/>
      <c r="L391" s="158"/>
      <c r="M391" s="158"/>
      <c r="N391" s="157"/>
      <c r="O391" s="157"/>
      <c r="P391" s="157"/>
      <c r="Q391" s="157"/>
      <c r="R391" s="158"/>
      <c r="S391" s="158"/>
      <c r="T391" s="158"/>
      <c r="U391" s="158"/>
      <c r="V391" s="158"/>
      <c r="W391" s="158"/>
      <c r="X391" s="158"/>
      <c r="Y391" s="147"/>
      <c r="Z391" s="147"/>
      <c r="AA391" s="147"/>
      <c r="AB391" s="147"/>
      <c r="AC391" s="147"/>
      <c r="AD391" s="147"/>
      <c r="AE391" s="147"/>
      <c r="AF391" s="147"/>
      <c r="AG391" s="147" t="s">
        <v>213</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v>51</v>
      </c>
      <c r="B392" s="155" t="s">
        <v>452</v>
      </c>
      <c r="C392" s="185" t="s">
        <v>453</v>
      </c>
      <c r="D392" s="156" t="s">
        <v>0</v>
      </c>
      <c r="E392" s="177"/>
      <c r="F392" s="159"/>
      <c r="G392" s="158">
        <f>ROUND(E392*F392,2)</f>
        <v>0</v>
      </c>
      <c r="H392" s="159"/>
      <c r="I392" s="158">
        <f>ROUND(E392*H392,2)</f>
        <v>0</v>
      </c>
      <c r="J392" s="159"/>
      <c r="K392" s="158">
        <f>ROUND(E392*J392,2)</f>
        <v>0</v>
      </c>
      <c r="L392" s="158">
        <v>21</v>
      </c>
      <c r="M392" s="158">
        <f>G392*(1+L392/100)</f>
        <v>0</v>
      </c>
      <c r="N392" s="157">
        <v>0</v>
      </c>
      <c r="O392" s="157">
        <f>ROUND(E392*N392,2)</f>
        <v>0</v>
      </c>
      <c r="P392" s="157">
        <v>0</v>
      </c>
      <c r="Q392" s="157">
        <f>ROUND(E392*P392,2)</f>
        <v>0</v>
      </c>
      <c r="R392" s="158" t="s">
        <v>454</v>
      </c>
      <c r="S392" s="158" t="s">
        <v>207</v>
      </c>
      <c r="T392" s="158" t="s">
        <v>259</v>
      </c>
      <c r="U392" s="158">
        <v>0</v>
      </c>
      <c r="V392" s="158">
        <f>ROUND(E392*U392,2)</f>
        <v>0</v>
      </c>
      <c r="W392" s="158"/>
      <c r="X392" s="158" t="s">
        <v>409</v>
      </c>
      <c r="Y392" s="147"/>
      <c r="Z392" s="147"/>
      <c r="AA392" s="147"/>
      <c r="AB392" s="147"/>
      <c r="AC392" s="147"/>
      <c r="AD392" s="147"/>
      <c r="AE392" s="147"/>
      <c r="AF392" s="147"/>
      <c r="AG392" s="147" t="s">
        <v>410</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250"/>
      <c r="D393" s="251"/>
      <c r="E393" s="251"/>
      <c r="F393" s="251"/>
      <c r="G393" s="251"/>
      <c r="H393" s="158"/>
      <c r="I393" s="158"/>
      <c r="J393" s="158"/>
      <c r="K393" s="158"/>
      <c r="L393" s="158"/>
      <c r="M393" s="158"/>
      <c r="N393" s="157"/>
      <c r="O393" s="157"/>
      <c r="P393" s="157"/>
      <c r="Q393" s="157"/>
      <c r="R393" s="158"/>
      <c r="S393" s="158"/>
      <c r="T393" s="158"/>
      <c r="U393" s="158"/>
      <c r="V393" s="158"/>
      <c r="W393" s="158"/>
      <c r="X393" s="158"/>
      <c r="Y393" s="147"/>
      <c r="Z393" s="147"/>
      <c r="AA393" s="147"/>
      <c r="AB393" s="147"/>
      <c r="AC393" s="147"/>
      <c r="AD393" s="147"/>
      <c r="AE393" s="147"/>
      <c r="AF393" s="147"/>
      <c r="AG393" s="147" t="s">
        <v>213</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x14ac:dyDescent="0.2">
      <c r="A394" s="163" t="s">
        <v>202</v>
      </c>
      <c r="B394" s="164" t="s">
        <v>161</v>
      </c>
      <c r="C394" s="179" t="s">
        <v>162</v>
      </c>
      <c r="D394" s="165"/>
      <c r="E394" s="166"/>
      <c r="F394" s="167"/>
      <c r="G394" s="167">
        <f>SUMIF(AG395:AG410,"&lt;&gt;NOR",G395:G410)</f>
        <v>0</v>
      </c>
      <c r="H394" s="167"/>
      <c r="I394" s="167">
        <f>SUM(I395:I410)</f>
        <v>0</v>
      </c>
      <c r="J394" s="167"/>
      <c r="K394" s="167">
        <f>SUM(K395:K410)</f>
        <v>0</v>
      </c>
      <c r="L394" s="167"/>
      <c r="M394" s="167">
        <f>SUM(M395:M410)</f>
        <v>0</v>
      </c>
      <c r="N394" s="166"/>
      <c r="O394" s="166">
        <f>SUM(O395:O410)</f>
        <v>0</v>
      </c>
      <c r="P394" s="166"/>
      <c r="Q394" s="166">
        <f>SUM(Q395:Q410)</f>
        <v>0</v>
      </c>
      <c r="R394" s="167"/>
      <c r="S394" s="167"/>
      <c r="T394" s="168"/>
      <c r="U394" s="162"/>
      <c r="V394" s="162">
        <f>SUM(V395:V410)</f>
        <v>0</v>
      </c>
      <c r="W394" s="162"/>
      <c r="X394" s="162"/>
      <c r="AG394" t="s">
        <v>203</v>
      </c>
    </row>
    <row r="395" spans="1:60" outlineLevel="1" x14ac:dyDescent="0.2">
      <c r="A395" s="169">
        <v>52</v>
      </c>
      <c r="B395" s="170" t="s">
        <v>455</v>
      </c>
      <c r="C395" s="180" t="s">
        <v>456</v>
      </c>
      <c r="D395" s="171" t="s">
        <v>457</v>
      </c>
      <c r="E395" s="172">
        <v>248.82499999999999</v>
      </c>
      <c r="F395" s="173"/>
      <c r="G395" s="174">
        <f>ROUND(E395*F395,2)</f>
        <v>0</v>
      </c>
      <c r="H395" s="173"/>
      <c r="I395" s="174">
        <f>ROUND(E395*H395,2)</f>
        <v>0</v>
      </c>
      <c r="J395" s="173"/>
      <c r="K395" s="174">
        <f>ROUND(E395*J395,2)</f>
        <v>0</v>
      </c>
      <c r="L395" s="174">
        <v>21</v>
      </c>
      <c r="M395" s="174">
        <f>G395*(1+L395/100)</f>
        <v>0</v>
      </c>
      <c r="N395" s="172">
        <v>0</v>
      </c>
      <c r="O395" s="172">
        <f>ROUND(E395*N395,2)</f>
        <v>0</v>
      </c>
      <c r="P395" s="172">
        <v>0</v>
      </c>
      <c r="Q395" s="172">
        <f>ROUND(E395*P395,2)</f>
        <v>0</v>
      </c>
      <c r="R395" s="174"/>
      <c r="S395" s="174" t="s">
        <v>223</v>
      </c>
      <c r="T395" s="175" t="s">
        <v>208</v>
      </c>
      <c r="U395" s="158">
        <v>0</v>
      </c>
      <c r="V395" s="158">
        <f>ROUND(E395*U395,2)</f>
        <v>0</v>
      </c>
      <c r="W395" s="158"/>
      <c r="X395" s="158" t="s">
        <v>224</v>
      </c>
      <c r="Y395" s="147"/>
      <c r="Z395" s="147"/>
      <c r="AA395" s="147"/>
      <c r="AB395" s="147"/>
      <c r="AC395" s="147"/>
      <c r="AD395" s="147"/>
      <c r="AE395" s="147"/>
      <c r="AF395" s="147"/>
      <c r="AG395" s="147" t="s">
        <v>290</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181" t="s">
        <v>273</v>
      </c>
      <c r="D396" s="160"/>
      <c r="E396" s="161"/>
      <c r="F396" s="158"/>
      <c r="G396" s="158"/>
      <c r="H396" s="158"/>
      <c r="I396" s="158"/>
      <c r="J396" s="158"/>
      <c r="K396" s="158"/>
      <c r="L396" s="158"/>
      <c r="M396" s="158"/>
      <c r="N396" s="157"/>
      <c r="O396" s="157"/>
      <c r="P396" s="157"/>
      <c r="Q396" s="157"/>
      <c r="R396" s="158"/>
      <c r="S396" s="158"/>
      <c r="T396" s="158"/>
      <c r="U396" s="158"/>
      <c r="V396" s="158"/>
      <c r="W396" s="158"/>
      <c r="X396" s="158"/>
      <c r="Y396" s="147"/>
      <c r="Z396" s="147"/>
      <c r="AA396" s="147"/>
      <c r="AB396" s="147"/>
      <c r="AC396" s="147"/>
      <c r="AD396" s="147"/>
      <c r="AE396" s="147"/>
      <c r="AF396" s="147"/>
      <c r="AG396" s="147" t="s">
        <v>235</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181" t="s">
        <v>278</v>
      </c>
      <c r="D397" s="160"/>
      <c r="E397" s="161">
        <v>5.5250000000000004</v>
      </c>
      <c r="F397" s="158"/>
      <c r="G397" s="158"/>
      <c r="H397" s="158"/>
      <c r="I397" s="158"/>
      <c r="J397" s="158"/>
      <c r="K397" s="158"/>
      <c r="L397" s="158"/>
      <c r="M397" s="158"/>
      <c r="N397" s="157"/>
      <c r="O397" s="157"/>
      <c r="P397" s="157"/>
      <c r="Q397" s="157"/>
      <c r="R397" s="158"/>
      <c r="S397" s="158"/>
      <c r="T397" s="158"/>
      <c r="U397" s="158"/>
      <c r="V397" s="158"/>
      <c r="W397" s="158"/>
      <c r="X397" s="158"/>
      <c r="Y397" s="147"/>
      <c r="Z397" s="147"/>
      <c r="AA397" s="147"/>
      <c r="AB397" s="147"/>
      <c r="AC397" s="147"/>
      <c r="AD397" s="147"/>
      <c r="AE397" s="147"/>
      <c r="AF397" s="147"/>
      <c r="AG397" s="147" t="s">
        <v>235</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181" t="s">
        <v>433</v>
      </c>
      <c r="D398" s="160"/>
      <c r="E398" s="161"/>
      <c r="F398" s="158"/>
      <c r="G398" s="158"/>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235</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81" t="s">
        <v>273</v>
      </c>
      <c r="D399" s="160"/>
      <c r="E399" s="161"/>
      <c r="F399" s="158"/>
      <c r="G399" s="158"/>
      <c r="H399" s="158"/>
      <c r="I399" s="158"/>
      <c r="J399" s="158"/>
      <c r="K399" s="158"/>
      <c r="L399" s="158"/>
      <c r="M399" s="158"/>
      <c r="N399" s="157"/>
      <c r="O399" s="157"/>
      <c r="P399" s="157"/>
      <c r="Q399" s="157"/>
      <c r="R399" s="158"/>
      <c r="S399" s="158"/>
      <c r="T399" s="158"/>
      <c r="U399" s="158"/>
      <c r="V399" s="158"/>
      <c r="W399" s="158"/>
      <c r="X399" s="158"/>
      <c r="Y399" s="147"/>
      <c r="Z399" s="147"/>
      <c r="AA399" s="147"/>
      <c r="AB399" s="147"/>
      <c r="AC399" s="147"/>
      <c r="AD399" s="147"/>
      <c r="AE399" s="147"/>
      <c r="AF399" s="147"/>
      <c r="AG399" s="147" t="s">
        <v>235</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81" t="s">
        <v>305</v>
      </c>
      <c r="D400" s="160"/>
      <c r="E400" s="161"/>
      <c r="F400" s="158"/>
      <c r="G400" s="158"/>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235</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181" t="s">
        <v>306</v>
      </c>
      <c r="D401" s="160"/>
      <c r="E401" s="161">
        <v>41.1</v>
      </c>
      <c r="F401" s="158"/>
      <c r="G401" s="158"/>
      <c r="H401" s="158"/>
      <c r="I401" s="158"/>
      <c r="J401" s="158"/>
      <c r="K401" s="158"/>
      <c r="L401" s="158"/>
      <c r="M401" s="158"/>
      <c r="N401" s="157"/>
      <c r="O401" s="157"/>
      <c r="P401" s="157"/>
      <c r="Q401" s="157"/>
      <c r="R401" s="158"/>
      <c r="S401" s="158"/>
      <c r="T401" s="158"/>
      <c r="U401" s="158"/>
      <c r="V401" s="158"/>
      <c r="W401" s="158"/>
      <c r="X401" s="158"/>
      <c r="Y401" s="147"/>
      <c r="Z401" s="147"/>
      <c r="AA401" s="147"/>
      <c r="AB401" s="147"/>
      <c r="AC401" s="147"/>
      <c r="AD401" s="147"/>
      <c r="AE401" s="147"/>
      <c r="AF401" s="147"/>
      <c r="AG401" s="147" t="s">
        <v>235</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181" t="s">
        <v>273</v>
      </c>
      <c r="D402" s="160"/>
      <c r="E402" s="161"/>
      <c r="F402" s="158"/>
      <c r="G402" s="158"/>
      <c r="H402" s="158"/>
      <c r="I402" s="158"/>
      <c r="J402" s="158"/>
      <c r="K402" s="158"/>
      <c r="L402" s="158"/>
      <c r="M402" s="158"/>
      <c r="N402" s="157"/>
      <c r="O402" s="157"/>
      <c r="P402" s="157"/>
      <c r="Q402" s="157"/>
      <c r="R402" s="158"/>
      <c r="S402" s="158"/>
      <c r="T402" s="158"/>
      <c r="U402" s="158"/>
      <c r="V402" s="158"/>
      <c r="W402" s="158"/>
      <c r="X402" s="158"/>
      <c r="Y402" s="147"/>
      <c r="Z402" s="147"/>
      <c r="AA402" s="147"/>
      <c r="AB402" s="147"/>
      <c r="AC402" s="147"/>
      <c r="AD402" s="147"/>
      <c r="AE402" s="147"/>
      <c r="AF402" s="147"/>
      <c r="AG402" s="147" t="s">
        <v>235</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81" t="s">
        <v>307</v>
      </c>
      <c r="D403" s="160"/>
      <c r="E403" s="161"/>
      <c r="F403" s="158"/>
      <c r="G403" s="158"/>
      <c r="H403" s="158"/>
      <c r="I403" s="158"/>
      <c r="J403" s="158"/>
      <c r="K403" s="158"/>
      <c r="L403" s="158"/>
      <c r="M403" s="158"/>
      <c r="N403" s="157"/>
      <c r="O403" s="157"/>
      <c r="P403" s="157"/>
      <c r="Q403" s="157"/>
      <c r="R403" s="158"/>
      <c r="S403" s="158"/>
      <c r="T403" s="158"/>
      <c r="U403" s="158"/>
      <c r="V403" s="158"/>
      <c r="W403" s="158"/>
      <c r="X403" s="158"/>
      <c r="Y403" s="147"/>
      <c r="Z403" s="147"/>
      <c r="AA403" s="147"/>
      <c r="AB403" s="147"/>
      <c r="AC403" s="147"/>
      <c r="AD403" s="147"/>
      <c r="AE403" s="147"/>
      <c r="AF403" s="147"/>
      <c r="AG403" s="147" t="s">
        <v>235</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81" t="s">
        <v>308</v>
      </c>
      <c r="D404" s="160"/>
      <c r="E404" s="161">
        <v>79.900000000000006</v>
      </c>
      <c r="F404" s="158"/>
      <c r="G404" s="158"/>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235</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181" t="s">
        <v>263</v>
      </c>
      <c r="D405" s="160"/>
      <c r="E405" s="161"/>
      <c r="F405" s="158"/>
      <c r="G405" s="158"/>
      <c r="H405" s="158"/>
      <c r="I405" s="158"/>
      <c r="J405" s="158"/>
      <c r="K405" s="158"/>
      <c r="L405" s="158"/>
      <c r="M405" s="158"/>
      <c r="N405" s="157"/>
      <c r="O405" s="157"/>
      <c r="P405" s="157"/>
      <c r="Q405" s="157"/>
      <c r="R405" s="158"/>
      <c r="S405" s="158"/>
      <c r="T405" s="158"/>
      <c r="U405" s="158"/>
      <c r="V405" s="158"/>
      <c r="W405" s="158"/>
      <c r="X405" s="158"/>
      <c r="Y405" s="147"/>
      <c r="Z405" s="147"/>
      <c r="AA405" s="147"/>
      <c r="AB405" s="147"/>
      <c r="AC405" s="147"/>
      <c r="AD405" s="147"/>
      <c r="AE405" s="147"/>
      <c r="AF405" s="147"/>
      <c r="AG405" s="147" t="s">
        <v>235</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181" t="s">
        <v>279</v>
      </c>
      <c r="D406" s="160"/>
      <c r="E406" s="161">
        <v>0.3</v>
      </c>
      <c r="F406" s="158"/>
      <c r="G406" s="158"/>
      <c r="H406" s="158"/>
      <c r="I406" s="158"/>
      <c r="J406" s="158"/>
      <c r="K406" s="158"/>
      <c r="L406" s="158"/>
      <c r="M406" s="158"/>
      <c r="N406" s="157"/>
      <c r="O406" s="157"/>
      <c r="P406" s="157"/>
      <c r="Q406" s="157"/>
      <c r="R406" s="158"/>
      <c r="S406" s="158"/>
      <c r="T406" s="158"/>
      <c r="U406" s="158"/>
      <c r="V406" s="158"/>
      <c r="W406" s="158"/>
      <c r="X406" s="158"/>
      <c r="Y406" s="147"/>
      <c r="Z406" s="147"/>
      <c r="AA406" s="147"/>
      <c r="AB406" s="147"/>
      <c r="AC406" s="147"/>
      <c r="AD406" s="147"/>
      <c r="AE406" s="147"/>
      <c r="AF406" s="147"/>
      <c r="AG406" s="147" t="s">
        <v>235</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181" t="s">
        <v>263</v>
      </c>
      <c r="D407" s="160"/>
      <c r="E407" s="161"/>
      <c r="F407" s="158"/>
      <c r="G407" s="158"/>
      <c r="H407" s="158"/>
      <c r="I407" s="158"/>
      <c r="J407" s="158"/>
      <c r="K407" s="158"/>
      <c r="L407" s="158"/>
      <c r="M407" s="158"/>
      <c r="N407" s="157"/>
      <c r="O407" s="157"/>
      <c r="P407" s="157"/>
      <c r="Q407" s="157"/>
      <c r="R407" s="158"/>
      <c r="S407" s="158"/>
      <c r="T407" s="158"/>
      <c r="U407" s="158"/>
      <c r="V407" s="158"/>
      <c r="W407" s="158"/>
      <c r="X407" s="158"/>
      <c r="Y407" s="147"/>
      <c r="Z407" s="147"/>
      <c r="AA407" s="147"/>
      <c r="AB407" s="147"/>
      <c r="AC407" s="147"/>
      <c r="AD407" s="147"/>
      <c r="AE407" s="147"/>
      <c r="AF407" s="147"/>
      <c r="AG407" s="147" t="s">
        <v>235</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181" t="s">
        <v>313</v>
      </c>
      <c r="D408" s="160"/>
      <c r="E408" s="161"/>
      <c r="F408" s="158"/>
      <c r="G408" s="158"/>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235</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81" t="s">
        <v>314</v>
      </c>
      <c r="D409" s="160"/>
      <c r="E409" s="161">
        <v>122</v>
      </c>
      <c r="F409" s="158"/>
      <c r="G409" s="158"/>
      <c r="H409" s="158"/>
      <c r="I409" s="158"/>
      <c r="J409" s="158"/>
      <c r="K409" s="158"/>
      <c r="L409" s="158"/>
      <c r="M409" s="158"/>
      <c r="N409" s="157"/>
      <c r="O409" s="157"/>
      <c r="P409" s="157"/>
      <c r="Q409" s="157"/>
      <c r="R409" s="158"/>
      <c r="S409" s="158"/>
      <c r="T409" s="158"/>
      <c r="U409" s="158"/>
      <c r="V409" s="158"/>
      <c r="W409" s="158"/>
      <c r="X409" s="158"/>
      <c r="Y409" s="147"/>
      <c r="Z409" s="147"/>
      <c r="AA409" s="147"/>
      <c r="AB409" s="147"/>
      <c r="AC409" s="147"/>
      <c r="AD409" s="147"/>
      <c r="AE409" s="147"/>
      <c r="AF409" s="147"/>
      <c r="AG409" s="147" t="s">
        <v>235</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250"/>
      <c r="D410" s="251"/>
      <c r="E410" s="251"/>
      <c r="F410" s="251"/>
      <c r="G410" s="251"/>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213</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x14ac:dyDescent="0.2">
      <c r="A411" s="163" t="s">
        <v>202</v>
      </c>
      <c r="B411" s="164" t="s">
        <v>163</v>
      </c>
      <c r="C411" s="179" t="s">
        <v>164</v>
      </c>
      <c r="D411" s="165"/>
      <c r="E411" s="166"/>
      <c r="F411" s="167"/>
      <c r="G411" s="167">
        <f>SUMIF(AG412:AG426,"&lt;&gt;NOR",G412:G426)</f>
        <v>0</v>
      </c>
      <c r="H411" s="167"/>
      <c r="I411" s="167">
        <f>SUM(I412:I426)</f>
        <v>0</v>
      </c>
      <c r="J411" s="167"/>
      <c r="K411" s="167">
        <f>SUM(K412:K426)</f>
        <v>0</v>
      </c>
      <c r="L411" s="167"/>
      <c r="M411" s="167">
        <f>SUM(M412:M426)</f>
        <v>0</v>
      </c>
      <c r="N411" s="166"/>
      <c r="O411" s="166">
        <f>SUM(O412:O426)</f>
        <v>0.06</v>
      </c>
      <c r="P411" s="166"/>
      <c r="Q411" s="166">
        <f>SUM(Q412:Q426)</f>
        <v>0</v>
      </c>
      <c r="R411" s="167"/>
      <c r="S411" s="167"/>
      <c r="T411" s="168"/>
      <c r="U411" s="162"/>
      <c r="V411" s="162">
        <f>SUM(V412:V426)</f>
        <v>0</v>
      </c>
      <c r="W411" s="162"/>
      <c r="X411" s="162"/>
      <c r="AG411" t="s">
        <v>203</v>
      </c>
    </row>
    <row r="412" spans="1:60" ht="22.5" outlineLevel="1" x14ac:dyDescent="0.2">
      <c r="A412" s="169">
        <v>53</v>
      </c>
      <c r="B412" s="170" t="s">
        <v>458</v>
      </c>
      <c r="C412" s="180" t="s">
        <v>459</v>
      </c>
      <c r="D412" s="171" t="s">
        <v>257</v>
      </c>
      <c r="E412" s="172">
        <v>5.8250000000000002</v>
      </c>
      <c r="F412" s="173"/>
      <c r="G412" s="174">
        <f>ROUND(E412*F412,2)</f>
        <v>0</v>
      </c>
      <c r="H412" s="173"/>
      <c r="I412" s="174">
        <f>ROUND(E412*H412,2)</f>
        <v>0</v>
      </c>
      <c r="J412" s="173"/>
      <c r="K412" s="174">
        <f>ROUND(E412*J412,2)</f>
        <v>0</v>
      </c>
      <c r="L412" s="174">
        <v>21</v>
      </c>
      <c r="M412" s="174">
        <f>G412*(1+L412/100)</f>
        <v>0</v>
      </c>
      <c r="N412" s="172">
        <v>3.6999999999999999E-4</v>
      </c>
      <c r="O412" s="172">
        <f>ROUND(E412*N412,2)</f>
        <v>0</v>
      </c>
      <c r="P412" s="172">
        <v>0</v>
      </c>
      <c r="Q412" s="172">
        <f>ROUND(E412*P412,2)</f>
        <v>0</v>
      </c>
      <c r="R412" s="174" t="s">
        <v>460</v>
      </c>
      <c r="S412" s="174" t="s">
        <v>207</v>
      </c>
      <c r="T412" s="175" t="s">
        <v>259</v>
      </c>
      <c r="U412" s="158">
        <v>0</v>
      </c>
      <c r="V412" s="158">
        <f>ROUND(E412*U412,2)</f>
        <v>0</v>
      </c>
      <c r="W412" s="158"/>
      <c r="X412" s="158" t="s">
        <v>461</v>
      </c>
      <c r="Y412" s="147"/>
      <c r="Z412" s="147"/>
      <c r="AA412" s="147"/>
      <c r="AB412" s="147"/>
      <c r="AC412" s="147"/>
      <c r="AD412" s="147"/>
      <c r="AE412" s="147"/>
      <c r="AF412" s="147"/>
      <c r="AG412" s="147" t="s">
        <v>462</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181" t="s">
        <v>273</v>
      </c>
      <c r="D413" s="160"/>
      <c r="E413" s="161"/>
      <c r="F413" s="158"/>
      <c r="G413" s="158"/>
      <c r="H413" s="158"/>
      <c r="I413" s="158"/>
      <c r="J413" s="158"/>
      <c r="K413" s="158"/>
      <c r="L413" s="158"/>
      <c r="M413" s="158"/>
      <c r="N413" s="157"/>
      <c r="O413" s="157"/>
      <c r="P413" s="157"/>
      <c r="Q413" s="157"/>
      <c r="R413" s="158"/>
      <c r="S413" s="158"/>
      <c r="T413" s="158"/>
      <c r="U413" s="158"/>
      <c r="V413" s="158"/>
      <c r="W413" s="158"/>
      <c r="X413" s="158"/>
      <c r="Y413" s="147"/>
      <c r="Z413" s="147"/>
      <c r="AA413" s="147"/>
      <c r="AB413" s="147"/>
      <c r="AC413" s="147"/>
      <c r="AD413" s="147"/>
      <c r="AE413" s="147"/>
      <c r="AF413" s="147"/>
      <c r="AG413" s="147" t="s">
        <v>235</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181" t="s">
        <v>278</v>
      </c>
      <c r="D414" s="160"/>
      <c r="E414" s="161">
        <v>5.5250000000000004</v>
      </c>
      <c r="F414" s="158"/>
      <c r="G414" s="158"/>
      <c r="H414" s="158"/>
      <c r="I414" s="158"/>
      <c r="J414" s="158"/>
      <c r="K414" s="158"/>
      <c r="L414" s="158"/>
      <c r="M414" s="158"/>
      <c r="N414" s="157"/>
      <c r="O414" s="157"/>
      <c r="P414" s="157"/>
      <c r="Q414" s="157"/>
      <c r="R414" s="158"/>
      <c r="S414" s="158"/>
      <c r="T414" s="158"/>
      <c r="U414" s="158"/>
      <c r="V414" s="158"/>
      <c r="W414" s="158"/>
      <c r="X414" s="158"/>
      <c r="Y414" s="147"/>
      <c r="Z414" s="147"/>
      <c r="AA414" s="147"/>
      <c r="AB414" s="147"/>
      <c r="AC414" s="147"/>
      <c r="AD414" s="147"/>
      <c r="AE414" s="147"/>
      <c r="AF414" s="147"/>
      <c r="AG414" s="147" t="s">
        <v>235</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181" t="s">
        <v>263</v>
      </c>
      <c r="D415" s="160"/>
      <c r="E415" s="161"/>
      <c r="F415" s="158"/>
      <c r="G415" s="158"/>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235</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181" t="s">
        <v>279</v>
      </c>
      <c r="D416" s="160"/>
      <c r="E416" s="161">
        <v>0.3</v>
      </c>
      <c r="F416" s="158"/>
      <c r="G416" s="158"/>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235</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250"/>
      <c r="D417" s="251"/>
      <c r="E417" s="251"/>
      <c r="F417" s="251"/>
      <c r="G417" s="251"/>
      <c r="H417" s="158"/>
      <c r="I417" s="158"/>
      <c r="J417" s="158"/>
      <c r="K417" s="158"/>
      <c r="L417" s="158"/>
      <c r="M417" s="158"/>
      <c r="N417" s="157"/>
      <c r="O417" s="157"/>
      <c r="P417" s="157"/>
      <c r="Q417" s="157"/>
      <c r="R417" s="158"/>
      <c r="S417" s="158"/>
      <c r="T417" s="158"/>
      <c r="U417" s="158"/>
      <c r="V417" s="158"/>
      <c r="W417" s="158"/>
      <c r="X417" s="158"/>
      <c r="Y417" s="147"/>
      <c r="Z417" s="147"/>
      <c r="AA417" s="147"/>
      <c r="AB417" s="147"/>
      <c r="AC417" s="147"/>
      <c r="AD417" s="147"/>
      <c r="AE417" s="147"/>
      <c r="AF417" s="147"/>
      <c r="AG417" s="147" t="s">
        <v>213</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69">
        <v>54</v>
      </c>
      <c r="B418" s="170" t="s">
        <v>463</v>
      </c>
      <c r="C418" s="180" t="s">
        <v>464</v>
      </c>
      <c r="D418" s="171" t="s">
        <v>257</v>
      </c>
      <c r="E418" s="172">
        <v>247.7</v>
      </c>
      <c r="F418" s="173"/>
      <c r="G418" s="174">
        <f>ROUND(E418*F418,2)</f>
        <v>0</v>
      </c>
      <c r="H418" s="173"/>
      <c r="I418" s="174">
        <f>ROUND(E418*H418,2)</f>
        <v>0</v>
      </c>
      <c r="J418" s="173"/>
      <c r="K418" s="174">
        <f>ROUND(E418*J418,2)</f>
        <v>0</v>
      </c>
      <c r="L418" s="174">
        <v>21</v>
      </c>
      <c r="M418" s="174">
        <f>G418*(1+L418/100)</f>
        <v>0</v>
      </c>
      <c r="N418" s="172">
        <v>2.5999999999999998E-4</v>
      </c>
      <c r="O418" s="172">
        <f>ROUND(E418*N418,2)</f>
        <v>0.06</v>
      </c>
      <c r="P418" s="172">
        <v>0</v>
      </c>
      <c r="Q418" s="172">
        <f>ROUND(E418*P418,2)</f>
        <v>0</v>
      </c>
      <c r="R418" s="174" t="s">
        <v>460</v>
      </c>
      <c r="S418" s="174" t="s">
        <v>207</v>
      </c>
      <c r="T418" s="175" t="s">
        <v>259</v>
      </c>
      <c r="U418" s="158">
        <v>0</v>
      </c>
      <c r="V418" s="158">
        <f>ROUND(E418*U418,2)</f>
        <v>0</v>
      </c>
      <c r="W418" s="158"/>
      <c r="X418" s="158" t="s">
        <v>461</v>
      </c>
      <c r="Y418" s="147"/>
      <c r="Z418" s="147"/>
      <c r="AA418" s="147"/>
      <c r="AB418" s="147"/>
      <c r="AC418" s="147"/>
      <c r="AD418" s="147"/>
      <c r="AE418" s="147"/>
      <c r="AF418" s="147"/>
      <c r="AG418" s="147" t="s">
        <v>462</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ht="22.5" outlineLevel="1" x14ac:dyDescent="0.2">
      <c r="A419" s="154"/>
      <c r="B419" s="155"/>
      <c r="C419" s="254" t="s">
        <v>465</v>
      </c>
      <c r="D419" s="255"/>
      <c r="E419" s="255"/>
      <c r="F419" s="255"/>
      <c r="G419" s="255"/>
      <c r="H419" s="158"/>
      <c r="I419" s="158"/>
      <c r="J419" s="158"/>
      <c r="K419" s="158"/>
      <c r="L419" s="158"/>
      <c r="M419" s="158"/>
      <c r="N419" s="157"/>
      <c r="O419" s="157"/>
      <c r="P419" s="157"/>
      <c r="Q419" s="157"/>
      <c r="R419" s="158"/>
      <c r="S419" s="158"/>
      <c r="T419" s="158"/>
      <c r="U419" s="158"/>
      <c r="V419" s="158"/>
      <c r="W419" s="158"/>
      <c r="X419" s="158"/>
      <c r="Y419" s="147"/>
      <c r="Z419" s="147"/>
      <c r="AA419" s="147"/>
      <c r="AB419" s="147"/>
      <c r="AC419" s="147"/>
      <c r="AD419" s="147"/>
      <c r="AE419" s="147"/>
      <c r="AF419" s="147"/>
      <c r="AG419" s="147" t="s">
        <v>261</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76" t="str">
        <f>C419</f>
        <v>Oškrabání, jednonásobné mydlení, částečné vyhlazení malířskou masou jednonásobné, malba dvojnásobná, bez pačokování, jednobarevná s bílým stropem.</v>
      </c>
      <c r="BB419" s="147"/>
      <c r="BC419" s="147"/>
      <c r="BD419" s="147"/>
      <c r="BE419" s="147"/>
      <c r="BF419" s="147"/>
      <c r="BG419" s="147"/>
      <c r="BH419" s="147"/>
    </row>
    <row r="420" spans="1:60" outlineLevel="1" x14ac:dyDescent="0.2">
      <c r="A420" s="154"/>
      <c r="B420" s="155"/>
      <c r="C420" s="181" t="s">
        <v>273</v>
      </c>
      <c r="D420" s="160"/>
      <c r="E420" s="161"/>
      <c r="F420" s="158"/>
      <c r="G420" s="158"/>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235</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81" t="s">
        <v>309</v>
      </c>
      <c r="D421" s="160"/>
      <c r="E421" s="161"/>
      <c r="F421" s="158"/>
      <c r="G421" s="158"/>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235</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81" t="s">
        <v>310</v>
      </c>
      <c r="D422" s="160"/>
      <c r="E422" s="161">
        <v>128.69999999999999</v>
      </c>
      <c r="F422" s="158"/>
      <c r="G422" s="158"/>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235</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181" t="s">
        <v>263</v>
      </c>
      <c r="D423" s="160"/>
      <c r="E423" s="161"/>
      <c r="F423" s="158"/>
      <c r="G423" s="158"/>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235</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181" t="s">
        <v>315</v>
      </c>
      <c r="D424" s="160"/>
      <c r="E424" s="161"/>
      <c r="F424" s="158"/>
      <c r="G424" s="158"/>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235</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181" t="s">
        <v>316</v>
      </c>
      <c r="D425" s="160"/>
      <c r="E425" s="161">
        <v>119</v>
      </c>
      <c r="F425" s="158"/>
      <c r="G425" s="158"/>
      <c r="H425" s="158"/>
      <c r="I425" s="158"/>
      <c r="J425" s="158"/>
      <c r="K425" s="158"/>
      <c r="L425" s="158"/>
      <c r="M425" s="158"/>
      <c r="N425" s="157"/>
      <c r="O425" s="157"/>
      <c r="P425" s="157"/>
      <c r="Q425" s="157"/>
      <c r="R425" s="158"/>
      <c r="S425" s="158"/>
      <c r="T425" s="158"/>
      <c r="U425" s="158"/>
      <c r="V425" s="158"/>
      <c r="W425" s="158"/>
      <c r="X425" s="158"/>
      <c r="Y425" s="147"/>
      <c r="Z425" s="147"/>
      <c r="AA425" s="147"/>
      <c r="AB425" s="147"/>
      <c r="AC425" s="147"/>
      <c r="AD425" s="147"/>
      <c r="AE425" s="147"/>
      <c r="AF425" s="147"/>
      <c r="AG425" s="147" t="s">
        <v>235</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250"/>
      <c r="D426" s="251"/>
      <c r="E426" s="251"/>
      <c r="F426" s="251"/>
      <c r="G426" s="251"/>
      <c r="H426" s="158"/>
      <c r="I426" s="158"/>
      <c r="J426" s="158"/>
      <c r="K426" s="158"/>
      <c r="L426" s="158"/>
      <c r="M426" s="158"/>
      <c r="N426" s="157"/>
      <c r="O426" s="157"/>
      <c r="P426" s="157"/>
      <c r="Q426" s="157"/>
      <c r="R426" s="158"/>
      <c r="S426" s="158"/>
      <c r="T426" s="158"/>
      <c r="U426" s="158"/>
      <c r="V426" s="158"/>
      <c r="W426" s="158"/>
      <c r="X426" s="158"/>
      <c r="Y426" s="147"/>
      <c r="Z426" s="147"/>
      <c r="AA426" s="147"/>
      <c r="AB426" s="147"/>
      <c r="AC426" s="147"/>
      <c r="AD426" s="147"/>
      <c r="AE426" s="147"/>
      <c r="AF426" s="147"/>
      <c r="AG426" s="147" t="s">
        <v>213</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x14ac:dyDescent="0.2">
      <c r="A427" s="163" t="s">
        <v>202</v>
      </c>
      <c r="B427" s="164" t="s">
        <v>171</v>
      </c>
      <c r="C427" s="179" t="s">
        <v>172</v>
      </c>
      <c r="D427" s="165"/>
      <c r="E427" s="166"/>
      <c r="F427" s="167"/>
      <c r="G427" s="167">
        <f>SUMIF(AG428:AG474,"&lt;&gt;NOR",G428:G474)</f>
        <v>0</v>
      </c>
      <c r="H427" s="167"/>
      <c r="I427" s="167">
        <f>SUM(I428:I474)</f>
        <v>0</v>
      </c>
      <c r="J427" s="167"/>
      <c r="K427" s="167">
        <f>SUM(K428:K474)</f>
        <v>0</v>
      </c>
      <c r="L427" s="167"/>
      <c r="M427" s="167">
        <f>SUM(M428:M474)</f>
        <v>0</v>
      </c>
      <c r="N427" s="166"/>
      <c r="O427" s="166">
        <f>SUM(O428:O474)</f>
        <v>0</v>
      </c>
      <c r="P427" s="166"/>
      <c r="Q427" s="166">
        <f>SUM(Q428:Q474)</f>
        <v>0</v>
      </c>
      <c r="R427" s="167"/>
      <c r="S427" s="167"/>
      <c r="T427" s="168"/>
      <c r="U427" s="162"/>
      <c r="V427" s="162">
        <f>SUM(V428:V474)</f>
        <v>49.18</v>
      </c>
      <c r="W427" s="162"/>
      <c r="X427" s="162"/>
      <c r="AG427" t="s">
        <v>203</v>
      </c>
    </row>
    <row r="428" spans="1:60" ht="22.5" outlineLevel="1" x14ac:dyDescent="0.2">
      <c r="A428" s="169">
        <v>55</v>
      </c>
      <c r="B428" s="170" t="s">
        <v>466</v>
      </c>
      <c r="C428" s="180" t="s">
        <v>467</v>
      </c>
      <c r="D428" s="171" t="s">
        <v>407</v>
      </c>
      <c r="E428" s="172">
        <v>10.93277</v>
      </c>
      <c r="F428" s="173"/>
      <c r="G428" s="174">
        <f>ROUND(E428*F428,2)</f>
        <v>0</v>
      </c>
      <c r="H428" s="173"/>
      <c r="I428" s="174">
        <f>ROUND(E428*H428,2)</f>
        <v>0</v>
      </c>
      <c r="J428" s="173"/>
      <c r="K428" s="174">
        <f>ROUND(E428*J428,2)</f>
        <v>0</v>
      </c>
      <c r="L428" s="174">
        <v>21</v>
      </c>
      <c r="M428" s="174">
        <f>G428*(1+L428/100)</f>
        <v>0</v>
      </c>
      <c r="N428" s="172">
        <v>0</v>
      </c>
      <c r="O428" s="172">
        <f>ROUND(E428*N428,2)</f>
        <v>0</v>
      </c>
      <c r="P428" s="172">
        <v>0</v>
      </c>
      <c r="Q428" s="172">
        <f>ROUND(E428*P428,2)</f>
        <v>0</v>
      </c>
      <c r="R428" s="174" t="s">
        <v>468</v>
      </c>
      <c r="S428" s="174" t="s">
        <v>207</v>
      </c>
      <c r="T428" s="175" t="s">
        <v>259</v>
      </c>
      <c r="U428" s="158">
        <v>0.27700000000000002</v>
      </c>
      <c r="V428" s="158">
        <f>ROUND(E428*U428,2)</f>
        <v>3.03</v>
      </c>
      <c r="W428" s="158"/>
      <c r="X428" s="158" t="s">
        <v>469</v>
      </c>
      <c r="Y428" s="147"/>
      <c r="Z428" s="147"/>
      <c r="AA428" s="147"/>
      <c r="AB428" s="147"/>
      <c r="AC428" s="147"/>
      <c r="AD428" s="147"/>
      <c r="AE428" s="147"/>
      <c r="AF428" s="147"/>
      <c r="AG428" s="147" t="s">
        <v>470</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254" t="s">
        <v>471</v>
      </c>
      <c r="D429" s="255"/>
      <c r="E429" s="255"/>
      <c r="F429" s="255"/>
      <c r="G429" s="255"/>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261</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258" t="s">
        <v>472</v>
      </c>
      <c r="D430" s="259"/>
      <c r="E430" s="259"/>
      <c r="F430" s="259"/>
      <c r="G430" s="259"/>
      <c r="H430" s="158"/>
      <c r="I430" s="158"/>
      <c r="J430" s="158"/>
      <c r="K430" s="158"/>
      <c r="L430" s="158"/>
      <c r="M430" s="158"/>
      <c r="N430" s="157"/>
      <c r="O430" s="157"/>
      <c r="P430" s="157"/>
      <c r="Q430" s="157"/>
      <c r="R430" s="158"/>
      <c r="S430" s="158"/>
      <c r="T430" s="158"/>
      <c r="U430" s="158"/>
      <c r="V430" s="158"/>
      <c r="W430" s="158"/>
      <c r="X430" s="158"/>
      <c r="Y430" s="147"/>
      <c r="Z430" s="147"/>
      <c r="AA430" s="147"/>
      <c r="AB430" s="147"/>
      <c r="AC430" s="147"/>
      <c r="AD430" s="147"/>
      <c r="AE430" s="147"/>
      <c r="AF430" s="147"/>
      <c r="AG430" s="147" t="s">
        <v>212</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258" t="s">
        <v>473</v>
      </c>
      <c r="D431" s="259"/>
      <c r="E431" s="259"/>
      <c r="F431" s="259"/>
      <c r="G431" s="259"/>
      <c r="H431" s="158"/>
      <c r="I431" s="158"/>
      <c r="J431" s="158"/>
      <c r="K431" s="158"/>
      <c r="L431" s="158"/>
      <c r="M431" s="158"/>
      <c r="N431" s="157"/>
      <c r="O431" s="157"/>
      <c r="P431" s="157"/>
      <c r="Q431" s="157"/>
      <c r="R431" s="158"/>
      <c r="S431" s="158"/>
      <c r="T431" s="158"/>
      <c r="U431" s="158"/>
      <c r="V431" s="158"/>
      <c r="W431" s="158"/>
      <c r="X431" s="158"/>
      <c r="Y431" s="147"/>
      <c r="Z431" s="147"/>
      <c r="AA431" s="147"/>
      <c r="AB431" s="147"/>
      <c r="AC431" s="147"/>
      <c r="AD431" s="147"/>
      <c r="AE431" s="147"/>
      <c r="AF431" s="147"/>
      <c r="AG431" s="147" t="s">
        <v>212</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ht="22.5" outlineLevel="1" x14ac:dyDescent="0.2">
      <c r="A432" s="154"/>
      <c r="B432" s="155"/>
      <c r="C432" s="258" t="s">
        <v>474</v>
      </c>
      <c r="D432" s="259"/>
      <c r="E432" s="259"/>
      <c r="F432" s="259"/>
      <c r="G432" s="259"/>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212</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76" t="str">
        <f>C432</f>
        <v>- při vodorovné dopravě po vodě : vyložení na hromady na suchu nebo na přeložení na dopravní prostředek na suchu do 15 m vodorovně a současně do 4 m svisle,</v>
      </c>
      <c r="BB432" s="147"/>
      <c r="BC432" s="147"/>
      <c r="BD432" s="147"/>
      <c r="BE432" s="147"/>
      <c r="BF432" s="147"/>
      <c r="BG432" s="147"/>
      <c r="BH432" s="147"/>
    </row>
    <row r="433" spans="1:60" outlineLevel="1" x14ac:dyDescent="0.2">
      <c r="A433" s="154"/>
      <c r="B433" s="155"/>
      <c r="C433" s="258" t="s">
        <v>475</v>
      </c>
      <c r="D433" s="259"/>
      <c r="E433" s="259"/>
      <c r="F433" s="259"/>
      <c r="G433" s="259"/>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212</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81" t="s">
        <v>476</v>
      </c>
      <c r="D434" s="160"/>
      <c r="E434" s="161"/>
      <c r="F434" s="158"/>
      <c r="G434" s="158"/>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235</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81" t="s">
        <v>477</v>
      </c>
      <c r="D435" s="160"/>
      <c r="E435" s="161"/>
      <c r="F435" s="158"/>
      <c r="G435" s="158"/>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235</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181" t="s">
        <v>478</v>
      </c>
      <c r="D436" s="160"/>
      <c r="E436" s="161">
        <v>10.93277</v>
      </c>
      <c r="F436" s="158"/>
      <c r="G436" s="158"/>
      <c r="H436" s="158"/>
      <c r="I436" s="158"/>
      <c r="J436" s="158"/>
      <c r="K436" s="158"/>
      <c r="L436" s="158"/>
      <c r="M436" s="158"/>
      <c r="N436" s="157"/>
      <c r="O436" s="157"/>
      <c r="P436" s="157"/>
      <c r="Q436" s="157"/>
      <c r="R436" s="158"/>
      <c r="S436" s="158"/>
      <c r="T436" s="158"/>
      <c r="U436" s="158"/>
      <c r="V436" s="158"/>
      <c r="W436" s="158"/>
      <c r="X436" s="158"/>
      <c r="Y436" s="147"/>
      <c r="Z436" s="147"/>
      <c r="AA436" s="147"/>
      <c r="AB436" s="147"/>
      <c r="AC436" s="147"/>
      <c r="AD436" s="147"/>
      <c r="AE436" s="147"/>
      <c r="AF436" s="147"/>
      <c r="AG436" s="147" t="s">
        <v>235</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250"/>
      <c r="D437" s="251"/>
      <c r="E437" s="251"/>
      <c r="F437" s="251"/>
      <c r="G437" s="251"/>
      <c r="H437" s="158"/>
      <c r="I437" s="158"/>
      <c r="J437" s="158"/>
      <c r="K437" s="158"/>
      <c r="L437" s="158"/>
      <c r="M437" s="158"/>
      <c r="N437" s="157"/>
      <c r="O437" s="157"/>
      <c r="P437" s="157"/>
      <c r="Q437" s="157"/>
      <c r="R437" s="158"/>
      <c r="S437" s="158"/>
      <c r="T437" s="158"/>
      <c r="U437" s="158"/>
      <c r="V437" s="158"/>
      <c r="W437" s="158"/>
      <c r="X437" s="158"/>
      <c r="Y437" s="147"/>
      <c r="Z437" s="147"/>
      <c r="AA437" s="147"/>
      <c r="AB437" s="147"/>
      <c r="AC437" s="147"/>
      <c r="AD437" s="147"/>
      <c r="AE437" s="147"/>
      <c r="AF437" s="147"/>
      <c r="AG437" s="147" t="s">
        <v>213</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ht="22.5" outlineLevel="1" x14ac:dyDescent="0.2">
      <c r="A438" s="169">
        <v>56</v>
      </c>
      <c r="B438" s="170" t="s">
        <v>479</v>
      </c>
      <c r="C438" s="180" t="s">
        <v>480</v>
      </c>
      <c r="D438" s="171" t="s">
        <v>407</v>
      </c>
      <c r="E438" s="172">
        <v>10.93277</v>
      </c>
      <c r="F438" s="173"/>
      <c r="G438" s="174">
        <f>ROUND(E438*F438,2)</f>
        <v>0</v>
      </c>
      <c r="H438" s="173"/>
      <c r="I438" s="174">
        <f>ROUND(E438*H438,2)</f>
        <v>0</v>
      </c>
      <c r="J438" s="173"/>
      <c r="K438" s="174">
        <f>ROUND(E438*J438,2)</f>
        <v>0</v>
      </c>
      <c r="L438" s="174">
        <v>21</v>
      </c>
      <c r="M438" s="174">
        <f>G438*(1+L438/100)</f>
        <v>0</v>
      </c>
      <c r="N438" s="172">
        <v>0</v>
      </c>
      <c r="O438" s="172">
        <f>ROUND(E438*N438,2)</f>
        <v>0</v>
      </c>
      <c r="P438" s="172">
        <v>0</v>
      </c>
      <c r="Q438" s="172">
        <f>ROUND(E438*P438,2)</f>
        <v>0</v>
      </c>
      <c r="R438" s="174" t="s">
        <v>119</v>
      </c>
      <c r="S438" s="174" t="s">
        <v>207</v>
      </c>
      <c r="T438" s="175" t="s">
        <v>259</v>
      </c>
      <c r="U438" s="158">
        <v>0.93300000000000005</v>
      </c>
      <c r="V438" s="158">
        <f>ROUND(E438*U438,2)</f>
        <v>10.199999999999999</v>
      </c>
      <c r="W438" s="158"/>
      <c r="X438" s="158" t="s">
        <v>469</v>
      </c>
      <c r="Y438" s="147"/>
      <c r="Z438" s="147"/>
      <c r="AA438" s="147"/>
      <c r="AB438" s="147"/>
      <c r="AC438" s="147"/>
      <c r="AD438" s="147"/>
      <c r="AE438" s="147"/>
      <c r="AF438" s="147"/>
      <c r="AG438" s="147" t="s">
        <v>470</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81" t="s">
        <v>476</v>
      </c>
      <c r="D439" s="160"/>
      <c r="E439" s="161"/>
      <c r="F439" s="158"/>
      <c r="G439" s="158"/>
      <c r="H439" s="158"/>
      <c r="I439" s="158"/>
      <c r="J439" s="158"/>
      <c r="K439" s="158"/>
      <c r="L439" s="158"/>
      <c r="M439" s="158"/>
      <c r="N439" s="157"/>
      <c r="O439" s="157"/>
      <c r="P439" s="157"/>
      <c r="Q439" s="157"/>
      <c r="R439" s="158"/>
      <c r="S439" s="158"/>
      <c r="T439" s="158"/>
      <c r="U439" s="158"/>
      <c r="V439" s="158"/>
      <c r="W439" s="158"/>
      <c r="X439" s="158"/>
      <c r="Y439" s="147"/>
      <c r="Z439" s="147"/>
      <c r="AA439" s="147"/>
      <c r="AB439" s="147"/>
      <c r="AC439" s="147"/>
      <c r="AD439" s="147"/>
      <c r="AE439" s="147"/>
      <c r="AF439" s="147"/>
      <c r="AG439" s="147" t="s">
        <v>235</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81" t="s">
        <v>477</v>
      </c>
      <c r="D440" s="160"/>
      <c r="E440" s="161"/>
      <c r="F440" s="158"/>
      <c r="G440" s="158"/>
      <c r="H440" s="158"/>
      <c r="I440" s="158"/>
      <c r="J440" s="158"/>
      <c r="K440" s="158"/>
      <c r="L440" s="158"/>
      <c r="M440" s="158"/>
      <c r="N440" s="157"/>
      <c r="O440" s="157"/>
      <c r="P440" s="157"/>
      <c r="Q440" s="157"/>
      <c r="R440" s="158"/>
      <c r="S440" s="158"/>
      <c r="T440" s="158"/>
      <c r="U440" s="158"/>
      <c r="V440" s="158"/>
      <c r="W440" s="158"/>
      <c r="X440" s="158"/>
      <c r="Y440" s="147"/>
      <c r="Z440" s="147"/>
      <c r="AA440" s="147"/>
      <c r="AB440" s="147"/>
      <c r="AC440" s="147"/>
      <c r="AD440" s="147"/>
      <c r="AE440" s="147"/>
      <c r="AF440" s="147"/>
      <c r="AG440" s="147" t="s">
        <v>235</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81" t="s">
        <v>478</v>
      </c>
      <c r="D441" s="160"/>
      <c r="E441" s="161">
        <v>10.93277</v>
      </c>
      <c r="F441" s="158"/>
      <c r="G441" s="158"/>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235</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250"/>
      <c r="D442" s="251"/>
      <c r="E442" s="251"/>
      <c r="F442" s="251"/>
      <c r="G442" s="251"/>
      <c r="H442" s="158"/>
      <c r="I442" s="158"/>
      <c r="J442" s="158"/>
      <c r="K442" s="158"/>
      <c r="L442" s="158"/>
      <c r="M442" s="158"/>
      <c r="N442" s="157"/>
      <c r="O442" s="157"/>
      <c r="P442" s="157"/>
      <c r="Q442" s="157"/>
      <c r="R442" s="158"/>
      <c r="S442" s="158"/>
      <c r="T442" s="158"/>
      <c r="U442" s="158"/>
      <c r="V442" s="158"/>
      <c r="W442" s="158"/>
      <c r="X442" s="158"/>
      <c r="Y442" s="147"/>
      <c r="Z442" s="147"/>
      <c r="AA442" s="147"/>
      <c r="AB442" s="147"/>
      <c r="AC442" s="147"/>
      <c r="AD442" s="147"/>
      <c r="AE442" s="147"/>
      <c r="AF442" s="147"/>
      <c r="AG442" s="147" t="s">
        <v>213</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69">
        <v>57</v>
      </c>
      <c r="B443" s="170" t="s">
        <v>481</v>
      </c>
      <c r="C443" s="180" t="s">
        <v>482</v>
      </c>
      <c r="D443" s="171" t="s">
        <v>407</v>
      </c>
      <c r="E443" s="172">
        <v>21.86553</v>
      </c>
      <c r="F443" s="173"/>
      <c r="G443" s="174">
        <f>ROUND(E443*F443,2)</f>
        <v>0</v>
      </c>
      <c r="H443" s="173"/>
      <c r="I443" s="174">
        <f>ROUND(E443*H443,2)</f>
        <v>0</v>
      </c>
      <c r="J443" s="173"/>
      <c r="K443" s="174">
        <f>ROUND(E443*J443,2)</f>
        <v>0</v>
      </c>
      <c r="L443" s="174">
        <v>21</v>
      </c>
      <c r="M443" s="174">
        <f>G443*(1+L443/100)</f>
        <v>0</v>
      </c>
      <c r="N443" s="172">
        <v>0</v>
      </c>
      <c r="O443" s="172">
        <f>ROUND(E443*N443,2)</f>
        <v>0</v>
      </c>
      <c r="P443" s="172">
        <v>0</v>
      </c>
      <c r="Q443" s="172">
        <f>ROUND(E443*P443,2)</f>
        <v>0</v>
      </c>
      <c r="R443" s="174" t="s">
        <v>119</v>
      </c>
      <c r="S443" s="174" t="s">
        <v>207</v>
      </c>
      <c r="T443" s="175" t="s">
        <v>259</v>
      </c>
      <c r="U443" s="158">
        <v>0.65300000000000002</v>
      </c>
      <c r="V443" s="158">
        <f>ROUND(E443*U443,2)</f>
        <v>14.28</v>
      </c>
      <c r="W443" s="158"/>
      <c r="X443" s="158" t="s">
        <v>469</v>
      </c>
      <c r="Y443" s="147"/>
      <c r="Z443" s="147"/>
      <c r="AA443" s="147"/>
      <c r="AB443" s="147"/>
      <c r="AC443" s="147"/>
      <c r="AD443" s="147"/>
      <c r="AE443" s="147"/>
      <c r="AF443" s="147"/>
      <c r="AG443" s="147" t="s">
        <v>470</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81" t="s">
        <v>476</v>
      </c>
      <c r="D444" s="160"/>
      <c r="E444" s="161"/>
      <c r="F444" s="158"/>
      <c r="G444" s="158"/>
      <c r="H444" s="158"/>
      <c r="I444" s="158"/>
      <c r="J444" s="158"/>
      <c r="K444" s="158"/>
      <c r="L444" s="158"/>
      <c r="M444" s="158"/>
      <c r="N444" s="157"/>
      <c r="O444" s="157"/>
      <c r="P444" s="157"/>
      <c r="Q444" s="157"/>
      <c r="R444" s="158"/>
      <c r="S444" s="158"/>
      <c r="T444" s="158"/>
      <c r="U444" s="158"/>
      <c r="V444" s="158"/>
      <c r="W444" s="158"/>
      <c r="X444" s="158"/>
      <c r="Y444" s="147"/>
      <c r="Z444" s="147"/>
      <c r="AA444" s="147"/>
      <c r="AB444" s="147"/>
      <c r="AC444" s="147"/>
      <c r="AD444" s="147"/>
      <c r="AE444" s="147"/>
      <c r="AF444" s="147"/>
      <c r="AG444" s="147" t="s">
        <v>235</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81" t="s">
        <v>477</v>
      </c>
      <c r="D445" s="160"/>
      <c r="E445" s="161"/>
      <c r="F445" s="158"/>
      <c r="G445" s="158"/>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235</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1" t="s">
        <v>483</v>
      </c>
      <c r="D446" s="160"/>
      <c r="E446" s="161">
        <v>21.86553</v>
      </c>
      <c r="F446" s="158"/>
      <c r="G446" s="158"/>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235</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250"/>
      <c r="D447" s="251"/>
      <c r="E447" s="251"/>
      <c r="F447" s="251"/>
      <c r="G447" s="251"/>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213</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69">
        <v>58</v>
      </c>
      <c r="B448" s="170" t="s">
        <v>484</v>
      </c>
      <c r="C448" s="180" t="s">
        <v>485</v>
      </c>
      <c r="D448" s="171" t="s">
        <v>407</v>
      </c>
      <c r="E448" s="172">
        <v>10.93277</v>
      </c>
      <c r="F448" s="173"/>
      <c r="G448" s="174">
        <f>ROUND(E448*F448,2)</f>
        <v>0</v>
      </c>
      <c r="H448" s="173"/>
      <c r="I448" s="174">
        <f>ROUND(E448*H448,2)</f>
        <v>0</v>
      </c>
      <c r="J448" s="173"/>
      <c r="K448" s="174">
        <f>ROUND(E448*J448,2)</f>
        <v>0</v>
      </c>
      <c r="L448" s="174">
        <v>21</v>
      </c>
      <c r="M448" s="174">
        <f>G448*(1+L448/100)</f>
        <v>0</v>
      </c>
      <c r="N448" s="172">
        <v>0</v>
      </c>
      <c r="O448" s="172">
        <f>ROUND(E448*N448,2)</f>
        <v>0</v>
      </c>
      <c r="P448" s="172">
        <v>0</v>
      </c>
      <c r="Q448" s="172">
        <f>ROUND(E448*P448,2)</f>
        <v>0</v>
      </c>
      <c r="R448" s="174" t="s">
        <v>119</v>
      </c>
      <c r="S448" s="174" t="s">
        <v>207</v>
      </c>
      <c r="T448" s="175" t="s">
        <v>259</v>
      </c>
      <c r="U448" s="158">
        <v>0.49</v>
      </c>
      <c r="V448" s="158">
        <f>ROUND(E448*U448,2)</f>
        <v>5.36</v>
      </c>
      <c r="W448" s="158"/>
      <c r="X448" s="158" t="s">
        <v>469</v>
      </c>
      <c r="Y448" s="147"/>
      <c r="Z448" s="147"/>
      <c r="AA448" s="147"/>
      <c r="AB448" s="147"/>
      <c r="AC448" s="147"/>
      <c r="AD448" s="147"/>
      <c r="AE448" s="147"/>
      <c r="AF448" s="147"/>
      <c r="AG448" s="147" t="s">
        <v>470</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241" t="s">
        <v>486</v>
      </c>
      <c r="D449" s="242"/>
      <c r="E449" s="242"/>
      <c r="F449" s="242"/>
      <c r="G449" s="242"/>
      <c r="H449" s="158"/>
      <c r="I449" s="158"/>
      <c r="J449" s="158"/>
      <c r="K449" s="158"/>
      <c r="L449" s="158"/>
      <c r="M449" s="158"/>
      <c r="N449" s="157"/>
      <c r="O449" s="157"/>
      <c r="P449" s="157"/>
      <c r="Q449" s="157"/>
      <c r="R449" s="158"/>
      <c r="S449" s="158"/>
      <c r="T449" s="158"/>
      <c r="U449" s="158"/>
      <c r="V449" s="158"/>
      <c r="W449" s="158"/>
      <c r="X449" s="158"/>
      <c r="Y449" s="147"/>
      <c r="Z449" s="147"/>
      <c r="AA449" s="147"/>
      <c r="AB449" s="147"/>
      <c r="AC449" s="147"/>
      <c r="AD449" s="147"/>
      <c r="AE449" s="147"/>
      <c r="AF449" s="147"/>
      <c r="AG449" s="147" t="s">
        <v>212</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81" t="s">
        <v>476</v>
      </c>
      <c r="D450" s="160"/>
      <c r="E450" s="161"/>
      <c r="F450" s="158"/>
      <c r="G450" s="158"/>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235</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1" t="s">
        <v>477</v>
      </c>
      <c r="D451" s="160"/>
      <c r="E451" s="161"/>
      <c r="F451" s="158"/>
      <c r="G451" s="158"/>
      <c r="H451" s="158"/>
      <c r="I451" s="158"/>
      <c r="J451" s="158"/>
      <c r="K451" s="158"/>
      <c r="L451" s="158"/>
      <c r="M451" s="158"/>
      <c r="N451" s="157"/>
      <c r="O451" s="157"/>
      <c r="P451" s="157"/>
      <c r="Q451" s="157"/>
      <c r="R451" s="158"/>
      <c r="S451" s="158"/>
      <c r="T451" s="158"/>
      <c r="U451" s="158"/>
      <c r="V451" s="158"/>
      <c r="W451" s="158"/>
      <c r="X451" s="158"/>
      <c r="Y451" s="147"/>
      <c r="Z451" s="147"/>
      <c r="AA451" s="147"/>
      <c r="AB451" s="147"/>
      <c r="AC451" s="147"/>
      <c r="AD451" s="147"/>
      <c r="AE451" s="147"/>
      <c r="AF451" s="147"/>
      <c r="AG451" s="147" t="s">
        <v>235</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81" t="s">
        <v>478</v>
      </c>
      <c r="D452" s="160"/>
      <c r="E452" s="161">
        <v>10.93277</v>
      </c>
      <c r="F452" s="158"/>
      <c r="G452" s="158"/>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235</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250"/>
      <c r="D453" s="251"/>
      <c r="E453" s="251"/>
      <c r="F453" s="251"/>
      <c r="G453" s="251"/>
      <c r="H453" s="158"/>
      <c r="I453" s="158"/>
      <c r="J453" s="158"/>
      <c r="K453" s="158"/>
      <c r="L453" s="158"/>
      <c r="M453" s="158"/>
      <c r="N453" s="157"/>
      <c r="O453" s="157"/>
      <c r="P453" s="157"/>
      <c r="Q453" s="157"/>
      <c r="R453" s="158"/>
      <c r="S453" s="158"/>
      <c r="T453" s="158"/>
      <c r="U453" s="158"/>
      <c r="V453" s="158"/>
      <c r="W453" s="158"/>
      <c r="X453" s="158"/>
      <c r="Y453" s="147"/>
      <c r="Z453" s="147"/>
      <c r="AA453" s="147"/>
      <c r="AB453" s="147"/>
      <c r="AC453" s="147"/>
      <c r="AD453" s="147"/>
      <c r="AE453" s="147"/>
      <c r="AF453" s="147"/>
      <c r="AG453" s="147" t="s">
        <v>213</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69">
        <v>59</v>
      </c>
      <c r="B454" s="170" t="s">
        <v>487</v>
      </c>
      <c r="C454" s="180" t="s">
        <v>488</v>
      </c>
      <c r="D454" s="171" t="s">
        <v>407</v>
      </c>
      <c r="E454" s="172">
        <v>65.596590000000006</v>
      </c>
      <c r="F454" s="173"/>
      <c r="G454" s="174">
        <f>ROUND(E454*F454,2)</f>
        <v>0</v>
      </c>
      <c r="H454" s="173"/>
      <c r="I454" s="174">
        <f>ROUND(E454*H454,2)</f>
        <v>0</v>
      </c>
      <c r="J454" s="173"/>
      <c r="K454" s="174">
        <f>ROUND(E454*J454,2)</f>
        <v>0</v>
      </c>
      <c r="L454" s="174">
        <v>21</v>
      </c>
      <c r="M454" s="174">
        <f>G454*(1+L454/100)</f>
        <v>0</v>
      </c>
      <c r="N454" s="172">
        <v>0</v>
      </c>
      <c r="O454" s="172">
        <f>ROUND(E454*N454,2)</f>
        <v>0</v>
      </c>
      <c r="P454" s="172">
        <v>0</v>
      </c>
      <c r="Q454" s="172">
        <f>ROUND(E454*P454,2)</f>
        <v>0</v>
      </c>
      <c r="R454" s="174" t="s">
        <v>119</v>
      </c>
      <c r="S454" s="174" t="s">
        <v>207</v>
      </c>
      <c r="T454" s="175" t="s">
        <v>259</v>
      </c>
      <c r="U454" s="158">
        <v>0</v>
      </c>
      <c r="V454" s="158">
        <f>ROUND(E454*U454,2)</f>
        <v>0</v>
      </c>
      <c r="W454" s="158"/>
      <c r="X454" s="158" t="s">
        <v>469</v>
      </c>
      <c r="Y454" s="147"/>
      <c r="Z454" s="147"/>
      <c r="AA454" s="147"/>
      <c r="AB454" s="147"/>
      <c r="AC454" s="147"/>
      <c r="AD454" s="147"/>
      <c r="AE454" s="147"/>
      <c r="AF454" s="147"/>
      <c r="AG454" s="147" t="s">
        <v>470</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1" t="s">
        <v>476</v>
      </c>
      <c r="D455" s="160"/>
      <c r="E455" s="161"/>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235</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181" t="s">
        <v>477</v>
      </c>
      <c r="D456" s="160"/>
      <c r="E456" s="161"/>
      <c r="F456" s="158"/>
      <c r="G456" s="158"/>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235</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181" t="s">
        <v>489</v>
      </c>
      <c r="D457" s="160"/>
      <c r="E457" s="161">
        <v>65.596590000000006</v>
      </c>
      <c r="F457" s="158"/>
      <c r="G457" s="158"/>
      <c r="H457" s="158"/>
      <c r="I457" s="158"/>
      <c r="J457" s="158"/>
      <c r="K457" s="158"/>
      <c r="L457" s="158"/>
      <c r="M457" s="158"/>
      <c r="N457" s="157"/>
      <c r="O457" s="157"/>
      <c r="P457" s="157"/>
      <c r="Q457" s="157"/>
      <c r="R457" s="158"/>
      <c r="S457" s="158"/>
      <c r="T457" s="158"/>
      <c r="U457" s="158"/>
      <c r="V457" s="158"/>
      <c r="W457" s="158"/>
      <c r="X457" s="158"/>
      <c r="Y457" s="147"/>
      <c r="Z457" s="147"/>
      <c r="AA457" s="147"/>
      <c r="AB457" s="147"/>
      <c r="AC457" s="147"/>
      <c r="AD457" s="147"/>
      <c r="AE457" s="147"/>
      <c r="AF457" s="147"/>
      <c r="AG457" s="147" t="s">
        <v>235</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250"/>
      <c r="D458" s="251"/>
      <c r="E458" s="251"/>
      <c r="F458" s="251"/>
      <c r="G458" s="251"/>
      <c r="H458" s="158"/>
      <c r="I458" s="158"/>
      <c r="J458" s="158"/>
      <c r="K458" s="158"/>
      <c r="L458" s="158"/>
      <c r="M458" s="158"/>
      <c r="N458" s="157"/>
      <c r="O458" s="157"/>
      <c r="P458" s="157"/>
      <c r="Q458" s="157"/>
      <c r="R458" s="158"/>
      <c r="S458" s="158"/>
      <c r="T458" s="158"/>
      <c r="U458" s="158"/>
      <c r="V458" s="158"/>
      <c r="W458" s="158"/>
      <c r="X458" s="158"/>
      <c r="Y458" s="147"/>
      <c r="Z458" s="147"/>
      <c r="AA458" s="147"/>
      <c r="AB458" s="147"/>
      <c r="AC458" s="147"/>
      <c r="AD458" s="147"/>
      <c r="AE458" s="147"/>
      <c r="AF458" s="147"/>
      <c r="AG458" s="147" t="s">
        <v>213</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69">
        <v>60</v>
      </c>
      <c r="B459" s="170" t="s">
        <v>490</v>
      </c>
      <c r="C459" s="180" t="s">
        <v>491</v>
      </c>
      <c r="D459" s="171" t="s">
        <v>407</v>
      </c>
      <c r="E459" s="172">
        <v>10.93277</v>
      </c>
      <c r="F459" s="173"/>
      <c r="G459" s="174">
        <f>ROUND(E459*F459,2)</f>
        <v>0</v>
      </c>
      <c r="H459" s="173"/>
      <c r="I459" s="174">
        <f>ROUND(E459*H459,2)</f>
        <v>0</v>
      </c>
      <c r="J459" s="173"/>
      <c r="K459" s="174">
        <f>ROUND(E459*J459,2)</f>
        <v>0</v>
      </c>
      <c r="L459" s="174">
        <v>21</v>
      </c>
      <c r="M459" s="174">
        <f>G459*(1+L459/100)</f>
        <v>0</v>
      </c>
      <c r="N459" s="172">
        <v>0</v>
      </c>
      <c r="O459" s="172">
        <f>ROUND(E459*N459,2)</f>
        <v>0</v>
      </c>
      <c r="P459" s="172">
        <v>0</v>
      </c>
      <c r="Q459" s="172">
        <f>ROUND(E459*P459,2)</f>
        <v>0</v>
      </c>
      <c r="R459" s="174" t="s">
        <v>119</v>
      </c>
      <c r="S459" s="174" t="s">
        <v>207</v>
      </c>
      <c r="T459" s="175" t="s">
        <v>259</v>
      </c>
      <c r="U459" s="158">
        <v>0.94199999999999995</v>
      </c>
      <c r="V459" s="158">
        <f>ROUND(E459*U459,2)</f>
        <v>10.3</v>
      </c>
      <c r="W459" s="158"/>
      <c r="X459" s="158" t="s">
        <v>469</v>
      </c>
      <c r="Y459" s="147"/>
      <c r="Z459" s="147"/>
      <c r="AA459" s="147"/>
      <c r="AB459" s="147"/>
      <c r="AC459" s="147"/>
      <c r="AD459" s="147"/>
      <c r="AE459" s="147"/>
      <c r="AF459" s="147"/>
      <c r="AG459" s="147" t="s">
        <v>470</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241" t="s">
        <v>492</v>
      </c>
      <c r="D460" s="242"/>
      <c r="E460" s="242"/>
      <c r="F460" s="242"/>
      <c r="G460" s="242"/>
      <c r="H460" s="158"/>
      <c r="I460" s="158"/>
      <c r="J460" s="158"/>
      <c r="K460" s="158"/>
      <c r="L460" s="158"/>
      <c r="M460" s="158"/>
      <c r="N460" s="157"/>
      <c r="O460" s="157"/>
      <c r="P460" s="157"/>
      <c r="Q460" s="157"/>
      <c r="R460" s="158"/>
      <c r="S460" s="158"/>
      <c r="T460" s="158"/>
      <c r="U460" s="158"/>
      <c r="V460" s="158"/>
      <c r="W460" s="158"/>
      <c r="X460" s="158"/>
      <c r="Y460" s="147"/>
      <c r="Z460" s="147"/>
      <c r="AA460" s="147"/>
      <c r="AB460" s="147"/>
      <c r="AC460" s="147"/>
      <c r="AD460" s="147"/>
      <c r="AE460" s="147"/>
      <c r="AF460" s="147"/>
      <c r="AG460" s="147" t="s">
        <v>212</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181" t="s">
        <v>476</v>
      </c>
      <c r="D461" s="160"/>
      <c r="E461" s="161"/>
      <c r="F461" s="158"/>
      <c r="G461" s="158"/>
      <c r="H461" s="158"/>
      <c r="I461" s="158"/>
      <c r="J461" s="158"/>
      <c r="K461" s="158"/>
      <c r="L461" s="158"/>
      <c r="M461" s="158"/>
      <c r="N461" s="157"/>
      <c r="O461" s="157"/>
      <c r="P461" s="157"/>
      <c r="Q461" s="157"/>
      <c r="R461" s="158"/>
      <c r="S461" s="158"/>
      <c r="T461" s="158"/>
      <c r="U461" s="158"/>
      <c r="V461" s="158"/>
      <c r="W461" s="158"/>
      <c r="X461" s="158"/>
      <c r="Y461" s="147"/>
      <c r="Z461" s="147"/>
      <c r="AA461" s="147"/>
      <c r="AB461" s="147"/>
      <c r="AC461" s="147"/>
      <c r="AD461" s="147"/>
      <c r="AE461" s="147"/>
      <c r="AF461" s="147"/>
      <c r="AG461" s="147" t="s">
        <v>235</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81" t="s">
        <v>477</v>
      </c>
      <c r="D462" s="160"/>
      <c r="E462" s="161"/>
      <c r="F462" s="158"/>
      <c r="G462" s="158"/>
      <c r="H462" s="158"/>
      <c r="I462" s="158"/>
      <c r="J462" s="158"/>
      <c r="K462" s="158"/>
      <c r="L462" s="158"/>
      <c r="M462" s="158"/>
      <c r="N462" s="157"/>
      <c r="O462" s="157"/>
      <c r="P462" s="157"/>
      <c r="Q462" s="157"/>
      <c r="R462" s="158"/>
      <c r="S462" s="158"/>
      <c r="T462" s="158"/>
      <c r="U462" s="158"/>
      <c r="V462" s="158"/>
      <c r="W462" s="158"/>
      <c r="X462" s="158"/>
      <c r="Y462" s="147"/>
      <c r="Z462" s="147"/>
      <c r="AA462" s="147"/>
      <c r="AB462" s="147"/>
      <c r="AC462" s="147"/>
      <c r="AD462" s="147"/>
      <c r="AE462" s="147"/>
      <c r="AF462" s="147"/>
      <c r="AG462" s="147" t="s">
        <v>235</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181" t="s">
        <v>478</v>
      </c>
      <c r="D463" s="160"/>
      <c r="E463" s="161">
        <v>10.93277</v>
      </c>
      <c r="F463" s="158"/>
      <c r="G463" s="158"/>
      <c r="H463" s="158"/>
      <c r="I463" s="158"/>
      <c r="J463" s="158"/>
      <c r="K463" s="158"/>
      <c r="L463" s="158"/>
      <c r="M463" s="158"/>
      <c r="N463" s="157"/>
      <c r="O463" s="157"/>
      <c r="P463" s="157"/>
      <c r="Q463" s="157"/>
      <c r="R463" s="158"/>
      <c r="S463" s="158"/>
      <c r="T463" s="158"/>
      <c r="U463" s="158"/>
      <c r="V463" s="158"/>
      <c r="W463" s="158"/>
      <c r="X463" s="158"/>
      <c r="Y463" s="147"/>
      <c r="Z463" s="147"/>
      <c r="AA463" s="147"/>
      <c r="AB463" s="147"/>
      <c r="AC463" s="147"/>
      <c r="AD463" s="147"/>
      <c r="AE463" s="147"/>
      <c r="AF463" s="147"/>
      <c r="AG463" s="147" t="s">
        <v>235</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c r="B464" s="155"/>
      <c r="C464" s="250"/>
      <c r="D464" s="251"/>
      <c r="E464" s="251"/>
      <c r="F464" s="251"/>
      <c r="G464" s="251"/>
      <c r="H464" s="158"/>
      <c r="I464" s="158"/>
      <c r="J464" s="158"/>
      <c r="K464" s="158"/>
      <c r="L464" s="158"/>
      <c r="M464" s="158"/>
      <c r="N464" s="157"/>
      <c r="O464" s="157"/>
      <c r="P464" s="157"/>
      <c r="Q464" s="157"/>
      <c r="R464" s="158"/>
      <c r="S464" s="158"/>
      <c r="T464" s="158"/>
      <c r="U464" s="158"/>
      <c r="V464" s="158"/>
      <c r="W464" s="158"/>
      <c r="X464" s="158"/>
      <c r="Y464" s="147"/>
      <c r="Z464" s="147"/>
      <c r="AA464" s="147"/>
      <c r="AB464" s="147"/>
      <c r="AC464" s="147"/>
      <c r="AD464" s="147"/>
      <c r="AE464" s="147"/>
      <c r="AF464" s="147"/>
      <c r="AG464" s="147" t="s">
        <v>213</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ht="22.5" outlineLevel="1" x14ac:dyDescent="0.2">
      <c r="A465" s="169">
        <v>61</v>
      </c>
      <c r="B465" s="170" t="s">
        <v>493</v>
      </c>
      <c r="C465" s="180" t="s">
        <v>494</v>
      </c>
      <c r="D465" s="171" t="s">
        <v>407</v>
      </c>
      <c r="E465" s="172">
        <v>54.663829999999997</v>
      </c>
      <c r="F465" s="173"/>
      <c r="G465" s="174">
        <f>ROUND(E465*F465,2)</f>
        <v>0</v>
      </c>
      <c r="H465" s="173"/>
      <c r="I465" s="174">
        <f>ROUND(E465*H465,2)</f>
        <v>0</v>
      </c>
      <c r="J465" s="173"/>
      <c r="K465" s="174">
        <f>ROUND(E465*J465,2)</f>
        <v>0</v>
      </c>
      <c r="L465" s="174">
        <v>21</v>
      </c>
      <c r="M465" s="174">
        <f>G465*(1+L465/100)</f>
        <v>0</v>
      </c>
      <c r="N465" s="172">
        <v>0</v>
      </c>
      <c r="O465" s="172">
        <f>ROUND(E465*N465,2)</f>
        <v>0</v>
      </c>
      <c r="P465" s="172">
        <v>0</v>
      </c>
      <c r="Q465" s="172">
        <f>ROUND(E465*P465,2)</f>
        <v>0</v>
      </c>
      <c r="R465" s="174" t="s">
        <v>119</v>
      </c>
      <c r="S465" s="174" t="s">
        <v>207</v>
      </c>
      <c r="T465" s="175" t="s">
        <v>259</v>
      </c>
      <c r="U465" s="158">
        <v>0.11</v>
      </c>
      <c r="V465" s="158">
        <f>ROUND(E465*U465,2)</f>
        <v>6.01</v>
      </c>
      <c r="W465" s="158"/>
      <c r="X465" s="158" t="s">
        <v>469</v>
      </c>
      <c r="Y465" s="147"/>
      <c r="Z465" s="147"/>
      <c r="AA465" s="147"/>
      <c r="AB465" s="147"/>
      <c r="AC465" s="147"/>
      <c r="AD465" s="147"/>
      <c r="AE465" s="147"/>
      <c r="AF465" s="147"/>
      <c r="AG465" s="147" t="s">
        <v>470</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81" t="s">
        <v>476</v>
      </c>
      <c r="D466" s="160"/>
      <c r="E466" s="161"/>
      <c r="F466" s="158"/>
      <c r="G466" s="158"/>
      <c r="H466" s="158"/>
      <c r="I466" s="158"/>
      <c r="J466" s="158"/>
      <c r="K466" s="158"/>
      <c r="L466" s="158"/>
      <c r="M466" s="158"/>
      <c r="N466" s="157"/>
      <c r="O466" s="157"/>
      <c r="P466" s="157"/>
      <c r="Q466" s="157"/>
      <c r="R466" s="158"/>
      <c r="S466" s="158"/>
      <c r="T466" s="158"/>
      <c r="U466" s="158"/>
      <c r="V466" s="158"/>
      <c r="W466" s="158"/>
      <c r="X466" s="158"/>
      <c r="Y466" s="147"/>
      <c r="Z466" s="147"/>
      <c r="AA466" s="147"/>
      <c r="AB466" s="147"/>
      <c r="AC466" s="147"/>
      <c r="AD466" s="147"/>
      <c r="AE466" s="147"/>
      <c r="AF466" s="147"/>
      <c r="AG466" s="147" t="s">
        <v>235</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81" t="s">
        <v>477</v>
      </c>
      <c r="D467" s="160"/>
      <c r="E467" s="161"/>
      <c r="F467" s="158"/>
      <c r="G467" s="158"/>
      <c r="H467" s="158"/>
      <c r="I467" s="158"/>
      <c r="J467" s="158"/>
      <c r="K467" s="158"/>
      <c r="L467" s="158"/>
      <c r="M467" s="158"/>
      <c r="N467" s="157"/>
      <c r="O467" s="157"/>
      <c r="P467" s="157"/>
      <c r="Q467" s="157"/>
      <c r="R467" s="158"/>
      <c r="S467" s="158"/>
      <c r="T467" s="158"/>
      <c r="U467" s="158"/>
      <c r="V467" s="158"/>
      <c r="W467" s="158"/>
      <c r="X467" s="158"/>
      <c r="Y467" s="147"/>
      <c r="Z467" s="147"/>
      <c r="AA467" s="147"/>
      <c r="AB467" s="147"/>
      <c r="AC467" s="147"/>
      <c r="AD467" s="147"/>
      <c r="AE467" s="147"/>
      <c r="AF467" s="147"/>
      <c r="AG467" s="147" t="s">
        <v>235</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81" t="s">
        <v>495</v>
      </c>
      <c r="D468" s="160"/>
      <c r="E468" s="161">
        <v>54.663829999999997</v>
      </c>
      <c r="F468" s="158"/>
      <c r="G468" s="158"/>
      <c r="H468" s="158"/>
      <c r="I468" s="158"/>
      <c r="J468" s="158"/>
      <c r="K468" s="158"/>
      <c r="L468" s="158"/>
      <c r="M468" s="158"/>
      <c r="N468" s="157"/>
      <c r="O468" s="157"/>
      <c r="P468" s="157"/>
      <c r="Q468" s="157"/>
      <c r="R468" s="158"/>
      <c r="S468" s="158"/>
      <c r="T468" s="158"/>
      <c r="U468" s="158"/>
      <c r="V468" s="158"/>
      <c r="W468" s="158"/>
      <c r="X468" s="158"/>
      <c r="Y468" s="147"/>
      <c r="Z468" s="147"/>
      <c r="AA468" s="147"/>
      <c r="AB468" s="147"/>
      <c r="AC468" s="147"/>
      <c r="AD468" s="147"/>
      <c r="AE468" s="147"/>
      <c r="AF468" s="147"/>
      <c r="AG468" s="147" t="s">
        <v>235</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250"/>
      <c r="D469" s="251"/>
      <c r="E469" s="251"/>
      <c r="F469" s="251"/>
      <c r="G469" s="251"/>
      <c r="H469" s="158"/>
      <c r="I469" s="158"/>
      <c r="J469" s="158"/>
      <c r="K469" s="158"/>
      <c r="L469" s="158"/>
      <c r="M469" s="158"/>
      <c r="N469" s="157"/>
      <c r="O469" s="157"/>
      <c r="P469" s="157"/>
      <c r="Q469" s="157"/>
      <c r="R469" s="158"/>
      <c r="S469" s="158"/>
      <c r="T469" s="158"/>
      <c r="U469" s="158"/>
      <c r="V469" s="158"/>
      <c r="W469" s="158"/>
      <c r="X469" s="158"/>
      <c r="Y469" s="147"/>
      <c r="Z469" s="147"/>
      <c r="AA469" s="147"/>
      <c r="AB469" s="147"/>
      <c r="AC469" s="147"/>
      <c r="AD469" s="147"/>
      <c r="AE469" s="147"/>
      <c r="AF469" s="147"/>
      <c r="AG469" s="147" t="s">
        <v>213</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ht="22.5" outlineLevel="1" x14ac:dyDescent="0.2">
      <c r="A470" s="169">
        <v>62</v>
      </c>
      <c r="B470" s="170" t="s">
        <v>496</v>
      </c>
      <c r="C470" s="180" t="s">
        <v>497</v>
      </c>
      <c r="D470" s="171" t="s">
        <v>407</v>
      </c>
      <c r="E470" s="172">
        <v>10.93277</v>
      </c>
      <c r="F470" s="173"/>
      <c r="G470" s="174">
        <f>ROUND(E470*F470,2)</f>
        <v>0</v>
      </c>
      <c r="H470" s="173"/>
      <c r="I470" s="174">
        <f>ROUND(E470*H470,2)</f>
        <v>0</v>
      </c>
      <c r="J470" s="173"/>
      <c r="K470" s="174">
        <f>ROUND(E470*J470,2)</f>
        <v>0</v>
      </c>
      <c r="L470" s="174">
        <v>21</v>
      </c>
      <c r="M470" s="174">
        <f>G470*(1+L470/100)</f>
        <v>0</v>
      </c>
      <c r="N470" s="172">
        <v>0</v>
      </c>
      <c r="O470" s="172">
        <f>ROUND(E470*N470,2)</f>
        <v>0</v>
      </c>
      <c r="P470" s="172">
        <v>0</v>
      </c>
      <c r="Q470" s="172">
        <f>ROUND(E470*P470,2)</f>
        <v>0</v>
      </c>
      <c r="R470" s="174" t="s">
        <v>119</v>
      </c>
      <c r="S470" s="174" t="s">
        <v>207</v>
      </c>
      <c r="T470" s="175" t="s">
        <v>259</v>
      </c>
      <c r="U470" s="158">
        <v>0</v>
      </c>
      <c r="V470" s="158">
        <f>ROUND(E470*U470,2)</f>
        <v>0</v>
      </c>
      <c r="W470" s="158"/>
      <c r="X470" s="158" t="s">
        <v>469</v>
      </c>
      <c r="Y470" s="147"/>
      <c r="Z470" s="147"/>
      <c r="AA470" s="147"/>
      <c r="AB470" s="147"/>
      <c r="AC470" s="147"/>
      <c r="AD470" s="147"/>
      <c r="AE470" s="147"/>
      <c r="AF470" s="147"/>
      <c r="AG470" s="147" t="s">
        <v>470</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181" t="s">
        <v>476</v>
      </c>
      <c r="D471" s="160"/>
      <c r="E471" s="161"/>
      <c r="F471" s="158"/>
      <c r="G471" s="158"/>
      <c r="H471" s="158"/>
      <c r="I471" s="158"/>
      <c r="J471" s="158"/>
      <c r="K471" s="158"/>
      <c r="L471" s="158"/>
      <c r="M471" s="158"/>
      <c r="N471" s="157"/>
      <c r="O471" s="157"/>
      <c r="P471" s="157"/>
      <c r="Q471" s="157"/>
      <c r="R471" s="158"/>
      <c r="S471" s="158"/>
      <c r="T471" s="158"/>
      <c r="U471" s="158"/>
      <c r="V471" s="158"/>
      <c r="W471" s="158"/>
      <c r="X471" s="158"/>
      <c r="Y471" s="147"/>
      <c r="Z471" s="147"/>
      <c r="AA471" s="147"/>
      <c r="AB471" s="147"/>
      <c r="AC471" s="147"/>
      <c r="AD471" s="147"/>
      <c r="AE471" s="147"/>
      <c r="AF471" s="147"/>
      <c r="AG471" s="147" t="s">
        <v>235</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181" t="s">
        <v>477</v>
      </c>
      <c r="D472" s="160"/>
      <c r="E472" s="161"/>
      <c r="F472" s="158"/>
      <c r="G472" s="158"/>
      <c r="H472" s="158"/>
      <c r="I472" s="158"/>
      <c r="J472" s="158"/>
      <c r="K472" s="158"/>
      <c r="L472" s="158"/>
      <c r="M472" s="158"/>
      <c r="N472" s="157"/>
      <c r="O472" s="157"/>
      <c r="P472" s="157"/>
      <c r="Q472" s="157"/>
      <c r="R472" s="158"/>
      <c r="S472" s="158"/>
      <c r="T472" s="158"/>
      <c r="U472" s="158"/>
      <c r="V472" s="158"/>
      <c r="W472" s="158"/>
      <c r="X472" s="158"/>
      <c r="Y472" s="147"/>
      <c r="Z472" s="147"/>
      <c r="AA472" s="147"/>
      <c r="AB472" s="147"/>
      <c r="AC472" s="147"/>
      <c r="AD472" s="147"/>
      <c r="AE472" s="147"/>
      <c r="AF472" s="147"/>
      <c r="AG472" s="147" t="s">
        <v>235</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81" t="s">
        <v>478</v>
      </c>
      <c r="D473" s="160"/>
      <c r="E473" s="161">
        <v>10.93277</v>
      </c>
      <c r="F473" s="158"/>
      <c r="G473" s="158"/>
      <c r="H473" s="158"/>
      <c r="I473" s="158"/>
      <c r="J473" s="158"/>
      <c r="K473" s="158"/>
      <c r="L473" s="158"/>
      <c r="M473" s="158"/>
      <c r="N473" s="157"/>
      <c r="O473" s="157"/>
      <c r="P473" s="157"/>
      <c r="Q473" s="157"/>
      <c r="R473" s="158"/>
      <c r="S473" s="158"/>
      <c r="T473" s="158"/>
      <c r="U473" s="158"/>
      <c r="V473" s="158"/>
      <c r="W473" s="158"/>
      <c r="X473" s="158"/>
      <c r="Y473" s="147"/>
      <c r="Z473" s="147"/>
      <c r="AA473" s="147"/>
      <c r="AB473" s="147"/>
      <c r="AC473" s="147"/>
      <c r="AD473" s="147"/>
      <c r="AE473" s="147"/>
      <c r="AF473" s="147"/>
      <c r="AG473" s="147" t="s">
        <v>235</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250"/>
      <c r="D474" s="251"/>
      <c r="E474" s="251"/>
      <c r="F474" s="251"/>
      <c r="G474" s="251"/>
      <c r="H474" s="158"/>
      <c r="I474" s="158"/>
      <c r="J474" s="158"/>
      <c r="K474" s="158"/>
      <c r="L474" s="158"/>
      <c r="M474" s="158"/>
      <c r="N474" s="157"/>
      <c r="O474" s="157"/>
      <c r="P474" s="157"/>
      <c r="Q474" s="157"/>
      <c r="R474" s="158"/>
      <c r="S474" s="158"/>
      <c r="T474" s="158"/>
      <c r="U474" s="158"/>
      <c r="V474" s="158"/>
      <c r="W474" s="158"/>
      <c r="X474" s="158"/>
      <c r="Y474" s="147"/>
      <c r="Z474" s="147"/>
      <c r="AA474" s="147"/>
      <c r="AB474" s="147"/>
      <c r="AC474" s="147"/>
      <c r="AD474" s="147"/>
      <c r="AE474" s="147"/>
      <c r="AF474" s="147"/>
      <c r="AG474" s="147" t="s">
        <v>213</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x14ac:dyDescent="0.2">
      <c r="A475" s="3"/>
      <c r="B475" s="4"/>
      <c r="C475" s="182"/>
      <c r="D475" s="6"/>
      <c r="E475" s="3"/>
      <c r="F475" s="3"/>
      <c r="G475" s="3"/>
      <c r="H475" s="3"/>
      <c r="I475" s="3"/>
      <c r="J475" s="3"/>
      <c r="K475" s="3"/>
      <c r="L475" s="3"/>
      <c r="M475" s="3"/>
      <c r="N475" s="3"/>
      <c r="O475" s="3"/>
      <c r="P475" s="3"/>
      <c r="Q475" s="3"/>
      <c r="R475" s="3"/>
      <c r="S475" s="3"/>
      <c r="T475" s="3"/>
      <c r="U475" s="3"/>
      <c r="V475" s="3"/>
      <c r="W475" s="3"/>
      <c r="X475" s="3"/>
      <c r="AE475">
        <v>15</v>
      </c>
      <c r="AF475">
        <v>21</v>
      </c>
      <c r="AG475" t="s">
        <v>189</v>
      </c>
    </row>
    <row r="476" spans="1:60" x14ac:dyDescent="0.2">
      <c r="A476" s="150"/>
      <c r="B476" s="151" t="s">
        <v>29</v>
      </c>
      <c r="C476" s="183"/>
      <c r="D476" s="152"/>
      <c r="E476" s="153"/>
      <c r="F476" s="153"/>
      <c r="G476" s="178">
        <f>G8+G27+G51+G78+G110+G115+G178+G301+G308+G325+G375+G394+G411+G427</f>
        <v>0</v>
      </c>
      <c r="H476" s="3"/>
      <c r="I476" s="3"/>
      <c r="J476" s="3"/>
      <c r="K476" s="3"/>
      <c r="L476" s="3"/>
      <c r="M476" s="3"/>
      <c r="N476" s="3"/>
      <c r="O476" s="3"/>
      <c r="P476" s="3"/>
      <c r="Q476" s="3"/>
      <c r="R476" s="3"/>
      <c r="S476" s="3"/>
      <c r="T476" s="3"/>
      <c r="U476" s="3"/>
      <c r="V476" s="3"/>
      <c r="W476" s="3"/>
      <c r="X476" s="3"/>
      <c r="AE476">
        <f>SUMIF(L7:L474,AE475,G7:G474)</f>
        <v>0</v>
      </c>
      <c r="AF476">
        <f>SUMIF(L7:L474,AF475,G7:G474)</f>
        <v>0</v>
      </c>
      <c r="AG476" t="s">
        <v>236</v>
      </c>
    </row>
    <row r="477" spans="1:60" x14ac:dyDescent="0.2">
      <c r="C477" s="184"/>
      <c r="D477" s="10"/>
      <c r="AG477" t="s">
        <v>237</v>
      </c>
    </row>
    <row r="478" spans="1:60" x14ac:dyDescent="0.2">
      <c r="D478" s="10"/>
    </row>
    <row r="479" spans="1:60" x14ac:dyDescent="0.2">
      <c r="D479" s="10"/>
    </row>
    <row r="480" spans="1:60"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86">
    <mergeCell ref="C469:G469"/>
    <mergeCell ref="C474:G474"/>
    <mergeCell ref="C447:G447"/>
    <mergeCell ref="C449:G449"/>
    <mergeCell ref="C453:G453"/>
    <mergeCell ref="C458:G458"/>
    <mergeCell ref="C460:G460"/>
    <mergeCell ref="C464:G464"/>
    <mergeCell ref="C442:G442"/>
    <mergeCell ref="C393:G393"/>
    <mergeCell ref="C410:G410"/>
    <mergeCell ref="C417:G417"/>
    <mergeCell ref="C419:G419"/>
    <mergeCell ref="C426:G426"/>
    <mergeCell ref="C429:G429"/>
    <mergeCell ref="C430:G430"/>
    <mergeCell ref="C431:G431"/>
    <mergeCell ref="C432:G432"/>
    <mergeCell ref="C433:G433"/>
    <mergeCell ref="C437:G437"/>
    <mergeCell ref="C391:G391"/>
    <mergeCell ref="C323:G323"/>
    <mergeCell ref="C324:G324"/>
    <mergeCell ref="C331:G331"/>
    <mergeCell ref="C337:G337"/>
    <mergeCell ref="C345:G345"/>
    <mergeCell ref="C353:G353"/>
    <mergeCell ref="C359:G359"/>
    <mergeCell ref="C371:G371"/>
    <mergeCell ref="C373:G373"/>
    <mergeCell ref="C374:G374"/>
    <mergeCell ref="C377:G377"/>
    <mergeCell ref="C321:G321"/>
    <mergeCell ref="C284:G284"/>
    <mergeCell ref="C292:G292"/>
    <mergeCell ref="C298:G298"/>
    <mergeCell ref="C300:G300"/>
    <mergeCell ref="C303:G303"/>
    <mergeCell ref="C307:G307"/>
    <mergeCell ref="C310:G310"/>
    <mergeCell ref="C312:G312"/>
    <mergeCell ref="C315:G315"/>
    <mergeCell ref="C317:G317"/>
    <mergeCell ref="C319:G319"/>
    <mergeCell ref="C280:G280"/>
    <mergeCell ref="C221:G221"/>
    <mergeCell ref="C230:G230"/>
    <mergeCell ref="C232:G232"/>
    <mergeCell ref="C239:G239"/>
    <mergeCell ref="C244:G244"/>
    <mergeCell ref="C246:G246"/>
    <mergeCell ref="C253:G253"/>
    <mergeCell ref="C255:G255"/>
    <mergeCell ref="C272:G272"/>
    <mergeCell ref="C274:G274"/>
    <mergeCell ref="C278:G278"/>
    <mergeCell ref="C201:G201"/>
    <mergeCell ref="C145:G145"/>
    <mergeCell ref="C149:G149"/>
    <mergeCell ref="C153:G153"/>
    <mergeCell ref="C161:G161"/>
    <mergeCell ref="C171:G171"/>
    <mergeCell ref="C173:G173"/>
    <mergeCell ref="C175:G175"/>
    <mergeCell ref="C177:G177"/>
    <mergeCell ref="C180:G180"/>
    <mergeCell ref="C186:G186"/>
    <mergeCell ref="C193:G193"/>
    <mergeCell ref="C139:G139"/>
    <mergeCell ref="C50:G50"/>
    <mergeCell ref="C57:G57"/>
    <mergeCell ref="C63:G63"/>
    <mergeCell ref="C67:G67"/>
    <mergeCell ref="C71:G71"/>
    <mergeCell ref="C77:G77"/>
    <mergeCell ref="C80:G80"/>
    <mergeCell ref="C94:G94"/>
    <mergeCell ref="C109:G109"/>
    <mergeCell ref="C114:G114"/>
    <mergeCell ref="C133:G133"/>
    <mergeCell ref="C29:G29"/>
    <mergeCell ref="A1:G1"/>
    <mergeCell ref="C2:G2"/>
    <mergeCell ref="C3:G3"/>
    <mergeCell ref="C4:G4"/>
    <mergeCell ref="C26:G2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45</v>
      </c>
      <c r="C3" s="244" t="s">
        <v>46</v>
      </c>
      <c r="D3" s="245"/>
      <c r="E3" s="245"/>
      <c r="F3" s="245"/>
      <c r="G3" s="246"/>
      <c r="AC3" s="121" t="s">
        <v>178</v>
      </c>
      <c r="AG3" t="s">
        <v>179</v>
      </c>
    </row>
    <row r="4" spans="1:60" ht="24.95" customHeight="1" x14ac:dyDescent="0.2">
      <c r="A4" s="140" t="s">
        <v>9</v>
      </c>
      <c r="B4" s="141" t="s">
        <v>51</v>
      </c>
      <c r="C4" s="247" t="s">
        <v>52</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135</v>
      </c>
      <c r="C8" s="179" t="s">
        <v>136</v>
      </c>
      <c r="D8" s="165"/>
      <c r="E8" s="166"/>
      <c r="F8" s="167"/>
      <c r="G8" s="167">
        <f>SUMIF(AG9:AG70,"&lt;&gt;NOR",G9:G70)</f>
        <v>0</v>
      </c>
      <c r="H8" s="167"/>
      <c r="I8" s="167">
        <f>SUM(I9:I70)</f>
        <v>0</v>
      </c>
      <c r="J8" s="167"/>
      <c r="K8" s="167">
        <f>SUM(K9:K70)</f>
        <v>0</v>
      </c>
      <c r="L8" s="167"/>
      <c r="M8" s="167">
        <f>SUM(M9:M70)</f>
        <v>0</v>
      </c>
      <c r="N8" s="166"/>
      <c r="O8" s="166">
        <f>SUM(O9:O70)</f>
        <v>0</v>
      </c>
      <c r="P8" s="166"/>
      <c r="Q8" s="166">
        <f>SUM(Q9:Q70)</f>
        <v>0</v>
      </c>
      <c r="R8" s="167"/>
      <c r="S8" s="167"/>
      <c r="T8" s="168"/>
      <c r="U8" s="162"/>
      <c r="V8" s="162">
        <f>SUM(V9:V70)</f>
        <v>0</v>
      </c>
      <c r="W8" s="162"/>
      <c r="X8" s="162"/>
      <c r="AG8" t="s">
        <v>203</v>
      </c>
    </row>
    <row r="9" spans="1:60" outlineLevel="1" x14ac:dyDescent="0.2">
      <c r="A9" s="169">
        <v>1</v>
      </c>
      <c r="B9" s="170" t="s">
        <v>498</v>
      </c>
      <c r="C9" s="180" t="s">
        <v>499</v>
      </c>
      <c r="D9" s="171" t="s">
        <v>500</v>
      </c>
      <c r="E9" s="172">
        <v>16</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297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9">
        <v>2</v>
      </c>
      <c r="B11" s="170" t="s">
        <v>501</v>
      </c>
      <c r="C11" s="180" t="s">
        <v>502</v>
      </c>
      <c r="D11" s="171" t="s">
        <v>500</v>
      </c>
      <c r="E11" s="172">
        <v>4</v>
      </c>
      <c r="F11" s="173"/>
      <c r="G11" s="174">
        <f>ROUND(E11*F11,2)</f>
        <v>0</v>
      </c>
      <c r="H11" s="173"/>
      <c r="I11" s="174">
        <f>ROUND(E11*H11,2)</f>
        <v>0</v>
      </c>
      <c r="J11" s="173"/>
      <c r="K11" s="174">
        <f>ROUND(E11*J11,2)</f>
        <v>0</v>
      </c>
      <c r="L11" s="174">
        <v>21</v>
      </c>
      <c r="M11" s="174">
        <f>G11*(1+L11/100)</f>
        <v>0</v>
      </c>
      <c r="N11" s="172">
        <v>0</v>
      </c>
      <c r="O11" s="172">
        <f>ROUND(E11*N11,2)</f>
        <v>0</v>
      </c>
      <c r="P11" s="172">
        <v>0</v>
      </c>
      <c r="Q11" s="172">
        <f>ROUND(E11*P11,2)</f>
        <v>0</v>
      </c>
      <c r="R11" s="174"/>
      <c r="S11" s="174" t="s">
        <v>223</v>
      </c>
      <c r="T11" s="175" t="s">
        <v>208</v>
      </c>
      <c r="U11" s="158">
        <v>0</v>
      </c>
      <c r="V11" s="158">
        <f>ROUND(E11*U11,2)</f>
        <v>0</v>
      </c>
      <c r="W11" s="158"/>
      <c r="X11" s="158" t="s">
        <v>224</v>
      </c>
      <c r="Y11" s="147"/>
      <c r="Z11" s="147"/>
      <c r="AA11" s="147"/>
      <c r="AB11" s="147"/>
      <c r="AC11" s="147"/>
      <c r="AD11" s="147"/>
      <c r="AE11" s="147"/>
      <c r="AF11" s="147"/>
      <c r="AG11" s="147" t="s">
        <v>297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213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9">
        <v>3</v>
      </c>
      <c r="B13" s="170" t="s">
        <v>503</v>
      </c>
      <c r="C13" s="180" t="s">
        <v>504</v>
      </c>
      <c r="D13" s="171" t="s">
        <v>500</v>
      </c>
      <c r="E13" s="172">
        <v>11</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c r="S13" s="174" t="s">
        <v>223</v>
      </c>
      <c r="T13" s="175" t="s">
        <v>208</v>
      </c>
      <c r="U13" s="158">
        <v>0</v>
      </c>
      <c r="V13" s="158">
        <f>ROUND(E13*U13,2)</f>
        <v>0</v>
      </c>
      <c r="W13" s="158"/>
      <c r="X13" s="158" t="s">
        <v>224</v>
      </c>
      <c r="Y13" s="147"/>
      <c r="Z13" s="147"/>
      <c r="AA13" s="147"/>
      <c r="AB13" s="147"/>
      <c r="AC13" s="147"/>
      <c r="AD13" s="147"/>
      <c r="AE13" s="147"/>
      <c r="AF13" s="147"/>
      <c r="AG13" s="147" t="s">
        <v>297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9">
        <v>4</v>
      </c>
      <c r="B15" s="170" t="s">
        <v>505</v>
      </c>
      <c r="C15" s="180" t="s">
        <v>506</v>
      </c>
      <c r="D15" s="171" t="s">
        <v>500</v>
      </c>
      <c r="E15" s="172">
        <v>15</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223</v>
      </c>
      <c r="T15" s="175" t="s">
        <v>208</v>
      </c>
      <c r="U15" s="158">
        <v>0</v>
      </c>
      <c r="V15" s="158">
        <f>ROUND(E15*U15,2)</f>
        <v>0</v>
      </c>
      <c r="W15" s="158"/>
      <c r="X15" s="158" t="s">
        <v>224</v>
      </c>
      <c r="Y15" s="147"/>
      <c r="Z15" s="147"/>
      <c r="AA15" s="147"/>
      <c r="AB15" s="147"/>
      <c r="AC15" s="147"/>
      <c r="AD15" s="147"/>
      <c r="AE15" s="147"/>
      <c r="AF15" s="147"/>
      <c r="AG15" s="147" t="s">
        <v>297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9">
        <v>5</v>
      </c>
      <c r="B17" s="170" t="s">
        <v>507</v>
      </c>
      <c r="C17" s="180" t="s">
        <v>508</v>
      </c>
      <c r="D17" s="171" t="s">
        <v>354</v>
      </c>
      <c r="E17" s="172">
        <v>60</v>
      </c>
      <c r="F17" s="173"/>
      <c r="G17" s="174">
        <f>ROUND(E17*F17,2)</f>
        <v>0</v>
      </c>
      <c r="H17" s="173"/>
      <c r="I17" s="174">
        <f>ROUND(E17*H17,2)</f>
        <v>0</v>
      </c>
      <c r="J17" s="173"/>
      <c r="K17" s="174">
        <f>ROUND(E17*J17,2)</f>
        <v>0</v>
      </c>
      <c r="L17" s="174">
        <v>21</v>
      </c>
      <c r="M17" s="174">
        <f>G17*(1+L17/100)</f>
        <v>0</v>
      </c>
      <c r="N17" s="172">
        <v>0</v>
      </c>
      <c r="O17" s="172">
        <f>ROUND(E17*N17,2)</f>
        <v>0</v>
      </c>
      <c r="P17" s="172">
        <v>0</v>
      </c>
      <c r="Q17" s="172">
        <f>ROUND(E17*P17,2)</f>
        <v>0</v>
      </c>
      <c r="R17" s="174"/>
      <c r="S17" s="174" t="s">
        <v>223</v>
      </c>
      <c r="T17" s="175" t="s">
        <v>208</v>
      </c>
      <c r="U17" s="158">
        <v>0</v>
      </c>
      <c r="V17" s="158">
        <f>ROUND(E17*U17,2)</f>
        <v>0</v>
      </c>
      <c r="W17" s="158"/>
      <c r="X17" s="158" t="s">
        <v>224</v>
      </c>
      <c r="Y17" s="147"/>
      <c r="Z17" s="147"/>
      <c r="AA17" s="147"/>
      <c r="AB17" s="147"/>
      <c r="AC17" s="147"/>
      <c r="AD17" s="147"/>
      <c r="AE17" s="147"/>
      <c r="AF17" s="147"/>
      <c r="AG17" s="147" t="s">
        <v>297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41" t="s">
        <v>509</v>
      </c>
      <c r="D18" s="242"/>
      <c r="E18" s="242"/>
      <c r="F18" s="242"/>
      <c r="G18" s="242"/>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212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58" t="s">
        <v>510</v>
      </c>
      <c r="D19" s="259"/>
      <c r="E19" s="259"/>
      <c r="F19" s="259"/>
      <c r="G19" s="259"/>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212</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0"/>
      <c r="D20" s="251"/>
      <c r="E20" s="251"/>
      <c r="F20" s="251"/>
      <c r="G20" s="251"/>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9">
        <v>6</v>
      </c>
      <c r="B21" s="170" t="s">
        <v>511</v>
      </c>
      <c r="C21" s="180" t="s">
        <v>512</v>
      </c>
      <c r="D21" s="171" t="s">
        <v>500</v>
      </c>
      <c r="E21" s="172">
        <v>40</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c r="S21" s="174" t="s">
        <v>223</v>
      </c>
      <c r="T21" s="175" t="s">
        <v>208</v>
      </c>
      <c r="U21" s="158">
        <v>0</v>
      </c>
      <c r="V21" s="158">
        <f>ROUND(E21*U21,2)</f>
        <v>0</v>
      </c>
      <c r="W21" s="158"/>
      <c r="X21" s="158" t="s">
        <v>224</v>
      </c>
      <c r="Y21" s="147"/>
      <c r="Z21" s="147"/>
      <c r="AA21" s="147"/>
      <c r="AB21" s="147"/>
      <c r="AC21" s="147"/>
      <c r="AD21" s="147"/>
      <c r="AE21" s="147"/>
      <c r="AF21" s="147"/>
      <c r="AG21" s="147" t="s">
        <v>297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2"/>
      <c r="D22" s="253"/>
      <c r="E22" s="253"/>
      <c r="F22" s="253"/>
      <c r="G22" s="253"/>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9">
        <v>7</v>
      </c>
      <c r="B23" s="170" t="s">
        <v>513</v>
      </c>
      <c r="C23" s="180" t="s">
        <v>514</v>
      </c>
      <c r="D23" s="171" t="s">
        <v>500</v>
      </c>
      <c r="E23" s="172">
        <v>60</v>
      </c>
      <c r="F23" s="173"/>
      <c r="G23" s="174">
        <f>ROUND(E23*F23,2)</f>
        <v>0</v>
      </c>
      <c r="H23" s="173"/>
      <c r="I23" s="174">
        <f>ROUND(E23*H23,2)</f>
        <v>0</v>
      </c>
      <c r="J23" s="173"/>
      <c r="K23" s="174">
        <f>ROUND(E23*J23,2)</f>
        <v>0</v>
      </c>
      <c r="L23" s="174">
        <v>21</v>
      </c>
      <c r="M23" s="174">
        <f>G23*(1+L23/100)</f>
        <v>0</v>
      </c>
      <c r="N23" s="172">
        <v>0</v>
      </c>
      <c r="O23" s="172">
        <f>ROUND(E23*N23,2)</f>
        <v>0</v>
      </c>
      <c r="P23" s="172">
        <v>0</v>
      </c>
      <c r="Q23" s="172">
        <f>ROUND(E23*P23,2)</f>
        <v>0</v>
      </c>
      <c r="R23" s="174"/>
      <c r="S23" s="174" t="s">
        <v>223</v>
      </c>
      <c r="T23" s="175" t="s">
        <v>208</v>
      </c>
      <c r="U23" s="158">
        <v>0</v>
      </c>
      <c r="V23" s="158">
        <f>ROUND(E23*U23,2)</f>
        <v>0</v>
      </c>
      <c r="W23" s="158"/>
      <c r="X23" s="158" t="s">
        <v>224</v>
      </c>
      <c r="Y23" s="147"/>
      <c r="Z23" s="147"/>
      <c r="AA23" s="147"/>
      <c r="AB23" s="147"/>
      <c r="AC23" s="147"/>
      <c r="AD23" s="147"/>
      <c r="AE23" s="147"/>
      <c r="AF23" s="147"/>
      <c r="AG23" s="147" t="s">
        <v>297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2"/>
      <c r="D24" s="253"/>
      <c r="E24" s="253"/>
      <c r="F24" s="253"/>
      <c r="G24" s="253"/>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213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9">
        <v>8</v>
      </c>
      <c r="B25" s="170" t="s">
        <v>515</v>
      </c>
      <c r="C25" s="180" t="s">
        <v>516</v>
      </c>
      <c r="D25" s="171" t="s">
        <v>500</v>
      </c>
      <c r="E25" s="172">
        <v>80</v>
      </c>
      <c r="F25" s="173"/>
      <c r="G25" s="174">
        <f>ROUND(E25*F25,2)</f>
        <v>0</v>
      </c>
      <c r="H25" s="173"/>
      <c r="I25" s="174">
        <f>ROUND(E25*H25,2)</f>
        <v>0</v>
      </c>
      <c r="J25" s="173"/>
      <c r="K25" s="174">
        <f>ROUND(E25*J25,2)</f>
        <v>0</v>
      </c>
      <c r="L25" s="174">
        <v>21</v>
      </c>
      <c r="M25" s="174">
        <f>G25*(1+L25/100)</f>
        <v>0</v>
      </c>
      <c r="N25" s="172">
        <v>0</v>
      </c>
      <c r="O25" s="172">
        <f>ROUND(E25*N25,2)</f>
        <v>0</v>
      </c>
      <c r="P25" s="172">
        <v>0</v>
      </c>
      <c r="Q25" s="172">
        <f>ROUND(E25*P25,2)</f>
        <v>0</v>
      </c>
      <c r="R25" s="174"/>
      <c r="S25" s="174" t="s">
        <v>223</v>
      </c>
      <c r="T25" s="175" t="s">
        <v>208</v>
      </c>
      <c r="U25" s="158">
        <v>0</v>
      </c>
      <c r="V25" s="158">
        <f>ROUND(E25*U25,2)</f>
        <v>0</v>
      </c>
      <c r="W25" s="158"/>
      <c r="X25" s="158" t="s">
        <v>224</v>
      </c>
      <c r="Y25" s="147"/>
      <c r="Z25" s="147"/>
      <c r="AA25" s="147"/>
      <c r="AB25" s="147"/>
      <c r="AC25" s="147"/>
      <c r="AD25" s="147"/>
      <c r="AE25" s="147"/>
      <c r="AF25" s="147"/>
      <c r="AG25" s="147" t="s">
        <v>297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9">
        <v>9</v>
      </c>
      <c r="B27" s="170" t="s">
        <v>517</v>
      </c>
      <c r="C27" s="180" t="s">
        <v>518</v>
      </c>
      <c r="D27" s="171" t="s">
        <v>500</v>
      </c>
      <c r="E27" s="172">
        <v>1</v>
      </c>
      <c r="F27" s="173"/>
      <c r="G27" s="174">
        <f>ROUND(E27*F27,2)</f>
        <v>0</v>
      </c>
      <c r="H27" s="173"/>
      <c r="I27" s="174">
        <f>ROUND(E27*H27,2)</f>
        <v>0</v>
      </c>
      <c r="J27" s="173"/>
      <c r="K27" s="174">
        <f>ROUND(E27*J27,2)</f>
        <v>0</v>
      </c>
      <c r="L27" s="174">
        <v>21</v>
      </c>
      <c r="M27" s="174">
        <f>G27*(1+L27/100)</f>
        <v>0</v>
      </c>
      <c r="N27" s="172">
        <v>0</v>
      </c>
      <c r="O27" s="172">
        <f>ROUND(E27*N27,2)</f>
        <v>0</v>
      </c>
      <c r="P27" s="172">
        <v>0</v>
      </c>
      <c r="Q27" s="172">
        <f>ROUND(E27*P27,2)</f>
        <v>0</v>
      </c>
      <c r="R27" s="174"/>
      <c r="S27" s="174" t="s">
        <v>223</v>
      </c>
      <c r="T27" s="175" t="s">
        <v>208</v>
      </c>
      <c r="U27" s="158">
        <v>0</v>
      </c>
      <c r="V27" s="158">
        <f>ROUND(E27*U27,2)</f>
        <v>0</v>
      </c>
      <c r="W27" s="158"/>
      <c r="X27" s="158" t="s">
        <v>224</v>
      </c>
      <c r="Y27" s="147"/>
      <c r="Z27" s="147"/>
      <c r="AA27" s="147"/>
      <c r="AB27" s="147"/>
      <c r="AC27" s="147"/>
      <c r="AD27" s="147"/>
      <c r="AE27" s="147"/>
      <c r="AF27" s="147"/>
      <c r="AG27" s="147" t="s">
        <v>297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2"/>
      <c r="D28" s="253"/>
      <c r="E28" s="253"/>
      <c r="F28" s="253"/>
      <c r="G28" s="25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213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9">
        <v>10</v>
      </c>
      <c r="B29" s="170" t="s">
        <v>519</v>
      </c>
      <c r="C29" s="180" t="s">
        <v>520</v>
      </c>
      <c r="D29" s="171" t="s">
        <v>500</v>
      </c>
      <c r="E29" s="172">
        <v>2</v>
      </c>
      <c r="F29" s="173"/>
      <c r="G29" s="174">
        <f>ROUND(E29*F29,2)</f>
        <v>0</v>
      </c>
      <c r="H29" s="173"/>
      <c r="I29" s="174">
        <f>ROUND(E29*H29,2)</f>
        <v>0</v>
      </c>
      <c r="J29" s="173"/>
      <c r="K29" s="174">
        <f>ROUND(E29*J29,2)</f>
        <v>0</v>
      </c>
      <c r="L29" s="174">
        <v>21</v>
      </c>
      <c r="M29" s="174">
        <f>G29*(1+L29/100)</f>
        <v>0</v>
      </c>
      <c r="N29" s="172">
        <v>0</v>
      </c>
      <c r="O29" s="172">
        <f>ROUND(E29*N29,2)</f>
        <v>0</v>
      </c>
      <c r="P29" s="172">
        <v>0</v>
      </c>
      <c r="Q29" s="172">
        <f>ROUND(E29*P29,2)</f>
        <v>0</v>
      </c>
      <c r="R29" s="174"/>
      <c r="S29" s="174" t="s">
        <v>223</v>
      </c>
      <c r="T29" s="175" t="s">
        <v>208</v>
      </c>
      <c r="U29" s="158">
        <v>0</v>
      </c>
      <c r="V29" s="158">
        <f>ROUND(E29*U29,2)</f>
        <v>0</v>
      </c>
      <c r="W29" s="158"/>
      <c r="X29" s="158" t="s">
        <v>224</v>
      </c>
      <c r="Y29" s="147"/>
      <c r="Z29" s="147"/>
      <c r="AA29" s="147"/>
      <c r="AB29" s="147"/>
      <c r="AC29" s="147"/>
      <c r="AD29" s="147"/>
      <c r="AE29" s="147"/>
      <c r="AF29" s="147"/>
      <c r="AG29" s="147" t="s">
        <v>297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2"/>
      <c r="D30" s="253"/>
      <c r="E30" s="253"/>
      <c r="F30" s="253"/>
      <c r="G30" s="25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213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9">
        <v>11</v>
      </c>
      <c r="B31" s="170" t="s">
        <v>521</v>
      </c>
      <c r="C31" s="180" t="s">
        <v>522</v>
      </c>
      <c r="D31" s="171" t="s">
        <v>500</v>
      </c>
      <c r="E31" s="172">
        <v>2</v>
      </c>
      <c r="F31" s="173"/>
      <c r="G31" s="174">
        <f>ROUND(E31*F31,2)</f>
        <v>0</v>
      </c>
      <c r="H31" s="173"/>
      <c r="I31" s="174">
        <f>ROUND(E31*H31,2)</f>
        <v>0</v>
      </c>
      <c r="J31" s="173"/>
      <c r="K31" s="174">
        <f>ROUND(E31*J31,2)</f>
        <v>0</v>
      </c>
      <c r="L31" s="174">
        <v>21</v>
      </c>
      <c r="M31" s="174">
        <f>G31*(1+L31/100)</f>
        <v>0</v>
      </c>
      <c r="N31" s="172">
        <v>0</v>
      </c>
      <c r="O31" s="172">
        <f>ROUND(E31*N31,2)</f>
        <v>0</v>
      </c>
      <c r="P31" s="172">
        <v>0</v>
      </c>
      <c r="Q31" s="172">
        <f>ROUND(E31*P31,2)</f>
        <v>0</v>
      </c>
      <c r="R31" s="174"/>
      <c r="S31" s="174" t="s">
        <v>223</v>
      </c>
      <c r="T31" s="175" t="s">
        <v>208</v>
      </c>
      <c r="U31" s="158">
        <v>0</v>
      </c>
      <c r="V31" s="158">
        <f>ROUND(E31*U31,2)</f>
        <v>0</v>
      </c>
      <c r="W31" s="158"/>
      <c r="X31" s="158" t="s">
        <v>224</v>
      </c>
      <c r="Y31" s="147"/>
      <c r="Z31" s="147"/>
      <c r="AA31" s="147"/>
      <c r="AB31" s="147"/>
      <c r="AC31" s="147"/>
      <c r="AD31" s="147"/>
      <c r="AE31" s="147"/>
      <c r="AF31" s="147"/>
      <c r="AG31" s="147" t="s">
        <v>297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2"/>
      <c r="D32" s="253"/>
      <c r="E32" s="253"/>
      <c r="F32" s="253"/>
      <c r="G32" s="253"/>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213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9">
        <v>12</v>
      </c>
      <c r="B33" s="170" t="s">
        <v>523</v>
      </c>
      <c r="C33" s="180" t="s">
        <v>524</v>
      </c>
      <c r="D33" s="171" t="s">
        <v>500</v>
      </c>
      <c r="E33" s="172">
        <v>2</v>
      </c>
      <c r="F33" s="173"/>
      <c r="G33" s="174">
        <f>ROUND(E33*F33,2)</f>
        <v>0</v>
      </c>
      <c r="H33" s="173"/>
      <c r="I33" s="174">
        <f>ROUND(E33*H33,2)</f>
        <v>0</v>
      </c>
      <c r="J33" s="173"/>
      <c r="K33" s="174">
        <f>ROUND(E33*J33,2)</f>
        <v>0</v>
      </c>
      <c r="L33" s="174">
        <v>21</v>
      </c>
      <c r="M33" s="174">
        <f>G33*(1+L33/100)</f>
        <v>0</v>
      </c>
      <c r="N33" s="172">
        <v>0</v>
      </c>
      <c r="O33" s="172">
        <f>ROUND(E33*N33,2)</f>
        <v>0</v>
      </c>
      <c r="P33" s="172">
        <v>0</v>
      </c>
      <c r="Q33" s="172">
        <f>ROUND(E33*P33,2)</f>
        <v>0</v>
      </c>
      <c r="R33" s="174"/>
      <c r="S33" s="174" t="s">
        <v>223</v>
      </c>
      <c r="T33" s="175" t="s">
        <v>208</v>
      </c>
      <c r="U33" s="158">
        <v>0</v>
      </c>
      <c r="V33" s="158">
        <f>ROUND(E33*U33,2)</f>
        <v>0</v>
      </c>
      <c r="W33" s="158"/>
      <c r="X33" s="158" t="s">
        <v>224</v>
      </c>
      <c r="Y33" s="147"/>
      <c r="Z33" s="147"/>
      <c r="AA33" s="147"/>
      <c r="AB33" s="147"/>
      <c r="AC33" s="147"/>
      <c r="AD33" s="147"/>
      <c r="AE33" s="147"/>
      <c r="AF33" s="147"/>
      <c r="AG33" s="147" t="s">
        <v>297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52"/>
      <c r="D34" s="253"/>
      <c r="E34" s="253"/>
      <c r="F34" s="253"/>
      <c r="G34" s="25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213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9">
        <v>13</v>
      </c>
      <c r="B35" s="170" t="s">
        <v>525</v>
      </c>
      <c r="C35" s="180" t="s">
        <v>526</v>
      </c>
      <c r="D35" s="171" t="s">
        <v>500</v>
      </c>
      <c r="E35" s="172">
        <v>2</v>
      </c>
      <c r="F35" s="173"/>
      <c r="G35" s="174">
        <f>ROUND(E35*F35,2)</f>
        <v>0</v>
      </c>
      <c r="H35" s="173"/>
      <c r="I35" s="174">
        <f>ROUND(E35*H35,2)</f>
        <v>0</v>
      </c>
      <c r="J35" s="173"/>
      <c r="K35" s="174">
        <f>ROUND(E35*J35,2)</f>
        <v>0</v>
      </c>
      <c r="L35" s="174">
        <v>21</v>
      </c>
      <c r="M35" s="174">
        <f>G35*(1+L35/100)</f>
        <v>0</v>
      </c>
      <c r="N35" s="172">
        <v>0</v>
      </c>
      <c r="O35" s="172">
        <f>ROUND(E35*N35,2)</f>
        <v>0</v>
      </c>
      <c r="P35" s="172">
        <v>0</v>
      </c>
      <c r="Q35" s="172">
        <f>ROUND(E35*P35,2)</f>
        <v>0</v>
      </c>
      <c r="R35" s="174"/>
      <c r="S35" s="174" t="s">
        <v>223</v>
      </c>
      <c r="T35" s="175" t="s">
        <v>208</v>
      </c>
      <c r="U35" s="158">
        <v>0</v>
      </c>
      <c r="V35" s="158">
        <f>ROUND(E35*U35,2)</f>
        <v>0</v>
      </c>
      <c r="W35" s="158"/>
      <c r="X35" s="158" t="s">
        <v>224</v>
      </c>
      <c r="Y35" s="147"/>
      <c r="Z35" s="147"/>
      <c r="AA35" s="147"/>
      <c r="AB35" s="147"/>
      <c r="AC35" s="147"/>
      <c r="AD35" s="147"/>
      <c r="AE35" s="147"/>
      <c r="AF35" s="147"/>
      <c r="AG35" s="147" t="s">
        <v>297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2"/>
      <c r="D36" s="253"/>
      <c r="E36" s="253"/>
      <c r="F36" s="253"/>
      <c r="G36" s="25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213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9">
        <v>14</v>
      </c>
      <c r="B37" s="170" t="s">
        <v>527</v>
      </c>
      <c r="C37" s="180" t="s">
        <v>528</v>
      </c>
      <c r="D37" s="171" t="s">
        <v>500</v>
      </c>
      <c r="E37" s="172">
        <v>2</v>
      </c>
      <c r="F37" s="173"/>
      <c r="G37" s="174">
        <f>ROUND(E37*F37,2)</f>
        <v>0</v>
      </c>
      <c r="H37" s="173"/>
      <c r="I37" s="174">
        <f>ROUND(E37*H37,2)</f>
        <v>0</v>
      </c>
      <c r="J37" s="173"/>
      <c r="K37" s="174">
        <f>ROUND(E37*J37,2)</f>
        <v>0</v>
      </c>
      <c r="L37" s="174">
        <v>21</v>
      </c>
      <c r="M37" s="174">
        <f>G37*(1+L37/100)</f>
        <v>0</v>
      </c>
      <c r="N37" s="172">
        <v>0</v>
      </c>
      <c r="O37" s="172">
        <f>ROUND(E37*N37,2)</f>
        <v>0</v>
      </c>
      <c r="P37" s="172">
        <v>0</v>
      </c>
      <c r="Q37" s="172">
        <f>ROUND(E37*P37,2)</f>
        <v>0</v>
      </c>
      <c r="R37" s="174"/>
      <c r="S37" s="174" t="s">
        <v>223</v>
      </c>
      <c r="T37" s="175" t="s">
        <v>208</v>
      </c>
      <c r="U37" s="158">
        <v>0</v>
      </c>
      <c r="V37" s="158">
        <f>ROUND(E37*U37,2)</f>
        <v>0</v>
      </c>
      <c r="W37" s="158"/>
      <c r="X37" s="158" t="s">
        <v>224</v>
      </c>
      <c r="Y37" s="147"/>
      <c r="Z37" s="147"/>
      <c r="AA37" s="147"/>
      <c r="AB37" s="147"/>
      <c r="AC37" s="147"/>
      <c r="AD37" s="147"/>
      <c r="AE37" s="147"/>
      <c r="AF37" s="147"/>
      <c r="AG37" s="147" t="s">
        <v>297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2"/>
      <c r="D38" s="253"/>
      <c r="E38" s="253"/>
      <c r="F38" s="253"/>
      <c r="G38" s="25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213</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9">
        <v>15</v>
      </c>
      <c r="B39" s="170" t="s">
        <v>529</v>
      </c>
      <c r="C39" s="180" t="s">
        <v>530</v>
      </c>
      <c r="D39" s="171" t="s">
        <v>354</v>
      </c>
      <c r="E39" s="172">
        <v>20</v>
      </c>
      <c r="F39" s="173"/>
      <c r="G39" s="174">
        <f>ROUND(E39*F39,2)</f>
        <v>0</v>
      </c>
      <c r="H39" s="173"/>
      <c r="I39" s="174">
        <f>ROUND(E39*H39,2)</f>
        <v>0</v>
      </c>
      <c r="J39" s="173"/>
      <c r="K39" s="174">
        <f>ROUND(E39*J39,2)</f>
        <v>0</v>
      </c>
      <c r="L39" s="174">
        <v>21</v>
      </c>
      <c r="M39" s="174">
        <f>G39*(1+L39/100)</f>
        <v>0</v>
      </c>
      <c r="N39" s="172">
        <v>0</v>
      </c>
      <c r="O39" s="172">
        <f>ROUND(E39*N39,2)</f>
        <v>0</v>
      </c>
      <c r="P39" s="172">
        <v>0</v>
      </c>
      <c r="Q39" s="172">
        <f>ROUND(E39*P39,2)</f>
        <v>0</v>
      </c>
      <c r="R39" s="174"/>
      <c r="S39" s="174" t="s">
        <v>223</v>
      </c>
      <c r="T39" s="175" t="s">
        <v>208</v>
      </c>
      <c r="U39" s="158">
        <v>0</v>
      </c>
      <c r="V39" s="158">
        <f>ROUND(E39*U39,2)</f>
        <v>0</v>
      </c>
      <c r="W39" s="158"/>
      <c r="X39" s="158" t="s">
        <v>224</v>
      </c>
      <c r="Y39" s="147"/>
      <c r="Z39" s="147"/>
      <c r="AA39" s="147"/>
      <c r="AB39" s="147"/>
      <c r="AC39" s="147"/>
      <c r="AD39" s="147"/>
      <c r="AE39" s="147"/>
      <c r="AF39" s="147"/>
      <c r="AG39" s="147" t="s">
        <v>297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52"/>
      <c r="D40" s="253"/>
      <c r="E40" s="253"/>
      <c r="F40" s="253"/>
      <c r="G40" s="25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213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9">
        <v>16</v>
      </c>
      <c r="B41" s="170" t="s">
        <v>529</v>
      </c>
      <c r="C41" s="180" t="s">
        <v>531</v>
      </c>
      <c r="D41" s="171" t="s">
        <v>354</v>
      </c>
      <c r="E41" s="172">
        <v>220</v>
      </c>
      <c r="F41" s="173"/>
      <c r="G41" s="174">
        <f>ROUND(E41*F41,2)</f>
        <v>0</v>
      </c>
      <c r="H41" s="173"/>
      <c r="I41" s="174">
        <f>ROUND(E41*H41,2)</f>
        <v>0</v>
      </c>
      <c r="J41" s="173"/>
      <c r="K41" s="174">
        <f>ROUND(E41*J41,2)</f>
        <v>0</v>
      </c>
      <c r="L41" s="174">
        <v>21</v>
      </c>
      <c r="M41" s="174">
        <f>G41*(1+L41/100)</f>
        <v>0</v>
      </c>
      <c r="N41" s="172">
        <v>0</v>
      </c>
      <c r="O41" s="172">
        <f>ROUND(E41*N41,2)</f>
        <v>0</v>
      </c>
      <c r="P41" s="172">
        <v>0</v>
      </c>
      <c r="Q41" s="172">
        <f>ROUND(E41*P41,2)</f>
        <v>0</v>
      </c>
      <c r="R41" s="174"/>
      <c r="S41" s="174" t="s">
        <v>223</v>
      </c>
      <c r="T41" s="175" t="s">
        <v>208</v>
      </c>
      <c r="U41" s="158">
        <v>0</v>
      </c>
      <c r="V41" s="158">
        <f>ROUND(E41*U41,2)</f>
        <v>0</v>
      </c>
      <c r="W41" s="158"/>
      <c r="X41" s="158" t="s">
        <v>532</v>
      </c>
      <c r="Y41" s="147"/>
      <c r="Z41" s="147"/>
      <c r="AA41" s="147"/>
      <c r="AB41" s="147"/>
      <c r="AC41" s="147"/>
      <c r="AD41" s="147"/>
      <c r="AE41" s="147"/>
      <c r="AF41" s="147"/>
      <c r="AG41" s="147" t="s">
        <v>533</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52"/>
      <c r="D42" s="253"/>
      <c r="E42" s="253"/>
      <c r="F42" s="253"/>
      <c r="G42" s="253"/>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213</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9">
        <v>17</v>
      </c>
      <c r="B43" s="170" t="s">
        <v>534</v>
      </c>
      <c r="C43" s="180" t="s">
        <v>535</v>
      </c>
      <c r="D43" s="171" t="s">
        <v>354</v>
      </c>
      <c r="E43" s="172">
        <v>10</v>
      </c>
      <c r="F43" s="173"/>
      <c r="G43" s="174">
        <f>ROUND(E43*F43,2)</f>
        <v>0</v>
      </c>
      <c r="H43" s="173"/>
      <c r="I43" s="174">
        <f>ROUND(E43*H43,2)</f>
        <v>0</v>
      </c>
      <c r="J43" s="173"/>
      <c r="K43" s="174">
        <f>ROUND(E43*J43,2)</f>
        <v>0</v>
      </c>
      <c r="L43" s="174">
        <v>21</v>
      </c>
      <c r="M43" s="174">
        <f>G43*(1+L43/100)</f>
        <v>0</v>
      </c>
      <c r="N43" s="172">
        <v>0</v>
      </c>
      <c r="O43" s="172">
        <f>ROUND(E43*N43,2)</f>
        <v>0</v>
      </c>
      <c r="P43" s="172">
        <v>0</v>
      </c>
      <c r="Q43" s="172">
        <f>ROUND(E43*P43,2)</f>
        <v>0</v>
      </c>
      <c r="R43" s="174"/>
      <c r="S43" s="174" t="s">
        <v>223</v>
      </c>
      <c r="T43" s="175" t="s">
        <v>208</v>
      </c>
      <c r="U43" s="158">
        <v>0</v>
      </c>
      <c r="V43" s="158">
        <f>ROUND(E43*U43,2)</f>
        <v>0</v>
      </c>
      <c r="W43" s="158"/>
      <c r="X43" s="158" t="s">
        <v>224</v>
      </c>
      <c r="Y43" s="147"/>
      <c r="Z43" s="147"/>
      <c r="AA43" s="147"/>
      <c r="AB43" s="147"/>
      <c r="AC43" s="147"/>
      <c r="AD43" s="147"/>
      <c r="AE43" s="147"/>
      <c r="AF43" s="147"/>
      <c r="AG43" s="147" t="s">
        <v>297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52"/>
      <c r="D44" s="253"/>
      <c r="E44" s="253"/>
      <c r="F44" s="253"/>
      <c r="G44" s="253"/>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213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9">
        <v>18</v>
      </c>
      <c r="B45" s="170" t="s">
        <v>536</v>
      </c>
      <c r="C45" s="180" t="s">
        <v>537</v>
      </c>
      <c r="D45" s="171" t="s">
        <v>354</v>
      </c>
      <c r="E45" s="172">
        <v>280</v>
      </c>
      <c r="F45" s="173"/>
      <c r="G45" s="174">
        <f>ROUND(E45*F45,2)</f>
        <v>0</v>
      </c>
      <c r="H45" s="173"/>
      <c r="I45" s="174">
        <f>ROUND(E45*H45,2)</f>
        <v>0</v>
      </c>
      <c r="J45" s="173"/>
      <c r="K45" s="174">
        <f>ROUND(E45*J45,2)</f>
        <v>0</v>
      </c>
      <c r="L45" s="174">
        <v>21</v>
      </c>
      <c r="M45" s="174">
        <f>G45*(1+L45/100)</f>
        <v>0</v>
      </c>
      <c r="N45" s="172">
        <v>0</v>
      </c>
      <c r="O45" s="172">
        <f>ROUND(E45*N45,2)</f>
        <v>0</v>
      </c>
      <c r="P45" s="172">
        <v>0</v>
      </c>
      <c r="Q45" s="172">
        <f>ROUND(E45*P45,2)</f>
        <v>0</v>
      </c>
      <c r="R45" s="174"/>
      <c r="S45" s="174" t="s">
        <v>223</v>
      </c>
      <c r="T45" s="175" t="s">
        <v>208</v>
      </c>
      <c r="U45" s="158">
        <v>0</v>
      </c>
      <c r="V45" s="158">
        <f>ROUND(E45*U45,2)</f>
        <v>0</v>
      </c>
      <c r="W45" s="158"/>
      <c r="X45" s="158" t="s">
        <v>224</v>
      </c>
      <c r="Y45" s="147"/>
      <c r="Z45" s="147"/>
      <c r="AA45" s="147"/>
      <c r="AB45" s="147"/>
      <c r="AC45" s="147"/>
      <c r="AD45" s="147"/>
      <c r="AE45" s="147"/>
      <c r="AF45" s="147"/>
      <c r="AG45" s="147" t="s">
        <v>297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52"/>
      <c r="D46" s="253"/>
      <c r="E46" s="253"/>
      <c r="F46" s="253"/>
      <c r="G46" s="253"/>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213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9">
        <v>19</v>
      </c>
      <c r="B47" s="170" t="s">
        <v>538</v>
      </c>
      <c r="C47" s="180" t="s">
        <v>539</v>
      </c>
      <c r="D47" s="171" t="s">
        <v>257</v>
      </c>
      <c r="E47" s="172">
        <v>0.1</v>
      </c>
      <c r="F47" s="173"/>
      <c r="G47" s="174">
        <f>ROUND(E47*F47,2)</f>
        <v>0</v>
      </c>
      <c r="H47" s="173"/>
      <c r="I47" s="174">
        <f>ROUND(E47*H47,2)</f>
        <v>0</v>
      </c>
      <c r="J47" s="173"/>
      <c r="K47" s="174">
        <f>ROUND(E47*J47,2)</f>
        <v>0</v>
      </c>
      <c r="L47" s="174">
        <v>21</v>
      </c>
      <c r="M47" s="174">
        <f>G47*(1+L47/100)</f>
        <v>0</v>
      </c>
      <c r="N47" s="172">
        <v>0</v>
      </c>
      <c r="O47" s="172">
        <f>ROUND(E47*N47,2)</f>
        <v>0</v>
      </c>
      <c r="P47" s="172">
        <v>0</v>
      </c>
      <c r="Q47" s="172">
        <f>ROUND(E47*P47,2)</f>
        <v>0</v>
      </c>
      <c r="R47" s="174"/>
      <c r="S47" s="174" t="s">
        <v>223</v>
      </c>
      <c r="T47" s="175" t="s">
        <v>208</v>
      </c>
      <c r="U47" s="158">
        <v>0</v>
      </c>
      <c r="V47" s="158">
        <f>ROUND(E47*U47,2)</f>
        <v>0</v>
      </c>
      <c r="W47" s="158"/>
      <c r="X47" s="158" t="s">
        <v>224</v>
      </c>
      <c r="Y47" s="147"/>
      <c r="Z47" s="147"/>
      <c r="AA47" s="147"/>
      <c r="AB47" s="147"/>
      <c r="AC47" s="147"/>
      <c r="AD47" s="147"/>
      <c r="AE47" s="147"/>
      <c r="AF47" s="147"/>
      <c r="AG47" s="147" t="s">
        <v>297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52"/>
      <c r="D48" s="253"/>
      <c r="E48" s="253"/>
      <c r="F48" s="253"/>
      <c r="G48" s="253"/>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213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9">
        <v>20</v>
      </c>
      <c r="B49" s="170" t="s">
        <v>540</v>
      </c>
      <c r="C49" s="180" t="s">
        <v>541</v>
      </c>
      <c r="D49" s="171" t="s">
        <v>500</v>
      </c>
      <c r="E49" s="172">
        <v>8</v>
      </c>
      <c r="F49" s="173"/>
      <c r="G49" s="174">
        <f>ROUND(E49*F49,2)</f>
        <v>0</v>
      </c>
      <c r="H49" s="173"/>
      <c r="I49" s="174">
        <f>ROUND(E49*H49,2)</f>
        <v>0</v>
      </c>
      <c r="J49" s="173"/>
      <c r="K49" s="174">
        <f>ROUND(E49*J49,2)</f>
        <v>0</v>
      </c>
      <c r="L49" s="174">
        <v>21</v>
      </c>
      <c r="M49" s="174">
        <f>G49*(1+L49/100)</f>
        <v>0</v>
      </c>
      <c r="N49" s="172">
        <v>0</v>
      </c>
      <c r="O49" s="172">
        <f>ROUND(E49*N49,2)</f>
        <v>0</v>
      </c>
      <c r="P49" s="172">
        <v>0</v>
      </c>
      <c r="Q49" s="172">
        <f>ROUND(E49*P49,2)</f>
        <v>0</v>
      </c>
      <c r="R49" s="174"/>
      <c r="S49" s="174" t="s">
        <v>223</v>
      </c>
      <c r="T49" s="175" t="s">
        <v>208</v>
      </c>
      <c r="U49" s="158">
        <v>0</v>
      </c>
      <c r="V49" s="158">
        <f>ROUND(E49*U49,2)</f>
        <v>0</v>
      </c>
      <c r="W49" s="158"/>
      <c r="X49" s="158" t="s">
        <v>224</v>
      </c>
      <c r="Y49" s="147"/>
      <c r="Z49" s="147"/>
      <c r="AA49" s="147"/>
      <c r="AB49" s="147"/>
      <c r="AC49" s="147"/>
      <c r="AD49" s="147"/>
      <c r="AE49" s="147"/>
      <c r="AF49" s="147"/>
      <c r="AG49" s="147" t="s">
        <v>297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2"/>
      <c r="D50" s="253"/>
      <c r="E50" s="253"/>
      <c r="F50" s="253"/>
      <c r="G50" s="253"/>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213</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9">
        <v>21</v>
      </c>
      <c r="B51" s="170" t="s">
        <v>542</v>
      </c>
      <c r="C51" s="180" t="s">
        <v>543</v>
      </c>
      <c r="D51" s="171" t="s">
        <v>500</v>
      </c>
      <c r="E51" s="172">
        <v>9</v>
      </c>
      <c r="F51" s="173"/>
      <c r="G51" s="174">
        <f>ROUND(E51*F51,2)</f>
        <v>0</v>
      </c>
      <c r="H51" s="173"/>
      <c r="I51" s="174">
        <f>ROUND(E51*H51,2)</f>
        <v>0</v>
      </c>
      <c r="J51" s="173"/>
      <c r="K51" s="174">
        <f>ROUND(E51*J51,2)</f>
        <v>0</v>
      </c>
      <c r="L51" s="174">
        <v>21</v>
      </c>
      <c r="M51" s="174">
        <f>G51*(1+L51/100)</f>
        <v>0</v>
      </c>
      <c r="N51" s="172">
        <v>0</v>
      </c>
      <c r="O51" s="172">
        <f>ROUND(E51*N51,2)</f>
        <v>0</v>
      </c>
      <c r="P51" s="172">
        <v>0</v>
      </c>
      <c r="Q51" s="172">
        <f>ROUND(E51*P51,2)</f>
        <v>0</v>
      </c>
      <c r="R51" s="174"/>
      <c r="S51" s="174" t="s">
        <v>223</v>
      </c>
      <c r="T51" s="175" t="s">
        <v>208</v>
      </c>
      <c r="U51" s="158">
        <v>0</v>
      </c>
      <c r="V51" s="158">
        <f>ROUND(E51*U51,2)</f>
        <v>0</v>
      </c>
      <c r="W51" s="158"/>
      <c r="X51" s="158" t="s">
        <v>224</v>
      </c>
      <c r="Y51" s="147"/>
      <c r="Z51" s="147"/>
      <c r="AA51" s="147"/>
      <c r="AB51" s="147"/>
      <c r="AC51" s="147"/>
      <c r="AD51" s="147"/>
      <c r="AE51" s="147"/>
      <c r="AF51" s="147"/>
      <c r="AG51" s="147" t="s">
        <v>297</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52"/>
      <c r="D52" s="253"/>
      <c r="E52" s="253"/>
      <c r="F52" s="253"/>
      <c r="G52" s="253"/>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213</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9">
        <v>22</v>
      </c>
      <c r="B53" s="170" t="s">
        <v>544</v>
      </c>
      <c r="C53" s="180" t="s">
        <v>545</v>
      </c>
      <c r="D53" s="171" t="s">
        <v>500</v>
      </c>
      <c r="E53" s="172">
        <v>9</v>
      </c>
      <c r="F53" s="173"/>
      <c r="G53" s="174">
        <f>ROUND(E53*F53,2)</f>
        <v>0</v>
      </c>
      <c r="H53" s="173"/>
      <c r="I53" s="174">
        <f>ROUND(E53*H53,2)</f>
        <v>0</v>
      </c>
      <c r="J53" s="173"/>
      <c r="K53" s="174">
        <f>ROUND(E53*J53,2)</f>
        <v>0</v>
      </c>
      <c r="L53" s="174">
        <v>21</v>
      </c>
      <c r="M53" s="174">
        <f>G53*(1+L53/100)</f>
        <v>0</v>
      </c>
      <c r="N53" s="172">
        <v>0</v>
      </c>
      <c r="O53" s="172">
        <f>ROUND(E53*N53,2)</f>
        <v>0</v>
      </c>
      <c r="P53" s="172">
        <v>0</v>
      </c>
      <c r="Q53" s="172">
        <f>ROUND(E53*P53,2)</f>
        <v>0</v>
      </c>
      <c r="R53" s="174"/>
      <c r="S53" s="174" t="s">
        <v>223</v>
      </c>
      <c r="T53" s="175" t="s">
        <v>208</v>
      </c>
      <c r="U53" s="158">
        <v>0</v>
      </c>
      <c r="V53" s="158">
        <f>ROUND(E53*U53,2)</f>
        <v>0</v>
      </c>
      <c r="W53" s="158"/>
      <c r="X53" s="158" t="s">
        <v>224</v>
      </c>
      <c r="Y53" s="147"/>
      <c r="Z53" s="147"/>
      <c r="AA53" s="147"/>
      <c r="AB53" s="147"/>
      <c r="AC53" s="147"/>
      <c r="AD53" s="147"/>
      <c r="AE53" s="147"/>
      <c r="AF53" s="147"/>
      <c r="AG53" s="147" t="s">
        <v>297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52"/>
      <c r="D54" s="253"/>
      <c r="E54" s="253"/>
      <c r="F54" s="253"/>
      <c r="G54" s="253"/>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213</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9">
        <v>23</v>
      </c>
      <c r="B55" s="170" t="s">
        <v>546</v>
      </c>
      <c r="C55" s="180" t="s">
        <v>547</v>
      </c>
      <c r="D55" s="171" t="s">
        <v>500</v>
      </c>
      <c r="E55" s="172">
        <v>5</v>
      </c>
      <c r="F55" s="173"/>
      <c r="G55" s="174">
        <f>ROUND(E55*F55,2)</f>
        <v>0</v>
      </c>
      <c r="H55" s="173"/>
      <c r="I55" s="174">
        <f>ROUND(E55*H55,2)</f>
        <v>0</v>
      </c>
      <c r="J55" s="173"/>
      <c r="K55" s="174">
        <f>ROUND(E55*J55,2)</f>
        <v>0</v>
      </c>
      <c r="L55" s="174">
        <v>21</v>
      </c>
      <c r="M55" s="174">
        <f>G55*(1+L55/100)</f>
        <v>0</v>
      </c>
      <c r="N55" s="172">
        <v>0</v>
      </c>
      <c r="O55" s="172">
        <f>ROUND(E55*N55,2)</f>
        <v>0</v>
      </c>
      <c r="P55" s="172">
        <v>0</v>
      </c>
      <c r="Q55" s="172">
        <f>ROUND(E55*P55,2)</f>
        <v>0</v>
      </c>
      <c r="R55" s="174"/>
      <c r="S55" s="174" t="s">
        <v>223</v>
      </c>
      <c r="T55" s="175" t="s">
        <v>208</v>
      </c>
      <c r="U55" s="158">
        <v>0</v>
      </c>
      <c r="V55" s="158">
        <f>ROUND(E55*U55,2)</f>
        <v>0</v>
      </c>
      <c r="W55" s="158"/>
      <c r="X55" s="158" t="s">
        <v>224</v>
      </c>
      <c r="Y55" s="147"/>
      <c r="Z55" s="147"/>
      <c r="AA55" s="147"/>
      <c r="AB55" s="147"/>
      <c r="AC55" s="147"/>
      <c r="AD55" s="147"/>
      <c r="AE55" s="147"/>
      <c r="AF55" s="147"/>
      <c r="AG55" s="147" t="s">
        <v>297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52"/>
      <c r="D56" s="253"/>
      <c r="E56" s="253"/>
      <c r="F56" s="253"/>
      <c r="G56" s="253"/>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213</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9">
        <v>24</v>
      </c>
      <c r="B57" s="170" t="s">
        <v>548</v>
      </c>
      <c r="C57" s="180" t="s">
        <v>549</v>
      </c>
      <c r="D57" s="171" t="s">
        <v>500</v>
      </c>
      <c r="E57" s="172">
        <v>2</v>
      </c>
      <c r="F57" s="173"/>
      <c r="G57" s="174">
        <f>ROUND(E57*F57,2)</f>
        <v>0</v>
      </c>
      <c r="H57" s="173"/>
      <c r="I57" s="174">
        <f>ROUND(E57*H57,2)</f>
        <v>0</v>
      </c>
      <c r="J57" s="173"/>
      <c r="K57" s="174">
        <f>ROUND(E57*J57,2)</f>
        <v>0</v>
      </c>
      <c r="L57" s="174">
        <v>21</v>
      </c>
      <c r="M57" s="174">
        <f>G57*(1+L57/100)</f>
        <v>0</v>
      </c>
      <c r="N57" s="172">
        <v>0</v>
      </c>
      <c r="O57" s="172">
        <f>ROUND(E57*N57,2)</f>
        <v>0</v>
      </c>
      <c r="P57" s="172">
        <v>0</v>
      </c>
      <c r="Q57" s="172">
        <f>ROUND(E57*P57,2)</f>
        <v>0</v>
      </c>
      <c r="R57" s="174"/>
      <c r="S57" s="174" t="s">
        <v>223</v>
      </c>
      <c r="T57" s="175" t="s">
        <v>208</v>
      </c>
      <c r="U57" s="158">
        <v>0</v>
      </c>
      <c r="V57" s="158">
        <f>ROUND(E57*U57,2)</f>
        <v>0</v>
      </c>
      <c r="W57" s="158"/>
      <c r="X57" s="158" t="s">
        <v>224</v>
      </c>
      <c r="Y57" s="147"/>
      <c r="Z57" s="147"/>
      <c r="AA57" s="147"/>
      <c r="AB57" s="147"/>
      <c r="AC57" s="147"/>
      <c r="AD57" s="147"/>
      <c r="AE57" s="147"/>
      <c r="AF57" s="147"/>
      <c r="AG57" s="147" t="s">
        <v>297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52"/>
      <c r="D58" s="253"/>
      <c r="E58" s="253"/>
      <c r="F58" s="253"/>
      <c r="G58" s="253"/>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213</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9">
        <v>25</v>
      </c>
      <c r="B59" s="170" t="s">
        <v>550</v>
      </c>
      <c r="C59" s="180" t="s">
        <v>551</v>
      </c>
      <c r="D59" s="171" t="s">
        <v>500</v>
      </c>
      <c r="E59" s="172">
        <v>3</v>
      </c>
      <c r="F59" s="173"/>
      <c r="G59" s="174">
        <f>ROUND(E59*F59,2)</f>
        <v>0</v>
      </c>
      <c r="H59" s="173"/>
      <c r="I59" s="174">
        <f>ROUND(E59*H59,2)</f>
        <v>0</v>
      </c>
      <c r="J59" s="173"/>
      <c r="K59" s="174">
        <f>ROUND(E59*J59,2)</f>
        <v>0</v>
      </c>
      <c r="L59" s="174">
        <v>21</v>
      </c>
      <c r="M59" s="174">
        <f>G59*(1+L59/100)</f>
        <v>0</v>
      </c>
      <c r="N59" s="172">
        <v>0</v>
      </c>
      <c r="O59" s="172">
        <f>ROUND(E59*N59,2)</f>
        <v>0</v>
      </c>
      <c r="P59" s="172">
        <v>0</v>
      </c>
      <c r="Q59" s="172">
        <f>ROUND(E59*P59,2)</f>
        <v>0</v>
      </c>
      <c r="R59" s="174"/>
      <c r="S59" s="174" t="s">
        <v>223</v>
      </c>
      <c r="T59" s="175" t="s">
        <v>208</v>
      </c>
      <c r="U59" s="158">
        <v>0</v>
      </c>
      <c r="V59" s="158">
        <f>ROUND(E59*U59,2)</f>
        <v>0</v>
      </c>
      <c r="W59" s="158"/>
      <c r="X59" s="158" t="s">
        <v>224</v>
      </c>
      <c r="Y59" s="147"/>
      <c r="Z59" s="147"/>
      <c r="AA59" s="147"/>
      <c r="AB59" s="147"/>
      <c r="AC59" s="147"/>
      <c r="AD59" s="147"/>
      <c r="AE59" s="147"/>
      <c r="AF59" s="147"/>
      <c r="AG59" s="147" t="s">
        <v>297</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52"/>
      <c r="D60" s="253"/>
      <c r="E60" s="253"/>
      <c r="F60" s="253"/>
      <c r="G60" s="253"/>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213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9">
        <v>26</v>
      </c>
      <c r="B61" s="170" t="s">
        <v>552</v>
      </c>
      <c r="C61" s="180" t="s">
        <v>553</v>
      </c>
      <c r="D61" s="171" t="s">
        <v>500</v>
      </c>
      <c r="E61" s="172">
        <v>10</v>
      </c>
      <c r="F61" s="173"/>
      <c r="G61" s="174">
        <f>ROUND(E61*F61,2)</f>
        <v>0</v>
      </c>
      <c r="H61" s="173"/>
      <c r="I61" s="174">
        <f>ROUND(E61*H61,2)</f>
        <v>0</v>
      </c>
      <c r="J61" s="173"/>
      <c r="K61" s="174">
        <f>ROUND(E61*J61,2)</f>
        <v>0</v>
      </c>
      <c r="L61" s="174">
        <v>21</v>
      </c>
      <c r="M61" s="174">
        <f>G61*(1+L61/100)</f>
        <v>0</v>
      </c>
      <c r="N61" s="172">
        <v>0</v>
      </c>
      <c r="O61" s="172">
        <f>ROUND(E61*N61,2)</f>
        <v>0</v>
      </c>
      <c r="P61" s="172">
        <v>0</v>
      </c>
      <c r="Q61" s="172">
        <f>ROUND(E61*P61,2)</f>
        <v>0</v>
      </c>
      <c r="R61" s="174"/>
      <c r="S61" s="174" t="s">
        <v>223</v>
      </c>
      <c r="T61" s="175" t="s">
        <v>208</v>
      </c>
      <c r="U61" s="158">
        <v>0</v>
      </c>
      <c r="V61" s="158">
        <f>ROUND(E61*U61,2)</f>
        <v>0</v>
      </c>
      <c r="W61" s="158"/>
      <c r="X61" s="158" t="s">
        <v>224</v>
      </c>
      <c r="Y61" s="147"/>
      <c r="Z61" s="147"/>
      <c r="AA61" s="147"/>
      <c r="AB61" s="147"/>
      <c r="AC61" s="147"/>
      <c r="AD61" s="147"/>
      <c r="AE61" s="147"/>
      <c r="AF61" s="147"/>
      <c r="AG61" s="147" t="s">
        <v>297</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52"/>
      <c r="D62" s="253"/>
      <c r="E62" s="253"/>
      <c r="F62" s="253"/>
      <c r="G62" s="253"/>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213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9">
        <v>27</v>
      </c>
      <c r="B63" s="170" t="s">
        <v>552</v>
      </c>
      <c r="C63" s="180" t="s">
        <v>554</v>
      </c>
      <c r="D63" s="171" t="s">
        <v>500</v>
      </c>
      <c r="E63" s="172">
        <v>11</v>
      </c>
      <c r="F63" s="173"/>
      <c r="G63" s="174">
        <f>ROUND(E63*F63,2)</f>
        <v>0</v>
      </c>
      <c r="H63" s="173"/>
      <c r="I63" s="174">
        <f>ROUND(E63*H63,2)</f>
        <v>0</v>
      </c>
      <c r="J63" s="173"/>
      <c r="K63" s="174">
        <f>ROUND(E63*J63,2)</f>
        <v>0</v>
      </c>
      <c r="L63" s="174">
        <v>21</v>
      </c>
      <c r="M63" s="174">
        <f>G63*(1+L63/100)</f>
        <v>0</v>
      </c>
      <c r="N63" s="172">
        <v>0</v>
      </c>
      <c r="O63" s="172">
        <f>ROUND(E63*N63,2)</f>
        <v>0</v>
      </c>
      <c r="P63" s="172">
        <v>0</v>
      </c>
      <c r="Q63" s="172">
        <f>ROUND(E63*P63,2)</f>
        <v>0</v>
      </c>
      <c r="R63" s="174"/>
      <c r="S63" s="174" t="s">
        <v>223</v>
      </c>
      <c r="T63" s="175" t="s">
        <v>208</v>
      </c>
      <c r="U63" s="158">
        <v>0</v>
      </c>
      <c r="V63" s="158">
        <f>ROUND(E63*U63,2)</f>
        <v>0</v>
      </c>
      <c r="W63" s="158"/>
      <c r="X63" s="158" t="s">
        <v>532</v>
      </c>
      <c r="Y63" s="147"/>
      <c r="Z63" s="147"/>
      <c r="AA63" s="147"/>
      <c r="AB63" s="147"/>
      <c r="AC63" s="147"/>
      <c r="AD63" s="147"/>
      <c r="AE63" s="147"/>
      <c r="AF63" s="147"/>
      <c r="AG63" s="147" t="s">
        <v>533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52"/>
      <c r="D64" s="253"/>
      <c r="E64" s="253"/>
      <c r="F64" s="253"/>
      <c r="G64" s="253"/>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213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9">
        <v>28</v>
      </c>
      <c r="B65" s="170" t="s">
        <v>555</v>
      </c>
      <c r="C65" s="180" t="s">
        <v>556</v>
      </c>
      <c r="D65" s="171" t="s">
        <v>354</v>
      </c>
      <c r="E65" s="172">
        <v>155</v>
      </c>
      <c r="F65" s="173"/>
      <c r="G65" s="174">
        <f>ROUND(E65*F65,2)</f>
        <v>0</v>
      </c>
      <c r="H65" s="173"/>
      <c r="I65" s="174">
        <f>ROUND(E65*H65,2)</f>
        <v>0</v>
      </c>
      <c r="J65" s="173"/>
      <c r="K65" s="174">
        <f>ROUND(E65*J65,2)</f>
        <v>0</v>
      </c>
      <c r="L65" s="174">
        <v>21</v>
      </c>
      <c r="M65" s="174">
        <f>G65*(1+L65/100)</f>
        <v>0</v>
      </c>
      <c r="N65" s="172">
        <v>0</v>
      </c>
      <c r="O65" s="172">
        <f>ROUND(E65*N65,2)</f>
        <v>0</v>
      </c>
      <c r="P65" s="172">
        <v>0</v>
      </c>
      <c r="Q65" s="172">
        <f>ROUND(E65*P65,2)</f>
        <v>0</v>
      </c>
      <c r="R65" s="174"/>
      <c r="S65" s="174" t="s">
        <v>223</v>
      </c>
      <c r="T65" s="175" t="s">
        <v>208</v>
      </c>
      <c r="U65" s="158">
        <v>0</v>
      </c>
      <c r="V65" s="158">
        <f>ROUND(E65*U65,2)</f>
        <v>0</v>
      </c>
      <c r="W65" s="158"/>
      <c r="X65" s="158" t="s">
        <v>224</v>
      </c>
      <c r="Y65" s="147"/>
      <c r="Z65" s="147"/>
      <c r="AA65" s="147"/>
      <c r="AB65" s="147"/>
      <c r="AC65" s="147"/>
      <c r="AD65" s="147"/>
      <c r="AE65" s="147"/>
      <c r="AF65" s="147"/>
      <c r="AG65" s="147" t="s">
        <v>297</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52"/>
      <c r="D66" s="253"/>
      <c r="E66" s="253"/>
      <c r="F66" s="253"/>
      <c r="G66" s="253"/>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213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9">
        <v>29</v>
      </c>
      <c r="B67" s="170" t="s">
        <v>555</v>
      </c>
      <c r="C67" s="180" t="s">
        <v>557</v>
      </c>
      <c r="D67" s="171" t="s">
        <v>354</v>
      </c>
      <c r="E67" s="172">
        <v>45</v>
      </c>
      <c r="F67" s="173"/>
      <c r="G67" s="174">
        <f>ROUND(E67*F67,2)</f>
        <v>0</v>
      </c>
      <c r="H67" s="173"/>
      <c r="I67" s="174">
        <f>ROUND(E67*H67,2)</f>
        <v>0</v>
      </c>
      <c r="J67" s="173"/>
      <c r="K67" s="174">
        <f>ROUND(E67*J67,2)</f>
        <v>0</v>
      </c>
      <c r="L67" s="174">
        <v>21</v>
      </c>
      <c r="M67" s="174">
        <f>G67*(1+L67/100)</f>
        <v>0</v>
      </c>
      <c r="N67" s="172">
        <v>0</v>
      </c>
      <c r="O67" s="172">
        <f>ROUND(E67*N67,2)</f>
        <v>0</v>
      </c>
      <c r="P67" s="172">
        <v>0</v>
      </c>
      <c r="Q67" s="172">
        <f>ROUND(E67*P67,2)</f>
        <v>0</v>
      </c>
      <c r="R67" s="174"/>
      <c r="S67" s="174" t="s">
        <v>223</v>
      </c>
      <c r="T67" s="175" t="s">
        <v>208</v>
      </c>
      <c r="U67" s="158">
        <v>0</v>
      </c>
      <c r="V67" s="158">
        <f>ROUND(E67*U67,2)</f>
        <v>0</v>
      </c>
      <c r="W67" s="158"/>
      <c r="X67" s="158" t="s">
        <v>532</v>
      </c>
      <c r="Y67" s="147"/>
      <c r="Z67" s="147"/>
      <c r="AA67" s="147"/>
      <c r="AB67" s="147"/>
      <c r="AC67" s="147"/>
      <c r="AD67" s="147"/>
      <c r="AE67" s="147"/>
      <c r="AF67" s="147"/>
      <c r="AG67" s="147" t="s">
        <v>533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52"/>
      <c r="D68" s="253"/>
      <c r="E68" s="253"/>
      <c r="F68" s="253"/>
      <c r="G68" s="253"/>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213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9">
        <v>30</v>
      </c>
      <c r="B69" s="170" t="s">
        <v>558</v>
      </c>
      <c r="C69" s="180" t="s">
        <v>559</v>
      </c>
      <c r="D69" s="171" t="s">
        <v>500</v>
      </c>
      <c r="E69" s="172">
        <v>12</v>
      </c>
      <c r="F69" s="173"/>
      <c r="G69" s="174">
        <f>ROUND(E69*F69,2)</f>
        <v>0</v>
      </c>
      <c r="H69" s="173"/>
      <c r="I69" s="174">
        <f>ROUND(E69*H69,2)</f>
        <v>0</v>
      </c>
      <c r="J69" s="173"/>
      <c r="K69" s="174">
        <f>ROUND(E69*J69,2)</f>
        <v>0</v>
      </c>
      <c r="L69" s="174">
        <v>21</v>
      </c>
      <c r="M69" s="174">
        <f>G69*(1+L69/100)</f>
        <v>0</v>
      </c>
      <c r="N69" s="172">
        <v>0</v>
      </c>
      <c r="O69" s="172">
        <f>ROUND(E69*N69,2)</f>
        <v>0</v>
      </c>
      <c r="P69" s="172">
        <v>0</v>
      </c>
      <c r="Q69" s="172">
        <f>ROUND(E69*P69,2)</f>
        <v>0</v>
      </c>
      <c r="R69" s="174"/>
      <c r="S69" s="174" t="s">
        <v>223</v>
      </c>
      <c r="T69" s="175" t="s">
        <v>208</v>
      </c>
      <c r="U69" s="158">
        <v>0</v>
      </c>
      <c r="V69" s="158">
        <f>ROUND(E69*U69,2)</f>
        <v>0</v>
      </c>
      <c r="W69" s="158"/>
      <c r="X69" s="158" t="s">
        <v>224</v>
      </c>
      <c r="Y69" s="147"/>
      <c r="Z69" s="147"/>
      <c r="AA69" s="147"/>
      <c r="AB69" s="147"/>
      <c r="AC69" s="147"/>
      <c r="AD69" s="147"/>
      <c r="AE69" s="147"/>
      <c r="AF69" s="147"/>
      <c r="AG69" s="147" t="s">
        <v>297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52"/>
      <c r="D70" s="253"/>
      <c r="E70" s="253"/>
      <c r="F70" s="253"/>
      <c r="G70" s="253"/>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213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x14ac:dyDescent="0.2">
      <c r="A71" s="163" t="s">
        <v>202</v>
      </c>
      <c r="B71" s="164" t="s">
        <v>137</v>
      </c>
      <c r="C71" s="179" t="s">
        <v>138</v>
      </c>
      <c r="D71" s="165"/>
      <c r="E71" s="166"/>
      <c r="F71" s="167"/>
      <c r="G71" s="167">
        <f>SUMIF(AG72:AG83,"&lt;&gt;NOR",G72:G83)</f>
        <v>0</v>
      </c>
      <c r="H71" s="167"/>
      <c r="I71" s="167">
        <f>SUM(I72:I83)</f>
        <v>0</v>
      </c>
      <c r="J71" s="167"/>
      <c r="K71" s="167">
        <f>SUM(K72:K83)</f>
        <v>0</v>
      </c>
      <c r="L71" s="167"/>
      <c r="M71" s="167">
        <f>SUM(M72:M83)</f>
        <v>0</v>
      </c>
      <c r="N71" s="166"/>
      <c r="O71" s="166">
        <f>SUM(O72:O83)</f>
        <v>0</v>
      </c>
      <c r="P71" s="166"/>
      <c r="Q71" s="166">
        <f>SUM(Q72:Q83)</f>
        <v>0</v>
      </c>
      <c r="R71" s="167"/>
      <c r="S71" s="167"/>
      <c r="T71" s="168"/>
      <c r="U71" s="162"/>
      <c r="V71" s="162">
        <f>SUM(V72:V83)</f>
        <v>0</v>
      </c>
      <c r="W71" s="162"/>
      <c r="X71" s="162"/>
      <c r="AG71" t="s">
        <v>203</v>
      </c>
    </row>
    <row r="72" spans="1:60" outlineLevel="1" x14ac:dyDescent="0.2">
      <c r="A72" s="169">
        <v>31</v>
      </c>
      <c r="B72" s="170" t="s">
        <v>560</v>
      </c>
      <c r="C72" s="180" t="s">
        <v>561</v>
      </c>
      <c r="D72" s="171" t="s">
        <v>562</v>
      </c>
      <c r="E72" s="172">
        <v>15</v>
      </c>
      <c r="F72" s="173"/>
      <c r="G72" s="174">
        <f>ROUND(E72*F72,2)</f>
        <v>0</v>
      </c>
      <c r="H72" s="173"/>
      <c r="I72" s="174">
        <f>ROUND(E72*H72,2)</f>
        <v>0</v>
      </c>
      <c r="J72" s="173"/>
      <c r="K72" s="174">
        <f>ROUND(E72*J72,2)</f>
        <v>0</v>
      </c>
      <c r="L72" s="174">
        <v>21</v>
      </c>
      <c r="M72" s="174">
        <f>G72*(1+L72/100)</f>
        <v>0</v>
      </c>
      <c r="N72" s="172">
        <v>0</v>
      </c>
      <c r="O72" s="172">
        <f>ROUND(E72*N72,2)</f>
        <v>0</v>
      </c>
      <c r="P72" s="172">
        <v>0</v>
      </c>
      <c r="Q72" s="172">
        <f>ROUND(E72*P72,2)</f>
        <v>0</v>
      </c>
      <c r="R72" s="174"/>
      <c r="S72" s="174" t="s">
        <v>223</v>
      </c>
      <c r="T72" s="175" t="s">
        <v>208</v>
      </c>
      <c r="U72" s="158">
        <v>0</v>
      </c>
      <c r="V72" s="158">
        <f>ROUND(E72*U72,2)</f>
        <v>0</v>
      </c>
      <c r="W72" s="158"/>
      <c r="X72" s="158" t="s">
        <v>224</v>
      </c>
      <c r="Y72" s="147"/>
      <c r="Z72" s="147"/>
      <c r="AA72" s="147"/>
      <c r="AB72" s="147"/>
      <c r="AC72" s="147"/>
      <c r="AD72" s="147"/>
      <c r="AE72" s="147"/>
      <c r="AF72" s="147"/>
      <c r="AG72" s="147" t="s">
        <v>297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252"/>
      <c r="D73" s="253"/>
      <c r="E73" s="253"/>
      <c r="F73" s="253"/>
      <c r="G73" s="253"/>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213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9">
        <v>32</v>
      </c>
      <c r="B74" s="170" t="s">
        <v>563</v>
      </c>
      <c r="C74" s="180" t="s">
        <v>564</v>
      </c>
      <c r="D74" s="171" t="s">
        <v>562</v>
      </c>
      <c r="E74" s="172">
        <v>10</v>
      </c>
      <c r="F74" s="173"/>
      <c r="G74" s="174">
        <f>ROUND(E74*F74,2)</f>
        <v>0</v>
      </c>
      <c r="H74" s="173"/>
      <c r="I74" s="174">
        <f>ROUND(E74*H74,2)</f>
        <v>0</v>
      </c>
      <c r="J74" s="173"/>
      <c r="K74" s="174">
        <f>ROUND(E74*J74,2)</f>
        <v>0</v>
      </c>
      <c r="L74" s="174">
        <v>21</v>
      </c>
      <c r="M74" s="174">
        <f>G74*(1+L74/100)</f>
        <v>0</v>
      </c>
      <c r="N74" s="172">
        <v>0</v>
      </c>
      <c r="O74" s="172">
        <f>ROUND(E74*N74,2)</f>
        <v>0</v>
      </c>
      <c r="P74" s="172">
        <v>0</v>
      </c>
      <c r="Q74" s="172">
        <f>ROUND(E74*P74,2)</f>
        <v>0</v>
      </c>
      <c r="R74" s="174"/>
      <c r="S74" s="174" t="s">
        <v>223</v>
      </c>
      <c r="T74" s="175" t="s">
        <v>208</v>
      </c>
      <c r="U74" s="158">
        <v>0</v>
      </c>
      <c r="V74" s="158">
        <f>ROUND(E74*U74,2)</f>
        <v>0</v>
      </c>
      <c r="W74" s="158"/>
      <c r="X74" s="158" t="s">
        <v>224</v>
      </c>
      <c r="Y74" s="147"/>
      <c r="Z74" s="147"/>
      <c r="AA74" s="147"/>
      <c r="AB74" s="147"/>
      <c r="AC74" s="147"/>
      <c r="AD74" s="147"/>
      <c r="AE74" s="147"/>
      <c r="AF74" s="147"/>
      <c r="AG74" s="147" t="s">
        <v>297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52"/>
      <c r="D75" s="253"/>
      <c r="E75" s="253"/>
      <c r="F75" s="253"/>
      <c r="G75" s="253"/>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213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69">
        <v>33</v>
      </c>
      <c r="B76" s="170" t="s">
        <v>565</v>
      </c>
      <c r="C76" s="180" t="s">
        <v>566</v>
      </c>
      <c r="D76" s="171" t="s">
        <v>562</v>
      </c>
      <c r="E76" s="172">
        <v>5</v>
      </c>
      <c r="F76" s="173"/>
      <c r="G76" s="174">
        <f>ROUND(E76*F76,2)</f>
        <v>0</v>
      </c>
      <c r="H76" s="173"/>
      <c r="I76" s="174">
        <f>ROUND(E76*H76,2)</f>
        <v>0</v>
      </c>
      <c r="J76" s="173"/>
      <c r="K76" s="174">
        <f>ROUND(E76*J76,2)</f>
        <v>0</v>
      </c>
      <c r="L76" s="174">
        <v>21</v>
      </c>
      <c r="M76" s="174">
        <f>G76*(1+L76/100)</f>
        <v>0</v>
      </c>
      <c r="N76" s="172">
        <v>0</v>
      </c>
      <c r="O76" s="172">
        <f>ROUND(E76*N76,2)</f>
        <v>0</v>
      </c>
      <c r="P76" s="172">
        <v>0</v>
      </c>
      <c r="Q76" s="172">
        <f>ROUND(E76*P76,2)</f>
        <v>0</v>
      </c>
      <c r="R76" s="174"/>
      <c r="S76" s="174" t="s">
        <v>223</v>
      </c>
      <c r="T76" s="175" t="s">
        <v>208</v>
      </c>
      <c r="U76" s="158">
        <v>0</v>
      </c>
      <c r="V76" s="158">
        <f>ROUND(E76*U76,2)</f>
        <v>0</v>
      </c>
      <c r="W76" s="158"/>
      <c r="X76" s="158" t="s">
        <v>224</v>
      </c>
      <c r="Y76" s="147"/>
      <c r="Z76" s="147"/>
      <c r="AA76" s="147"/>
      <c r="AB76" s="147"/>
      <c r="AC76" s="147"/>
      <c r="AD76" s="147"/>
      <c r="AE76" s="147"/>
      <c r="AF76" s="147"/>
      <c r="AG76" s="147" t="s">
        <v>297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52"/>
      <c r="D77" s="253"/>
      <c r="E77" s="253"/>
      <c r="F77" s="253"/>
      <c r="G77" s="253"/>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213</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9">
        <v>34</v>
      </c>
      <c r="B78" s="170" t="s">
        <v>567</v>
      </c>
      <c r="C78" s="180" t="s">
        <v>568</v>
      </c>
      <c r="D78" s="171" t="s">
        <v>562</v>
      </c>
      <c r="E78" s="172">
        <v>20</v>
      </c>
      <c r="F78" s="173"/>
      <c r="G78" s="174">
        <f>ROUND(E78*F78,2)</f>
        <v>0</v>
      </c>
      <c r="H78" s="173"/>
      <c r="I78" s="174">
        <f>ROUND(E78*H78,2)</f>
        <v>0</v>
      </c>
      <c r="J78" s="173"/>
      <c r="K78" s="174">
        <f>ROUND(E78*J78,2)</f>
        <v>0</v>
      </c>
      <c r="L78" s="174">
        <v>21</v>
      </c>
      <c r="M78" s="174">
        <f>G78*(1+L78/100)</f>
        <v>0</v>
      </c>
      <c r="N78" s="172">
        <v>0</v>
      </c>
      <c r="O78" s="172">
        <f>ROUND(E78*N78,2)</f>
        <v>0</v>
      </c>
      <c r="P78" s="172">
        <v>0</v>
      </c>
      <c r="Q78" s="172">
        <f>ROUND(E78*P78,2)</f>
        <v>0</v>
      </c>
      <c r="R78" s="174"/>
      <c r="S78" s="174" t="s">
        <v>223</v>
      </c>
      <c r="T78" s="175" t="s">
        <v>208</v>
      </c>
      <c r="U78" s="158">
        <v>0</v>
      </c>
      <c r="V78" s="158">
        <f>ROUND(E78*U78,2)</f>
        <v>0</v>
      </c>
      <c r="W78" s="158"/>
      <c r="X78" s="158" t="s">
        <v>224</v>
      </c>
      <c r="Y78" s="147"/>
      <c r="Z78" s="147"/>
      <c r="AA78" s="147"/>
      <c r="AB78" s="147"/>
      <c r="AC78" s="147"/>
      <c r="AD78" s="147"/>
      <c r="AE78" s="147"/>
      <c r="AF78" s="147"/>
      <c r="AG78" s="147" t="s">
        <v>297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52"/>
      <c r="D79" s="253"/>
      <c r="E79" s="253"/>
      <c r="F79" s="253"/>
      <c r="G79" s="253"/>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213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9">
        <v>35</v>
      </c>
      <c r="B80" s="170" t="s">
        <v>569</v>
      </c>
      <c r="C80" s="180" t="s">
        <v>570</v>
      </c>
      <c r="D80" s="171" t="s">
        <v>562</v>
      </c>
      <c r="E80" s="172">
        <v>5</v>
      </c>
      <c r="F80" s="173"/>
      <c r="G80" s="174">
        <f>ROUND(E80*F80,2)</f>
        <v>0</v>
      </c>
      <c r="H80" s="173"/>
      <c r="I80" s="174">
        <f>ROUND(E80*H80,2)</f>
        <v>0</v>
      </c>
      <c r="J80" s="173"/>
      <c r="K80" s="174">
        <f>ROUND(E80*J80,2)</f>
        <v>0</v>
      </c>
      <c r="L80" s="174">
        <v>21</v>
      </c>
      <c r="M80" s="174">
        <f>G80*(1+L80/100)</f>
        <v>0</v>
      </c>
      <c r="N80" s="172">
        <v>0</v>
      </c>
      <c r="O80" s="172">
        <f>ROUND(E80*N80,2)</f>
        <v>0</v>
      </c>
      <c r="P80" s="172">
        <v>0</v>
      </c>
      <c r="Q80" s="172">
        <f>ROUND(E80*P80,2)</f>
        <v>0</v>
      </c>
      <c r="R80" s="174"/>
      <c r="S80" s="174" t="s">
        <v>223</v>
      </c>
      <c r="T80" s="175" t="s">
        <v>208</v>
      </c>
      <c r="U80" s="158">
        <v>0</v>
      </c>
      <c r="V80" s="158">
        <f>ROUND(E80*U80,2)</f>
        <v>0</v>
      </c>
      <c r="W80" s="158"/>
      <c r="X80" s="158" t="s">
        <v>224</v>
      </c>
      <c r="Y80" s="147"/>
      <c r="Z80" s="147"/>
      <c r="AA80" s="147"/>
      <c r="AB80" s="147"/>
      <c r="AC80" s="147"/>
      <c r="AD80" s="147"/>
      <c r="AE80" s="147"/>
      <c r="AF80" s="147"/>
      <c r="AG80" s="147" t="s">
        <v>297</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52"/>
      <c r="D81" s="253"/>
      <c r="E81" s="253"/>
      <c r="F81" s="253"/>
      <c r="G81" s="253"/>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213</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69">
        <v>36</v>
      </c>
      <c r="B82" s="170" t="s">
        <v>571</v>
      </c>
      <c r="C82" s="180" t="s">
        <v>572</v>
      </c>
      <c r="D82" s="171" t="s">
        <v>562</v>
      </c>
      <c r="E82" s="172">
        <v>4</v>
      </c>
      <c r="F82" s="173"/>
      <c r="G82" s="174">
        <f>ROUND(E82*F82,2)</f>
        <v>0</v>
      </c>
      <c r="H82" s="173"/>
      <c r="I82" s="174">
        <f>ROUND(E82*H82,2)</f>
        <v>0</v>
      </c>
      <c r="J82" s="173"/>
      <c r="K82" s="174">
        <f>ROUND(E82*J82,2)</f>
        <v>0</v>
      </c>
      <c r="L82" s="174">
        <v>21</v>
      </c>
      <c r="M82" s="174">
        <f>G82*(1+L82/100)</f>
        <v>0</v>
      </c>
      <c r="N82" s="172">
        <v>0</v>
      </c>
      <c r="O82" s="172">
        <f>ROUND(E82*N82,2)</f>
        <v>0</v>
      </c>
      <c r="P82" s="172">
        <v>0</v>
      </c>
      <c r="Q82" s="172">
        <f>ROUND(E82*P82,2)</f>
        <v>0</v>
      </c>
      <c r="R82" s="174"/>
      <c r="S82" s="174" t="s">
        <v>223</v>
      </c>
      <c r="T82" s="175" t="s">
        <v>208</v>
      </c>
      <c r="U82" s="158">
        <v>0</v>
      </c>
      <c r="V82" s="158">
        <f>ROUND(E82*U82,2)</f>
        <v>0</v>
      </c>
      <c r="W82" s="158"/>
      <c r="X82" s="158" t="s">
        <v>224</v>
      </c>
      <c r="Y82" s="147"/>
      <c r="Z82" s="147"/>
      <c r="AA82" s="147"/>
      <c r="AB82" s="147"/>
      <c r="AC82" s="147"/>
      <c r="AD82" s="147"/>
      <c r="AE82" s="147"/>
      <c r="AF82" s="147"/>
      <c r="AG82" s="147" t="s">
        <v>297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252"/>
      <c r="D83" s="253"/>
      <c r="E83" s="253"/>
      <c r="F83" s="253"/>
      <c r="G83" s="253"/>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213</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163" t="s">
        <v>202</v>
      </c>
      <c r="B84" s="164" t="s">
        <v>139</v>
      </c>
      <c r="C84" s="179" t="s">
        <v>140</v>
      </c>
      <c r="D84" s="165"/>
      <c r="E84" s="166"/>
      <c r="F84" s="167"/>
      <c r="G84" s="167">
        <f>SUMIF(AG85:AG88,"&lt;&gt;NOR",G85:G88)</f>
        <v>0</v>
      </c>
      <c r="H84" s="167"/>
      <c r="I84" s="167">
        <f>SUM(I85:I88)</f>
        <v>0</v>
      </c>
      <c r="J84" s="167"/>
      <c r="K84" s="167">
        <f>SUM(K85:K88)</f>
        <v>0</v>
      </c>
      <c r="L84" s="167"/>
      <c r="M84" s="167">
        <f>SUM(M85:M88)</f>
        <v>0</v>
      </c>
      <c r="N84" s="166"/>
      <c r="O84" s="166">
        <f>SUM(O85:O88)</f>
        <v>0</v>
      </c>
      <c r="P84" s="166"/>
      <c r="Q84" s="166">
        <f>SUM(Q85:Q88)</f>
        <v>0</v>
      </c>
      <c r="R84" s="167"/>
      <c r="S84" s="167"/>
      <c r="T84" s="168"/>
      <c r="U84" s="162"/>
      <c r="V84" s="162">
        <f>SUM(V85:V88)</f>
        <v>0</v>
      </c>
      <c r="W84" s="162"/>
      <c r="X84" s="162"/>
      <c r="AG84" t="s">
        <v>203</v>
      </c>
    </row>
    <row r="85" spans="1:60" outlineLevel="1" x14ac:dyDescent="0.2">
      <c r="A85" s="169">
        <v>37</v>
      </c>
      <c r="B85" s="170" t="s">
        <v>573</v>
      </c>
      <c r="C85" s="180" t="s">
        <v>574</v>
      </c>
      <c r="D85" s="171" t="s">
        <v>562</v>
      </c>
      <c r="E85" s="172">
        <v>25</v>
      </c>
      <c r="F85" s="173"/>
      <c r="G85" s="174">
        <f>ROUND(E85*F85,2)</f>
        <v>0</v>
      </c>
      <c r="H85" s="173"/>
      <c r="I85" s="174">
        <f>ROUND(E85*H85,2)</f>
        <v>0</v>
      </c>
      <c r="J85" s="173"/>
      <c r="K85" s="174">
        <f>ROUND(E85*J85,2)</f>
        <v>0</v>
      </c>
      <c r="L85" s="174">
        <v>21</v>
      </c>
      <c r="M85" s="174">
        <f>G85*(1+L85/100)</f>
        <v>0</v>
      </c>
      <c r="N85" s="172">
        <v>0</v>
      </c>
      <c r="O85" s="172">
        <f>ROUND(E85*N85,2)</f>
        <v>0</v>
      </c>
      <c r="P85" s="172">
        <v>0</v>
      </c>
      <c r="Q85" s="172">
        <f>ROUND(E85*P85,2)</f>
        <v>0</v>
      </c>
      <c r="R85" s="174"/>
      <c r="S85" s="174" t="s">
        <v>223</v>
      </c>
      <c r="T85" s="175" t="s">
        <v>208</v>
      </c>
      <c r="U85" s="158">
        <v>0</v>
      </c>
      <c r="V85" s="158">
        <f>ROUND(E85*U85,2)</f>
        <v>0</v>
      </c>
      <c r="W85" s="158"/>
      <c r="X85" s="158" t="s">
        <v>224</v>
      </c>
      <c r="Y85" s="147"/>
      <c r="Z85" s="147"/>
      <c r="AA85" s="147"/>
      <c r="AB85" s="147"/>
      <c r="AC85" s="147"/>
      <c r="AD85" s="147"/>
      <c r="AE85" s="147"/>
      <c r="AF85" s="147"/>
      <c r="AG85" s="147" t="s">
        <v>297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252"/>
      <c r="D86" s="253"/>
      <c r="E86" s="253"/>
      <c r="F86" s="253"/>
      <c r="G86" s="253"/>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213</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9">
        <v>38</v>
      </c>
      <c r="B87" s="170" t="s">
        <v>575</v>
      </c>
      <c r="C87" s="180" t="s">
        <v>576</v>
      </c>
      <c r="D87" s="171" t="s">
        <v>562</v>
      </c>
      <c r="E87" s="172">
        <v>4</v>
      </c>
      <c r="F87" s="173"/>
      <c r="G87" s="174">
        <f>ROUND(E87*F87,2)</f>
        <v>0</v>
      </c>
      <c r="H87" s="173"/>
      <c r="I87" s="174">
        <f>ROUND(E87*H87,2)</f>
        <v>0</v>
      </c>
      <c r="J87" s="173"/>
      <c r="K87" s="174">
        <f>ROUND(E87*J87,2)</f>
        <v>0</v>
      </c>
      <c r="L87" s="174">
        <v>21</v>
      </c>
      <c r="M87" s="174">
        <f>G87*(1+L87/100)</f>
        <v>0</v>
      </c>
      <c r="N87" s="172">
        <v>0</v>
      </c>
      <c r="O87" s="172">
        <f>ROUND(E87*N87,2)</f>
        <v>0</v>
      </c>
      <c r="P87" s="172">
        <v>0</v>
      </c>
      <c r="Q87" s="172">
        <f>ROUND(E87*P87,2)</f>
        <v>0</v>
      </c>
      <c r="R87" s="174"/>
      <c r="S87" s="174" t="s">
        <v>223</v>
      </c>
      <c r="T87" s="175" t="s">
        <v>208</v>
      </c>
      <c r="U87" s="158">
        <v>0</v>
      </c>
      <c r="V87" s="158">
        <f>ROUND(E87*U87,2)</f>
        <v>0</v>
      </c>
      <c r="W87" s="158"/>
      <c r="X87" s="158" t="s">
        <v>224</v>
      </c>
      <c r="Y87" s="147"/>
      <c r="Z87" s="147"/>
      <c r="AA87" s="147"/>
      <c r="AB87" s="147"/>
      <c r="AC87" s="147"/>
      <c r="AD87" s="147"/>
      <c r="AE87" s="147"/>
      <c r="AF87" s="147"/>
      <c r="AG87" s="147" t="s">
        <v>297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252"/>
      <c r="D88" s="253"/>
      <c r="E88" s="253"/>
      <c r="F88" s="253"/>
      <c r="G88" s="253"/>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213</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x14ac:dyDescent="0.2">
      <c r="A89" s="3"/>
      <c r="B89" s="4"/>
      <c r="C89" s="182"/>
      <c r="D89" s="6"/>
      <c r="E89" s="3"/>
      <c r="F89" s="3"/>
      <c r="G89" s="3"/>
      <c r="H89" s="3"/>
      <c r="I89" s="3"/>
      <c r="J89" s="3"/>
      <c r="K89" s="3"/>
      <c r="L89" s="3"/>
      <c r="M89" s="3"/>
      <c r="N89" s="3"/>
      <c r="O89" s="3"/>
      <c r="P89" s="3"/>
      <c r="Q89" s="3"/>
      <c r="R89" s="3"/>
      <c r="S89" s="3"/>
      <c r="T89" s="3"/>
      <c r="U89" s="3"/>
      <c r="V89" s="3"/>
      <c r="W89" s="3"/>
      <c r="X89" s="3"/>
      <c r="AE89">
        <v>15</v>
      </c>
      <c r="AF89">
        <v>21</v>
      </c>
      <c r="AG89" t="s">
        <v>189</v>
      </c>
    </row>
    <row r="90" spans="1:60" x14ac:dyDescent="0.2">
      <c r="A90" s="150"/>
      <c r="B90" s="151" t="s">
        <v>29</v>
      </c>
      <c r="C90" s="183"/>
      <c r="D90" s="152"/>
      <c r="E90" s="153"/>
      <c r="F90" s="153"/>
      <c r="G90" s="178">
        <f>G8+G71+G84</f>
        <v>0</v>
      </c>
      <c r="H90" s="3"/>
      <c r="I90" s="3"/>
      <c r="J90" s="3"/>
      <c r="K90" s="3"/>
      <c r="L90" s="3"/>
      <c r="M90" s="3"/>
      <c r="N90" s="3"/>
      <c r="O90" s="3"/>
      <c r="P90" s="3"/>
      <c r="Q90" s="3"/>
      <c r="R90" s="3"/>
      <c r="S90" s="3"/>
      <c r="T90" s="3"/>
      <c r="U90" s="3"/>
      <c r="V90" s="3"/>
      <c r="W90" s="3"/>
      <c r="X90" s="3"/>
      <c r="AE90">
        <f>SUMIF(L7:L88,AE89,G7:G88)</f>
        <v>0</v>
      </c>
      <c r="AF90">
        <f>SUMIF(L7:L88,AF89,G7:G88)</f>
        <v>0</v>
      </c>
      <c r="AG90" t="s">
        <v>236</v>
      </c>
    </row>
    <row r="91" spans="1:60" x14ac:dyDescent="0.2">
      <c r="C91" s="184"/>
      <c r="D91" s="10"/>
      <c r="AG91" t="s">
        <v>237</v>
      </c>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44">
    <mergeCell ref="C86:G86"/>
    <mergeCell ref="C88:G88"/>
    <mergeCell ref="C73:G73"/>
    <mergeCell ref="C75:G75"/>
    <mergeCell ref="C77:G77"/>
    <mergeCell ref="C79:G79"/>
    <mergeCell ref="C81:G81"/>
    <mergeCell ref="C83:G83"/>
    <mergeCell ref="C70:G70"/>
    <mergeCell ref="C48:G48"/>
    <mergeCell ref="C50:G50"/>
    <mergeCell ref="C52:G52"/>
    <mergeCell ref="C54:G54"/>
    <mergeCell ref="C56:G56"/>
    <mergeCell ref="C58:G58"/>
    <mergeCell ref="C60:G60"/>
    <mergeCell ref="C62:G62"/>
    <mergeCell ref="C64:G64"/>
    <mergeCell ref="C66:G66"/>
    <mergeCell ref="C68:G68"/>
    <mergeCell ref="C46:G46"/>
    <mergeCell ref="C24:G24"/>
    <mergeCell ref="C26:G26"/>
    <mergeCell ref="C28:G28"/>
    <mergeCell ref="C30:G30"/>
    <mergeCell ref="C32:G32"/>
    <mergeCell ref="C34:G34"/>
    <mergeCell ref="C36:G36"/>
    <mergeCell ref="C38:G38"/>
    <mergeCell ref="C40:G40"/>
    <mergeCell ref="C42:G42"/>
    <mergeCell ref="C44:G44"/>
    <mergeCell ref="C22:G22"/>
    <mergeCell ref="A1:G1"/>
    <mergeCell ref="C2:G2"/>
    <mergeCell ref="C3:G3"/>
    <mergeCell ref="C4:G4"/>
    <mergeCell ref="C10:G10"/>
    <mergeCell ref="C12:G12"/>
    <mergeCell ref="C14:G14"/>
    <mergeCell ref="C16:G16"/>
    <mergeCell ref="C18:G18"/>
    <mergeCell ref="C19:G19"/>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45</v>
      </c>
      <c r="C3" s="244" t="s">
        <v>46</v>
      </c>
      <c r="D3" s="245"/>
      <c r="E3" s="245"/>
      <c r="F3" s="245"/>
      <c r="G3" s="246"/>
      <c r="AC3" s="121" t="s">
        <v>178</v>
      </c>
      <c r="AG3" t="s">
        <v>179</v>
      </c>
    </row>
    <row r="4" spans="1:60" ht="24.95" customHeight="1" x14ac:dyDescent="0.2">
      <c r="A4" s="140" t="s">
        <v>9</v>
      </c>
      <c r="B4" s="141" t="s">
        <v>53</v>
      </c>
      <c r="C4" s="247" t="s">
        <v>54</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99</v>
      </c>
      <c r="C8" s="179" t="s">
        <v>100</v>
      </c>
      <c r="D8" s="165"/>
      <c r="E8" s="166"/>
      <c r="F8" s="167"/>
      <c r="G8" s="167">
        <f>SUMIF(AG9:AG46,"&lt;&gt;NOR",G9:G46)</f>
        <v>0</v>
      </c>
      <c r="H8" s="167"/>
      <c r="I8" s="167">
        <f>SUM(I9:I46)</f>
        <v>0</v>
      </c>
      <c r="J8" s="167"/>
      <c r="K8" s="167">
        <f>SUM(K9:K46)</f>
        <v>0</v>
      </c>
      <c r="L8" s="167"/>
      <c r="M8" s="167">
        <f>SUM(M9:M46)</f>
        <v>0</v>
      </c>
      <c r="N8" s="166"/>
      <c r="O8" s="166">
        <f>SUM(O9:O46)</f>
        <v>0</v>
      </c>
      <c r="P8" s="166"/>
      <c r="Q8" s="166">
        <f>SUM(Q9:Q46)</f>
        <v>0</v>
      </c>
      <c r="R8" s="167"/>
      <c r="S8" s="167"/>
      <c r="T8" s="168"/>
      <c r="U8" s="162"/>
      <c r="V8" s="162">
        <f>SUM(V9:V46)</f>
        <v>0</v>
      </c>
      <c r="W8" s="162"/>
      <c r="X8" s="162"/>
      <c r="AG8" t="s">
        <v>203</v>
      </c>
    </row>
    <row r="9" spans="1:60" ht="22.5" outlineLevel="1" x14ac:dyDescent="0.2">
      <c r="A9" s="169">
        <v>1</v>
      </c>
      <c r="B9" s="170" t="s">
        <v>577</v>
      </c>
      <c r="C9" s="180" t="s">
        <v>578</v>
      </c>
      <c r="D9" s="171" t="s">
        <v>500</v>
      </c>
      <c r="E9" s="172">
        <v>39</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225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9">
        <v>2</v>
      </c>
      <c r="B11" s="170" t="s">
        <v>579</v>
      </c>
      <c r="C11" s="180" t="s">
        <v>580</v>
      </c>
      <c r="D11" s="171" t="s">
        <v>500</v>
      </c>
      <c r="E11" s="172">
        <v>39</v>
      </c>
      <c r="F11" s="173"/>
      <c r="G11" s="174">
        <f>ROUND(E11*F11,2)</f>
        <v>0</v>
      </c>
      <c r="H11" s="173"/>
      <c r="I11" s="174">
        <f>ROUND(E11*H11,2)</f>
        <v>0</v>
      </c>
      <c r="J11" s="173"/>
      <c r="K11" s="174">
        <f>ROUND(E11*J11,2)</f>
        <v>0</v>
      </c>
      <c r="L11" s="174">
        <v>21</v>
      </c>
      <c r="M11" s="174">
        <f>G11*(1+L11/100)</f>
        <v>0</v>
      </c>
      <c r="N11" s="172">
        <v>0</v>
      </c>
      <c r="O11" s="172">
        <f>ROUND(E11*N11,2)</f>
        <v>0</v>
      </c>
      <c r="P11" s="172">
        <v>0</v>
      </c>
      <c r="Q11" s="172">
        <f>ROUND(E11*P11,2)</f>
        <v>0</v>
      </c>
      <c r="R11" s="174"/>
      <c r="S11" s="174" t="s">
        <v>223</v>
      </c>
      <c r="T11" s="175" t="s">
        <v>208</v>
      </c>
      <c r="U11" s="158">
        <v>0</v>
      </c>
      <c r="V11" s="158">
        <f>ROUND(E11*U11,2)</f>
        <v>0</v>
      </c>
      <c r="W11" s="158"/>
      <c r="X11" s="158" t="s">
        <v>224</v>
      </c>
      <c r="Y11" s="147"/>
      <c r="Z11" s="147"/>
      <c r="AA11" s="147"/>
      <c r="AB11" s="147"/>
      <c r="AC11" s="147"/>
      <c r="AD11" s="147"/>
      <c r="AE11" s="147"/>
      <c r="AF11" s="147"/>
      <c r="AG11" s="147" t="s">
        <v>225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213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9">
        <v>3</v>
      </c>
      <c r="B13" s="170" t="s">
        <v>581</v>
      </c>
      <c r="C13" s="180" t="s">
        <v>582</v>
      </c>
      <c r="D13" s="171" t="s">
        <v>500</v>
      </c>
      <c r="E13" s="172">
        <v>78</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c r="S13" s="174" t="s">
        <v>223</v>
      </c>
      <c r="T13" s="175" t="s">
        <v>208</v>
      </c>
      <c r="U13" s="158">
        <v>0</v>
      </c>
      <c r="V13" s="158">
        <f>ROUND(E13*U13,2)</f>
        <v>0</v>
      </c>
      <c r="W13" s="158"/>
      <c r="X13" s="158" t="s">
        <v>224</v>
      </c>
      <c r="Y13" s="147"/>
      <c r="Z13" s="147"/>
      <c r="AA13" s="147"/>
      <c r="AB13" s="147"/>
      <c r="AC13" s="147"/>
      <c r="AD13" s="147"/>
      <c r="AE13" s="147"/>
      <c r="AF13" s="147"/>
      <c r="AG13" s="147" t="s">
        <v>225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9">
        <v>4</v>
      </c>
      <c r="B15" s="170" t="s">
        <v>583</v>
      </c>
      <c r="C15" s="180" t="s">
        <v>584</v>
      </c>
      <c r="D15" s="171" t="s">
        <v>354</v>
      </c>
      <c r="E15" s="172">
        <v>4700</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223</v>
      </c>
      <c r="T15" s="175" t="s">
        <v>208</v>
      </c>
      <c r="U15" s="158">
        <v>0</v>
      </c>
      <c r="V15" s="158">
        <f>ROUND(E15*U15,2)</f>
        <v>0</v>
      </c>
      <c r="W15" s="158"/>
      <c r="X15" s="158" t="s">
        <v>224</v>
      </c>
      <c r="Y15" s="147"/>
      <c r="Z15" s="147"/>
      <c r="AA15" s="147"/>
      <c r="AB15" s="147"/>
      <c r="AC15" s="147"/>
      <c r="AD15" s="147"/>
      <c r="AE15" s="147"/>
      <c r="AF15" s="147"/>
      <c r="AG15" s="147" t="s">
        <v>225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9">
        <v>5</v>
      </c>
      <c r="B17" s="170" t="s">
        <v>585</v>
      </c>
      <c r="C17" s="180" t="s">
        <v>586</v>
      </c>
      <c r="D17" s="171" t="s">
        <v>354</v>
      </c>
      <c r="E17" s="172">
        <v>4700</v>
      </c>
      <c r="F17" s="173"/>
      <c r="G17" s="174">
        <f>ROUND(E17*F17,2)</f>
        <v>0</v>
      </c>
      <c r="H17" s="173"/>
      <c r="I17" s="174">
        <f>ROUND(E17*H17,2)</f>
        <v>0</v>
      </c>
      <c r="J17" s="173"/>
      <c r="K17" s="174">
        <f>ROUND(E17*J17,2)</f>
        <v>0</v>
      </c>
      <c r="L17" s="174">
        <v>21</v>
      </c>
      <c r="M17" s="174">
        <f>G17*(1+L17/100)</f>
        <v>0</v>
      </c>
      <c r="N17" s="172">
        <v>0</v>
      </c>
      <c r="O17" s="172">
        <f>ROUND(E17*N17,2)</f>
        <v>0</v>
      </c>
      <c r="P17" s="172">
        <v>0</v>
      </c>
      <c r="Q17" s="172">
        <f>ROUND(E17*P17,2)</f>
        <v>0</v>
      </c>
      <c r="R17" s="174"/>
      <c r="S17" s="174" t="s">
        <v>223</v>
      </c>
      <c r="T17" s="175" t="s">
        <v>208</v>
      </c>
      <c r="U17" s="158">
        <v>0</v>
      </c>
      <c r="V17" s="158">
        <f>ROUND(E17*U17,2)</f>
        <v>0</v>
      </c>
      <c r="W17" s="158"/>
      <c r="X17" s="158" t="s">
        <v>224</v>
      </c>
      <c r="Y17" s="147"/>
      <c r="Z17" s="147"/>
      <c r="AA17" s="147"/>
      <c r="AB17" s="147"/>
      <c r="AC17" s="147"/>
      <c r="AD17" s="147"/>
      <c r="AE17" s="147"/>
      <c r="AF17" s="147"/>
      <c r="AG17" s="147" t="s">
        <v>225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2"/>
      <c r="D18" s="253"/>
      <c r="E18" s="253"/>
      <c r="F18" s="253"/>
      <c r="G18" s="253"/>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213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9">
        <v>6</v>
      </c>
      <c r="B19" s="170" t="s">
        <v>587</v>
      </c>
      <c r="C19" s="180" t="s">
        <v>588</v>
      </c>
      <c r="D19" s="171" t="s">
        <v>500</v>
      </c>
      <c r="E19" s="172">
        <v>4</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c r="S19" s="174" t="s">
        <v>223</v>
      </c>
      <c r="T19" s="175" t="s">
        <v>208</v>
      </c>
      <c r="U19" s="158">
        <v>0</v>
      </c>
      <c r="V19" s="158">
        <f>ROUND(E19*U19,2)</f>
        <v>0</v>
      </c>
      <c r="W19" s="158"/>
      <c r="X19" s="158" t="s">
        <v>224</v>
      </c>
      <c r="Y19" s="147"/>
      <c r="Z19" s="147"/>
      <c r="AA19" s="147"/>
      <c r="AB19" s="147"/>
      <c r="AC19" s="147"/>
      <c r="AD19" s="147"/>
      <c r="AE19" s="147"/>
      <c r="AF19" s="147"/>
      <c r="AG19" s="147" t="s">
        <v>225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2"/>
      <c r="D20" s="253"/>
      <c r="E20" s="253"/>
      <c r="F20" s="253"/>
      <c r="G20" s="25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69">
        <v>7</v>
      </c>
      <c r="B21" s="170" t="s">
        <v>589</v>
      </c>
      <c r="C21" s="180" t="s">
        <v>590</v>
      </c>
      <c r="D21" s="171" t="s">
        <v>500</v>
      </c>
      <c r="E21" s="172">
        <v>1</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c r="S21" s="174" t="s">
        <v>223</v>
      </c>
      <c r="T21" s="175" t="s">
        <v>208</v>
      </c>
      <c r="U21" s="158">
        <v>0</v>
      </c>
      <c r="V21" s="158">
        <f>ROUND(E21*U21,2)</f>
        <v>0</v>
      </c>
      <c r="W21" s="158"/>
      <c r="X21" s="158" t="s">
        <v>224</v>
      </c>
      <c r="Y21" s="147"/>
      <c r="Z21" s="147"/>
      <c r="AA21" s="147"/>
      <c r="AB21" s="147"/>
      <c r="AC21" s="147"/>
      <c r="AD21" s="147"/>
      <c r="AE21" s="147"/>
      <c r="AF21" s="147"/>
      <c r="AG21" s="147" t="s">
        <v>225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2"/>
      <c r="D22" s="253"/>
      <c r="E22" s="253"/>
      <c r="F22" s="253"/>
      <c r="G22" s="253"/>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9">
        <v>8</v>
      </c>
      <c r="B23" s="170" t="s">
        <v>591</v>
      </c>
      <c r="C23" s="180" t="s">
        <v>592</v>
      </c>
      <c r="D23" s="171" t="s">
        <v>500</v>
      </c>
      <c r="E23" s="172">
        <v>1</v>
      </c>
      <c r="F23" s="173"/>
      <c r="G23" s="174">
        <f>ROUND(E23*F23,2)</f>
        <v>0</v>
      </c>
      <c r="H23" s="173"/>
      <c r="I23" s="174">
        <f>ROUND(E23*H23,2)</f>
        <v>0</v>
      </c>
      <c r="J23" s="173"/>
      <c r="K23" s="174">
        <f>ROUND(E23*J23,2)</f>
        <v>0</v>
      </c>
      <c r="L23" s="174">
        <v>21</v>
      </c>
      <c r="M23" s="174">
        <f>G23*(1+L23/100)</f>
        <v>0</v>
      </c>
      <c r="N23" s="172">
        <v>0</v>
      </c>
      <c r="O23" s="172">
        <f>ROUND(E23*N23,2)</f>
        <v>0</v>
      </c>
      <c r="P23" s="172">
        <v>0</v>
      </c>
      <c r="Q23" s="172">
        <f>ROUND(E23*P23,2)</f>
        <v>0</v>
      </c>
      <c r="R23" s="174"/>
      <c r="S23" s="174" t="s">
        <v>223</v>
      </c>
      <c r="T23" s="175" t="s">
        <v>208</v>
      </c>
      <c r="U23" s="158">
        <v>0</v>
      </c>
      <c r="V23" s="158">
        <f>ROUND(E23*U23,2)</f>
        <v>0</v>
      </c>
      <c r="W23" s="158"/>
      <c r="X23" s="158" t="s">
        <v>224</v>
      </c>
      <c r="Y23" s="147"/>
      <c r="Z23" s="147"/>
      <c r="AA23" s="147"/>
      <c r="AB23" s="147"/>
      <c r="AC23" s="147"/>
      <c r="AD23" s="147"/>
      <c r="AE23" s="147"/>
      <c r="AF23" s="147"/>
      <c r="AG23" s="147" t="s">
        <v>225</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2"/>
      <c r="D24" s="253"/>
      <c r="E24" s="253"/>
      <c r="F24" s="253"/>
      <c r="G24" s="253"/>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213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9">
        <v>9</v>
      </c>
      <c r="B25" s="170" t="s">
        <v>593</v>
      </c>
      <c r="C25" s="180" t="s">
        <v>594</v>
      </c>
      <c r="D25" s="171" t="s">
        <v>500</v>
      </c>
      <c r="E25" s="172">
        <v>1</v>
      </c>
      <c r="F25" s="173"/>
      <c r="G25" s="174">
        <f>ROUND(E25*F25,2)</f>
        <v>0</v>
      </c>
      <c r="H25" s="173"/>
      <c r="I25" s="174">
        <f>ROUND(E25*H25,2)</f>
        <v>0</v>
      </c>
      <c r="J25" s="173"/>
      <c r="K25" s="174">
        <f>ROUND(E25*J25,2)</f>
        <v>0</v>
      </c>
      <c r="L25" s="174">
        <v>21</v>
      </c>
      <c r="M25" s="174">
        <f>G25*(1+L25/100)</f>
        <v>0</v>
      </c>
      <c r="N25" s="172">
        <v>0</v>
      </c>
      <c r="O25" s="172">
        <f>ROUND(E25*N25,2)</f>
        <v>0</v>
      </c>
      <c r="P25" s="172">
        <v>0</v>
      </c>
      <c r="Q25" s="172">
        <f>ROUND(E25*P25,2)</f>
        <v>0</v>
      </c>
      <c r="R25" s="174"/>
      <c r="S25" s="174" t="s">
        <v>223</v>
      </c>
      <c r="T25" s="175" t="s">
        <v>208</v>
      </c>
      <c r="U25" s="158">
        <v>0</v>
      </c>
      <c r="V25" s="158">
        <f>ROUND(E25*U25,2)</f>
        <v>0</v>
      </c>
      <c r="W25" s="158"/>
      <c r="X25" s="158" t="s">
        <v>224</v>
      </c>
      <c r="Y25" s="147"/>
      <c r="Z25" s="147"/>
      <c r="AA25" s="147"/>
      <c r="AB25" s="147"/>
      <c r="AC25" s="147"/>
      <c r="AD25" s="147"/>
      <c r="AE25" s="147"/>
      <c r="AF25" s="147"/>
      <c r="AG25" s="147" t="s">
        <v>225</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9">
        <v>10</v>
      </c>
      <c r="B27" s="170" t="s">
        <v>595</v>
      </c>
      <c r="C27" s="180" t="s">
        <v>596</v>
      </c>
      <c r="D27" s="171" t="s">
        <v>500</v>
      </c>
      <c r="E27" s="172">
        <v>1</v>
      </c>
      <c r="F27" s="173"/>
      <c r="G27" s="174">
        <f>ROUND(E27*F27,2)</f>
        <v>0</v>
      </c>
      <c r="H27" s="173"/>
      <c r="I27" s="174">
        <f>ROUND(E27*H27,2)</f>
        <v>0</v>
      </c>
      <c r="J27" s="173"/>
      <c r="K27" s="174">
        <f>ROUND(E27*J27,2)</f>
        <v>0</v>
      </c>
      <c r="L27" s="174">
        <v>21</v>
      </c>
      <c r="M27" s="174">
        <f>G27*(1+L27/100)</f>
        <v>0</v>
      </c>
      <c r="N27" s="172">
        <v>0</v>
      </c>
      <c r="O27" s="172">
        <f>ROUND(E27*N27,2)</f>
        <v>0</v>
      </c>
      <c r="P27" s="172">
        <v>0</v>
      </c>
      <c r="Q27" s="172">
        <f>ROUND(E27*P27,2)</f>
        <v>0</v>
      </c>
      <c r="R27" s="174"/>
      <c r="S27" s="174" t="s">
        <v>223</v>
      </c>
      <c r="T27" s="175" t="s">
        <v>208</v>
      </c>
      <c r="U27" s="158">
        <v>0</v>
      </c>
      <c r="V27" s="158">
        <f>ROUND(E27*U27,2)</f>
        <v>0</v>
      </c>
      <c r="W27" s="158"/>
      <c r="X27" s="158" t="s">
        <v>224</v>
      </c>
      <c r="Y27" s="147"/>
      <c r="Z27" s="147"/>
      <c r="AA27" s="147"/>
      <c r="AB27" s="147"/>
      <c r="AC27" s="147"/>
      <c r="AD27" s="147"/>
      <c r="AE27" s="147"/>
      <c r="AF27" s="147"/>
      <c r="AG27" s="147" t="s">
        <v>225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2"/>
      <c r="D28" s="253"/>
      <c r="E28" s="253"/>
      <c r="F28" s="253"/>
      <c r="G28" s="25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213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9">
        <v>11</v>
      </c>
      <c r="B29" s="170" t="s">
        <v>597</v>
      </c>
      <c r="C29" s="180" t="s">
        <v>598</v>
      </c>
      <c r="D29" s="171" t="s">
        <v>500</v>
      </c>
      <c r="E29" s="172">
        <v>4</v>
      </c>
      <c r="F29" s="173"/>
      <c r="G29" s="174">
        <f>ROUND(E29*F29,2)</f>
        <v>0</v>
      </c>
      <c r="H29" s="173"/>
      <c r="I29" s="174">
        <f>ROUND(E29*H29,2)</f>
        <v>0</v>
      </c>
      <c r="J29" s="173"/>
      <c r="K29" s="174">
        <f>ROUND(E29*J29,2)</f>
        <v>0</v>
      </c>
      <c r="L29" s="174">
        <v>21</v>
      </c>
      <c r="M29" s="174">
        <f>G29*(1+L29/100)</f>
        <v>0</v>
      </c>
      <c r="N29" s="172">
        <v>0</v>
      </c>
      <c r="O29" s="172">
        <f>ROUND(E29*N29,2)</f>
        <v>0</v>
      </c>
      <c r="P29" s="172">
        <v>0</v>
      </c>
      <c r="Q29" s="172">
        <f>ROUND(E29*P29,2)</f>
        <v>0</v>
      </c>
      <c r="R29" s="174"/>
      <c r="S29" s="174" t="s">
        <v>223</v>
      </c>
      <c r="T29" s="175" t="s">
        <v>208</v>
      </c>
      <c r="U29" s="158">
        <v>0</v>
      </c>
      <c r="V29" s="158">
        <f>ROUND(E29*U29,2)</f>
        <v>0</v>
      </c>
      <c r="W29" s="158"/>
      <c r="X29" s="158" t="s">
        <v>224</v>
      </c>
      <c r="Y29" s="147"/>
      <c r="Z29" s="147"/>
      <c r="AA29" s="147"/>
      <c r="AB29" s="147"/>
      <c r="AC29" s="147"/>
      <c r="AD29" s="147"/>
      <c r="AE29" s="147"/>
      <c r="AF29" s="147"/>
      <c r="AG29" s="147" t="s">
        <v>225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2"/>
      <c r="D30" s="253"/>
      <c r="E30" s="253"/>
      <c r="F30" s="253"/>
      <c r="G30" s="25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213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9">
        <v>12</v>
      </c>
      <c r="B31" s="170" t="s">
        <v>599</v>
      </c>
      <c r="C31" s="180" t="s">
        <v>600</v>
      </c>
      <c r="D31" s="171" t="s">
        <v>500</v>
      </c>
      <c r="E31" s="172">
        <v>5</v>
      </c>
      <c r="F31" s="173"/>
      <c r="G31" s="174">
        <f>ROUND(E31*F31,2)</f>
        <v>0</v>
      </c>
      <c r="H31" s="173"/>
      <c r="I31" s="174">
        <f>ROUND(E31*H31,2)</f>
        <v>0</v>
      </c>
      <c r="J31" s="173"/>
      <c r="K31" s="174">
        <f>ROUND(E31*J31,2)</f>
        <v>0</v>
      </c>
      <c r="L31" s="174">
        <v>21</v>
      </c>
      <c r="M31" s="174">
        <f>G31*(1+L31/100)</f>
        <v>0</v>
      </c>
      <c r="N31" s="172">
        <v>0</v>
      </c>
      <c r="O31" s="172">
        <f>ROUND(E31*N31,2)</f>
        <v>0</v>
      </c>
      <c r="P31" s="172">
        <v>0</v>
      </c>
      <c r="Q31" s="172">
        <f>ROUND(E31*P31,2)</f>
        <v>0</v>
      </c>
      <c r="R31" s="174"/>
      <c r="S31" s="174" t="s">
        <v>223</v>
      </c>
      <c r="T31" s="175" t="s">
        <v>208</v>
      </c>
      <c r="U31" s="158">
        <v>0</v>
      </c>
      <c r="V31" s="158">
        <f>ROUND(E31*U31,2)</f>
        <v>0</v>
      </c>
      <c r="W31" s="158"/>
      <c r="X31" s="158" t="s">
        <v>224</v>
      </c>
      <c r="Y31" s="147"/>
      <c r="Z31" s="147"/>
      <c r="AA31" s="147"/>
      <c r="AB31" s="147"/>
      <c r="AC31" s="147"/>
      <c r="AD31" s="147"/>
      <c r="AE31" s="147"/>
      <c r="AF31" s="147"/>
      <c r="AG31" s="147" t="s">
        <v>225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2"/>
      <c r="D32" s="253"/>
      <c r="E32" s="253"/>
      <c r="F32" s="253"/>
      <c r="G32" s="253"/>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213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9">
        <v>13</v>
      </c>
      <c r="B33" s="170" t="s">
        <v>601</v>
      </c>
      <c r="C33" s="180" t="s">
        <v>602</v>
      </c>
      <c r="D33" s="171" t="s">
        <v>354</v>
      </c>
      <c r="E33" s="172">
        <v>160</v>
      </c>
      <c r="F33" s="173"/>
      <c r="G33" s="174">
        <f>ROUND(E33*F33,2)</f>
        <v>0</v>
      </c>
      <c r="H33" s="173"/>
      <c r="I33" s="174">
        <f>ROUND(E33*H33,2)</f>
        <v>0</v>
      </c>
      <c r="J33" s="173"/>
      <c r="K33" s="174">
        <f>ROUND(E33*J33,2)</f>
        <v>0</v>
      </c>
      <c r="L33" s="174">
        <v>21</v>
      </c>
      <c r="M33" s="174">
        <f>G33*(1+L33/100)</f>
        <v>0</v>
      </c>
      <c r="N33" s="172">
        <v>0</v>
      </c>
      <c r="O33" s="172">
        <f>ROUND(E33*N33,2)</f>
        <v>0</v>
      </c>
      <c r="P33" s="172">
        <v>0</v>
      </c>
      <c r="Q33" s="172">
        <f>ROUND(E33*P33,2)</f>
        <v>0</v>
      </c>
      <c r="R33" s="174"/>
      <c r="S33" s="174" t="s">
        <v>223</v>
      </c>
      <c r="T33" s="175" t="s">
        <v>208</v>
      </c>
      <c r="U33" s="158">
        <v>0</v>
      </c>
      <c r="V33" s="158">
        <f>ROUND(E33*U33,2)</f>
        <v>0</v>
      </c>
      <c r="W33" s="158"/>
      <c r="X33" s="158" t="s">
        <v>224</v>
      </c>
      <c r="Y33" s="147"/>
      <c r="Z33" s="147"/>
      <c r="AA33" s="147"/>
      <c r="AB33" s="147"/>
      <c r="AC33" s="147"/>
      <c r="AD33" s="147"/>
      <c r="AE33" s="147"/>
      <c r="AF33" s="147"/>
      <c r="AG33" s="147" t="s">
        <v>225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52"/>
      <c r="D34" s="253"/>
      <c r="E34" s="253"/>
      <c r="F34" s="253"/>
      <c r="G34" s="25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213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9">
        <v>14</v>
      </c>
      <c r="B35" s="170" t="s">
        <v>603</v>
      </c>
      <c r="C35" s="180" t="s">
        <v>604</v>
      </c>
      <c r="D35" s="171" t="s">
        <v>354</v>
      </c>
      <c r="E35" s="172">
        <v>180</v>
      </c>
      <c r="F35" s="173"/>
      <c r="G35" s="174">
        <f>ROUND(E35*F35,2)</f>
        <v>0</v>
      </c>
      <c r="H35" s="173"/>
      <c r="I35" s="174">
        <f>ROUND(E35*H35,2)</f>
        <v>0</v>
      </c>
      <c r="J35" s="173"/>
      <c r="K35" s="174">
        <f>ROUND(E35*J35,2)</f>
        <v>0</v>
      </c>
      <c r="L35" s="174">
        <v>21</v>
      </c>
      <c r="M35" s="174">
        <f>G35*(1+L35/100)</f>
        <v>0</v>
      </c>
      <c r="N35" s="172">
        <v>0</v>
      </c>
      <c r="O35" s="172">
        <f>ROUND(E35*N35,2)</f>
        <v>0</v>
      </c>
      <c r="P35" s="172">
        <v>0</v>
      </c>
      <c r="Q35" s="172">
        <f>ROUND(E35*P35,2)</f>
        <v>0</v>
      </c>
      <c r="R35" s="174"/>
      <c r="S35" s="174" t="s">
        <v>223</v>
      </c>
      <c r="T35" s="175" t="s">
        <v>208</v>
      </c>
      <c r="U35" s="158">
        <v>0</v>
      </c>
      <c r="V35" s="158">
        <f>ROUND(E35*U35,2)</f>
        <v>0</v>
      </c>
      <c r="W35" s="158"/>
      <c r="X35" s="158" t="s">
        <v>224</v>
      </c>
      <c r="Y35" s="147"/>
      <c r="Z35" s="147"/>
      <c r="AA35" s="147"/>
      <c r="AB35" s="147"/>
      <c r="AC35" s="147"/>
      <c r="AD35" s="147"/>
      <c r="AE35" s="147"/>
      <c r="AF35" s="147"/>
      <c r="AG35" s="147" t="s">
        <v>225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2"/>
      <c r="D36" s="253"/>
      <c r="E36" s="253"/>
      <c r="F36" s="253"/>
      <c r="G36" s="25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213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9">
        <v>15</v>
      </c>
      <c r="B37" s="170" t="s">
        <v>605</v>
      </c>
      <c r="C37" s="180" t="s">
        <v>606</v>
      </c>
      <c r="D37" s="171" t="s">
        <v>354</v>
      </c>
      <c r="E37" s="172">
        <v>560</v>
      </c>
      <c r="F37" s="173"/>
      <c r="G37" s="174">
        <f>ROUND(E37*F37,2)</f>
        <v>0</v>
      </c>
      <c r="H37" s="173"/>
      <c r="I37" s="174">
        <f>ROUND(E37*H37,2)</f>
        <v>0</v>
      </c>
      <c r="J37" s="173"/>
      <c r="K37" s="174">
        <f>ROUND(E37*J37,2)</f>
        <v>0</v>
      </c>
      <c r="L37" s="174">
        <v>21</v>
      </c>
      <c r="M37" s="174">
        <f>G37*(1+L37/100)</f>
        <v>0</v>
      </c>
      <c r="N37" s="172">
        <v>0</v>
      </c>
      <c r="O37" s="172">
        <f>ROUND(E37*N37,2)</f>
        <v>0</v>
      </c>
      <c r="P37" s="172">
        <v>0</v>
      </c>
      <c r="Q37" s="172">
        <f>ROUND(E37*P37,2)</f>
        <v>0</v>
      </c>
      <c r="R37" s="174"/>
      <c r="S37" s="174" t="s">
        <v>223</v>
      </c>
      <c r="T37" s="175" t="s">
        <v>208</v>
      </c>
      <c r="U37" s="158">
        <v>0</v>
      </c>
      <c r="V37" s="158">
        <f>ROUND(E37*U37,2)</f>
        <v>0</v>
      </c>
      <c r="W37" s="158"/>
      <c r="X37" s="158" t="s">
        <v>224</v>
      </c>
      <c r="Y37" s="147"/>
      <c r="Z37" s="147"/>
      <c r="AA37" s="147"/>
      <c r="AB37" s="147"/>
      <c r="AC37" s="147"/>
      <c r="AD37" s="147"/>
      <c r="AE37" s="147"/>
      <c r="AF37" s="147"/>
      <c r="AG37" s="147" t="s">
        <v>225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2"/>
      <c r="D38" s="253"/>
      <c r="E38" s="253"/>
      <c r="F38" s="253"/>
      <c r="G38" s="25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213</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9">
        <v>16</v>
      </c>
      <c r="B39" s="170" t="s">
        <v>607</v>
      </c>
      <c r="C39" s="180" t="s">
        <v>608</v>
      </c>
      <c r="D39" s="171" t="s">
        <v>354</v>
      </c>
      <c r="E39" s="172">
        <v>560</v>
      </c>
      <c r="F39" s="173"/>
      <c r="G39" s="174">
        <f>ROUND(E39*F39,2)</f>
        <v>0</v>
      </c>
      <c r="H39" s="173"/>
      <c r="I39" s="174">
        <f>ROUND(E39*H39,2)</f>
        <v>0</v>
      </c>
      <c r="J39" s="173"/>
      <c r="K39" s="174">
        <f>ROUND(E39*J39,2)</f>
        <v>0</v>
      </c>
      <c r="L39" s="174">
        <v>21</v>
      </c>
      <c r="M39" s="174">
        <f>G39*(1+L39/100)</f>
        <v>0</v>
      </c>
      <c r="N39" s="172">
        <v>0</v>
      </c>
      <c r="O39" s="172">
        <f>ROUND(E39*N39,2)</f>
        <v>0</v>
      </c>
      <c r="P39" s="172">
        <v>0</v>
      </c>
      <c r="Q39" s="172">
        <f>ROUND(E39*P39,2)</f>
        <v>0</v>
      </c>
      <c r="R39" s="174"/>
      <c r="S39" s="174" t="s">
        <v>223</v>
      </c>
      <c r="T39" s="175" t="s">
        <v>208</v>
      </c>
      <c r="U39" s="158">
        <v>0</v>
      </c>
      <c r="V39" s="158">
        <f>ROUND(E39*U39,2)</f>
        <v>0</v>
      </c>
      <c r="W39" s="158"/>
      <c r="X39" s="158" t="s">
        <v>224</v>
      </c>
      <c r="Y39" s="147"/>
      <c r="Z39" s="147"/>
      <c r="AA39" s="147"/>
      <c r="AB39" s="147"/>
      <c r="AC39" s="147"/>
      <c r="AD39" s="147"/>
      <c r="AE39" s="147"/>
      <c r="AF39" s="147"/>
      <c r="AG39" s="147" t="s">
        <v>225</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52"/>
      <c r="D40" s="253"/>
      <c r="E40" s="253"/>
      <c r="F40" s="253"/>
      <c r="G40" s="25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213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9">
        <v>17</v>
      </c>
      <c r="B41" s="170" t="s">
        <v>609</v>
      </c>
      <c r="C41" s="180" t="s">
        <v>610</v>
      </c>
      <c r="D41" s="171" t="s">
        <v>500</v>
      </c>
      <c r="E41" s="172">
        <v>4</v>
      </c>
      <c r="F41" s="173"/>
      <c r="G41" s="174">
        <f>ROUND(E41*F41,2)</f>
        <v>0</v>
      </c>
      <c r="H41" s="173"/>
      <c r="I41" s="174">
        <f>ROUND(E41*H41,2)</f>
        <v>0</v>
      </c>
      <c r="J41" s="173"/>
      <c r="K41" s="174">
        <f>ROUND(E41*J41,2)</f>
        <v>0</v>
      </c>
      <c r="L41" s="174">
        <v>21</v>
      </c>
      <c r="M41" s="174">
        <f>G41*(1+L41/100)</f>
        <v>0</v>
      </c>
      <c r="N41" s="172">
        <v>0</v>
      </c>
      <c r="O41" s="172">
        <f>ROUND(E41*N41,2)</f>
        <v>0</v>
      </c>
      <c r="P41" s="172">
        <v>0</v>
      </c>
      <c r="Q41" s="172">
        <f>ROUND(E41*P41,2)</f>
        <v>0</v>
      </c>
      <c r="R41" s="174"/>
      <c r="S41" s="174" t="s">
        <v>223</v>
      </c>
      <c r="T41" s="175" t="s">
        <v>208</v>
      </c>
      <c r="U41" s="158">
        <v>0</v>
      </c>
      <c r="V41" s="158">
        <f>ROUND(E41*U41,2)</f>
        <v>0</v>
      </c>
      <c r="W41" s="158"/>
      <c r="X41" s="158" t="s">
        <v>224</v>
      </c>
      <c r="Y41" s="147"/>
      <c r="Z41" s="147"/>
      <c r="AA41" s="147"/>
      <c r="AB41" s="147"/>
      <c r="AC41" s="147"/>
      <c r="AD41" s="147"/>
      <c r="AE41" s="147"/>
      <c r="AF41" s="147"/>
      <c r="AG41" s="147" t="s">
        <v>225</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52"/>
      <c r="D42" s="253"/>
      <c r="E42" s="253"/>
      <c r="F42" s="253"/>
      <c r="G42" s="253"/>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213</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9">
        <v>18</v>
      </c>
      <c r="B43" s="170" t="s">
        <v>611</v>
      </c>
      <c r="C43" s="180" t="s">
        <v>612</v>
      </c>
      <c r="D43" s="171" t="s">
        <v>500</v>
      </c>
      <c r="E43" s="172">
        <v>1</v>
      </c>
      <c r="F43" s="173"/>
      <c r="G43" s="174">
        <f>ROUND(E43*F43,2)</f>
        <v>0</v>
      </c>
      <c r="H43" s="173"/>
      <c r="I43" s="174">
        <f>ROUND(E43*H43,2)</f>
        <v>0</v>
      </c>
      <c r="J43" s="173"/>
      <c r="K43" s="174">
        <f>ROUND(E43*J43,2)</f>
        <v>0</v>
      </c>
      <c r="L43" s="174">
        <v>21</v>
      </c>
      <c r="M43" s="174">
        <f>G43*(1+L43/100)</f>
        <v>0</v>
      </c>
      <c r="N43" s="172">
        <v>0</v>
      </c>
      <c r="O43" s="172">
        <f>ROUND(E43*N43,2)</f>
        <v>0</v>
      </c>
      <c r="P43" s="172">
        <v>0</v>
      </c>
      <c r="Q43" s="172">
        <f>ROUND(E43*P43,2)</f>
        <v>0</v>
      </c>
      <c r="R43" s="174"/>
      <c r="S43" s="174" t="s">
        <v>223</v>
      </c>
      <c r="T43" s="175" t="s">
        <v>208</v>
      </c>
      <c r="U43" s="158">
        <v>0</v>
      </c>
      <c r="V43" s="158">
        <f>ROUND(E43*U43,2)</f>
        <v>0</v>
      </c>
      <c r="W43" s="158"/>
      <c r="X43" s="158" t="s">
        <v>224</v>
      </c>
      <c r="Y43" s="147"/>
      <c r="Z43" s="147"/>
      <c r="AA43" s="147"/>
      <c r="AB43" s="147"/>
      <c r="AC43" s="147"/>
      <c r="AD43" s="147"/>
      <c r="AE43" s="147"/>
      <c r="AF43" s="147"/>
      <c r="AG43" s="147" t="s">
        <v>225</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52"/>
      <c r="D44" s="253"/>
      <c r="E44" s="253"/>
      <c r="F44" s="253"/>
      <c r="G44" s="253"/>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213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9">
        <v>19</v>
      </c>
      <c r="B45" s="170" t="s">
        <v>613</v>
      </c>
      <c r="C45" s="180" t="s">
        <v>614</v>
      </c>
      <c r="D45" s="171" t="s">
        <v>354</v>
      </c>
      <c r="E45" s="172">
        <v>380</v>
      </c>
      <c r="F45" s="173"/>
      <c r="G45" s="174">
        <f>ROUND(E45*F45,2)</f>
        <v>0</v>
      </c>
      <c r="H45" s="173"/>
      <c r="I45" s="174">
        <f>ROUND(E45*H45,2)</f>
        <v>0</v>
      </c>
      <c r="J45" s="173"/>
      <c r="K45" s="174">
        <f>ROUND(E45*J45,2)</f>
        <v>0</v>
      </c>
      <c r="L45" s="174">
        <v>21</v>
      </c>
      <c r="M45" s="174">
        <f>G45*(1+L45/100)</f>
        <v>0</v>
      </c>
      <c r="N45" s="172">
        <v>0</v>
      </c>
      <c r="O45" s="172">
        <f>ROUND(E45*N45,2)</f>
        <v>0</v>
      </c>
      <c r="P45" s="172">
        <v>0</v>
      </c>
      <c r="Q45" s="172">
        <f>ROUND(E45*P45,2)</f>
        <v>0</v>
      </c>
      <c r="R45" s="174"/>
      <c r="S45" s="174" t="s">
        <v>223</v>
      </c>
      <c r="T45" s="175" t="s">
        <v>208</v>
      </c>
      <c r="U45" s="158">
        <v>0</v>
      </c>
      <c r="V45" s="158">
        <f>ROUND(E45*U45,2)</f>
        <v>0</v>
      </c>
      <c r="W45" s="158"/>
      <c r="X45" s="158" t="s">
        <v>224</v>
      </c>
      <c r="Y45" s="147"/>
      <c r="Z45" s="147"/>
      <c r="AA45" s="147"/>
      <c r="AB45" s="147"/>
      <c r="AC45" s="147"/>
      <c r="AD45" s="147"/>
      <c r="AE45" s="147"/>
      <c r="AF45" s="147"/>
      <c r="AG45" s="147" t="s">
        <v>225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52"/>
      <c r="D46" s="253"/>
      <c r="E46" s="253"/>
      <c r="F46" s="253"/>
      <c r="G46" s="253"/>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213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x14ac:dyDescent="0.2">
      <c r="A47" s="163" t="s">
        <v>202</v>
      </c>
      <c r="B47" s="164" t="s">
        <v>102</v>
      </c>
      <c r="C47" s="179" t="s">
        <v>103</v>
      </c>
      <c r="D47" s="165"/>
      <c r="E47" s="166"/>
      <c r="F47" s="167"/>
      <c r="G47" s="167">
        <f>SUMIF(AG48:AG59,"&lt;&gt;NOR",G48:G59)</f>
        <v>0</v>
      </c>
      <c r="H47" s="167"/>
      <c r="I47" s="167">
        <f>SUM(I48:I59)</f>
        <v>0</v>
      </c>
      <c r="J47" s="167"/>
      <c r="K47" s="167">
        <f>SUM(K48:K59)</f>
        <v>0</v>
      </c>
      <c r="L47" s="167"/>
      <c r="M47" s="167">
        <f>SUM(M48:M59)</f>
        <v>0</v>
      </c>
      <c r="N47" s="166"/>
      <c r="O47" s="166">
        <f>SUM(O48:O59)</f>
        <v>0</v>
      </c>
      <c r="P47" s="166"/>
      <c r="Q47" s="166">
        <f>SUM(Q48:Q59)</f>
        <v>0</v>
      </c>
      <c r="R47" s="167"/>
      <c r="S47" s="167"/>
      <c r="T47" s="168"/>
      <c r="U47" s="162"/>
      <c r="V47" s="162">
        <f>SUM(V48:V59)</f>
        <v>0</v>
      </c>
      <c r="W47" s="162"/>
      <c r="X47" s="162"/>
      <c r="AG47" t="s">
        <v>203</v>
      </c>
    </row>
    <row r="48" spans="1:60" outlineLevel="1" x14ac:dyDescent="0.2">
      <c r="A48" s="169">
        <v>20</v>
      </c>
      <c r="B48" s="170" t="s">
        <v>615</v>
      </c>
      <c r="C48" s="180" t="s">
        <v>616</v>
      </c>
      <c r="D48" s="171" t="s">
        <v>354</v>
      </c>
      <c r="E48" s="172">
        <v>138</v>
      </c>
      <c r="F48" s="173"/>
      <c r="G48" s="174">
        <f>ROUND(E48*F48,2)</f>
        <v>0</v>
      </c>
      <c r="H48" s="173"/>
      <c r="I48" s="174">
        <f>ROUND(E48*H48,2)</f>
        <v>0</v>
      </c>
      <c r="J48" s="173"/>
      <c r="K48" s="174">
        <f>ROUND(E48*J48,2)</f>
        <v>0</v>
      </c>
      <c r="L48" s="174">
        <v>21</v>
      </c>
      <c r="M48" s="174">
        <f>G48*(1+L48/100)</f>
        <v>0</v>
      </c>
      <c r="N48" s="172">
        <v>0</v>
      </c>
      <c r="O48" s="172">
        <f>ROUND(E48*N48,2)</f>
        <v>0</v>
      </c>
      <c r="P48" s="172">
        <v>0</v>
      </c>
      <c r="Q48" s="172">
        <f>ROUND(E48*P48,2)</f>
        <v>0</v>
      </c>
      <c r="R48" s="174"/>
      <c r="S48" s="174" t="s">
        <v>223</v>
      </c>
      <c r="T48" s="175" t="s">
        <v>208</v>
      </c>
      <c r="U48" s="158">
        <v>0</v>
      </c>
      <c r="V48" s="158">
        <f>ROUND(E48*U48,2)</f>
        <v>0</v>
      </c>
      <c r="W48" s="158"/>
      <c r="X48" s="158" t="s">
        <v>224</v>
      </c>
      <c r="Y48" s="147"/>
      <c r="Z48" s="147"/>
      <c r="AA48" s="147"/>
      <c r="AB48" s="147"/>
      <c r="AC48" s="147"/>
      <c r="AD48" s="147"/>
      <c r="AE48" s="147"/>
      <c r="AF48" s="147"/>
      <c r="AG48" s="147" t="s">
        <v>225</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52"/>
      <c r="D49" s="253"/>
      <c r="E49" s="253"/>
      <c r="F49" s="253"/>
      <c r="G49" s="253"/>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213</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9">
        <v>21</v>
      </c>
      <c r="B50" s="170" t="s">
        <v>617</v>
      </c>
      <c r="C50" s="180" t="s">
        <v>618</v>
      </c>
      <c r="D50" s="171" t="s">
        <v>354</v>
      </c>
      <c r="E50" s="172">
        <v>138</v>
      </c>
      <c r="F50" s="173"/>
      <c r="G50" s="174">
        <f>ROUND(E50*F50,2)</f>
        <v>0</v>
      </c>
      <c r="H50" s="173"/>
      <c r="I50" s="174">
        <f>ROUND(E50*H50,2)</f>
        <v>0</v>
      </c>
      <c r="J50" s="173"/>
      <c r="K50" s="174">
        <f>ROUND(E50*J50,2)</f>
        <v>0</v>
      </c>
      <c r="L50" s="174">
        <v>21</v>
      </c>
      <c r="M50" s="174">
        <f>G50*(1+L50/100)</f>
        <v>0</v>
      </c>
      <c r="N50" s="172">
        <v>0</v>
      </c>
      <c r="O50" s="172">
        <f>ROUND(E50*N50,2)</f>
        <v>0</v>
      </c>
      <c r="P50" s="172">
        <v>0</v>
      </c>
      <c r="Q50" s="172">
        <f>ROUND(E50*P50,2)</f>
        <v>0</v>
      </c>
      <c r="R50" s="174"/>
      <c r="S50" s="174" t="s">
        <v>223</v>
      </c>
      <c r="T50" s="175" t="s">
        <v>208</v>
      </c>
      <c r="U50" s="158">
        <v>0</v>
      </c>
      <c r="V50" s="158">
        <f>ROUND(E50*U50,2)</f>
        <v>0</v>
      </c>
      <c r="W50" s="158"/>
      <c r="X50" s="158" t="s">
        <v>224</v>
      </c>
      <c r="Y50" s="147"/>
      <c r="Z50" s="147"/>
      <c r="AA50" s="147"/>
      <c r="AB50" s="147"/>
      <c r="AC50" s="147"/>
      <c r="AD50" s="147"/>
      <c r="AE50" s="147"/>
      <c r="AF50" s="147"/>
      <c r="AG50" s="147" t="s">
        <v>225</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52"/>
      <c r="D51" s="253"/>
      <c r="E51" s="253"/>
      <c r="F51" s="253"/>
      <c r="G51" s="253"/>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213</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9">
        <v>22</v>
      </c>
      <c r="B52" s="170" t="s">
        <v>619</v>
      </c>
      <c r="C52" s="180" t="s">
        <v>604</v>
      </c>
      <c r="D52" s="171" t="s">
        <v>354</v>
      </c>
      <c r="E52" s="172">
        <v>25</v>
      </c>
      <c r="F52" s="173"/>
      <c r="G52" s="174">
        <f>ROUND(E52*F52,2)</f>
        <v>0</v>
      </c>
      <c r="H52" s="173"/>
      <c r="I52" s="174">
        <f>ROUND(E52*H52,2)</f>
        <v>0</v>
      </c>
      <c r="J52" s="173"/>
      <c r="K52" s="174">
        <f>ROUND(E52*J52,2)</f>
        <v>0</v>
      </c>
      <c r="L52" s="174">
        <v>21</v>
      </c>
      <c r="M52" s="174">
        <f>G52*(1+L52/100)</f>
        <v>0</v>
      </c>
      <c r="N52" s="172">
        <v>0</v>
      </c>
      <c r="O52" s="172">
        <f>ROUND(E52*N52,2)</f>
        <v>0</v>
      </c>
      <c r="P52" s="172">
        <v>0</v>
      </c>
      <c r="Q52" s="172">
        <f>ROUND(E52*P52,2)</f>
        <v>0</v>
      </c>
      <c r="R52" s="174"/>
      <c r="S52" s="174" t="s">
        <v>223</v>
      </c>
      <c r="T52" s="175" t="s">
        <v>208</v>
      </c>
      <c r="U52" s="158">
        <v>0</v>
      </c>
      <c r="V52" s="158">
        <f>ROUND(E52*U52,2)</f>
        <v>0</v>
      </c>
      <c r="W52" s="158"/>
      <c r="X52" s="158" t="s">
        <v>224</v>
      </c>
      <c r="Y52" s="147"/>
      <c r="Z52" s="147"/>
      <c r="AA52" s="147"/>
      <c r="AB52" s="147"/>
      <c r="AC52" s="147"/>
      <c r="AD52" s="147"/>
      <c r="AE52" s="147"/>
      <c r="AF52" s="147"/>
      <c r="AG52" s="147" t="s">
        <v>225</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52"/>
      <c r="D53" s="253"/>
      <c r="E53" s="253"/>
      <c r="F53" s="253"/>
      <c r="G53" s="253"/>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213</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69">
        <v>23</v>
      </c>
      <c r="B54" s="170" t="s">
        <v>620</v>
      </c>
      <c r="C54" s="180" t="s">
        <v>606</v>
      </c>
      <c r="D54" s="171" t="s">
        <v>354</v>
      </c>
      <c r="E54" s="172">
        <v>25</v>
      </c>
      <c r="F54" s="173"/>
      <c r="G54" s="174">
        <f>ROUND(E54*F54,2)</f>
        <v>0</v>
      </c>
      <c r="H54" s="173"/>
      <c r="I54" s="174">
        <f>ROUND(E54*H54,2)</f>
        <v>0</v>
      </c>
      <c r="J54" s="173"/>
      <c r="K54" s="174">
        <f>ROUND(E54*J54,2)</f>
        <v>0</v>
      </c>
      <c r="L54" s="174">
        <v>21</v>
      </c>
      <c r="M54" s="174">
        <f>G54*(1+L54/100)</f>
        <v>0</v>
      </c>
      <c r="N54" s="172">
        <v>0</v>
      </c>
      <c r="O54" s="172">
        <f>ROUND(E54*N54,2)</f>
        <v>0</v>
      </c>
      <c r="P54" s="172">
        <v>0</v>
      </c>
      <c r="Q54" s="172">
        <f>ROUND(E54*P54,2)</f>
        <v>0</v>
      </c>
      <c r="R54" s="174"/>
      <c r="S54" s="174" t="s">
        <v>223</v>
      </c>
      <c r="T54" s="175" t="s">
        <v>208</v>
      </c>
      <c r="U54" s="158">
        <v>0</v>
      </c>
      <c r="V54" s="158">
        <f>ROUND(E54*U54,2)</f>
        <v>0</v>
      </c>
      <c r="W54" s="158"/>
      <c r="X54" s="158" t="s">
        <v>224</v>
      </c>
      <c r="Y54" s="147"/>
      <c r="Z54" s="147"/>
      <c r="AA54" s="147"/>
      <c r="AB54" s="147"/>
      <c r="AC54" s="147"/>
      <c r="AD54" s="147"/>
      <c r="AE54" s="147"/>
      <c r="AF54" s="147"/>
      <c r="AG54" s="147" t="s">
        <v>225</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252"/>
      <c r="D55" s="253"/>
      <c r="E55" s="253"/>
      <c r="F55" s="253"/>
      <c r="G55" s="253"/>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213</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69">
        <v>24</v>
      </c>
      <c r="B56" s="170" t="s">
        <v>621</v>
      </c>
      <c r="C56" s="180" t="s">
        <v>608</v>
      </c>
      <c r="D56" s="171" t="s">
        <v>354</v>
      </c>
      <c r="E56" s="172">
        <v>25</v>
      </c>
      <c r="F56" s="173"/>
      <c r="G56" s="174">
        <f>ROUND(E56*F56,2)</f>
        <v>0</v>
      </c>
      <c r="H56" s="173"/>
      <c r="I56" s="174">
        <f>ROUND(E56*H56,2)</f>
        <v>0</v>
      </c>
      <c r="J56" s="173"/>
      <c r="K56" s="174">
        <f>ROUND(E56*J56,2)</f>
        <v>0</v>
      </c>
      <c r="L56" s="174">
        <v>21</v>
      </c>
      <c r="M56" s="174">
        <f>G56*(1+L56/100)</f>
        <v>0</v>
      </c>
      <c r="N56" s="172">
        <v>0</v>
      </c>
      <c r="O56" s="172">
        <f>ROUND(E56*N56,2)</f>
        <v>0</v>
      </c>
      <c r="P56" s="172">
        <v>0</v>
      </c>
      <c r="Q56" s="172">
        <f>ROUND(E56*P56,2)</f>
        <v>0</v>
      </c>
      <c r="R56" s="174"/>
      <c r="S56" s="174" t="s">
        <v>223</v>
      </c>
      <c r="T56" s="175" t="s">
        <v>208</v>
      </c>
      <c r="U56" s="158">
        <v>0</v>
      </c>
      <c r="V56" s="158">
        <f>ROUND(E56*U56,2)</f>
        <v>0</v>
      </c>
      <c r="W56" s="158"/>
      <c r="X56" s="158" t="s">
        <v>224</v>
      </c>
      <c r="Y56" s="147"/>
      <c r="Z56" s="147"/>
      <c r="AA56" s="147"/>
      <c r="AB56" s="147"/>
      <c r="AC56" s="147"/>
      <c r="AD56" s="147"/>
      <c r="AE56" s="147"/>
      <c r="AF56" s="147"/>
      <c r="AG56" s="147" t="s">
        <v>225</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252"/>
      <c r="D57" s="253"/>
      <c r="E57" s="253"/>
      <c r="F57" s="253"/>
      <c r="G57" s="253"/>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213</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9">
        <v>25</v>
      </c>
      <c r="B58" s="170" t="s">
        <v>622</v>
      </c>
      <c r="C58" s="180" t="s">
        <v>612</v>
      </c>
      <c r="D58" s="171" t="s">
        <v>500</v>
      </c>
      <c r="E58" s="172">
        <v>1</v>
      </c>
      <c r="F58" s="173"/>
      <c r="G58" s="174">
        <f>ROUND(E58*F58,2)</f>
        <v>0</v>
      </c>
      <c r="H58" s="173"/>
      <c r="I58" s="174">
        <f>ROUND(E58*H58,2)</f>
        <v>0</v>
      </c>
      <c r="J58" s="173"/>
      <c r="K58" s="174">
        <f>ROUND(E58*J58,2)</f>
        <v>0</v>
      </c>
      <c r="L58" s="174">
        <v>21</v>
      </c>
      <c r="M58" s="174">
        <f>G58*(1+L58/100)</f>
        <v>0</v>
      </c>
      <c r="N58" s="172">
        <v>0</v>
      </c>
      <c r="O58" s="172">
        <f>ROUND(E58*N58,2)</f>
        <v>0</v>
      </c>
      <c r="P58" s="172">
        <v>0</v>
      </c>
      <c r="Q58" s="172">
        <f>ROUND(E58*P58,2)</f>
        <v>0</v>
      </c>
      <c r="R58" s="174"/>
      <c r="S58" s="174" t="s">
        <v>223</v>
      </c>
      <c r="T58" s="175" t="s">
        <v>208</v>
      </c>
      <c r="U58" s="158">
        <v>0</v>
      </c>
      <c r="V58" s="158">
        <f>ROUND(E58*U58,2)</f>
        <v>0</v>
      </c>
      <c r="W58" s="158"/>
      <c r="X58" s="158" t="s">
        <v>224</v>
      </c>
      <c r="Y58" s="147"/>
      <c r="Z58" s="147"/>
      <c r="AA58" s="147"/>
      <c r="AB58" s="147"/>
      <c r="AC58" s="147"/>
      <c r="AD58" s="147"/>
      <c r="AE58" s="147"/>
      <c r="AF58" s="147"/>
      <c r="AG58" s="147" t="s">
        <v>225</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252"/>
      <c r="D59" s="253"/>
      <c r="E59" s="253"/>
      <c r="F59" s="253"/>
      <c r="G59" s="253"/>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213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x14ac:dyDescent="0.2">
      <c r="A60" s="3"/>
      <c r="B60" s="4"/>
      <c r="C60" s="182"/>
      <c r="D60" s="6"/>
      <c r="E60" s="3"/>
      <c r="F60" s="3"/>
      <c r="G60" s="3"/>
      <c r="H60" s="3"/>
      <c r="I60" s="3"/>
      <c r="J60" s="3"/>
      <c r="K60" s="3"/>
      <c r="L60" s="3"/>
      <c r="M60" s="3"/>
      <c r="N60" s="3"/>
      <c r="O60" s="3"/>
      <c r="P60" s="3"/>
      <c r="Q60" s="3"/>
      <c r="R60" s="3"/>
      <c r="S60" s="3"/>
      <c r="T60" s="3"/>
      <c r="U60" s="3"/>
      <c r="V60" s="3"/>
      <c r="W60" s="3"/>
      <c r="X60" s="3"/>
      <c r="AE60">
        <v>15</v>
      </c>
      <c r="AF60">
        <v>21</v>
      </c>
      <c r="AG60" t="s">
        <v>189</v>
      </c>
    </row>
    <row r="61" spans="1:60" x14ac:dyDescent="0.2">
      <c r="A61" s="150"/>
      <c r="B61" s="151" t="s">
        <v>29</v>
      </c>
      <c r="C61" s="183"/>
      <c r="D61" s="152"/>
      <c r="E61" s="153"/>
      <c r="F61" s="153"/>
      <c r="G61" s="178">
        <f>G8+G47</f>
        <v>0</v>
      </c>
      <c r="H61" s="3"/>
      <c r="I61" s="3"/>
      <c r="J61" s="3"/>
      <c r="K61" s="3"/>
      <c r="L61" s="3"/>
      <c r="M61" s="3"/>
      <c r="N61" s="3"/>
      <c r="O61" s="3"/>
      <c r="P61" s="3"/>
      <c r="Q61" s="3"/>
      <c r="R61" s="3"/>
      <c r="S61" s="3"/>
      <c r="T61" s="3"/>
      <c r="U61" s="3"/>
      <c r="V61" s="3"/>
      <c r="W61" s="3"/>
      <c r="X61" s="3"/>
      <c r="AE61">
        <f>SUMIF(L7:L59,AE60,G7:G59)</f>
        <v>0</v>
      </c>
      <c r="AF61">
        <f>SUMIF(L7:L59,AF60,G7:G59)</f>
        <v>0</v>
      </c>
      <c r="AG61" t="s">
        <v>236</v>
      </c>
    </row>
    <row r="62" spans="1:60" x14ac:dyDescent="0.2">
      <c r="C62" s="184"/>
      <c r="D62" s="10"/>
      <c r="AG62" t="s">
        <v>237</v>
      </c>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29">
    <mergeCell ref="C51:G51"/>
    <mergeCell ref="C53:G53"/>
    <mergeCell ref="C55:G55"/>
    <mergeCell ref="C57:G57"/>
    <mergeCell ref="C59:G59"/>
    <mergeCell ref="C49:G49"/>
    <mergeCell ref="C26:G26"/>
    <mergeCell ref="C28:G28"/>
    <mergeCell ref="C30:G30"/>
    <mergeCell ref="C32:G32"/>
    <mergeCell ref="C34:G34"/>
    <mergeCell ref="C36:G36"/>
    <mergeCell ref="C38:G38"/>
    <mergeCell ref="C40:G40"/>
    <mergeCell ref="C42:G42"/>
    <mergeCell ref="C44:G44"/>
    <mergeCell ref="C46:G46"/>
    <mergeCell ref="C24:G24"/>
    <mergeCell ref="A1:G1"/>
    <mergeCell ref="C2:G2"/>
    <mergeCell ref="C3:G3"/>
    <mergeCell ref="C4:G4"/>
    <mergeCell ref="C10:G10"/>
    <mergeCell ref="C12:G12"/>
    <mergeCell ref="C14:G14"/>
    <mergeCell ref="C16:G16"/>
    <mergeCell ref="C18:G18"/>
    <mergeCell ref="C20:G20"/>
    <mergeCell ref="C22:G2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45</v>
      </c>
      <c r="C3" s="244" t="s">
        <v>46</v>
      </c>
      <c r="D3" s="245"/>
      <c r="E3" s="245"/>
      <c r="F3" s="245"/>
      <c r="G3" s="246"/>
      <c r="AC3" s="121" t="s">
        <v>178</v>
      </c>
      <c r="AG3" t="s">
        <v>179</v>
      </c>
    </row>
    <row r="4" spans="1:60" ht="24.95" customHeight="1" x14ac:dyDescent="0.2">
      <c r="A4" s="140" t="s">
        <v>9</v>
      </c>
      <c r="B4" s="141" t="s">
        <v>55</v>
      </c>
      <c r="C4" s="247" t="s">
        <v>56</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167</v>
      </c>
      <c r="C8" s="179" t="s">
        <v>168</v>
      </c>
      <c r="D8" s="165"/>
      <c r="E8" s="166"/>
      <c r="F8" s="167"/>
      <c r="G8" s="167">
        <f>SUMIF(AG9:AG16,"&lt;&gt;NOR",G9:G16)</f>
        <v>0</v>
      </c>
      <c r="H8" s="167"/>
      <c r="I8" s="167">
        <f>SUM(I9:I16)</f>
        <v>0</v>
      </c>
      <c r="J8" s="167"/>
      <c r="K8" s="167">
        <f>SUM(K9:K16)</f>
        <v>0</v>
      </c>
      <c r="L8" s="167"/>
      <c r="M8" s="167">
        <f>SUM(M9:M16)</f>
        <v>0</v>
      </c>
      <c r="N8" s="166"/>
      <c r="O8" s="166">
        <f>SUM(O9:O16)</f>
        <v>0</v>
      </c>
      <c r="P8" s="166"/>
      <c r="Q8" s="166">
        <f>SUM(Q9:Q16)</f>
        <v>0</v>
      </c>
      <c r="R8" s="167"/>
      <c r="S8" s="167"/>
      <c r="T8" s="168"/>
      <c r="U8" s="162"/>
      <c r="V8" s="162">
        <f>SUM(V9:V16)</f>
        <v>0</v>
      </c>
      <c r="W8" s="162"/>
      <c r="X8" s="162"/>
      <c r="AG8" t="s">
        <v>203</v>
      </c>
    </row>
    <row r="9" spans="1:60" outlineLevel="1" x14ac:dyDescent="0.2">
      <c r="A9" s="169">
        <v>1</v>
      </c>
      <c r="B9" s="170" t="s">
        <v>563</v>
      </c>
      <c r="C9" s="180" t="s">
        <v>623</v>
      </c>
      <c r="D9" s="171" t="s">
        <v>624</v>
      </c>
      <c r="E9" s="172">
        <v>1</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290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9">
        <v>2</v>
      </c>
      <c r="B11" s="170" t="s">
        <v>565</v>
      </c>
      <c r="C11" s="180" t="s">
        <v>625</v>
      </c>
      <c r="D11" s="171" t="s">
        <v>624</v>
      </c>
      <c r="E11" s="172">
        <v>1</v>
      </c>
      <c r="F11" s="173"/>
      <c r="G11" s="174">
        <f>ROUND(E11*F11,2)</f>
        <v>0</v>
      </c>
      <c r="H11" s="173"/>
      <c r="I11" s="174">
        <f>ROUND(E11*H11,2)</f>
        <v>0</v>
      </c>
      <c r="J11" s="173"/>
      <c r="K11" s="174">
        <f>ROUND(E11*J11,2)</f>
        <v>0</v>
      </c>
      <c r="L11" s="174">
        <v>21</v>
      </c>
      <c r="M11" s="174">
        <f>G11*(1+L11/100)</f>
        <v>0</v>
      </c>
      <c r="N11" s="172">
        <v>0</v>
      </c>
      <c r="O11" s="172">
        <f>ROUND(E11*N11,2)</f>
        <v>0</v>
      </c>
      <c r="P11" s="172">
        <v>0</v>
      </c>
      <c r="Q11" s="172">
        <f>ROUND(E11*P11,2)</f>
        <v>0</v>
      </c>
      <c r="R11" s="174"/>
      <c r="S11" s="174" t="s">
        <v>223</v>
      </c>
      <c r="T11" s="175" t="s">
        <v>208</v>
      </c>
      <c r="U11" s="158">
        <v>0</v>
      </c>
      <c r="V11" s="158">
        <f>ROUND(E11*U11,2)</f>
        <v>0</v>
      </c>
      <c r="W11" s="158"/>
      <c r="X11" s="158" t="s">
        <v>224</v>
      </c>
      <c r="Y11" s="147"/>
      <c r="Z11" s="147"/>
      <c r="AA11" s="147"/>
      <c r="AB11" s="147"/>
      <c r="AC11" s="147"/>
      <c r="AD11" s="147"/>
      <c r="AE11" s="147"/>
      <c r="AF11" s="147"/>
      <c r="AG11" s="147" t="s">
        <v>290</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213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9">
        <v>3</v>
      </c>
      <c r="B13" s="170" t="s">
        <v>567</v>
      </c>
      <c r="C13" s="180" t="s">
        <v>626</v>
      </c>
      <c r="D13" s="171" t="s">
        <v>624</v>
      </c>
      <c r="E13" s="172">
        <v>1</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c r="S13" s="174" t="s">
        <v>223</v>
      </c>
      <c r="T13" s="175" t="s">
        <v>208</v>
      </c>
      <c r="U13" s="158">
        <v>0</v>
      </c>
      <c r="V13" s="158">
        <f>ROUND(E13*U13,2)</f>
        <v>0</v>
      </c>
      <c r="W13" s="158"/>
      <c r="X13" s="158" t="s">
        <v>224</v>
      </c>
      <c r="Y13" s="147"/>
      <c r="Z13" s="147"/>
      <c r="AA13" s="147"/>
      <c r="AB13" s="147"/>
      <c r="AC13" s="147"/>
      <c r="AD13" s="147"/>
      <c r="AE13" s="147"/>
      <c r="AF13" s="147"/>
      <c r="AG13" s="147" t="s">
        <v>290</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9">
        <v>4</v>
      </c>
      <c r="B15" s="170" t="s">
        <v>569</v>
      </c>
      <c r="C15" s="180" t="s">
        <v>627</v>
      </c>
      <c r="D15" s="171" t="s">
        <v>624</v>
      </c>
      <c r="E15" s="172">
        <v>2</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223</v>
      </c>
      <c r="T15" s="175" t="s">
        <v>208</v>
      </c>
      <c r="U15" s="158">
        <v>0</v>
      </c>
      <c r="V15" s="158">
        <f>ROUND(E15*U15,2)</f>
        <v>0</v>
      </c>
      <c r="W15" s="158"/>
      <c r="X15" s="158" t="s">
        <v>224</v>
      </c>
      <c r="Y15" s="147"/>
      <c r="Z15" s="147"/>
      <c r="AA15" s="147"/>
      <c r="AB15" s="147"/>
      <c r="AC15" s="147"/>
      <c r="AD15" s="147"/>
      <c r="AE15" s="147"/>
      <c r="AF15" s="147"/>
      <c r="AG15" s="147" t="s">
        <v>290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
      <c r="A17" s="163" t="s">
        <v>202</v>
      </c>
      <c r="B17" s="164" t="s">
        <v>169</v>
      </c>
      <c r="C17" s="179" t="s">
        <v>170</v>
      </c>
      <c r="D17" s="165"/>
      <c r="E17" s="166"/>
      <c r="F17" s="167"/>
      <c r="G17" s="167">
        <f>SUMIF(AG18:AG83,"&lt;&gt;NOR",G18:G83)</f>
        <v>0</v>
      </c>
      <c r="H17" s="167"/>
      <c r="I17" s="167">
        <f>SUM(I18:I83)</f>
        <v>0</v>
      </c>
      <c r="J17" s="167"/>
      <c r="K17" s="167">
        <f>SUM(K18:K83)</f>
        <v>0</v>
      </c>
      <c r="L17" s="167"/>
      <c r="M17" s="167">
        <f>SUM(M18:M83)</f>
        <v>0</v>
      </c>
      <c r="N17" s="166"/>
      <c r="O17" s="166">
        <f>SUM(O18:O83)</f>
        <v>0</v>
      </c>
      <c r="P17" s="166"/>
      <c r="Q17" s="166">
        <f>SUM(Q18:Q83)</f>
        <v>0</v>
      </c>
      <c r="R17" s="167"/>
      <c r="S17" s="167"/>
      <c r="T17" s="168"/>
      <c r="U17" s="162"/>
      <c r="V17" s="162">
        <f>SUM(V18:V83)</f>
        <v>0</v>
      </c>
      <c r="W17" s="162"/>
      <c r="X17" s="162"/>
      <c r="AG17" t="s">
        <v>203</v>
      </c>
    </row>
    <row r="18" spans="1:60" outlineLevel="1" x14ac:dyDescent="0.2">
      <c r="A18" s="169">
        <v>5</v>
      </c>
      <c r="B18" s="170" t="s">
        <v>628</v>
      </c>
      <c r="C18" s="180" t="s">
        <v>629</v>
      </c>
      <c r="D18" s="171" t="s">
        <v>354</v>
      </c>
      <c r="E18" s="172">
        <v>70</v>
      </c>
      <c r="F18" s="173"/>
      <c r="G18" s="174">
        <f>ROUND(E18*F18,2)</f>
        <v>0</v>
      </c>
      <c r="H18" s="173"/>
      <c r="I18" s="174">
        <f>ROUND(E18*H18,2)</f>
        <v>0</v>
      </c>
      <c r="J18" s="173"/>
      <c r="K18" s="174">
        <f>ROUND(E18*J18,2)</f>
        <v>0</v>
      </c>
      <c r="L18" s="174">
        <v>21</v>
      </c>
      <c r="M18" s="174">
        <f>G18*(1+L18/100)</f>
        <v>0</v>
      </c>
      <c r="N18" s="172">
        <v>0</v>
      </c>
      <c r="O18" s="172">
        <f>ROUND(E18*N18,2)</f>
        <v>0</v>
      </c>
      <c r="P18" s="172">
        <v>0</v>
      </c>
      <c r="Q18" s="172">
        <f>ROUND(E18*P18,2)</f>
        <v>0</v>
      </c>
      <c r="R18" s="174"/>
      <c r="S18" s="174" t="s">
        <v>223</v>
      </c>
      <c r="T18" s="175" t="s">
        <v>208</v>
      </c>
      <c r="U18" s="158">
        <v>0</v>
      </c>
      <c r="V18" s="158">
        <f>ROUND(E18*U18,2)</f>
        <v>0</v>
      </c>
      <c r="W18" s="158"/>
      <c r="X18" s="158" t="s">
        <v>224</v>
      </c>
      <c r="Y18" s="147"/>
      <c r="Z18" s="147"/>
      <c r="AA18" s="147"/>
      <c r="AB18" s="147"/>
      <c r="AC18" s="147"/>
      <c r="AD18" s="147"/>
      <c r="AE18" s="147"/>
      <c r="AF18" s="147"/>
      <c r="AG18" s="147" t="s">
        <v>297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52"/>
      <c r="D19" s="253"/>
      <c r="E19" s="253"/>
      <c r="F19" s="253"/>
      <c r="G19" s="253"/>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213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9">
        <v>6</v>
      </c>
      <c r="B20" s="170" t="s">
        <v>630</v>
      </c>
      <c r="C20" s="180" t="s">
        <v>631</v>
      </c>
      <c r="D20" s="171" t="s">
        <v>354</v>
      </c>
      <c r="E20" s="172">
        <v>330</v>
      </c>
      <c r="F20" s="173"/>
      <c r="G20" s="174">
        <f>ROUND(E20*F20,2)</f>
        <v>0</v>
      </c>
      <c r="H20" s="173"/>
      <c r="I20" s="174">
        <f>ROUND(E20*H20,2)</f>
        <v>0</v>
      </c>
      <c r="J20" s="173"/>
      <c r="K20" s="174">
        <f>ROUND(E20*J20,2)</f>
        <v>0</v>
      </c>
      <c r="L20" s="174">
        <v>21</v>
      </c>
      <c r="M20" s="174">
        <f>G20*(1+L20/100)</f>
        <v>0</v>
      </c>
      <c r="N20" s="172">
        <v>0</v>
      </c>
      <c r="O20" s="172">
        <f>ROUND(E20*N20,2)</f>
        <v>0</v>
      </c>
      <c r="P20" s="172">
        <v>0</v>
      </c>
      <c r="Q20" s="172">
        <f>ROUND(E20*P20,2)</f>
        <v>0</v>
      </c>
      <c r="R20" s="174"/>
      <c r="S20" s="174" t="s">
        <v>223</v>
      </c>
      <c r="T20" s="175" t="s">
        <v>208</v>
      </c>
      <c r="U20" s="158">
        <v>0</v>
      </c>
      <c r="V20" s="158">
        <f>ROUND(E20*U20,2)</f>
        <v>0</v>
      </c>
      <c r="W20" s="158"/>
      <c r="X20" s="158" t="s">
        <v>224</v>
      </c>
      <c r="Y20" s="147"/>
      <c r="Z20" s="147"/>
      <c r="AA20" s="147"/>
      <c r="AB20" s="147"/>
      <c r="AC20" s="147"/>
      <c r="AD20" s="147"/>
      <c r="AE20" s="147"/>
      <c r="AF20" s="147"/>
      <c r="AG20" s="147" t="s">
        <v>297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52"/>
      <c r="D21" s="253"/>
      <c r="E21" s="253"/>
      <c r="F21" s="253"/>
      <c r="G21" s="253"/>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213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9">
        <v>7</v>
      </c>
      <c r="B22" s="170" t="s">
        <v>632</v>
      </c>
      <c r="C22" s="180" t="s">
        <v>633</v>
      </c>
      <c r="D22" s="171" t="s">
        <v>354</v>
      </c>
      <c r="E22" s="172">
        <v>340</v>
      </c>
      <c r="F22" s="173"/>
      <c r="G22" s="174">
        <f>ROUND(E22*F22,2)</f>
        <v>0</v>
      </c>
      <c r="H22" s="173"/>
      <c r="I22" s="174">
        <f>ROUND(E22*H22,2)</f>
        <v>0</v>
      </c>
      <c r="J22" s="173"/>
      <c r="K22" s="174">
        <f>ROUND(E22*J22,2)</f>
        <v>0</v>
      </c>
      <c r="L22" s="174">
        <v>21</v>
      </c>
      <c r="M22" s="174">
        <f>G22*(1+L22/100)</f>
        <v>0</v>
      </c>
      <c r="N22" s="172">
        <v>0</v>
      </c>
      <c r="O22" s="172">
        <f>ROUND(E22*N22,2)</f>
        <v>0</v>
      </c>
      <c r="P22" s="172">
        <v>0</v>
      </c>
      <c r="Q22" s="172">
        <f>ROUND(E22*P22,2)</f>
        <v>0</v>
      </c>
      <c r="R22" s="174"/>
      <c r="S22" s="174" t="s">
        <v>223</v>
      </c>
      <c r="T22" s="175" t="s">
        <v>208</v>
      </c>
      <c r="U22" s="158">
        <v>0</v>
      </c>
      <c r="V22" s="158">
        <f>ROUND(E22*U22,2)</f>
        <v>0</v>
      </c>
      <c r="W22" s="158"/>
      <c r="X22" s="158" t="s">
        <v>224</v>
      </c>
      <c r="Y22" s="147"/>
      <c r="Z22" s="147"/>
      <c r="AA22" s="147"/>
      <c r="AB22" s="147"/>
      <c r="AC22" s="147"/>
      <c r="AD22" s="147"/>
      <c r="AE22" s="147"/>
      <c r="AF22" s="147"/>
      <c r="AG22" s="147" t="s">
        <v>297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2"/>
      <c r="D23" s="253"/>
      <c r="E23" s="253"/>
      <c r="F23" s="253"/>
      <c r="G23" s="253"/>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213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9">
        <v>8</v>
      </c>
      <c r="B24" s="170" t="s">
        <v>634</v>
      </c>
      <c r="C24" s="180" t="s">
        <v>635</v>
      </c>
      <c r="D24" s="171" t="s">
        <v>354</v>
      </c>
      <c r="E24" s="172">
        <v>340</v>
      </c>
      <c r="F24" s="173"/>
      <c r="G24" s="174">
        <f>ROUND(E24*F24,2)</f>
        <v>0</v>
      </c>
      <c r="H24" s="173"/>
      <c r="I24" s="174">
        <f>ROUND(E24*H24,2)</f>
        <v>0</v>
      </c>
      <c r="J24" s="173"/>
      <c r="K24" s="174">
        <f>ROUND(E24*J24,2)</f>
        <v>0</v>
      </c>
      <c r="L24" s="174">
        <v>21</v>
      </c>
      <c r="M24" s="174">
        <f>G24*(1+L24/100)</f>
        <v>0</v>
      </c>
      <c r="N24" s="172">
        <v>0</v>
      </c>
      <c r="O24" s="172">
        <f>ROUND(E24*N24,2)</f>
        <v>0</v>
      </c>
      <c r="P24" s="172">
        <v>0</v>
      </c>
      <c r="Q24" s="172">
        <f>ROUND(E24*P24,2)</f>
        <v>0</v>
      </c>
      <c r="R24" s="174"/>
      <c r="S24" s="174" t="s">
        <v>223</v>
      </c>
      <c r="T24" s="175" t="s">
        <v>208</v>
      </c>
      <c r="U24" s="158">
        <v>0</v>
      </c>
      <c r="V24" s="158">
        <f>ROUND(E24*U24,2)</f>
        <v>0</v>
      </c>
      <c r="W24" s="158"/>
      <c r="X24" s="158" t="s">
        <v>224</v>
      </c>
      <c r="Y24" s="147"/>
      <c r="Z24" s="147"/>
      <c r="AA24" s="147"/>
      <c r="AB24" s="147"/>
      <c r="AC24" s="147"/>
      <c r="AD24" s="147"/>
      <c r="AE24" s="147"/>
      <c r="AF24" s="147"/>
      <c r="AG24" s="147" t="s">
        <v>297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52"/>
      <c r="D25" s="253"/>
      <c r="E25" s="253"/>
      <c r="F25" s="253"/>
      <c r="G25" s="253"/>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213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9">
        <v>9</v>
      </c>
      <c r="B26" s="170" t="s">
        <v>636</v>
      </c>
      <c r="C26" s="180" t="s">
        <v>637</v>
      </c>
      <c r="D26" s="171" t="s">
        <v>354</v>
      </c>
      <c r="E26" s="172">
        <v>50</v>
      </c>
      <c r="F26" s="173"/>
      <c r="G26" s="174">
        <f>ROUND(E26*F26,2)</f>
        <v>0</v>
      </c>
      <c r="H26" s="173"/>
      <c r="I26" s="174">
        <f>ROUND(E26*H26,2)</f>
        <v>0</v>
      </c>
      <c r="J26" s="173"/>
      <c r="K26" s="174">
        <f>ROUND(E26*J26,2)</f>
        <v>0</v>
      </c>
      <c r="L26" s="174">
        <v>21</v>
      </c>
      <c r="M26" s="174">
        <f>G26*(1+L26/100)</f>
        <v>0</v>
      </c>
      <c r="N26" s="172">
        <v>0</v>
      </c>
      <c r="O26" s="172">
        <f>ROUND(E26*N26,2)</f>
        <v>0</v>
      </c>
      <c r="P26" s="172">
        <v>0</v>
      </c>
      <c r="Q26" s="172">
        <f>ROUND(E26*P26,2)</f>
        <v>0</v>
      </c>
      <c r="R26" s="174"/>
      <c r="S26" s="174" t="s">
        <v>223</v>
      </c>
      <c r="T26" s="175" t="s">
        <v>208</v>
      </c>
      <c r="U26" s="158">
        <v>0</v>
      </c>
      <c r="V26" s="158">
        <f>ROUND(E26*U26,2)</f>
        <v>0</v>
      </c>
      <c r="W26" s="158"/>
      <c r="X26" s="158" t="s">
        <v>224</v>
      </c>
      <c r="Y26" s="147"/>
      <c r="Z26" s="147"/>
      <c r="AA26" s="147"/>
      <c r="AB26" s="147"/>
      <c r="AC26" s="147"/>
      <c r="AD26" s="147"/>
      <c r="AE26" s="147"/>
      <c r="AF26" s="147"/>
      <c r="AG26" s="147" t="s">
        <v>297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52"/>
      <c r="D27" s="253"/>
      <c r="E27" s="253"/>
      <c r="F27" s="253"/>
      <c r="G27" s="253"/>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213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9">
        <v>10</v>
      </c>
      <c r="B28" s="170" t="s">
        <v>638</v>
      </c>
      <c r="C28" s="180" t="s">
        <v>639</v>
      </c>
      <c r="D28" s="171" t="s">
        <v>500</v>
      </c>
      <c r="E28" s="172">
        <v>165</v>
      </c>
      <c r="F28" s="173"/>
      <c r="G28" s="174">
        <f>ROUND(E28*F28,2)</f>
        <v>0</v>
      </c>
      <c r="H28" s="173"/>
      <c r="I28" s="174">
        <f>ROUND(E28*H28,2)</f>
        <v>0</v>
      </c>
      <c r="J28" s="173"/>
      <c r="K28" s="174">
        <f>ROUND(E28*J28,2)</f>
        <v>0</v>
      </c>
      <c r="L28" s="174">
        <v>21</v>
      </c>
      <c r="M28" s="174">
        <f>G28*(1+L28/100)</f>
        <v>0</v>
      </c>
      <c r="N28" s="172">
        <v>0</v>
      </c>
      <c r="O28" s="172">
        <f>ROUND(E28*N28,2)</f>
        <v>0</v>
      </c>
      <c r="P28" s="172">
        <v>0</v>
      </c>
      <c r="Q28" s="172">
        <f>ROUND(E28*P28,2)</f>
        <v>0</v>
      </c>
      <c r="R28" s="174"/>
      <c r="S28" s="174" t="s">
        <v>223</v>
      </c>
      <c r="T28" s="175" t="s">
        <v>208</v>
      </c>
      <c r="U28" s="158">
        <v>0</v>
      </c>
      <c r="V28" s="158">
        <f>ROUND(E28*U28,2)</f>
        <v>0</v>
      </c>
      <c r="W28" s="158"/>
      <c r="X28" s="158" t="s">
        <v>224</v>
      </c>
      <c r="Y28" s="147"/>
      <c r="Z28" s="147"/>
      <c r="AA28" s="147"/>
      <c r="AB28" s="147"/>
      <c r="AC28" s="147"/>
      <c r="AD28" s="147"/>
      <c r="AE28" s="147"/>
      <c r="AF28" s="147"/>
      <c r="AG28" s="147" t="s">
        <v>297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52"/>
      <c r="D29" s="253"/>
      <c r="E29" s="253"/>
      <c r="F29" s="253"/>
      <c r="G29" s="253"/>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213</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9">
        <v>11</v>
      </c>
      <c r="B30" s="170" t="s">
        <v>640</v>
      </c>
      <c r="C30" s="180" t="s">
        <v>641</v>
      </c>
      <c r="D30" s="171" t="s">
        <v>500</v>
      </c>
      <c r="E30" s="172">
        <v>146</v>
      </c>
      <c r="F30" s="173"/>
      <c r="G30" s="174">
        <f>ROUND(E30*F30,2)</f>
        <v>0</v>
      </c>
      <c r="H30" s="173"/>
      <c r="I30" s="174">
        <f>ROUND(E30*H30,2)</f>
        <v>0</v>
      </c>
      <c r="J30" s="173"/>
      <c r="K30" s="174">
        <f>ROUND(E30*J30,2)</f>
        <v>0</v>
      </c>
      <c r="L30" s="174">
        <v>21</v>
      </c>
      <c r="M30" s="174">
        <f>G30*(1+L30/100)</f>
        <v>0</v>
      </c>
      <c r="N30" s="172">
        <v>0</v>
      </c>
      <c r="O30" s="172">
        <f>ROUND(E30*N30,2)</f>
        <v>0</v>
      </c>
      <c r="P30" s="172">
        <v>0</v>
      </c>
      <c r="Q30" s="172">
        <f>ROUND(E30*P30,2)</f>
        <v>0</v>
      </c>
      <c r="R30" s="174"/>
      <c r="S30" s="174" t="s">
        <v>223</v>
      </c>
      <c r="T30" s="175" t="s">
        <v>208</v>
      </c>
      <c r="U30" s="158">
        <v>0</v>
      </c>
      <c r="V30" s="158">
        <f>ROUND(E30*U30,2)</f>
        <v>0</v>
      </c>
      <c r="W30" s="158"/>
      <c r="X30" s="158" t="s">
        <v>224</v>
      </c>
      <c r="Y30" s="147"/>
      <c r="Z30" s="147"/>
      <c r="AA30" s="147"/>
      <c r="AB30" s="147"/>
      <c r="AC30" s="147"/>
      <c r="AD30" s="147"/>
      <c r="AE30" s="147"/>
      <c r="AF30" s="147"/>
      <c r="AG30" s="147" t="s">
        <v>297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52"/>
      <c r="D31" s="253"/>
      <c r="E31" s="253"/>
      <c r="F31" s="253"/>
      <c r="G31" s="253"/>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213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9">
        <v>12</v>
      </c>
      <c r="B32" s="170" t="s">
        <v>642</v>
      </c>
      <c r="C32" s="180" t="s">
        <v>643</v>
      </c>
      <c r="D32" s="171" t="s">
        <v>500</v>
      </c>
      <c r="E32" s="172">
        <v>146</v>
      </c>
      <c r="F32" s="173"/>
      <c r="G32" s="174">
        <f>ROUND(E32*F32,2)</f>
        <v>0</v>
      </c>
      <c r="H32" s="173"/>
      <c r="I32" s="174">
        <f>ROUND(E32*H32,2)</f>
        <v>0</v>
      </c>
      <c r="J32" s="173"/>
      <c r="K32" s="174">
        <f>ROUND(E32*J32,2)</f>
        <v>0</v>
      </c>
      <c r="L32" s="174">
        <v>21</v>
      </c>
      <c r="M32" s="174">
        <f>G32*(1+L32/100)</f>
        <v>0</v>
      </c>
      <c r="N32" s="172">
        <v>0</v>
      </c>
      <c r="O32" s="172">
        <f>ROUND(E32*N32,2)</f>
        <v>0</v>
      </c>
      <c r="P32" s="172">
        <v>0</v>
      </c>
      <c r="Q32" s="172">
        <f>ROUND(E32*P32,2)</f>
        <v>0</v>
      </c>
      <c r="R32" s="174"/>
      <c r="S32" s="174" t="s">
        <v>223</v>
      </c>
      <c r="T32" s="175" t="s">
        <v>208</v>
      </c>
      <c r="U32" s="158">
        <v>0</v>
      </c>
      <c r="V32" s="158">
        <f>ROUND(E32*U32,2)</f>
        <v>0</v>
      </c>
      <c r="W32" s="158"/>
      <c r="X32" s="158" t="s">
        <v>224</v>
      </c>
      <c r="Y32" s="147"/>
      <c r="Z32" s="147"/>
      <c r="AA32" s="147"/>
      <c r="AB32" s="147"/>
      <c r="AC32" s="147"/>
      <c r="AD32" s="147"/>
      <c r="AE32" s="147"/>
      <c r="AF32" s="147"/>
      <c r="AG32" s="147" t="s">
        <v>297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52"/>
      <c r="D33" s="253"/>
      <c r="E33" s="253"/>
      <c r="F33" s="253"/>
      <c r="G33" s="253"/>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213</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69">
        <v>13</v>
      </c>
      <c r="B34" s="170" t="s">
        <v>644</v>
      </c>
      <c r="C34" s="180" t="s">
        <v>645</v>
      </c>
      <c r="D34" s="171" t="s">
        <v>500</v>
      </c>
      <c r="E34" s="172">
        <v>25</v>
      </c>
      <c r="F34" s="173"/>
      <c r="G34" s="174">
        <f>ROUND(E34*F34,2)</f>
        <v>0</v>
      </c>
      <c r="H34" s="173"/>
      <c r="I34" s="174">
        <f>ROUND(E34*H34,2)</f>
        <v>0</v>
      </c>
      <c r="J34" s="173"/>
      <c r="K34" s="174">
        <f>ROUND(E34*J34,2)</f>
        <v>0</v>
      </c>
      <c r="L34" s="174">
        <v>21</v>
      </c>
      <c r="M34" s="174">
        <f>G34*(1+L34/100)</f>
        <v>0</v>
      </c>
      <c r="N34" s="172">
        <v>0</v>
      </c>
      <c r="O34" s="172">
        <f>ROUND(E34*N34,2)</f>
        <v>0</v>
      </c>
      <c r="P34" s="172">
        <v>0</v>
      </c>
      <c r="Q34" s="172">
        <f>ROUND(E34*P34,2)</f>
        <v>0</v>
      </c>
      <c r="R34" s="174"/>
      <c r="S34" s="174" t="s">
        <v>223</v>
      </c>
      <c r="T34" s="175" t="s">
        <v>208</v>
      </c>
      <c r="U34" s="158">
        <v>0</v>
      </c>
      <c r="V34" s="158">
        <f>ROUND(E34*U34,2)</f>
        <v>0</v>
      </c>
      <c r="W34" s="158"/>
      <c r="X34" s="158" t="s">
        <v>224</v>
      </c>
      <c r="Y34" s="147"/>
      <c r="Z34" s="147"/>
      <c r="AA34" s="147"/>
      <c r="AB34" s="147"/>
      <c r="AC34" s="147"/>
      <c r="AD34" s="147"/>
      <c r="AE34" s="147"/>
      <c r="AF34" s="147"/>
      <c r="AG34" s="147" t="s">
        <v>297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52"/>
      <c r="D35" s="253"/>
      <c r="E35" s="253"/>
      <c r="F35" s="253"/>
      <c r="G35" s="253"/>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213</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9">
        <v>14</v>
      </c>
      <c r="B36" s="170" t="s">
        <v>646</v>
      </c>
      <c r="C36" s="180" t="s">
        <v>647</v>
      </c>
      <c r="D36" s="171" t="s">
        <v>421</v>
      </c>
      <c r="E36" s="172">
        <v>8</v>
      </c>
      <c r="F36" s="173"/>
      <c r="G36" s="174">
        <f>ROUND(E36*F36,2)</f>
        <v>0</v>
      </c>
      <c r="H36" s="173"/>
      <c r="I36" s="174">
        <f>ROUND(E36*H36,2)</f>
        <v>0</v>
      </c>
      <c r="J36" s="173"/>
      <c r="K36" s="174">
        <f>ROUND(E36*J36,2)</f>
        <v>0</v>
      </c>
      <c r="L36" s="174">
        <v>21</v>
      </c>
      <c r="M36" s="174">
        <f>G36*(1+L36/100)</f>
        <v>0</v>
      </c>
      <c r="N36" s="172">
        <v>0</v>
      </c>
      <c r="O36" s="172">
        <f>ROUND(E36*N36,2)</f>
        <v>0</v>
      </c>
      <c r="P36" s="172">
        <v>0</v>
      </c>
      <c r="Q36" s="172">
        <f>ROUND(E36*P36,2)</f>
        <v>0</v>
      </c>
      <c r="R36" s="174"/>
      <c r="S36" s="174" t="s">
        <v>223</v>
      </c>
      <c r="T36" s="175" t="s">
        <v>208</v>
      </c>
      <c r="U36" s="158">
        <v>0</v>
      </c>
      <c r="V36" s="158">
        <f>ROUND(E36*U36,2)</f>
        <v>0</v>
      </c>
      <c r="W36" s="158"/>
      <c r="X36" s="158" t="s">
        <v>224</v>
      </c>
      <c r="Y36" s="147"/>
      <c r="Z36" s="147"/>
      <c r="AA36" s="147"/>
      <c r="AB36" s="147"/>
      <c r="AC36" s="147"/>
      <c r="AD36" s="147"/>
      <c r="AE36" s="147"/>
      <c r="AF36" s="147"/>
      <c r="AG36" s="147" t="s">
        <v>297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52"/>
      <c r="D37" s="253"/>
      <c r="E37" s="253"/>
      <c r="F37" s="253"/>
      <c r="G37" s="253"/>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213</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9">
        <v>15</v>
      </c>
      <c r="B38" s="170" t="s">
        <v>648</v>
      </c>
      <c r="C38" s="180" t="s">
        <v>649</v>
      </c>
      <c r="D38" s="171" t="s">
        <v>354</v>
      </c>
      <c r="E38" s="172">
        <v>6</v>
      </c>
      <c r="F38" s="173"/>
      <c r="G38" s="174">
        <f>ROUND(E38*F38,2)</f>
        <v>0</v>
      </c>
      <c r="H38" s="173"/>
      <c r="I38" s="174">
        <f>ROUND(E38*H38,2)</f>
        <v>0</v>
      </c>
      <c r="J38" s="173"/>
      <c r="K38" s="174">
        <f>ROUND(E38*J38,2)</f>
        <v>0</v>
      </c>
      <c r="L38" s="174">
        <v>21</v>
      </c>
      <c r="M38" s="174">
        <f>G38*(1+L38/100)</f>
        <v>0</v>
      </c>
      <c r="N38" s="172">
        <v>0</v>
      </c>
      <c r="O38" s="172">
        <f>ROUND(E38*N38,2)</f>
        <v>0</v>
      </c>
      <c r="P38" s="172">
        <v>0</v>
      </c>
      <c r="Q38" s="172">
        <f>ROUND(E38*P38,2)</f>
        <v>0</v>
      </c>
      <c r="R38" s="174"/>
      <c r="S38" s="174" t="s">
        <v>223</v>
      </c>
      <c r="T38" s="175" t="s">
        <v>208</v>
      </c>
      <c r="U38" s="158">
        <v>0</v>
      </c>
      <c r="V38" s="158">
        <f>ROUND(E38*U38,2)</f>
        <v>0</v>
      </c>
      <c r="W38" s="158"/>
      <c r="X38" s="158" t="s">
        <v>224</v>
      </c>
      <c r="Y38" s="147"/>
      <c r="Z38" s="147"/>
      <c r="AA38" s="147"/>
      <c r="AB38" s="147"/>
      <c r="AC38" s="147"/>
      <c r="AD38" s="147"/>
      <c r="AE38" s="147"/>
      <c r="AF38" s="147"/>
      <c r="AG38" s="147" t="s">
        <v>297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52"/>
      <c r="D39" s="253"/>
      <c r="E39" s="253"/>
      <c r="F39" s="253"/>
      <c r="G39" s="253"/>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213</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9">
        <v>16</v>
      </c>
      <c r="B40" s="170" t="s">
        <v>650</v>
      </c>
      <c r="C40" s="180" t="s">
        <v>651</v>
      </c>
      <c r="D40" s="171" t="s">
        <v>354</v>
      </c>
      <c r="E40" s="172">
        <v>10</v>
      </c>
      <c r="F40" s="173"/>
      <c r="G40" s="174">
        <f>ROUND(E40*F40,2)</f>
        <v>0</v>
      </c>
      <c r="H40" s="173"/>
      <c r="I40" s="174">
        <f>ROUND(E40*H40,2)</f>
        <v>0</v>
      </c>
      <c r="J40" s="173"/>
      <c r="K40" s="174">
        <f>ROUND(E40*J40,2)</f>
        <v>0</v>
      </c>
      <c r="L40" s="174">
        <v>21</v>
      </c>
      <c r="M40" s="174">
        <f>G40*(1+L40/100)</f>
        <v>0</v>
      </c>
      <c r="N40" s="172">
        <v>0</v>
      </c>
      <c r="O40" s="172">
        <f>ROUND(E40*N40,2)</f>
        <v>0</v>
      </c>
      <c r="P40" s="172">
        <v>0</v>
      </c>
      <c r="Q40" s="172">
        <f>ROUND(E40*P40,2)</f>
        <v>0</v>
      </c>
      <c r="R40" s="174"/>
      <c r="S40" s="174" t="s">
        <v>223</v>
      </c>
      <c r="T40" s="175" t="s">
        <v>208</v>
      </c>
      <c r="U40" s="158">
        <v>0</v>
      </c>
      <c r="V40" s="158">
        <f>ROUND(E40*U40,2)</f>
        <v>0</v>
      </c>
      <c r="W40" s="158"/>
      <c r="X40" s="158" t="s">
        <v>224</v>
      </c>
      <c r="Y40" s="147"/>
      <c r="Z40" s="147"/>
      <c r="AA40" s="147"/>
      <c r="AB40" s="147"/>
      <c r="AC40" s="147"/>
      <c r="AD40" s="147"/>
      <c r="AE40" s="147"/>
      <c r="AF40" s="147"/>
      <c r="AG40" s="147" t="s">
        <v>297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52"/>
      <c r="D41" s="253"/>
      <c r="E41" s="253"/>
      <c r="F41" s="253"/>
      <c r="G41" s="253"/>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213</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9">
        <v>17</v>
      </c>
      <c r="B42" s="170" t="s">
        <v>652</v>
      </c>
      <c r="C42" s="180" t="s">
        <v>653</v>
      </c>
      <c r="D42" s="171" t="s">
        <v>354</v>
      </c>
      <c r="E42" s="172">
        <v>17</v>
      </c>
      <c r="F42" s="173"/>
      <c r="G42" s="174">
        <f>ROUND(E42*F42,2)</f>
        <v>0</v>
      </c>
      <c r="H42" s="173"/>
      <c r="I42" s="174">
        <f>ROUND(E42*H42,2)</f>
        <v>0</v>
      </c>
      <c r="J42" s="173"/>
      <c r="K42" s="174">
        <f>ROUND(E42*J42,2)</f>
        <v>0</v>
      </c>
      <c r="L42" s="174">
        <v>21</v>
      </c>
      <c r="M42" s="174">
        <f>G42*(1+L42/100)</f>
        <v>0</v>
      </c>
      <c r="N42" s="172">
        <v>0</v>
      </c>
      <c r="O42" s="172">
        <f>ROUND(E42*N42,2)</f>
        <v>0</v>
      </c>
      <c r="P42" s="172">
        <v>0</v>
      </c>
      <c r="Q42" s="172">
        <f>ROUND(E42*P42,2)</f>
        <v>0</v>
      </c>
      <c r="R42" s="174"/>
      <c r="S42" s="174" t="s">
        <v>223</v>
      </c>
      <c r="T42" s="175" t="s">
        <v>208</v>
      </c>
      <c r="U42" s="158">
        <v>0</v>
      </c>
      <c r="V42" s="158">
        <f>ROUND(E42*U42,2)</f>
        <v>0</v>
      </c>
      <c r="W42" s="158"/>
      <c r="X42" s="158" t="s">
        <v>224</v>
      </c>
      <c r="Y42" s="147"/>
      <c r="Z42" s="147"/>
      <c r="AA42" s="147"/>
      <c r="AB42" s="147"/>
      <c r="AC42" s="147"/>
      <c r="AD42" s="147"/>
      <c r="AE42" s="147"/>
      <c r="AF42" s="147"/>
      <c r="AG42" s="147" t="s">
        <v>297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52"/>
      <c r="D43" s="253"/>
      <c r="E43" s="253"/>
      <c r="F43" s="253"/>
      <c r="G43" s="253"/>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213</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9">
        <v>18</v>
      </c>
      <c r="B44" s="170" t="s">
        <v>654</v>
      </c>
      <c r="C44" s="180" t="s">
        <v>655</v>
      </c>
      <c r="D44" s="171" t="s">
        <v>354</v>
      </c>
      <c r="E44" s="172">
        <v>3</v>
      </c>
      <c r="F44" s="173"/>
      <c r="G44" s="174">
        <f>ROUND(E44*F44,2)</f>
        <v>0</v>
      </c>
      <c r="H44" s="173"/>
      <c r="I44" s="174">
        <f>ROUND(E44*H44,2)</f>
        <v>0</v>
      </c>
      <c r="J44" s="173"/>
      <c r="K44" s="174">
        <f>ROUND(E44*J44,2)</f>
        <v>0</v>
      </c>
      <c r="L44" s="174">
        <v>21</v>
      </c>
      <c r="M44" s="174">
        <f>G44*(1+L44/100)</f>
        <v>0</v>
      </c>
      <c r="N44" s="172">
        <v>0</v>
      </c>
      <c r="O44" s="172">
        <f>ROUND(E44*N44,2)</f>
        <v>0</v>
      </c>
      <c r="P44" s="172">
        <v>0</v>
      </c>
      <c r="Q44" s="172">
        <f>ROUND(E44*P44,2)</f>
        <v>0</v>
      </c>
      <c r="R44" s="174"/>
      <c r="S44" s="174" t="s">
        <v>223</v>
      </c>
      <c r="T44" s="175" t="s">
        <v>208</v>
      </c>
      <c r="U44" s="158">
        <v>0</v>
      </c>
      <c r="V44" s="158">
        <f>ROUND(E44*U44,2)</f>
        <v>0</v>
      </c>
      <c r="W44" s="158"/>
      <c r="X44" s="158" t="s">
        <v>224</v>
      </c>
      <c r="Y44" s="147"/>
      <c r="Z44" s="147"/>
      <c r="AA44" s="147"/>
      <c r="AB44" s="147"/>
      <c r="AC44" s="147"/>
      <c r="AD44" s="147"/>
      <c r="AE44" s="147"/>
      <c r="AF44" s="147"/>
      <c r="AG44" s="147" t="s">
        <v>297</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52"/>
      <c r="D45" s="253"/>
      <c r="E45" s="253"/>
      <c r="F45" s="253"/>
      <c r="G45" s="253"/>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213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69">
        <v>19</v>
      </c>
      <c r="B46" s="170" t="s">
        <v>656</v>
      </c>
      <c r="C46" s="180" t="s">
        <v>657</v>
      </c>
      <c r="D46" s="171" t="s">
        <v>500</v>
      </c>
      <c r="E46" s="172">
        <v>210</v>
      </c>
      <c r="F46" s="173"/>
      <c r="G46" s="174">
        <f>ROUND(E46*F46,2)</f>
        <v>0</v>
      </c>
      <c r="H46" s="173"/>
      <c r="I46" s="174">
        <f>ROUND(E46*H46,2)</f>
        <v>0</v>
      </c>
      <c r="J46" s="173"/>
      <c r="K46" s="174">
        <f>ROUND(E46*J46,2)</f>
        <v>0</v>
      </c>
      <c r="L46" s="174">
        <v>21</v>
      </c>
      <c r="M46" s="174">
        <f>G46*(1+L46/100)</f>
        <v>0</v>
      </c>
      <c r="N46" s="172">
        <v>0</v>
      </c>
      <c r="O46" s="172">
        <f>ROUND(E46*N46,2)</f>
        <v>0</v>
      </c>
      <c r="P46" s="172">
        <v>0</v>
      </c>
      <c r="Q46" s="172">
        <f>ROUND(E46*P46,2)</f>
        <v>0</v>
      </c>
      <c r="R46" s="174"/>
      <c r="S46" s="174" t="s">
        <v>223</v>
      </c>
      <c r="T46" s="175" t="s">
        <v>208</v>
      </c>
      <c r="U46" s="158">
        <v>0</v>
      </c>
      <c r="V46" s="158">
        <f>ROUND(E46*U46,2)</f>
        <v>0</v>
      </c>
      <c r="W46" s="158"/>
      <c r="X46" s="158" t="s">
        <v>224</v>
      </c>
      <c r="Y46" s="147"/>
      <c r="Z46" s="147"/>
      <c r="AA46" s="147"/>
      <c r="AB46" s="147"/>
      <c r="AC46" s="147"/>
      <c r="AD46" s="147"/>
      <c r="AE46" s="147"/>
      <c r="AF46" s="147"/>
      <c r="AG46" s="147" t="s">
        <v>297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52"/>
      <c r="D47" s="253"/>
      <c r="E47" s="253"/>
      <c r="F47" s="253"/>
      <c r="G47" s="253"/>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213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69">
        <v>20</v>
      </c>
      <c r="B48" s="170" t="s">
        <v>613</v>
      </c>
      <c r="C48" s="180" t="s">
        <v>658</v>
      </c>
      <c r="D48" s="171" t="s">
        <v>659</v>
      </c>
      <c r="E48" s="172">
        <v>8</v>
      </c>
      <c r="F48" s="173"/>
      <c r="G48" s="174">
        <f>ROUND(E48*F48,2)</f>
        <v>0</v>
      </c>
      <c r="H48" s="173"/>
      <c r="I48" s="174">
        <f>ROUND(E48*H48,2)</f>
        <v>0</v>
      </c>
      <c r="J48" s="173"/>
      <c r="K48" s="174">
        <f>ROUND(E48*J48,2)</f>
        <v>0</v>
      </c>
      <c r="L48" s="174">
        <v>21</v>
      </c>
      <c r="M48" s="174">
        <f>G48*(1+L48/100)</f>
        <v>0</v>
      </c>
      <c r="N48" s="172">
        <v>0</v>
      </c>
      <c r="O48" s="172">
        <f>ROUND(E48*N48,2)</f>
        <v>0</v>
      </c>
      <c r="P48" s="172">
        <v>0</v>
      </c>
      <c r="Q48" s="172">
        <f>ROUND(E48*P48,2)</f>
        <v>0</v>
      </c>
      <c r="R48" s="174"/>
      <c r="S48" s="174" t="s">
        <v>223</v>
      </c>
      <c r="T48" s="175" t="s">
        <v>208</v>
      </c>
      <c r="U48" s="158">
        <v>0</v>
      </c>
      <c r="V48" s="158">
        <f>ROUND(E48*U48,2)</f>
        <v>0</v>
      </c>
      <c r="W48" s="158"/>
      <c r="X48" s="158" t="s">
        <v>224</v>
      </c>
      <c r="Y48" s="147"/>
      <c r="Z48" s="147"/>
      <c r="AA48" s="147"/>
      <c r="AB48" s="147"/>
      <c r="AC48" s="147"/>
      <c r="AD48" s="147"/>
      <c r="AE48" s="147"/>
      <c r="AF48" s="147"/>
      <c r="AG48" s="147" t="s">
        <v>297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41" t="s">
        <v>660</v>
      </c>
      <c r="D49" s="242"/>
      <c r="E49" s="242"/>
      <c r="F49" s="242"/>
      <c r="G49" s="242"/>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212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8" t="s">
        <v>661</v>
      </c>
      <c r="D50" s="259"/>
      <c r="E50" s="259"/>
      <c r="F50" s="259"/>
      <c r="G50" s="259"/>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212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50"/>
      <c r="D51" s="251"/>
      <c r="E51" s="251"/>
      <c r="F51" s="251"/>
      <c r="G51" s="251"/>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213</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9">
        <v>21</v>
      </c>
      <c r="B52" s="170" t="s">
        <v>662</v>
      </c>
      <c r="C52" s="180" t="s">
        <v>663</v>
      </c>
      <c r="D52" s="171" t="s">
        <v>659</v>
      </c>
      <c r="E52" s="172">
        <v>1</v>
      </c>
      <c r="F52" s="173"/>
      <c r="G52" s="174">
        <f>ROUND(E52*F52,2)</f>
        <v>0</v>
      </c>
      <c r="H52" s="173"/>
      <c r="I52" s="174">
        <f>ROUND(E52*H52,2)</f>
        <v>0</v>
      </c>
      <c r="J52" s="173"/>
      <c r="K52" s="174">
        <f>ROUND(E52*J52,2)</f>
        <v>0</v>
      </c>
      <c r="L52" s="174">
        <v>21</v>
      </c>
      <c r="M52" s="174">
        <f>G52*(1+L52/100)</f>
        <v>0</v>
      </c>
      <c r="N52" s="172">
        <v>0</v>
      </c>
      <c r="O52" s="172">
        <f>ROUND(E52*N52,2)</f>
        <v>0</v>
      </c>
      <c r="P52" s="172">
        <v>0</v>
      </c>
      <c r="Q52" s="172">
        <f>ROUND(E52*P52,2)</f>
        <v>0</v>
      </c>
      <c r="R52" s="174"/>
      <c r="S52" s="174" t="s">
        <v>223</v>
      </c>
      <c r="T52" s="175" t="s">
        <v>208</v>
      </c>
      <c r="U52" s="158">
        <v>0</v>
      </c>
      <c r="V52" s="158">
        <f>ROUND(E52*U52,2)</f>
        <v>0</v>
      </c>
      <c r="W52" s="158"/>
      <c r="X52" s="158" t="s">
        <v>224</v>
      </c>
      <c r="Y52" s="147"/>
      <c r="Z52" s="147"/>
      <c r="AA52" s="147"/>
      <c r="AB52" s="147"/>
      <c r="AC52" s="147"/>
      <c r="AD52" s="147"/>
      <c r="AE52" s="147"/>
      <c r="AF52" s="147"/>
      <c r="AG52" s="147" t="s">
        <v>297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41" t="s">
        <v>660</v>
      </c>
      <c r="D53" s="242"/>
      <c r="E53" s="242"/>
      <c r="F53" s="242"/>
      <c r="G53" s="242"/>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212</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58" t="s">
        <v>661</v>
      </c>
      <c r="D54" s="259"/>
      <c r="E54" s="259"/>
      <c r="F54" s="259"/>
      <c r="G54" s="259"/>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212</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250"/>
      <c r="D55" s="251"/>
      <c r="E55" s="251"/>
      <c r="F55" s="251"/>
      <c r="G55" s="251"/>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213</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69">
        <v>22</v>
      </c>
      <c r="B56" s="170" t="s">
        <v>664</v>
      </c>
      <c r="C56" s="180" t="s">
        <v>665</v>
      </c>
      <c r="D56" s="171" t="s">
        <v>659</v>
      </c>
      <c r="E56" s="172">
        <v>1</v>
      </c>
      <c r="F56" s="173"/>
      <c r="G56" s="174">
        <f>ROUND(E56*F56,2)</f>
        <v>0</v>
      </c>
      <c r="H56" s="173"/>
      <c r="I56" s="174">
        <f>ROUND(E56*H56,2)</f>
        <v>0</v>
      </c>
      <c r="J56" s="173"/>
      <c r="K56" s="174">
        <f>ROUND(E56*J56,2)</f>
        <v>0</v>
      </c>
      <c r="L56" s="174">
        <v>21</v>
      </c>
      <c r="M56" s="174">
        <f>G56*(1+L56/100)</f>
        <v>0</v>
      </c>
      <c r="N56" s="172">
        <v>0</v>
      </c>
      <c r="O56" s="172">
        <f>ROUND(E56*N56,2)</f>
        <v>0</v>
      </c>
      <c r="P56" s="172">
        <v>0</v>
      </c>
      <c r="Q56" s="172">
        <f>ROUND(E56*P56,2)</f>
        <v>0</v>
      </c>
      <c r="R56" s="174"/>
      <c r="S56" s="174" t="s">
        <v>223</v>
      </c>
      <c r="T56" s="175" t="s">
        <v>208</v>
      </c>
      <c r="U56" s="158">
        <v>0</v>
      </c>
      <c r="V56" s="158">
        <f>ROUND(E56*U56,2)</f>
        <v>0</v>
      </c>
      <c r="W56" s="158"/>
      <c r="X56" s="158" t="s">
        <v>224</v>
      </c>
      <c r="Y56" s="147"/>
      <c r="Z56" s="147"/>
      <c r="AA56" s="147"/>
      <c r="AB56" s="147"/>
      <c r="AC56" s="147"/>
      <c r="AD56" s="147"/>
      <c r="AE56" s="147"/>
      <c r="AF56" s="147"/>
      <c r="AG56" s="147" t="s">
        <v>297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241" t="s">
        <v>660</v>
      </c>
      <c r="D57" s="242"/>
      <c r="E57" s="242"/>
      <c r="F57" s="242"/>
      <c r="G57" s="242"/>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212</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58" t="s">
        <v>661</v>
      </c>
      <c r="D58" s="259"/>
      <c r="E58" s="259"/>
      <c r="F58" s="259"/>
      <c r="G58" s="259"/>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212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250"/>
      <c r="D59" s="251"/>
      <c r="E59" s="251"/>
      <c r="F59" s="251"/>
      <c r="G59" s="251"/>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213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69">
        <v>23</v>
      </c>
      <c r="B60" s="170" t="s">
        <v>666</v>
      </c>
      <c r="C60" s="180" t="s">
        <v>667</v>
      </c>
      <c r="D60" s="171" t="s">
        <v>500</v>
      </c>
      <c r="E60" s="172">
        <v>6</v>
      </c>
      <c r="F60" s="173"/>
      <c r="G60" s="174">
        <f>ROUND(E60*F60,2)</f>
        <v>0</v>
      </c>
      <c r="H60" s="173"/>
      <c r="I60" s="174">
        <f>ROUND(E60*H60,2)</f>
        <v>0</v>
      </c>
      <c r="J60" s="173"/>
      <c r="K60" s="174">
        <f>ROUND(E60*J60,2)</f>
        <v>0</v>
      </c>
      <c r="L60" s="174">
        <v>21</v>
      </c>
      <c r="M60" s="174">
        <f>G60*(1+L60/100)</f>
        <v>0</v>
      </c>
      <c r="N60" s="172">
        <v>0</v>
      </c>
      <c r="O60" s="172">
        <f>ROUND(E60*N60,2)</f>
        <v>0</v>
      </c>
      <c r="P60" s="172">
        <v>0</v>
      </c>
      <c r="Q60" s="172">
        <f>ROUND(E60*P60,2)</f>
        <v>0</v>
      </c>
      <c r="R60" s="174"/>
      <c r="S60" s="174" t="s">
        <v>223</v>
      </c>
      <c r="T60" s="175" t="s">
        <v>208</v>
      </c>
      <c r="U60" s="158">
        <v>0</v>
      </c>
      <c r="V60" s="158">
        <f>ROUND(E60*U60,2)</f>
        <v>0</v>
      </c>
      <c r="W60" s="158"/>
      <c r="X60" s="158" t="s">
        <v>224</v>
      </c>
      <c r="Y60" s="147"/>
      <c r="Z60" s="147"/>
      <c r="AA60" s="147"/>
      <c r="AB60" s="147"/>
      <c r="AC60" s="147"/>
      <c r="AD60" s="147"/>
      <c r="AE60" s="147"/>
      <c r="AF60" s="147"/>
      <c r="AG60" s="147" t="s">
        <v>297</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52"/>
      <c r="D61" s="253"/>
      <c r="E61" s="253"/>
      <c r="F61" s="253"/>
      <c r="G61" s="253"/>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213</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9">
        <v>24</v>
      </c>
      <c r="B62" s="170" t="s">
        <v>668</v>
      </c>
      <c r="C62" s="180" t="s">
        <v>669</v>
      </c>
      <c r="D62" s="171" t="s">
        <v>500</v>
      </c>
      <c r="E62" s="172">
        <v>15</v>
      </c>
      <c r="F62" s="173"/>
      <c r="G62" s="174">
        <f>ROUND(E62*F62,2)</f>
        <v>0</v>
      </c>
      <c r="H62" s="173"/>
      <c r="I62" s="174">
        <f>ROUND(E62*H62,2)</f>
        <v>0</v>
      </c>
      <c r="J62" s="173"/>
      <c r="K62" s="174">
        <f>ROUND(E62*J62,2)</f>
        <v>0</v>
      </c>
      <c r="L62" s="174">
        <v>21</v>
      </c>
      <c r="M62" s="174">
        <f>G62*(1+L62/100)</f>
        <v>0</v>
      </c>
      <c r="N62" s="172">
        <v>0</v>
      </c>
      <c r="O62" s="172">
        <f>ROUND(E62*N62,2)</f>
        <v>0</v>
      </c>
      <c r="P62" s="172">
        <v>0</v>
      </c>
      <c r="Q62" s="172">
        <f>ROUND(E62*P62,2)</f>
        <v>0</v>
      </c>
      <c r="R62" s="174"/>
      <c r="S62" s="174" t="s">
        <v>223</v>
      </c>
      <c r="T62" s="175" t="s">
        <v>208</v>
      </c>
      <c r="U62" s="158">
        <v>0</v>
      </c>
      <c r="V62" s="158">
        <f>ROUND(E62*U62,2)</f>
        <v>0</v>
      </c>
      <c r="W62" s="158"/>
      <c r="X62" s="158" t="s">
        <v>224</v>
      </c>
      <c r="Y62" s="147"/>
      <c r="Z62" s="147"/>
      <c r="AA62" s="147"/>
      <c r="AB62" s="147"/>
      <c r="AC62" s="147"/>
      <c r="AD62" s="147"/>
      <c r="AE62" s="147"/>
      <c r="AF62" s="147"/>
      <c r="AG62" s="147" t="s">
        <v>297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52"/>
      <c r="D63" s="253"/>
      <c r="E63" s="253"/>
      <c r="F63" s="253"/>
      <c r="G63" s="253"/>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213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9">
        <v>25</v>
      </c>
      <c r="B64" s="170" t="s">
        <v>670</v>
      </c>
      <c r="C64" s="180" t="s">
        <v>671</v>
      </c>
      <c r="D64" s="171" t="s">
        <v>500</v>
      </c>
      <c r="E64" s="172">
        <v>3</v>
      </c>
      <c r="F64" s="173"/>
      <c r="G64" s="174">
        <f>ROUND(E64*F64,2)</f>
        <v>0</v>
      </c>
      <c r="H64" s="173"/>
      <c r="I64" s="174">
        <f>ROUND(E64*H64,2)</f>
        <v>0</v>
      </c>
      <c r="J64" s="173"/>
      <c r="K64" s="174">
        <f>ROUND(E64*J64,2)</f>
        <v>0</v>
      </c>
      <c r="L64" s="174">
        <v>21</v>
      </c>
      <c r="M64" s="174">
        <f>G64*(1+L64/100)</f>
        <v>0</v>
      </c>
      <c r="N64" s="172">
        <v>0</v>
      </c>
      <c r="O64" s="172">
        <f>ROUND(E64*N64,2)</f>
        <v>0</v>
      </c>
      <c r="P64" s="172">
        <v>0</v>
      </c>
      <c r="Q64" s="172">
        <f>ROUND(E64*P64,2)</f>
        <v>0</v>
      </c>
      <c r="R64" s="174"/>
      <c r="S64" s="174" t="s">
        <v>223</v>
      </c>
      <c r="T64" s="175" t="s">
        <v>208</v>
      </c>
      <c r="U64" s="158">
        <v>0</v>
      </c>
      <c r="V64" s="158">
        <f>ROUND(E64*U64,2)</f>
        <v>0</v>
      </c>
      <c r="W64" s="158"/>
      <c r="X64" s="158" t="s">
        <v>224</v>
      </c>
      <c r="Y64" s="147"/>
      <c r="Z64" s="147"/>
      <c r="AA64" s="147"/>
      <c r="AB64" s="147"/>
      <c r="AC64" s="147"/>
      <c r="AD64" s="147"/>
      <c r="AE64" s="147"/>
      <c r="AF64" s="147"/>
      <c r="AG64" s="147" t="s">
        <v>297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52"/>
      <c r="D65" s="253"/>
      <c r="E65" s="253"/>
      <c r="F65" s="253"/>
      <c r="G65" s="253"/>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213</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9">
        <v>26</v>
      </c>
      <c r="B66" s="170" t="s">
        <v>672</v>
      </c>
      <c r="C66" s="180" t="s">
        <v>673</v>
      </c>
      <c r="D66" s="171" t="s">
        <v>500</v>
      </c>
      <c r="E66" s="172">
        <v>7</v>
      </c>
      <c r="F66" s="173"/>
      <c r="G66" s="174">
        <f>ROUND(E66*F66,2)</f>
        <v>0</v>
      </c>
      <c r="H66" s="173"/>
      <c r="I66" s="174">
        <f>ROUND(E66*H66,2)</f>
        <v>0</v>
      </c>
      <c r="J66" s="173"/>
      <c r="K66" s="174">
        <f>ROUND(E66*J66,2)</f>
        <v>0</v>
      </c>
      <c r="L66" s="174">
        <v>21</v>
      </c>
      <c r="M66" s="174">
        <f>G66*(1+L66/100)</f>
        <v>0</v>
      </c>
      <c r="N66" s="172">
        <v>0</v>
      </c>
      <c r="O66" s="172">
        <f>ROUND(E66*N66,2)</f>
        <v>0</v>
      </c>
      <c r="P66" s="172">
        <v>0</v>
      </c>
      <c r="Q66" s="172">
        <f>ROUND(E66*P66,2)</f>
        <v>0</v>
      </c>
      <c r="R66" s="174"/>
      <c r="S66" s="174" t="s">
        <v>223</v>
      </c>
      <c r="T66" s="175" t="s">
        <v>208</v>
      </c>
      <c r="U66" s="158">
        <v>0</v>
      </c>
      <c r="V66" s="158">
        <f>ROUND(E66*U66,2)</f>
        <v>0</v>
      </c>
      <c r="W66" s="158"/>
      <c r="X66" s="158" t="s">
        <v>224</v>
      </c>
      <c r="Y66" s="147"/>
      <c r="Z66" s="147"/>
      <c r="AA66" s="147"/>
      <c r="AB66" s="147"/>
      <c r="AC66" s="147"/>
      <c r="AD66" s="147"/>
      <c r="AE66" s="147"/>
      <c r="AF66" s="147"/>
      <c r="AG66" s="147" t="s">
        <v>297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52"/>
      <c r="D67" s="253"/>
      <c r="E67" s="253"/>
      <c r="F67" s="253"/>
      <c r="G67" s="253"/>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213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69">
        <v>27</v>
      </c>
      <c r="B68" s="170" t="s">
        <v>674</v>
      </c>
      <c r="C68" s="180" t="s">
        <v>675</v>
      </c>
      <c r="D68" s="171" t="s">
        <v>500</v>
      </c>
      <c r="E68" s="172">
        <v>1</v>
      </c>
      <c r="F68" s="173"/>
      <c r="G68" s="174">
        <f>ROUND(E68*F68,2)</f>
        <v>0</v>
      </c>
      <c r="H68" s="173"/>
      <c r="I68" s="174">
        <f>ROUND(E68*H68,2)</f>
        <v>0</v>
      </c>
      <c r="J68" s="173"/>
      <c r="K68" s="174">
        <f>ROUND(E68*J68,2)</f>
        <v>0</v>
      </c>
      <c r="L68" s="174">
        <v>21</v>
      </c>
      <c r="M68" s="174">
        <f>G68*(1+L68/100)</f>
        <v>0</v>
      </c>
      <c r="N68" s="172">
        <v>0</v>
      </c>
      <c r="O68" s="172">
        <f>ROUND(E68*N68,2)</f>
        <v>0</v>
      </c>
      <c r="P68" s="172">
        <v>0</v>
      </c>
      <c r="Q68" s="172">
        <f>ROUND(E68*P68,2)</f>
        <v>0</v>
      </c>
      <c r="R68" s="174"/>
      <c r="S68" s="174" t="s">
        <v>223</v>
      </c>
      <c r="T68" s="175" t="s">
        <v>208</v>
      </c>
      <c r="U68" s="158">
        <v>0</v>
      </c>
      <c r="V68" s="158">
        <f>ROUND(E68*U68,2)</f>
        <v>0</v>
      </c>
      <c r="W68" s="158"/>
      <c r="X68" s="158" t="s">
        <v>224</v>
      </c>
      <c r="Y68" s="147"/>
      <c r="Z68" s="147"/>
      <c r="AA68" s="147"/>
      <c r="AB68" s="147"/>
      <c r="AC68" s="147"/>
      <c r="AD68" s="147"/>
      <c r="AE68" s="147"/>
      <c r="AF68" s="147"/>
      <c r="AG68" s="147" t="s">
        <v>297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52"/>
      <c r="D69" s="253"/>
      <c r="E69" s="253"/>
      <c r="F69" s="253"/>
      <c r="G69" s="253"/>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213</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9">
        <v>28</v>
      </c>
      <c r="B70" s="170" t="s">
        <v>676</v>
      </c>
      <c r="C70" s="180" t="s">
        <v>677</v>
      </c>
      <c r="D70" s="171" t="s">
        <v>354</v>
      </c>
      <c r="E70" s="172">
        <v>1130</v>
      </c>
      <c r="F70" s="173"/>
      <c r="G70" s="174">
        <f>ROUND(E70*F70,2)</f>
        <v>0</v>
      </c>
      <c r="H70" s="173"/>
      <c r="I70" s="174">
        <f>ROUND(E70*H70,2)</f>
        <v>0</v>
      </c>
      <c r="J70" s="173"/>
      <c r="K70" s="174">
        <f>ROUND(E70*J70,2)</f>
        <v>0</v>
      </c>
      <c r="L70" s="174">
        <v>21</v>
      </c>
      <c r="M70" s="174">
        <f>G70*(1+L70/100)</f>
        <v>0</v>
      </c>
      <c r="N70" s="172">
        <v>0</v>
      </c>
      <c r="O70" s="172">
        <f>ROUND(E70*N70,2)</f>
        <v>0</v>
      </c>
      <c r="P70" s="172">
        <v>0</v>
      </c>
      <c r="Q70" s="172">
        <f>ROUND(E70*P70,2)</f>
        <v>0</v>
      </c>
      <c r="R70" s="174"/>
      <c r="S70" s="174" t="s">
        <v>223</v>
      </c>
      <c r="T70" s="175" t="s">
        <v>208</v>
      </c>
      <c r="U70" s="158">
        <v>0</v>
      </c>
      <c r="V70" s="158">
        <f>ROUND(E70*U70,2)</f>
        <v>0</v>
      </c>
      <c r="W70" s="158"/>
      <c r="X70" s="158" t="s">
        <v>224</v>
      </c>
      <c r="Y70" s="147"/>
      <c r="Z70" s="147"/>
      <c r="AA70" s="147"/>
      <c r="AB70" s="147"/>
      <c r="AC70" s="147"/>
      <c r="AD70" s="147"/>
      <c r="AE70" s="147"/>
      <c r="AF70" s="147"/>
      <c r="AG70" s="147" t="s">
        <v>297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52"/>
      <c r="D71" s="253"/>
      <c r="E71" s="253"/>
      <c r="F71" s="253"/>
      <c r="G71" s="253"/>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213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9">
        <v>29</v>
      </c>
      <c r="B72" s="170" t="s">
        <v>678</v>
      </c>
      <c r="C72" s="180" t="s">
        <v>679</v>
      </c>
      <c r="D72" s="171" t="s">
        <v>354</v>
      </c>
      <c r="E72" s="172">
        <v>1130</v>
      </c>
      <c r="F72" s="173"/>
      <c r="G72" s="174">
        <f>ROUND(E72*F72,2)</f>
        <v>0</v>
      </c>
      <c r="H72" s="173"/>
      <c r="I72" s="174">
        <f>ROUND(E72*H72,2)</f>
        <v>0</v>
      </c>
      <c r="J72" s="173"/>
      <c r="K72" s="174">
        <f>ROUND(E72*J72,2)</f>
        <v>0</v>
      </c>
      <c r="L72" s="174">
        <v>21</v>
      </c>
      <c r="M72" s="174">
        <f>G72*(1+L72/100)</f>
        <v>0</v>
      </c>
      <c r="N72" s="172">
        <v>0</v>
      </c>
      <c r="O72" s="172">
        <f>ROUND(E72*N72,2)</f>
        <v>0</v>
      </c>
      <c r="P72" s="172">
        <v>0</v>
      </c>
      <c r="Q72" s="172">
        <f>ROUND(E72*P72,2)</f>
        <v>0</v>
      </c>
      <c r="R72" s="174"/>
      <c r="S72" s="174" t="s">
        <v>223</v>
      </c>
      <c r="T72" s="175" t="s">
        <v>208</v>
      </c>
      <c r="U72" s="158">
        <v>0</v>
      </c>
      <c r="V72" s="158">
        <f>ROUND(E72*U72,2)</f>
        <v>0</v>
      </c>
      <c r="W72" s="158"/>
      <c r="X72" s="158" t="s">
        <v>224</v>
      </c>
      <c r="Y72" s="147"/>
      <c r="Z72" s="147"/>
      <c r="AA72" s="147"/>
      <c r="AB72" s="147"/>
      <c r="AC72" s="147"/>
      <c r="AD72" s="147"/>
      <c r="AE72" s="147"/>
      <c r="AF72" s="147"/>
      <c r="AG72" s="147" t="s">
        <v>297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252"/>
      <c r="D73" s="253"/>
      <c r="E73" s="253"/>
      <c r="F73" s="253"/>
      <c r="G73" s="253"/>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213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9">
        <v>30</v>
      </c>
      <c r="B74" s="170" t="s">
        <v>680</v>
      </c>
      <c r="C74" s="180" t="s">
        <v>681</v>
      </c>
      <c r="D74" s="171" t="s">
        <v>354</v>
      </c>
      <c r="E74" s="172">
        <v>1130</v>
      </c>
      <c r="F74" s="173"/>
      <c r="G74" s="174">
        <f>ROUND(E74*F74,2)</f>
        <v>0</v>
      </c>
      <c r="H74" s="173"/>
      <c r="I74" s="174">
        <f>ROUND(E74*H74,2)</f>
        <v>0</v>
      </c>
      <c r="J74" s="173"/>
      <c r="K74" s="174">
        <f>ROUND(E74*J74,2)</f>
        <v>0</v>
      </c>
      <c r="L74" s="174">
        <v>21</v>
      </c>
      <c r="M74" s="174">
        <f>G74*(1+L74/100)</f>
        <v>0</v>
      </c>
      <c r="N74" s="172">
        <v>0</v>
      </c>
      <c r="O74" s="172">
        <f>ROUND(E74*N74,2)</f>
        <v>0</v>
      </c>
      <c r="P74" s="172">
        <v>0</v>
      </c>
      <c r="Q74" s="172">
        <f>ROUND(E74*P74,2)</f>
        <v>0</v>
      </c>
      <c r="R74" s="174"/>
      <c r="S74" s="174" t="s">
        <v>223</v>
      </c>
      <c r="T74" s="175" t="s">
        <v>208</v>
      </c>
      <c r="U74" s="158">
        <v>0</v>
      </c>
      <c r="V74" s="158">
        <f>ROUND(E74*U74,2)</f>
        <v>0</v>
      </c>
      <c r="W74" s="158"/>
      <c r="X74" s="158" t="s">
        <v>224</v>
      </c>
      <c r="Y74" s="147"/>
      <c r="Z74" s="147"/>
      <c r="AA74" s="147"/>
      <c r="AB74" s="147"/>
      <c r="AC74" s="147"/>
      <c r="AD74" s="147"/>
      <c r="AE74" s="147"/>
      <c r="AF74" s="147"/>
      <c r="AG74" s="147" t="s">
        <v>297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52"/>
      <c r="D75" s="253"/>
      <c r="E75" s="253"/>
      <c r="F75" s="253"/>
      <c r="G75" s="253"/>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213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69">
        <v>31</v>
      </c>
      <c r="B76" s="170" t="s">
        <v>682</v>
      </c>
      <c r="C76" s="180" t="s">
        <v>683</v>
      </c>
      <c r="D76" s="171" t="s">
        <v>624</v>
      </c>
      <c r="E76" s="172">
        <v>67</v>
      </c>
      <c r="F76" s="173"/>
      <c r="G76" s="174">
        <f>ROUND(E76*F76,2)</f>
        <v>0</v>
      </c>
      <c r="H76" s="173"/>
      <c r="I76" s="174">
        <f>ROUND(E76*H76,2)</f>
        <v>0</v>
      </c>
      <c r="J76" s="173"/>
      <c r="K76" s="174">
        <f>ROUND(E76*J76,2)</f>
        <v>0</v>
      </c>
      <c r="L76" s="174">
        <v>21</v>
      </c>
      <c r="M76" s="174">
        <f>G76*(1+L76/100)</f>
        <v>0</v>
      </c>
      <c r="N76" s="172">
        <v>0</v>
      </c>
      <c r="O76" s="172">
        <f>ROUND(E76*N76,2)</f>
        <v>0</v>
      </c>
      <c r="P76" s="172">
        <v>0</v>
      </c>
      <c r="Q76" s="172">
        <f>ROUND(E76*P76,2)</f>
        <v>0</v>
      </c>
      <c r="R76" s="174"/>
      <c r="S76" s="174" t="s">
        <v>223</v>
      </c>
      <c r="T76" s="175" t="s">
        <v>208</v>
      </c>
      <c r="U76" s="158">
        <v>0</v>
      </c>
      <c r="V76" s="158">
        <f>ROUND(E76*U76,2)</f>
        <v>0</v>
      </c>
      <c r="W76" s="158"/>
      <c r="X76" s="158" t="s">
        <v>224</v>
      </c>
      <c r="Y76" s="147"/>
      <c r="Z76" s="147"/>
      <c r="AA76" s="147"/>
      <c r="AB76" s="147"/>
      <c r="AC76" s="147"/>
      <c r="AD76" s="147"/>
      <c r="AE76" s="147"/>
      <c r="AF76" s="147"/>
      <c r="AG76" s="147" t="s">
        <v>297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52"/>
      <c r="D77" s="253"/>
      <c r="E77" s="253"/>
      <c r="F77" s="253"/>
      <c r="G77" s="253"/>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213</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9">
        <v>32</v>
      </c>
      <c r="B78" s="170" t="s">
        <v>684</v>
      </c>
      <c r="C78" s="180" t="s">
        <v>685</v>
      </c>
      <c r="D78" s="171" t="s">
        <v>624</v>
      </c>
      <c r="E78" s="172">
        <v>22</v>
      </c>
      <c r="F78" s="173"/>
      <c r="G78" s="174">
        <f>ROUND(E78*F78,2)</f>
        <v>0</v>
      </c>
      <c r="H78" s="173"/>
      <c r="I78" s="174">
        <f>ROUND(E78*H78,2)</f>
        <v>0</v>
      </c>
      <c r="J78" s="173"/>
      <c r="K78" s="174">
        <f>ROUND(E78*J78,2)</f>
        <v>0</v>
      </c>
      <c r="L78" s="174">
        <v>21</v>
      </c>
      <c r="M78" s="174">
        <f>G78*(1+L78/100)</f>
        <v>0</v>
      </c>
      <c r="N78" s="172">
        <v>0</v>
      </c>
      <c r="O78" s="172">
        <f>ROUND(E78*N78,2)</f>
        <v>0</v>
      </c>
      <c r="P78" s="172">
        <v>0</v>
      </c>
      <c r="Q78" s="172">
        <f>ROUND(E78*P78,2)</f>
        <v>0</v>
      </c>
      <c r="R78" s="174"/>
      <c r="S78" s="174" t="s">
        <v>223</v>
      </c>
      <c r="T78" s="175" t="s">
        <v>208</v>
      </c>
      <c r="U78" s="158">
        <v>0</v>
      </c>
      <c r="V78" s="158">
        <f>ROUND(E78*U78,2)</f>
        <v>0</v>
      </c>
      <c r="W78" s="158"/>
      <c r="X78" s="158" t="s">
        <v>224</v>
      </c>
      <c r="Y78" s="147"/>
      <c r="Z78" s="147"/>
      <c r="AA78" s="147"/>
      <c r="AB78" s="147"/>
      <c r="AC78" s="147"/>
      <c r="AD78" s="147"/>
      <c r="AE78" s="147"/>
      <c r="AF78" s="147"/>
      <c r="AG78" s="147" t="s">
        <v>297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52"/>
      <c r="D79" s="253"/>
      <c r="E79" s="253"/>
      <c r="F79" s="253"/>
      <c r="G79" s="253"/>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213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9">
        <v>33</v>
      </c>
      <c r="B80" s="170" t="s">
        <v>686</v>
      </c>
      <c r="C80" s="180" t="s">
        <v>687</v>
      </c>
      <c r="D80" s="171" t="s">
        <v>624</v>
      </c>
      <c r="E80" s="172">
        <v>36</v>
      </c>
      <c r="F80" s="173"/>
      <c r="G80" s="174">
        <f>ROUND(E80*F80,2)</f>
        <v>0</v>
      </c>
      <c r="H80" s="173"/>
      <c r="I80" s="174">
        <f>ROUND(E80*H80,2)</f>
        <v>0</v>
      </c>
      <c r="J80" s="173"/>
      <c r="K80" s="174">
        <f>ROUND(E80*J80,2)</f>
        <v>0</v>
      </c>
      <c r="L80" s="174">
        <v>21</v>
      </c>
      <c r="M80" s="174">
        <f>G80*(1+L80/100)</f>
        <v>0</v>
      </c>
      <c r="N80" s="172">
        <v>0</v>
      </c>
      <c r="O80" s="172">
        <f>ROUND(E80*N80,2)</f>
        <v>0</v>
      </c>
      <c r="P80" s="172">
        <v>0</v>
      </c>
      <c r="Q80" s="172">
        <f>ROUND(E80*P80,2)</f>
        <v>0</v>
      </c>
      <c r="R80" s="174"/>
      <c r="S80" s="174" t="s">
        <v>223</v>
      </c>
      <c r="T80" s="175" t="s">
        <v>208</v>
      </c>
      <c r="U80" s="158">
        <v>0</v>
      </c>
      <c r="V80" s="158">
        <f>ROUND(E80*U80,2)</f>
        <v>0</v>
      </c>
      <c r="W80" s="158"/>
      <c r="X80" s="158" t="s">
        <v>224</v>
      </c>
      <c r="Y80" s="147"/>
      <c r="Z80" s="147"/>
      <c r="AA80" s="147"/>
      <c r="AB80" s="147"/>
      <c r="AC80" s="147"/>
      <c r="AD80" s="147"/>
      <c r="AE80" s="147"/>
      <c r="AF80" s="147"/>
      <c r="AG80" s="147" t="s">
        <v>297</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52"/>
      <c r="D81" s="253"/>
      <c r="E81" s="253"/>
      <c r="F81" s="253"/>
      <c r="G81" s="253"/>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213</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69">
        <v>34</v>
      </c>
      <c r="B82" s="170" t="s">
        <v>560</v>
      </c>
      <c r="C82" s="180" t="s">
        <v>688</v>
      </c>
      <c r="D82" s="171" t="s">
        <v>624</v>
      </c>
      <c r="E82" s="172">
        <v>36</v>
      </c>
      <c r="F82" s="173"/>
      <c r="G82" s="174">
        <f>ROUND(E82*F82,2)</f>
        <v>0</v>
      </c>
      <c r="H82" s="173"/>
      <c r="I82" s="174">
        <f>ROUND(E82*H82,2)</f>
        <v>0</v>
      </c>
      <c r="J82" s="173"/>
      <c r="K82" s="174">
        <f>ROUND(E82*J82,2)</f>
        <v>0</v>
      </c>
      <c r="L82" s="174">
        <v>21</v>
      </c>
      <c r="M82" s="174">
        <f>G82*(1+L82/100)</f>
        <v>0</v>
      </c>
      <c r="N82" s="172">
        <v>0</v>
      </c>
      <c r="O82" s="172">
        <f>ROUND(E82*N82,2)</f>
        <v>0</v>
      </c>
      <c r="P82" s="172">
        <v>0</v>
      </c>
      <c r="Q82" s="172">
        <f>ROUND(E82*P82,2)</f>
        <v>0</v>
      </c>
      <c r="R82" s="174"/>
      <c r="S82" s="174" t="s">
        <v>223</v>
      </c>
      <c r="T82" s="175" t="s">
        <v>208</v>
      </c>
      <c r="U82" s="158">
        <v>0</v>
      </c>
      <c r="V82" s="158">
        <f>ROUND(E82*U82,2)</f>
        <v>0</v>
      </c>
      <c r="W82" s="158"/>
      <c r="X82" s="158" t="s">
        <v>224</v>
      </c>
      <c r="Y82" s="147"/>
      <c r="Z82" s="147"/>
      <c r="AA82" s="147"/>
      <c r="AB82" s="147"/>
      <c r="AC82" s="147"/>
      <c r="AD82" s="147"/>
      <c r="AE82" s="147"/>
      <c r="AF82" s="147"/>
      <c r="AG82" s="147" t="s">
        <v>297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252"/>
      <c r="D83" s="253"/>
      <c r="E83" s="253"/>
      <c r="F83" s="253"/>
      <c r="G83" s="253"/>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213</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3"/>
      <c r="B84" s="4"/>
      <c r="C84" s="182"/>
      <c r="D84" s="6"/>
      <c r="E84" s="3"/>
      <c r="F84" s="3"/>
      <c r="G84" s="3"/>
      <c r="H84" s="3"/>
      <c r="I84" s="3"/>
      <c r="J84" s="3"/>
      <c r="K84" s="3"/>
      <c r="L84" s="3"/>
      <c r="M84" s="3"/>
      <c r="N84" s="3"/>
      <c r="O84" s="3"/>
      <c r="P84" s="3"/>
      <c r="Q84" s="3"/>
      <c r="R84" s="3"/>
      <c r="S84" s="3"/>
      <c r="T84" s="3"/>
      <c r="U84" s="3"/>
      <c r="V84" s="3"/>
      <c r="W84" s="3"/>
      <c r="X84" s="3"/>
      <c r="AE84">
        <v>15</v>
      </c>
      <c r="AF84">
        <v>21</v>
      </c>
      <c r="AG84" t="s">
        <v>189</v>
      </c>
    </row>
    <row r="85" spans="1:60" x14ac:dyDescent="0.2">
      <c r="A85" s="150"/>
      <c r="B85" s="151" t="s">
        <v>29</v>
      </c>
      <c r="C85" s="183"/>
      <c r="D85" s="152"/>
      <c r="E85" s="153"/>
      <c r="F85" s="153"/>
      <c r="G85" s="178">
        <f>G8+G17</f>
        <v>0</v>
      </c>
      <c r="H85" s="3"/>
      <c r="I85" s="3"/>
      <c r="J85" s="3"/>
      <c r="K85" s="3"/>
      <c r="L85" s="3"/>
      <c r="M85" s="3"/>
      <c r="N85" s="3"/>
      <c r="O85" s="3"/>
      <c r="P85" s="3"/>
      <c r="Q85" s="3"/>
      <c r="R85" s="3"/>
      <c r="S85" s="3"/>
      <c r="T85" s="3"/>
      <c r="U85" s="3"/>
      <c r="V85" s="3"/>
      <c r="W85" s="3"/>
      <c r="X85" s="3"/>
      <c r="AE85">
        <f>SUMIF(L7:L83,AE84,G7:G83)</f>
        <v>0</v>
      </c>
      <c r="AF85">
        <f>SUMIF(L7:L83,AF84,G7:G83)</f>
        <v>0</v>
      </c>
      <c r="AG85" t="s">
        <v>236</v>
      </c>
    </row>
    <row r="86" spans="1:60" x14ac:dyDescent="0.2">
      <c r="C86" s="184"/>
      <c r="D86" s="10"/>
      <c r="AG86" t="s">
        <v>237</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44">
    <mergeCell ref="C81:G81"/>
    <mergeCell ref="C83:G83"/>
    <mergeCell ref="C69:G69"/>
    <mergeCell ref="C71:G71"/>
    <mergeCell ref="C73:G73"/>
    <mergeCell ref="C75:G75"/>
    <mergeCell ref="C77:G77"/>
    <mergeCell ref="C79:G79"/>
    <mergeCell ref="C67:G67"/>
    <mergeCell ref="C50:G50"/>
    <mergeCell ref="C51:G51"/>
    <mergeCell ref="C53:G53"/>
    <mergeCell ref="C54:G54"/>
    <mergeCell ref="C55:G55"/>
    <mergeCell ref="C57:G57"/>
    <mergeCell ref="C58:G58"/>
    <mergeCell ref="C59:G59"/>
    <mergeCell ref="C61:G61"/>
    <mergeCell ref="C63:G63"/>
    <mergeCell ref="C65:G65"/>
    <mergeCell ref="C49:G49"/>
    <mergeCell ref="C27:G27"/>
    <mergeCell ref="C29:G29"/>
    <mergeCell ref="C31:G31"/>
    <mergeCell ref="C33:G33"/>
    <mergeCell ref="C35:G35"/>
    <mergeCell ref="C37:G37"/>
    <mergeCell ref="C39:G39"/>
    <mergeCell ref="C41:G41"/>
    <mergeCell ref="C43:G43"/>
    <mergeCell ref="C45:G45"/>
    <mergeCell ref="C47:G47"/>
    <mergeCell ref="C25:G25"/>
    <mergeCell ref="A1:G1"/>
    <mergeCell ref="C2:G2"/>
    <mergeCell ref="C3:G3"/>
    <mergeCell ref="C4:G4"/>
    <mergeCell ref="C10:G10"/>
    <mergeCell ref="C12:G12"/>
    <mergeCell ref="C14:G14"/>
    <mergeCell ref="C16:G16"/>
    <mergeCell ref="C19:G19"/>
    <mergeCell ref="C21:G21"/>
    <mergeCell ref="C23:G2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57</v>
      </c>
      <c r="C3" s="244" t="s">
        <v>58</v>
      </c>
      <c r="D3" s="245"/>
      <c r="E3" s="245"/>
      <c r="F3" s="245"/>
      <c r="G3" s="246"/>
      <c r="AC3" s="121" t="s">
        <v>178</v>
      </c>
      <c r="AG3" t="s">
        <v>179</v>
      </c>
    </row>
    <row r="4" spans="1:60" ht="24.95" customHeight="1" x14ac:dyDescent="0.2">
      <c r="A4" s="140" t="s">
        <v>9</v>
      </c>
      <c r="B4" s="141" t="s">
        <v>59</v>
      </c>
      <c r="C4" s="247" t="s">
        <v>48</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174</v>
      </c>
      <c r="C8" s="179" t="s">
        <v>27</v>
      </c>
      <c r="D8" s="165"/>
      <c r="E8" s="166"/>
      <c r="F8" s="167"/>
      <c r="G8" s="167">
        <f>SUMIF(AG9:AG17,"&lt;&gt;NOR",G9:G17)</f>
        <v>0</v>
      </c>
      <c r="H8" s="167"/>
      <c r="I8" s="167">
        <f>SUM(I9:I17)</f>
        <v>0</v>
      </c>
      <c r="J8" s="167"/>
      <c r="K8" s="167">
        <f>SUM(K9:K17)</f>
        <v>0</v>
      </c>
      <c r="L8" s="167"/>
      <c r="M8" s="167">
        <f>SUM(M9:M17)</f>
        <v>0</v>
      </c>
      <c r="N8" s="166"/>
      <c r="O8" s="166">
        <f>SUM(O9:O17)</f>
        <v>0</v>
      </c>
      <c r="P8" s="166"/>
      <c r="Q8" s="166">
        <f>SUM(Q9:Q17)</f>
        <v>0</v>
      </c>
      <c r="R8" s="167"/>
      <c r="S8" s="167"/>
      <c r="T8" s="168"/>
      <c r="U8" s="162"/>
      <c r="V8" s="162">
        <f>SUM(V9:V17)</f>
        <v>0</v>
      </c>
      <c r="W8" s="162"/>
      <c r="X8" s="162"/>
      <c r="AG8" t="s">
        <v>203</v>
      </c>
    </row>
    <row r="9" spans="1:60" outlineLevel="1" x14ac:dyDescent="0.2">
      <c r="A9" s="169">
        <v>1</v>
      </c>
      <c r="B9" s="170" t="s">
        <v>204</v>
      </c>
      <c r="C9" s="180" t="s">
        <v>205</v>
      </c>
      <c r="D9" s="171" t="s">
        <v>206</v>
      </c>
      <c r="E9" s="172">
        <v>1</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207</v>
      </c>
      <c r="T9" s="175" t="s">
        <v>208</v>
      </c>
      <c r="U9" s="158">
        <v>0</v>
      </c>
      <c r="V9" s="158">
        <f>ROUND(E9*U9,2)</f>
        <v>0</v>
      </c>
      <c r="W9" s="158"/>
      <c r="X9" s="158" t="s">
        <v>209</v>
      </c>
      <c r="Y9" s="147"/>
      <c r="Z9" s="147"/>
      <c r="AA9" s="147"/>
      <c r="AB9" s="147"/>
      <c r="AC9" s="147"/>
      <c r="AD9" s="147"/>
      <c r="AE9" s="147"/>
      <c r="AF9" s="147"/>
      <c r="AG9" s="147" t="s">
        <v>210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54"/>
      <c r="B10" s="155"/>
      <c r="C10" s="241" t="s">
        <v>211</v>
      </c>
      <c r="D10" s="242"/>
      <c r="E10" s="242"/>
      <c r="F10" s="242"/>
      <c r="G10" s="242"/>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212</v>
      </c>
      <c r="AH10" s="147"/>
      <c r="AI10" s="147"/>
      <c r="AJ10" s="147"/>
      <c r="AK10" s="147"/>
      <c r="AL10" s="147"/>
      <c r="AM10" s="147"/>
      <c r="AN10" s="147"/>
      <c r="AO10" s="147"/>
      <c r="AP10" s="147"/>
      <c r="AQ10" s="147"/>
      <c r="AR10" s="147"/>
      <c r="AS10" s="147"/>
      <c r="AT10" s="147"/>
      <c r="AU10" s="147"/>
      <c r="AV10" s="147"/>
      <c r="AW10" s="147"/>
      <c r="AX10" s="147"/>
      <c r="AY10" s="147"/>
      <c r="AZ10" s="147"/>
      <c r="BA10" s="176"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
      <c r="A11" s="154"/>
      <c r="B11" s="155"/>
      <c r="C11" s="250"/>
      <c r="D11" s="251"/>
      <c r="E11" s="251"/>
      <c r="F11" s="251"/>
      <c r="G11" s="251"/>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213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9">
        <v>2</v>
      </c>
      <c r="B12" s="170" t="s">
        <v>214</v>
      </c>
      <c r="C12" s="180" t="s">
        <v>215</v>
      </c>
      <c r="D12" s="171" t="s">
        <v>206</v>
      </c>
      <c r="E12" s="172">
        <v>1</v>
      </c>
      <c r="F12" s="173"/>
      <c r="G12" s="174">
        <f>ROUND(E12*F12,2)</f>
        <v>0</v>
      </c>
      <c r="H12" s="173"/>
      <c r="I12" s="174">
        <f>ROUND(E12*H12,2)</f>
        <v>0</v>
      </c>
      <c r="J12" s="173"/>
      <c r="K12" s="174">
        <f>ROUND(E12*J12,2)</f>
        <v>0</v>
      </c>
      <c r="L12" s="174">
        <v>21</v>
      </c>
      <c r="M12" s="174">
        <f>G12*(1+L12/100)</f>
        <v>0</v>
      </c>
      <c r="N12" s="172">
        <v>0</v>
      </c>
      <c r="O12" s="172">
        <f>ROUND(E12*N12,2)</f>
        <v>0</v>
      </c>
      <c r="P12" s="172">
        <v>0</v>
      </c>
      <c r="Q12" s="172">
        <f>ROUND(E12*P12,2)</f>
        <v>0</v>
      </c>
      <c r="R12" s="174"/>
      <c r="S12" s="174" t="s">
        <v>207</v>
      </c>
      <c r="T12" s="175" t="s">
        <v>208</v>
      </c>
      <c r="U12" s="158">
        <v>0</v>
      </c>
      <c r="V12" s="158">
        <f>ROUND(E12*U12,2)</f>
        <v>0</v>
      </c>
      <c r="W12" s="158"/>
      <c r="X12" s="158" t="s">
        <v>209</v>
      </c>
      <c r="Y12" s="147"/>
      <c r="Z12" s="147"/>
      <c r="AA12" s="147"/>
      <c r="AB12" s="147"/>
      <c r="AC12" s="147"/>
      <c r="AD12" s="147"/>
      <c r="AE12" s="147"/>
      <c r="AF12" s="147"/>
      <c r="AG12" s="147" t="s">
        <v>210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241" t="s">
        <v>216</v>
      </c>
      <c r="D13" s="242"/>
      <c r="E13" s="242"/>
      <c r="F13" s="242"/>
      <c r="G13" s="242"/>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212</v>
      </c>
      <c r="AH13" s="147"/>
      <c r="AI13" s="147"/>
      <c r="AJ13" s="147"/>
      <c r="AK13" s="147"/>
      <c r="AL13" s="147"/>
      <c r="AM13" s="147"/>
      <c r="AN13" s="147"/>
      <c r="AO13" s="147"/>
      <c r="AP13" s="147"/>
      <c r="AQ13" s="147"/>
      <c r="AR13" s="147"/>
      <c r="AS13" s="147"/>
      <c r="AT13" s="147"/>
      <c r="AU13" s="147"/>
      <c r="AV13" s="147"/>
      <c r="AW13" s="147"/>
      <c r="AX13" s="147"/>
      <c r="AY13" s="147"/>
      <c r="AZ13" s="147"/>
      <c r="BA13" s="176"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
      <c r="A14" s="154"/>
      <c r="B14" s="155"/>
      <c r="C14" s="250"/>
      <c r="D14" s="251"/>
      <c r="E14" s="251"/>
      <c r="F14" s="251"/>
      <c r="G14" s="251"/>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9">
        <v>3</v>
      </c>
      <c r="B15" s="170" t="s">
        <v>217</v>
      </c>
      <c r="C15" s="180" t="s">
        <v>218</v>
      </c>
      <c r="D15" s="171" t="s">
        <v>206</v>
      </c>
      <c r="E15" s="172">
        <v>1</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207</v>
      </c>
      <c r="T15" s="175" t="s">
        <v>208</v>
      </c>
      <c r="U15" s="158">
        <v>0</v>
      </c>
      <c r="V15" s="158">
        <f>ROUND(E15*U15,2)</f>
        <v>0</v>
      </c>
      <c r="W15" s="158"/>
      <c r="X15" s="158" t="s">
        <v>209</v>
      </c>
      <c r="Y15" s="147"/>
      <c r="Z15" s="147"/>
      <c r="AA15" s="147"/>
      <c r="AB15" s="147"/>
      <c r="AC15" s="147"/>
      <c r="AD15" s="147"/>
      <c r="AE15" s="147"/>
      <c r="AF15" s="147"/>
      <c r="AG15" s="147" t="s">
        <v>210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41" t="s">
        <v>219</v>
      </c>
      <c r="D16" s="242"/>
      <c r="E16" s="242"/>
      <c r="F16" s="242"/>
      <c r="G16" s="242"/>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212</v>
      </c>
      <c r="AH16" s="147"/>
      <c r="AI16" s="147"/>
      <c r="AJ16" s="147"/>
      <c r="AK16" s="147"/>
      <c r="AL16" s="147"/>
      <c r="AM16" s="147"/>
      <c r="AN16" s="147"/>
      <c r="AO16" s="147"/>
      <c r="AP16" s="147"/>
      <c r="AQ16" s="147"/>
      <c r="AR16" s="147"/>
      <c r="AS16" s="147"/>
      <c r="AT16" s="147"/>
      <c r="AU16" s="147"/>
      <c r="AV16" s="147"/>
      <c r="AW16" s="147"/>
      <c r="AX16" s="147"/>
      <c r="AY16" s="147"/>
      <c r="AZ16" s="147"/>
      <c r="BA16" s="176"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
      <c r="A17" s="154"/>
      <c r="B17" s="155"/>
      <c r="C17" s="250"/>
      <c r="D17" s="251"/>
      <c r="E17" s="251"/>
      <c r="F17" s="251"/>
      <c r="G17" s="251"/>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213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3" t="s">
        <v>202</v>
      </c>
      <c r="B18" s="164" t="s">
        <v>175</v>
      </c>
      <c r="C18" s="179" t="s">
        <v>28</v>
      </c>
      <c r="D18" s="165"/>
      <c r="E18" s="166"/>
      <c r="F18" s="167"/>
      <c r="G18" s="167">
        <f>SUMIF(AG19:AG30,"&lt;&gt;NOR",G19:G30)</f>
        <v>0</v>
      </c>
      <c r="H18" s="167"/>
      <c r="I18" s="167">
        <f>SUM(I19:I30)</f>
        <v>0</v>
      </c>
      <c r="J18" s="167"/>
      <c r="K18" s="167">
        <f>SUM(K19:K30)</f>
        <v>0</v>
      </c>
      <c r="L18" s="167"/>
      <c r="M18" s="167">
        <f>SUM(M19:M30)</f>
        <v>0</v>
      </c>
      <c r="N18" s="166"/>
      <c r="O18" s="166">
        <f>SUM(O19:O30)</f>
        <v>0</v>
      </c>
      <c r="P18" s="166"/>
      <c r="Q18" s="166">
        <f>SUM(Q19:Q30)</f>
        <v>0</v>
      </c>
      <c r="R18" s="167"/>
      <c r="S18" s="167"/>
      <c r="T18" s="168"/>
      <c r="U18" s="162"/>
      <c r="V18" s="162">
        <f>SUM(V19:V30)</f>
        <v>0</v>
      </c>
      <c r="W18" s="162"/>
      <c r="X18" s="162"/>
      <c r="AG18" t="s">
        <v>203</v>
      </c>
    </row>
    <row r="19" spans="1:60" outlineLevel="1" x14ac:dyDescent="0.2">
      <c r="A19" s="169">
        <v>4</v>
      </c>
      <c r="B19" s="170" t="s">
        <v>220</v>
      </c>
      <c r="C19" s="180" t="s">
        <v>221</v>
      </c>
      <c r="D19" s="171" t="s">
        <v>222</v>
      </c>
      <c r="E19" s="172">
        <v>1</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c r="S19" s="174" t="s">
        <v>223</v>
      </c>
      <c r="T19" s="175" t="s">
        <v>208</v>
      </c>
      <c r="U19" s="158">
        <v>0</v>
      </c>
      <c r="V19" s="158">
        <f>ROUND(E19*U19,2)</f>
        <v>0</v>
      </c>
      <c r="W19" s="158"/>
      <c r="X19" s="158" t="s">
        <v>224</v>
      </c>
      <c r="Y19" s="147"/>
      <c r="Z19" s="147"/>
      <c r="AA19" s="147"/>
      <c r="AB19" s="147"/>
      <c r="AC19" s="147"/>
      <c r="AD19" s="147"/>
      <c r="AE19" s="147"/>
      <c r="AF19" s="147"/>
      <c r="AG19" s="147" t="s">
        <v>225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2"/>
      <c r="D20" s="253"/>
      <c r="E20" s="253"/>
      <c r="F20" s="253"/>
      <c r="G20" s="25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9">
        <v>5</v>
      </c>
      <c r="B21" s="170" t="s">
        <v>226</v>
      </c>
      <c r="C21" s="180" t="s">
        <v>227</v>
      </c>
      <c r="D21" s="171" t="s">
        <v>206</v>
      </c>
      <c r="E21" s="172">
        <v>1</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c r="S21" s="174" t="s">
        <v>207</v>
      </c>
      <c r="T21" s="175" t="s">
        <v>208</v>
      </c>
      <c r="U21" s="158">
        <v>0</v>
      </c>
      <c r="V21" s="158">
        <f>ROUND(E21*U21,2)</f>
        <v>0</v>
      </c>
      <c r="W21" s="158"/>
      <c r="X21" s="158" t="s">
        <v>209</v>
      </c>
      <c r="Y21" s="147"/>
      <c r="Z21" s="147"/>
      <c r="AA21" s="147"/>
      <c r="AB21" s="147"/>
      <c r="AC21" s="147"/>
      <c r="AD21" s="147"/>
      <c r="AE21" s="147"/>
      <c r="AF21" s="147"/>
      <c r="AG21" s="147" t="s">
        <v>210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45" outlineLevel="1" x14ac:dyDescent="0.2">
      <c r="A22" s="154"/>
      <c r="B22" s="155"/>
      <c r="C22" s="241" t="s">
        <v>228</v>
      </c>
      <c r="D22" s="242"/>
      <c r="E22" s="242"/>
      <c r="F22" s="242"/>
      <c r="G22" s="242"/>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212</v>
      </c>
      <c r="AH22" s="147"/>
      <c r="AI22" s="147"/>
      <c r="AJ22" s="147"/>
      <c r="AK22" s="147"/>
      <c r="AL22" s="147"/>
      <c r="AM22" s="147"/>
      <c r="AN22" s="147"/>
      <c r="AO22" s="147"/>
      <c r="AP22" s="147"/>
      <c r="AQ22" s="147"/>
      <c r="AR22" s="147"/>
      <c r="AS22" s="147"/>
      <c r="AT22" s="147"/>
      <c r="AU22" s="147"/>
      <c r="AV22" s="147"/>
      <c r="AW22" s="147"/>
      <c r="AX22" s="147"/>
      <c r="AY22" s="147"/>
      <c r="AZ22" s="147"/>
      <c r="BA22" s="176" t="str">
        <f>C22</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ostraha staveniště 24hod denně, provizorní zakrytí odkrytých míst objektu před povětrnnostními vlivy .</v>
      </c>
      <c r="BB22" s="147"/>
      <c r="BC22" s="147"/>
      <c r="BD22" s="147"/>
      <c r="BE22" s="147"/>
      <c r="BF22" s="147"/>
      <c r="BG22" s="147"/>
      <c r="BH22" s="147"/>
    </row>
    <row r="23" spans="1:60" outlineLevel="1" x14ac:dyDescent="0.2">
      <c r="A23" s="154"/>
      <c r="B23" s="155"/>
      <c r="C23" s="250"/>
      <c r="D23" s="251"/>
      <c r="E23" s="251"/>
      <c r="F23" s="251"/>
      <c r="G23" s="251"/>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213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9">
        <v>6</v>
      </c>
      <c r="B24" s="170" t="s">
        <v>229</v>
      </c>
      <c r="C24" s="180" t="s">
        <v>230</v>
      </c>
      <c r="D24" s="171" t="s">
        <v>206</v>
      </c>
      <c r="E24" s="172">
        <v>1</v>
      </c>
      <c r="F24" s="173"/>
      <c r="G24" s="174">
        <f>ROUND(E24*F24,2)</f>
        <v>0</v>
      </c>
      <c r="H24" s="173"/>
      <c r="I24" s="174">
        <f>ROUND(E24*H24,2)</f>
        <v>0</v>
      </c>
      <c r="J24" s="173"/>
      <c r="K24" s="174">
        <f>ROUND(E24*J24,2)</f>
        <v>0</v>
      </c>
      <c r="L24" s="174">
        <v>21</v>
      </c>
      <c r="M24" s="174">
        <f>G24*(1+L24/100)</f>
        <v>0</v>
      </c>
      <c r="N24" s="172">
        <v>0</v>
      </c>
      <c r="O24" s="172">
        <f>ROUND(E24*N24,2)</f>
        <v>0</v>
      </c>
      <c r="P24" s="172">
        <v>0</v>
      </c>
      <c r="Q24" s="172">
        <f>ROUND(E24*P24,2)</f>
        <v>0</v>
      </c>
      <c r="R24" s="174"/>
      <c r="S24" s="174" t="s">
        <v>207</v>
      </c>
      <c r="T24" s="175" t="s">
        <v>208</v>
      </c>
      <c r="U24" s="158">
        <v>0</v>
      </c>
      <c r="V24" s="158">
        <f>ROUND(E24*U24,2)</f>
        <v>0</v>
      </c>
      <c r="W24" s="158"/>
      <c r="X24" s="158" t="s">
        <v>209</v>
      </c>
      <c r="Y24" s="147"/>
      <c r="Z24" s="147"/>
      <c r="AA24" s="147"/>
      <c r="AB24" s="147"/>
      <c r="AC24" s="147"/>
      <c r="AD24" s="147"/>
      <c r="AE24" s="147"/>
      <c r="AF24" s="147"/>
      <c r="AG24" s="147" t="s">
        <v>210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241" t="s">
        <v>231</v>
      </c>
      <c r="D25" s="242"/>
      <c r="E25" s="242"/>
      <c r="F25" s="242"/>
      <c r="G25" s="242"/>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212</v>
      </c>
      <c r="AH25" s="147"/>
      <c r="AI25" s="147"/>
      <c r="AJ25" s="147"/>
      <c r="AK25" s="147"/>
      <c r="AL25" s="147"/>
      <c r="AM25" s="147"/>
      <c r="AN25" s="147"/>
      <c r="AO25" s="147"/>
      <c r="AP25" s="147"/>
      <c r="AQ25" s="147"/>
      <c r="AR25" s="147"/>
      <c r="AS25" s="147"/>
      <c r="AT25" s="147"/>
      <c r="AU25" s="147"/>
      <c r="AV25" s="147"/>
      <c r="AW25" s="147"/>
      <c r="AX25" s="147"/>
      <c r="AY25" s="147"/>
      <c r="AZ25" s="147"/>
      <c r="BA25" s="176" t="str">
        <f>C25</f>
        <v>Náklady zhotovitele, související s prováděním zkoušek a revizí předepsaných technickými normami nebo objednatelem a které jsou pro provedení díla nezbytné.</v>
      </c>
      <c r="BB25" s="147"/>
      <c r="BC25" s="147"/>
      <c r="BD25" s="147"/>
      <c r="BE25" s="147"/>
      <c r="BF25" s="147"/>
      <c r="BG25" s="147"/>
      <c r="BH25" s="147"/>
    </row>
    <row r="26" spans="1:60" outlineLevel="1" x14ac:dyDescent="0.2">
      <c r="A26" s="154"/>
      <c r="B26" s="155"/>
      <c r="C26" s="250"/>
      <c r="D26" s="251"/>
      <c r="E26" s="251"/>
      <c r="F26" s="251"/>
      <c r="G26" s="251"/>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9">
        <v>7</v>
      </c>
      <c r="B27" s="170" t="s">
        <v>232</v>
      </c>
      <c r="C27" s="180" t="s">
        <v>233</v>
      </c>
      <c r="D27" s="171" t="s">
        <v>206</v>
      </c>
      <c r="E27" s="172">
        <v>1</v>
      </c>
      <c r="F27" s="173"/>
      <c r="G27" s="174">
        <f>ROUND(E27*F27,2)</f>
        <v>0</v>
      </c>
      <c r="H27" s="173"/>
      <c r="I27" s="174">
        <f>ROUND(E27*H27,2)</f>
        <v>0</v>
      </c>
      <c r="J27" s="173"/>
      <c r="K27" s="174">
        <f>ROUND(E27*J27,2)</f>
        <v>0</v>
      </c>
      <c r="L27" s="174">
        <v>21</v>
      </c>
      <c r="M27" s="174">
        <f>G27*(1+L27/100)</f>
        <v>0</v>
      </c>
      <c r="N27" s="172">
        <v>0</v>
      </c>
      <c r="O27" s="172">
        <f>ROUND(E27*N27,2)</f>
        <v>0</v>
      </c>
      <c r="P27" s="172">
        <v>0</v>
      </c>
      <c r="Q27" s="172">
        <f>ROUND(E27*P27,2)</f>
        <v>0</v>
      </c>
      <c r="R27" s="174"/>
      <c r="S27" s="174" t="s">
        <v>207</v>
      </c>
      <c r="T27" s="175" t="s">
        <v>208</v>
      </c>
      <c r="U27" s="158">
        <v>0</v>
      </c>
      <c r="V27" s="158">
        <f>ROUND(E27*U27,2)</f>
        <v>0</v>
      </c>
      <c r="W27" s="158"/>
      <c r="X27" s="158" t="s">
        <v>209</v>
      </c>
      <c r="Y27" s="147"/>
      <c r="Z27" s="147"/>
      <c r="AA27" s="147"/>
      <c r="AB27" s="147"/>
      <c r="AC27" s="147"/>
      <c r="AD27" s="147"/>
      <c r="AE27" s="147"/>
      <c r="AF27" s="147"/>
      <c r="AG27" s="147" t="s">
        <v>210</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41" t="s">
        <v>234</v>
      </c>
      <c r="D28" s="242"/>
      <c r="E28" s="242"/>
      <c r="F28" s="242"/>
      <c r="G28" s="242"/>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212</v>
      </c>
      <c r="AH28" s="147"/>
      <c r="AI28" s="147"/>
      <c r="AJ28" s="147"/>
      <c r="AK28" s="147"/>
      <c r="AL28" s="147"/>
      <c r="AM28" s="147"/>
      <c r="AN28" s="147"/>
      <c r="AO28" s="147"/>
      <c r="AP28" s="147"/>
      <c r="AQ28" s="147"/>
      <c r="AR28" s="147"/>
      <c r="AS28" s="147"/>
      <c r="AT28" s="147"/>
      <c r="AU28" s="147"/>
      <c r="AV28" s="147"/>
      <c r="AW28" s="147"/>
      <c r="AX28" s="147"/>
      <c r="AY28" s="147"/>
      <c r="AZ28" s="147"/>
      <c r="BA28" s="176" t="str">
        <f>C28</f>
        <v>Náklady na vyhotovení dokumentace skutečného provedení stavby a její předání objednateli v požadované formě a požadovaném počtu.</v>
      </c>
      <c r="BB28" s="147"/>
      <c r="BC28" s="147"/>
      <c r="BD28" s="147"/>
      <c r="BE28" s="147"/>
      <c r="BF28" s="147"/>
      <c r="BG28" s="147"/>
      <c r="BH28" s="147"/>
    </row>
    <row r="29" spans="1:60" outlineLevel="1" x14ac:dyDescent="0.2">
      <c r="A29" s="154"/>
      <c r="B29" s="155"/>
      <c r="C29" s="181" t="s">
        <v>99</v>
      </c>
      <c r="D29" s="160"/>
      <c r="E29" s="161">
        <v>1</v>
      </c>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235</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0"/>
      <c r="D30" s="251"/>
      <c r="E30" s="251"/>
      <c r="F30" s="251"/>
      <c r="G30" s="251"/>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213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3"/>
      <c r="B31" s="4"/>
      <c r="C31" s="182"/>
      <c r="D31" s="6"/>
      <c r="E31" s="3"/>
      <c r="F31" s="3"/>
      <c r="G31" s="3"/>
      <c r="H31" s="3"/>
      <c r="I31" s="3"/>
      <c r="J31" s="3"/>
      <c r="K31" s="3"/>
      <c r="L31" s="3"/>
      <c r="M31" s="3"/>
      <c r="N31" s="3"/>
      <c r="O31" s="3"/>
      <c r="P31" s="3"/>
      <c r="Q31" s="3"/>
      <c r="R31" s="3"/>
      <c r="S31" s="3"/>
      <c r="T31" s="3"/>
      <c r="U31" s="3"/>
      <c r="V31" s="3"/>
      <c r="W31" s="3"/>
      <c r="X31" s="3"/>
      <c r="AE31">
        <v>15</v>
      </c>
      <c r="AF31">
        <v>21</v>
      </c>
      <c r="AG31" t="s">
        <v>189</v>
      </c>
    </row>
    <row r="32" spans="1:60" x14ac:dyDescent="0.2">
      <c r="A32" s="150"/>
      <c r="B32" s="151" t="s">
        <v>29</v>
      </c>
      <c r="C32" s="183"/>
      <c r="D32" s="152"/>
      <c r="E32" s="153"/>
      <c r="F32" s="153"/>
      <c r="G32" s="178">
        <f>G8+G18</f>
        <v>0</v>
      </c>
      <c r="H32" s="3"/>
      <c r="I32" s="3"/>
      <c r="J32" s="3"/>
      <c r="K32" s="3"/>
      <c r="L32" s="3"/>
      <c r="M32" s="3"/>
      <c r="N32" s="3"/>
      <c r="O32" s="3"/>
      <c r="P32" s="3"/>
      <c r="Q32" s="3"/>
      <c r="R32" s="3"/>
      <c r="S32" s="3"/>
      <c r="T32" s="3"/>
      <c r="U32" s="3"/>
      <c r="V32" s="3"/>
      <c r="W32" s="3"/>
      <c r="X32" s="3"/>
      <c r="AE32">
        <f>SUMIF(L7:L30,AE31,G7:G30)</f>
        <v>0</v>
      </c>
      <c r="AF32">
        <f>SUMIF(L7:L30,AF31,G7:G30)</f>
        <v>0</v>
      </c>
      <c r="AG32" t="s">
        <v>236</v>
      </c>
    </row>
    <row r="33" spans="3:33" x14ac:dyDescent="0.2">
      <c r="C33" s="184"/>
      <c r="D33" s="10"/>
      <c r="AG33" t="s">
        <v>237</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17">
    <mergeCell ref="C23:G23"/>
    <mergeCell ref="C25:G25"/>
    <mergeCell ref="C26:G26"/>
    <mergeCell ref="C28:G28"/>
    <mergeCell ref="C30:G30"/>
    <mergeCell ref="C22:G22"/>
    <mergeCell ref="A1:G1"/>
    <mergeCell ref="C2:G2"/>
    <mergeCell ref="C3:G3"/>
    <mergeCell ref="C4:G4"/>
    <mergeCell ref="C10:G10"/>
    <mergeCell ref="C11:G11"/>
    <mergeCell ref="C13:G13"/>
    <mergeCell ref="C14:G14"/>
    <mergeCell ref="C16:G16"/>
    <mergeCell ref="C17:G17"/>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57</v>
      </c>
      <c r="C3" s="244" t="s">
        <v>58</v>
      </c>
      <c r="D3" s="245"/>
      <c r="E3" s="245"/>
      <c r="F3" s="245"/>
      <c r="G3" s="246"/>
      <c r="AC3" s="121" t="s">
        <v>178</v>
      </c>
      <c r="AG3" t="s">
        <v>179</v>
      </c>
    </row>
    <row r="4" spans="1:60" ht="24.95" customHeight="1" x14ac:dyDescent="0.2">
      <c r="A4" s="140" t="s">
        <v>9</v>
      </c>
      <c r="B4" s="141" t="s">
        <v>60</v>
      </c>
      <c r="C4" s="247" t="s">
        <v>50</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97</v>
      </c>
      <c r="C8" s="179" t="s">
        <v>98</v>
      </c>
      <c r="D8" s="165"/>
      <c r="E8" s="166"/>
      <c r="F8" s="167"/>
      <c r="G8" s="167">
        <f>SUMIF(AG9:AG26,"&lt;&gt;NOR",G9:G26)</f>
        <v>0</v>
      </c>
      <c r="H8" s="167"/>
      <c r="I8" s="167">
        <f>SUM(I9:I26)</f>
        <v>0</v>
      </c>
      <c r="J8" s="167"/>
      <c r="K8" s="167">
        <f>SUM(K9:K26)</f>
        <v>0</v>
      </c>
      <c r="L8" s="167"/>
      <c r="M8" s="167">
        <f>SUM(M9:M26)</f>
        <v>0</v>
      </c>
      <c r="N8" s="166"/>
      <c r="O8" s="166">
        <f>SUM(O9:O26)</f>
        <v>0</v>
      </c>
      <c r="P8" s="166"/>
      <c r="Q8" s="166">
        <f>SUM(Q9:Q26)</f>
        <v>0</v>
      </c>
      <c r="R8" s="167"/>
      <c r="S8" s="167"/>
      <c r="T8" s="168"/>
      <c r="U8" s="162"/>
      <c r="V8" s="162">
        <f>SUM(V9:V26)</f>
        <v>0</v>
      </c>
      <c r="W8" s="162"/>
      <c r="X8" s="162"/>
      <c r="AG8" t="s">
        <v>203</v>
      </c>
    </row>
    <row r="9" spans="1:60" outlineLevel="1" x14ac:dyDescent="0.2">
      <c r="A9" s="169">
        <v>1</v>
      </c>
      <c r="B9" s="170" t="s">
        <v>97</v>
      </c>
      <c r="C9" s="180" t="s">
        <v>238</v>
      </c>
      <c r="D9" s="171"/>
      <c r="E9" s="172">
        <v>0</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225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5" outlineLevel="1" x14ac:dyDescent="0.2">
      <c r="A10" s="154"/>
      <c r="B10" s="155"/>
      <c r="C10" s="181" t="s">
        <v>239</v>
      </c>
      <c r="D10" s="160"/>
      <c r="E10" s="161"/>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235</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1" t="s">
        <v>240</v>
      </c>
      <c r="D11" s="160"/>
      <c r="E11" s="161"/>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235</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181" t="s">
        <v>241</v>
      </c>
      <c r="D12" s="160"/>
      <c r="E12" s="161"/>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235</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181" t="s">
        <v>242</v>
      </c>
      <c r="D13" s="160"/>
      <c r="E13" s="161"/>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235</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1" t="s">
        <v>243</v>
      </c>
      <c r="D14" s="160"/>
      <c r="E14" s="161"/>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235</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81" t="s">
        <v>244</v>
      </c>
      <c r="D15" s="160"/>
      <c r="E15" s="161"/>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235</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181" t="s">
        <v>245</v>
      </c>
      <c r="D16" s="160"/>
      <c r="E16" s="161"/>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235</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54"/>
      <c r="B17" s="155"/>
      <c r="C17" s="181" t="s">
        <v>246</v>
      </c>
      <c r="D17" s="160"/>
      <c r="E17" s="161"/>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235</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181" t="s">
        <v>247</v>
      </c>
      <c r="D18" s="160"/>
      <c r="E18" s="161"/>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235</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181" t="s">
        <v>248</v>
      </c>
      <c r="D19" s="160"/>
      <c r="E19" s="161"/>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235</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181" t="s">
        <v>249</v>
      </c>
      <c r="D20" s="160"/>
      <c r="E20" s="161"/>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235</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1" t="s">
        <v>250</v>
      </c>
      <c r="D21" s="160"/>
      <c r="E21" s="161"/>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235</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181" t="s">
        <v>251</v>
      </c>
      <c r="D22" s="160"/>
      <c r="E22" s="161"/>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235</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1" t="s">
        <v>252</v>
      </c>
      <c r="D23" s="160"/>
      <c r="E23" s="161"/>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235</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1" t="s">
        <v>253</v>
      </c>
      <c r="D24" s="160"/>
      <c r="E24" s="161"/>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235</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181" t="s">
        <v>254</v>
      </c>
      <c r="D25" s="160"/>
      <c r="E25" s="161"/>
      <c r="F25" s="158"/>
      <c r="G25" s="15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235</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0"/>
      <c r="D26" s="251"/>
      <c r="E26" s="251"/>
      <c r="F26" s="251"/>
      <c r="G26" s="251"/>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163" t="s">
        <v>202</v>
      </c>
      <c r="B27" s="164" t="s">
        <v>105</v>
      </c>
      <c r="C27" s="179" t="s">
        <v>106</v>
      </c>
      <c r="D27" s="165"/>
      <c r="E27" s="166"/>
      <c r="F27" s="167"/>
      <c r="G27" s="167">
        <f>SUMIF(AG28:AG34,"&lt;&gt;NOR",G28:G34)</f>
        <v>0</v>
      </c>
      <c r="H27" s="167"/>
      <c r="I27" s="167">
        <f>SUM(I28:I34)</f>
        <v>0</v>
      </c>
      <c r="J27" s="167"/>
      <c r="K27" s="167">
        <f>SUM(K28:K34)</f>
        <v>0</v>
      </c>
      <c r="L27" s="167"/>
      <c r="M27" s="167">
        <f>SUM(M28:M34)</f>
        <v>0</v>
      </c>
      <c r="N27" s="166"/>
      <c r="O27" s="166">
        <f>SUM(O28:O34)</f>
        <v>0.83</v>
      </c>
      <c r="P27" s="166"/>
      <c r="Q27" s="166">
        <f>SUM(Q28:Q34)</f>
        <v>0</v>
      </c>
      <c r="R27" s="167"/>
      <c r="S27" s="167"/>
      <c r="T27" s="168"/>
      <c r="U27" s="162"/>
      <c r="V27" s="162">
        <f>SUM(V28:V34)</f>
        <v>3.97</v>
      </c>
      <c r="W27" s="162"/>
      <c r="X27" s="162"/>
      <c r="AG27" t="s">
        <v>203</v>
      </c>
    </row>
    <row r="28" spans="1:60" outlineLevel="1" x14ac:dyDescent="0.2">
      <c r="A28" s="169">
        <v>2</v>
      </c>
      <c r="B28" s="170" t="s">
        <v>255</v>
      </c>
      <c r="C28" s="180" t="s">
        <v>689</v>
      </c>
      <c r="D28" s="171" t="s">
        <v>257</v>
      </c>
      <c r="E28" s="172">
        <v>3.45</v>
      </c>
      <c r="F28" s="173"/>
      <c r="G28" s="174">
        <f>ROUND(E28*F28,2)</f>
        <v>0</v>
      </c>
      <c r="H28" s="173"/>
      <c r="I28" s="174">
        <f>ROUND(E28*H28,2)</f>
        <v>0</v>
      </c>
      <c r="J28" s="173"/>
      <c r="K28" s="174">
        <f>ROUND(E28*J28,2)</f>
        <v>0</v>
      </c>
      <c r="L28" s="174">
        <v>21</v>
      </c>
      <c r="M28" s="174">
        <f>G28*(1+L28/100)</f>
        <v>0</v>
      </c>
      <c r="N28" s="172">
        <v>0.24104999999999999</v>
      </c>
      <c r="O28" s="172">
        <f>ROUND(E28*N28,2)</f>
        <v>0.83</v>
      </c>
      <c r="P28" s="172">
        <v>0</v>
      </c>
      <c r="Q28" s="172">
        <f>ROUND(E28*P28,2)</f>
        <v>0</v>
      </c>
      <c r="R28" s="174" t="s">
        <v>258</v>
      </c>
      <c r="S28" s="174" t="s">
        <v>207</v>
      </c>
      <c r="T28" s="175" t="s">
        <v>259</v>
      </c>
      <c r="U28" s="158">
        <v>1.1499999999999999</v>
      </c>
      <c r="V28" s="158">
        <f>ROUND(E28*U28,2)</f>
        <v>3.97</v>
      </c>
      <c r="W28" s="158"/>
      <c r="X28" s="158" t="s">
        <v>224</v>
      </c>
      <c r="Y28" s="147"/>
      <c r="Z28" s="147"/>
      <c r="AA28" s="147"/>
      <c r="AB28" s="147"/>
      <c r="AC28" s="147"/>
      <c r="AD28" s="147"/>
      <c r="AE28" s="147"/>
      <c r="AF28" s="147"/>
      <c r="AG28" s="147" t="s">
        <v>225</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54" t="s">
        <v>260</v>
      </c>
      <c r="D29" s="255"/>
      <c r="E29" s="255"/>
      <c r="F29" s="255"/>
      <c r="G29" s="255"/>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261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1" t="s">
        <v>262</v>
      </c>
      <c r="D30" s="160"/>
      <c r="E30" s="161"/>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235</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81" t="s">
        <v>690</v>
      </c>
      <c r="D31" s="160"/>
      <c r="E31" s="161"/>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235</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81" t="s">
        <v>360</v>
      </c>
      <c r="D32" s="160"/>
      <c r="E32" s="161"/>
      <c r="F32" s="158"/>
      <c r="G32" s="158"/>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235</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81" t="s">
        <v>691</v>
      </c>
      <c r="D33" s="160"/>
      <c r="E33" s="161">
        <v>3.45</v>
      </c>
      <c r="F33" s="158"/>
      <c r="G33" s="158"/>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235</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50"/>
      <c r="D34" s="251"/>
      <c r="E34" s="251"/>
      <c r="F34" s="251"/>
      <c r="G34" s="251"/>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213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x14ac:dyDescent="0.2">
      <c r="A35" s="163" t="s">
        <v>202</v>
      </c>
      <c r="B35" s="164" t="s">
        <v>109</v>
      </c>
      <c r="C35" s="179" t="s">
        <v>110</v>
      </c>
      <c r="D35" s="165"/>
      <c r="E35" s="166"/>
      <c r="F35" s="167"/>
      <c r="G35" s="167">
        <f>SUMIF(AG36:AG100,"&lt;&gt;NOR",G36:G100)</f>
        <v>0</v>
      </c>
      <c r="H35" s="167"/>
      <c r="I35" s="167">
        <f>SUM(I36:I100)</f>
        <v>0</v>
      </c>
      <c r="J35" s="167"/>
      <c r="K35" s="167">
        <f>SUM(K36:K100)</f>
        <v>0</v>
      </c>
      <c r="L35" s="167"/>
      <c r="M35" s="167">
        <f>SUM(M36:M100)</f>
        <v>0</v>
      </c>
      <c r="N35" s="166"/>
      <c r="O35" s="166">
        <f>SUM(O36:O100)</f>
        <v>0.41</v>
      </c>
      <c r="P35" s="166"/>
      <c r="Q35" s="166">
        <f>SUM(Q36:Q100)</f>
        <v>0</v>
      </c>
      <c r="R35" s="167"/>
      <c r="S35" s="167"/>
      <c r="T35" s="168"/>
      <c r="U35" s="162"/>
      <c r="V35" s="162">
        <f>SUM(V36:V100)</f>
        <v>42.12</v>
      </c>
      <c r="W35" s="162"/>
      <c r="X35" s="162"/>
      <c r="AG35" t="s">
        <v>203</v>
      </c>
    </row>
    <row r="36" spans="1:60" ht="22.5" outlineLevel="1" x14ac:dyDescent="0.2">
      <c r="A36" s="169">
        <v>3</v>
      </c>
      <c r="B36" s="170" t="s">
        <v>276</v>
      </c>
      <c r="C36" s="180" t="s">
        <v>277</v>
      </c>
      <c r="D36" s="171" t="s">
        <v>257</v>
      </c>
      <c r="E36" s="172">
        <v>26.047499999999999</v>
      </c>
      <c r="F36" s="173"/>
      <c r="G36" s="174">
        <f>ROUND(E36*F36,2)</f>
        <v>0</v>
      </c>
      <c r="H36" s="173"/>
      <c r="I36" s="174">
        <f>ROUND(E36*H36,2)</f>
        <v>0</v>
      </c>
      <c r="J36" s="173"/>
      <c r="K36" s="174">
        <f>ROUND(E36*J36,2)</f>
        <v>0</v>
      </c>
      <c r="L36" s="174">
        <v>21</v>
      </c>
      <c r="M36" s="174">
        <f>G36*(1+L36/100)</f>
        <v>0</v>
      </c>
      <c r="N36" s="172">
        <v>1.3729999999999999E-2</v>
      </c>
      <c r="O36" s="172">
        <f>ROUND(E36*N36,2)</f>
        <v>0.36</v>
      </c>
      <c r="P36" s="172">
        <v>0</v>
      </c>
      <c r="Q36" s="172">
        <f>ROUND(E36*P36,2)</f>
        <v>0</v>
      </c>
      <c r="R36" s="174" t="s">
        <v>258</v>
      </c>
      <c r="S36" s="174" t="s">
        <v>207</v>
      </c>
      <c r="T36" s="175" t="s">
        <v>259</v>
      </c>
      <c r="U36" s="158">
        <v>1.01</v>
      </c>
      <c r="V36" s="158">
        <f>ROUND(E36*U36,2)</f>
        <v>26.31</v>
      </c>
      <c r="W36" s="158"/>
      <c r="X36" s="158" t="s">
        <v>224</v>
      </c>
      <c r="Y36" s="147"/>
      <c r="Z36" s="147"/>
      <c r="AA36" s="147"/>
      <c r="AB36" s="147"/>
      <c r="AC36" s="147"/>
      <c r="AD36" s="147"/>
      <c r="AE36" s="147"/>
      <c r="AF36" s="147"/>
      <c r="AG36" s="147" t="s">
        <v>225</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81" t="s">
        <v>690</v>
      </c>
      <c r="D37" s="160"/>
      <c r="E37" s="161"/>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235</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81" t="s">
        <v>692</v>
      </c>
      <c r="D38" s="160"/>
      <c r="E38" s="161"/>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235</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1" t="s">
        <v>693</v>
      </c>
      <c r="D39" s="160"/>
      <c r="E39" s="161">
        <v>2.7225000000000001</v>
      </c>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235</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1" t="s">
        <v>694</v>
      </c>
      <c r="D40" s="160"/>
      <c r="E40" s="161"/>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235</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1" t="s">
        <v>695</v>
      </c>
      <c r="D41" s="160"/>
      <c r="E41" s="161">
        <v>1.8149999999999999</v>
      </c>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235</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1" t="s">
        <v>696</v>
      </c>
      <c r="D42" s="160"/>
      <c r="E42" s="161"/>
      <c r="F42" s="158"/>
      <c r="G42" s="158"/>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235</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81" t="s">
        <v>697</v>
      </c>
      <c r="D43" s="160"/>
      <c r="E43" s="161">
        <v>4.3499999999999996</v>
      </c>
      <c r="F43" s="158"/>
      <c r="G43" s="158"/>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235</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81" t="s">
        <v>694</v>
      </c>
      <c r="D44" s="160"/>
      <c r="E44" s="161"/>
      <c r="F44" s="158"/>
      <c r="G44" s="158"/>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235</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81" t="s">
        <v>698</v>
      </c>
      <c r="D45" s="160"/>
      <c r="E45" s="161">
        <v>4.3499999999999996</v>
      </c>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235</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81" t="s">
        <v>699</v>
      </c>
      <c r="D46" s="160"/>
      <c r="E46" s="161"/>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235</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1" t="s">
        <v>700</v>
      </c>
      <c r="D47" s="160"/>
      <c r="E47" s="161">
        <v>3.24</v>
      </c>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235</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1" t="s">
        <v>694</v>
      </c>
      <c r="D48" s="160"/>
      <c r="E48" s="161"/>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235</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1" t="s">
        <v>701</v>
      </c>
      <c r="D49" s="160"/>
      <c r="E49" s="161">
        <v>3.24</v>
      </c>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235</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1" t="s">
        <v>702</v>
      </c>
      <c r="D50" s="160"/>
      <c r="E50" s="161"/>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235</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1" t="s">
        <v>703</v>
      </c>
      <c r="D51" s="160"/>
      <c r="E51" s="161">
        <v>2.13</v>
      </c>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235</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1" t="s">
        <v>694</v>
      </c>
      <c r="D52" s="160"/>
      <c r="E52" s="161"/>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235</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81" t="s">
        <v>704</v>
      </c>
      <c r="D53" s="160"/>
      <c r="E53" s="161">
        <v>2.13</v>
      </c>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235</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81" t="s">
        <v>705</v>
      </c>
      <c r="D54" s="160"/>
      <c r="E54" s="161"/>
      <c r="F54" s="158"/>
      <c r="G54" s="158"/>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235</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81" t="s">
        <v>706</v>
      </c>
      <c r="D55" s="160"/>
      <c r="E55" s="161">
        <v>0.3</v>
      </c>
      <c r="F55" s="158"/>
      <c r="G55" s="158"/>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235</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81" t="s">
        <v>694</v>
      </c>
      <c r="D56" s="160"/>
      <c r="E56" s="161"/>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235</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1" t="s">
        <v>707</v>
      </c>
      <c r="D57" s="160"/>
      <c r="E57" s="161">
        <v>0.22</v>
      </c>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235</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1" t="s">
        <v>708</v>
      </c>
      <c r="D58" s="160"/>
      <c r="E58" s="161"/>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235</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81" t="s">
        <v>709</v>
      </c>
      <c r="D59" s="160"/>
      <c r="E59" s="161">
        <v>1.25</v>
      </c>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235</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81" t="s">
        <v>694</v>
      </c>
      <c r="D60" s="160"/>
      <c r="E60" s="161"/>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235</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81" t="s">
        <v>710</v>
      </c>
      <c r="D61" s="160"/>
      <c r="E61" s="161">
        <v>0.3</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235</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50"/>
      <c r="D62" s="251"/>
      <c r="E62" s="251"/>
      <c r="F62" s="251"/>
      <c r="G62" s="251"/>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213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2.5" outlineLevel="1" x14ac:dyDescent="0.2">
      <c r="A63" s="169">
        <v>4</v>
      </c>
      <c r="B63" s="170" t="s">
        <v>280</v>
      </c>
      <c r="C63" s="180" t="s">
        <v>281</v>
      </c>
      <c r="D63" s="171" t="s">
        <v>257</v>
      </c>
      <c r="E63" s="172">
        <v>26.047499999999999</v>
      </c>
      <c r="F63" s="173"/>
      <c r="G63" s="174">
        <f>ROUND(E63*F63,2)</f>
        <v>0</v>
      </c>
      <c r="H63" s="173"/>
      <c r="I63" s="174">
        <f>ROUND(E63*H63,2)</f>
        <v>0</v>
      </c>
      <c r="J63" s="173"/>
      <c r="K63" s="174">
        <f>ROUND(E63*J63,2)</f>
        <v>0</v>
      </c>
      <c r="L63" s="174">
        <v>21</v>
      </c>
      <c r="M63" s="174">
        <f>G63*(1+L63/100)</f>
        <v>0</v>
      </c>
      <c r="N63" s="172">
        <v>1.81E-3</v>
      </c>
      <c r="O63" s="172">
        <f>ROUND(E63*N63,2)</f>
        <v>0.05</v>
      </c>
      <c r="P63" s="172">
        <v>0</v>
      </c>
      <c r="Q63" s="172">
        <f>ROUND(E63*P63,2)</f>
        <v>0</v>
      </c>
      <c r="R63" s="174" t="s">
        <v>258</v>
      </c>
      <c r="S63" s="174" t="s">
        <v>207</v>
      </c>
      <c r="T63" s="175" t="s">
        <v>259</v>
      </c>
      <c r="U63" s="158">
        <v>0.03</v>
      </c>
      <c r="V63" s="158">
        <f>ROUND(E63*U63,2)</f>
        <v>0.78</v>
      </c>
      <c r="W63" s="158"/>
      <c r="X63" s="158" t="s">
        <v>224</v>
      </c>
      <c r="Y63" s="147"/>
      <c r="Z63" s="147"/>
      <c r="AA63" s="147"/>
      <c r="AB63" s="147"/>
      <c r="AC63" s="147"/>
      <c r="AD63" s="147"/>
      <c r="AE63" s="147"/>
      <c r="AF63" s="147"/>
      <c r="AG63" s="147" t="s">
        <v>225</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81" t="s">
        <v>711</v>
      </c>
      <c r="D64" s="160"/>
      <c r="E64" s="161"/>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235</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81" t="s">
        <v>712</v>
      </c>
      <c r="D65" s="160"/>
      <c r="E65" s="161">
        <v>26.047499999999999</v>
      </c>
      <c r="F65" s="158"/>
      <c r="G65" s="158"/>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235</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50"/>
      <c r="D66" s="251"/>
      <c r="E66" s="251"/>
      <c r="F66" s="251"/>
      <c r="G66" s="251"/>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213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2.5" outlineLevel="1" x14ac:dyDescent="0.2">
      <c r="A67" s="169">
        <v>5</v>
      </c>
      <c r="B67" s="170" t="s">
        <v>282</v>
      </c>
      <c r="C67" s="180" t="s">
        <v>283</v>
      </c>
      <c r="D67" s="171" t="s">
        <v>257</v>
      </c>
      <c r="E67" s="172">
        <v>2.6349999999999998</v>
      </c>
      <c r="F67" s="173"/>
      <c r="G67" s="174">
        <f>ROUND(E67*F67,2)</f>
        <v>0</v>
      </c>
      <c r="H67" s="173"/>
      <c r="I67" s="174">
        <f>ROUND(E67*H67,2)</f>
        <v>0</v>
      </c>
      <c r="J67" s="173"/>
      <c r="K67" s="174">
        <f>ROUND(E67*J67,2)</f>
        <v>0</v>
      </c>
      <c r="L67" s="174">
        <v>21</v>
      </c>
      <c r="M67" s="174">
        <f>G67*(1+L67/100)</f>
        <v>0</v>
      </c>
      <c r="N67" s="172">
        <v>0</v>
      </c>
      <c r="O67" s="172">
        <f>ROUND(E67*N67,2)</f>
        <v>0</v>
      </c>
      <c r="P67" s="172">
        <v>0</v>
      </c>
      <c r="Q67" s="172">
        <f>ROUND(E67*P67,2)</f>
        <v>0</v>
      </c>
      <c r="R67" s="174" t="s">
        <v>258</v>
      </c>
      <c r="S67" s="174" t="s">
        <v>207</v>
      </c>
      <c r="T67" s="175" t="s">
        <v>259</v>
      </c>
      <c r="U67" s="158">
        <v>0.57999999999999996</v>
      </c>
      <c r="V67" s="158">
        <f>ROUND(E67*U67,2)</f>
        <v>1.53</v>
      </c>
      <c r="W67" s="158"/>
      <c r="X67" s="158" t="s">
        <v>224</v>
      </c>
      <c r="Y67" s="147"/>
      <c r="Z67" s="147"/>
      <c r="AA67" s="147"/>
      <c r="AB67" s="147"/>
      <c r="AC67" s="147"/>
      <c r="AD67" s="147"/>
      <c r="AE67" s="147"/>
      <c r="AF67" s="147"/>
      <c r="AG67" s="147" t="s">
        <v>225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1" t="s">
        <v>690</v>
      </c>
      <c r="D68" s="160"/>
      <c r="E68" s="161"/>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235</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81" t="s">
        <v>692</v>
      </c>
      <c r="D69" s="160"/>
      <c r="E69" s="161"/>
      <c r="F69" s="158"/>
      <c r="G69" s="158"/>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235</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1" t="s">
        <v>694</v>
      </c>
      <c r="D70" s="160"/>
      <c r="E70" s="161"/>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235</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81" t="s">
        <v>695</v>
      </c>
      <c r="D71" s="160"/>
      <c r="E71" s="161">
        <v>1.8149999999999999</v>
      </c>
      <c r="F71" s="158"/>
      <c r="G71" s="15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235</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81" t="s">
        <v>705</v>
      </c>
      <c r="D72" s="160"/>
      <c r="E72" s="161"/>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235</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81" t="s">
        <v>706</v>
      </c>
      <c r="D73" s="160"/>
      <c r="E73" s="161">
        <v>0.3</v>
      </c>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235</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81" t="s">
        <v>694</v>
      </c>
      <c r="D74" s="160"/>
      <c r="E74" s="161"/>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235</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81" t="s">
        <v>707</v>
      </c>
      <c r="D75" s="160"/>
      <c r="E75" s="161">
        <v>0.22</v>
      </c>
      <c r="F75" s="158"/>
      <c r="G75" s="158"/>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235</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81" t="s">
        <v>708</v>
      </c>
      <c r="D76" s="160"/>
      <c r="E76" s="161"/>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235</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1" t="s">
        <v>694</v>
      </c>
      <c r="D77" s="160"/>
      <c r="E77" s="161"/>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235</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1" t="s">
        <v>710</v>
      </c>
      <c r="D78" s="160"/>
      <c r="E78" s="161">
        <v>0.3</v>
      </c>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235</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50"/>
      <c r="D79" s="251"/>
      <c r="E79" s="251"/>
      <c r="F79" s="251"/>
      <c r="G79" s="251"/>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213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69">
        <v>6</v>
      </c>
      <c r="B80" s="170" t="s">
        <v>284</v>
      </c>
      <c r="C80" s="180" t="s">
        <v>285</v>
      </c>
      <c r="D80" s="171" t="s">
        <v>257</v>
      </c>
      <c r="E80" s="172">
        <v>22.162500000000001</v>
      </c>
      <c r="F80" s="173"/>
      <c r="G80" s="174">
        <f>ROUND(E80*F80,2)</f>
        <v>0</v>
      </c>
      <c r="H80" s="173"/>
      <c r="I80" s="174">
        <f>ROUND(E80*H80,2)</f>
        <v>0</v>
      </c>
      <c r="J80" s="173"/>
      <c r="K80" s="174">
        <f>ROUND(E80*J80,2)</f>
        <v>0</v>
      </c>
      <c r="L80" s="174">
        <v>21</v>
      </c>
      <c r="M80" s="174">
        <f>G80*(1+L80/100)</f>
        <v>0</v>
      </c>
      <c r="N80" s="172">
        <v>0</v>
      </c>
      <c r="O80" s="172">
        <f>ROUND(E80*N80,2)</f>
        <v>0</v>
      </c>
      <c r="P80" s="172">
        <v>0</v>
      </c>
      <c r="Q80" s="172">
        <f>ROUND(E80*P80,2)</f>
        <v>0</v>
      </c>
      <c r="R80" s="174" t="s">
        <v>258</v>
      </c>
      <c r="S80" s="174" t="s">
        <v>207</v>
      </c>
      <c r="T80" s="175" t="s">
        <v>259</v>
      </c>
      <c r="U80" s="158">
        <v>0.28000000000000003</v>
      </c>
      <c r="V80" s="158">
        <f>ROUND(E80*U80,2)</f>
        <v>6.21</v>
      </c>
      <c r="W80" s="158"/>
      <c r="X80" s="158" t="s">
        <v>224</v>
      </c>
      <c r="Y80" s="147"/>
      <c r="Z80" s="147"/>
      <c r="AA80" s="147"/>
      <c r="AB80" s="147"/>
      <c r="AC80" s="147"/>
      <c r="AD80" s="147"/>
      <c r="AE80" s="147"/>
      <c r="AF80" s="147"/>
      <c r="AG80" s="147" t="s">
        <v>225</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81" t="s">
        <v>690</v>
      </c>
      <c r="D81" s="160"/>
      <c r="E81" s="161"/>
      <c r="F81" s="158"/>
      <c r="G81" s="15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235</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81" t="s">
        <v>692</v>
      </c>
      <c r="D82" s="160"/>
      <c r="E82" s="161"/>
      <c r="F82" s="158"/>
      <c r="G82" s="158"/>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235</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1" t="s">
        <v>693</v>
      </c>
      <c r="D83" s="160"/>
      <c r="E83" s="161">
        <v>2.7225000000000001</v>
      </c>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235</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1" t="s">
        <v>696</v>
      </c>
      <c r="D84" s="160"/>
      <c r="E84" s="161"/>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235</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81" t="s">
        <v>697</v>
      </c>
      <c r="D85" s="160"/>
      <c r="E85" s="161">
        <v>4.3499999999999996</v>
      </c>
      <c r="F85" s="158"/>
      <c r="G85" s="158"/>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235</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81" t="s">
        <v>694</v>
      </c>
      <c r="D86" s="160"/>
      <c r="E86" s="161"/>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235</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81" t="s">
        <v>698</v>
      </c>
      <c r="D87" s="160"/>
      <c r="E87" s="161">
        <v>4.3499999999999996</v>
      </c>
      <c r="F87" s="158"/>
      <c r="G87" s="158"/>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235</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81" t="s">
        <v>699</v>
      </c>
      <c r="D88" s="160"/>
      <c r="E88" s="161"/>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235</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1" t="s">
        <v>700</v>
      </c>
      <c r="D89" s="160"/>
      <c r="E89" s="161">
        <v>3.24</v>
      </c>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235</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1" t="s">
        <v>694</v>
      </c>
      <c r="D90" s="160"/>
      <c r="E90" s="161"/>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235</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81" t="s">
        <v>701</v>
      </c>
      <c r="D91" s="160"/>
      <c r="E91" s="161">
        <v>3.24</v>
      </c>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235</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81" t="s">
        <v>702</v>
      </c>
      <c r="D92" s="160"/>
      <c r="E92" s="161"/>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235</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81" t="s">
        <v>703</v>
      </c>
      <c r="D93" s="160"/>
      <c r="E93" s="161">
        <v>2.13</v>
      </c>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235</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81" t="s">
        <v>694</v>
      </c>
      <c r="D94" s="160"/>
      <c r="E94" s="161"/>
      <c r="F94" s="158"/>
      <c r="G94" s="158"/>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235</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1" t="s">
        <v>704</v>
      </c>
      <c r="D95" s="160"/>
      <c r="E95" s="161">
        <v>2.13</v>
      </c>
      <c r="F95" s="158"/>
      <c r="G95" s="158"/>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235</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250"/>
      <c r="D96" s="251"/>
      <c r="E96" s="251"/>
      <c r="F96" s="251"/>
      <c r="G96" s="251"/>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213</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69">
        <v>7</v>
      </c>
      <c r="B97" s="170" t="s">
        <v>286</v>
      </c>
      <c r="C97" s="180" t="s">
        <v>287</v>
      </c>
      <c r="D97" s="171" t="s">
        <v>257</v>
      </c>
      <c r="E97" s="172">
        <v>26.047499999999999</v>
      </c>
      <c r="F97" s="173"/>
      <c r="G97" s="174">
        <f>ROUND(E97*F97,2)</f>
        <v>0</v>
      </c>
      <c r="H97" s="173"/>
      <c r="I97" s="174">
        <f>ROUND(E97*H97,2)</f>
        <v>0</v>
      </c>
      <c r="J97" s="173"/>
      <c r="K97" s="174">
        <f>ROUND(E97*J97,2)</f>
        <v>0</v>
      </c>
      <c r="L97" s="174">
        <v>21</v>
      </c>
      <c r="M97" s="174">
        <f>G97*(1+L97/100)</f>
        <v>0</v>
      </c>
      <c r="N97" s="172">
        <v>0</v>
      </c>
      <c r="O97" s="172">
        <f>ROUND(E97*N97,2)</f>
        <v>0</v>
      </c>
      <c r="P97" s="172">
        <v>0</v>
      </c>
      <c r="Q97" s="172">
        <f>ROUND(E97*P97,2)</f>
        <v>0</v>
      </c>
      <c r="R97" s="174"/>
      <c r="S97" s="174" t="s">
        <v>223</v>
      </c>
      <c r="T97" s="175" t="s">
        <v>208</v>
      </c>
      <c r="U97" s="158">
        <v>0.28000000000000003</v>
      </c>
      <c r="V97" s="158">
        <f>ROUND(E97*U97,2)</f>
        <v>7.29</v>
      </c>
      <c r="W97" s="158"/>
      <c r="X97" s="158" t="s">
        <v>224</v>
      </c>
      <c r="Y97" s="147"/>
      <c r="Z97" s="147"/>
      <c r="AA97" s="147"/>
      <c r="AB97" s="147"/>
      <c r="AC97" s="147"/>
      <c r="AD97" s="147"/>
      <c r="AE97" s="147"/>
      <c r="AF97" s="147"/>
      <c r="AG97" s="147" t="s">
        <v>225</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81" t="s">
        <v>711</v>
      </c>
      <c r="D98" s="160"/>
      <c r="E98" s="161"/>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235</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81" t="s">
        <v>712</v>
      </c>
      <c r="D99" s="160"/>
      <c r="E99" s="161">
        <v>26.047499999999999</v>
      </c>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235</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250"/>
      <c r="D100" s="251"/>
      <c r="E100" s="251"/>
      <c r="F100" s="251"/>
      <c r="G100" s="251"/>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213</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x14ac:dyDescent="0.2">
      <c r="A101" s="163" t="s">
        <v>202</v>
      </c>
      <c r="B101" s="164" t="s">
        <v>113</v>
      </c>
      <c r="C101" s="179" t="s">
        <v>114</v>
      </c>
      <c r="D101" s="165"/>
      <c r="E101" s="166"/>
      <c r="F101" s="167"/>
      <c r="G101" s="167">
        <f>SUMIF(AG102:AG111,"&lt;&gt;NOR",G102:G111)</f>
        <v>0</v>
      </c>
      <c r="H101" s="167"/>
      <c r="I101" s="167">
        <f>SUM(I102:I111)</f>
        <v>0</v>
      </c>
      <c r="J101" s="167"/>
      <c r="K101" s="167">
        <f>SUM(K102:K111)</f>
        <v>0</v>
      </c>
      <c r="L101" s="167"/>
      <c r="M101" s="167">
        <f>SUM(M102:M111)</f>
        <v>0</v>
      </c>
      <c r="N101" s="166"/>
      <c r="O101" s="166">
        <f>SUM(O102:O111)</f>
        <v>0.17</v>
      </c>
      <c r="P101" s="166"/>
      <c r="Q101" s="166">
        <f>SUM(Q102:Q111)</f>
        <v>0</v>
      </c>
      <c r="R101" s="167"/>
      <c r="S101" s="167"/>
      <c r="T101" s="168"/>
      <c r="U101" s="162"/>
      <c r="V101" s="162">
        <f>SUM(V102:V111)</f>
        <v>4.1399999999999997</v>
      </c>
      <c r="W101" s="162"/>
      <c r="X101" s="162"/>
      <c r="AG101" t="s">
        <v>203</v>
      </c>
    </row>
    <row r="102" spans="1:60" outlineLevel="1" x14ac:dyDescent="0.2">
      <c r="A102" s="169">
        <v>8</v>
      </c>
      <c r="B102" s="170" t="s">
        <v>713</v>
      </c>
      <c r="C102" s="180" t="s">
        <v>714</v>
      </c>
      <c r="D102" s="171" t="s">
        <v>257</v>
      </c>
      <c r="E102" s="172">
        <v>3.45</v>
      </c>
      <c r="F102" s="173"/>
      <c r="G102" s="174">
        <f>ROUND(E102*F102,2)</f>
        <v>0</v>
      </c>
      <c r="H102" s="173"/>
      <c r="I102" s="174">
        <f>ROUND(E102*H102,2)</f>
        <v>0</v>
      </c>
      <c r="J102" s="173"/>
      <c r="K102" s="174">
        <f>ROUND(E102*J102,2)</f>
        <v>0</v>
      </c>
      <c r="L102" s="174">
        <v>21</v>
      </c>
      <c r="M102" s="174">
        <f>G102*(1+L102/100)</f>
        <v>0</v>
      </c>
      <c r="N102" s="172">
        <v>4.7660000000000001E-2</v>
      </c>
      <c r="O102" s="172">
        <f>ROUND(E102*N102,2)</f>
        <v>0.16</v>
      </c>
      <c r="P102" s="172">
        <v>0</v>
      </c>
      <c r="Q102" s="172">
        <f>ROUND(E102*P102,2)</f>
        <v>0</v>
      </c>
      <c r="R102" s="174" t="s">
        <v>258</v>
      </c>
      <c r="S102" s="174" t="s">
        <v>207</v>
      </c>
      <c r="T102" s="175" t="s">
        <v>259</v>
      </c>
      <c r="U102" s="158">
        <v>0.84</v>
      </c>
      <c r="V102" s="158">
        <f>ROUND(E102*U102,2)</f>
        <v>2.9</v>
      </c>
      <c r="W102" s="158"/>
      <c r="X102" s="158" t="s">
        <v>224</v>
      </c>
      <c r="Y102" s="147"/>
      <c r="Z102" s="147"/>
      <c r="AA102" s="147"/>
      <c r="AB102" s="147"/>
      <c r="AC102" s="147"/>
      <c r="AD102" s="147"/>
      <c r="AE102" s="147"/>
      <c r="AF102" s="147"/>
      <c r="AG102" s="147" t="s">
        <v>290</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1" t="s">
        <v>690</v>
      </c>
      <c r="D103" s="160"/>
      <c r="E103" s="161"/>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235</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81" t="s">
        <v>360</v>
      </c>
      <c r="D104" s="160"/>
      <c r="E104" s="161"/>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235</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81" t="s">
        <v>691</v>
      </c>
      <c r="D105" s="160"/>
      <c r="E105" s="161">
        <v>3.45</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235</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250"/>
      <c r="D106" s="251"/>
      <c r="E106" s="251"/>
      <c r="F106" s="251"/>
      <c r="G106" s="251"/>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213</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2.5" outlineLevel="1" x14ac:dyDescent="0.2">
      <c r="A107" s="169">
        <v>9</v>
      </c>
      <c r="B107" s="170" t="s">
        <v>295</v>
      </c>
      <c r="C107" s="180" t="s">
        <v>296</v>
      </c>
      <c r="D107" s="171" t="s">
        <v>257</v>
      </c>
      <c r="E107" s="172">
        <v>3.45</v>
      </c>
      <c r="F107" s="173"/>
      <c r="G107" s="174">
        <f>ROUND(E107*F107,2)</f>
        <v>0</v>
      </c>
      <c r="H107" s="173"/>
      <c r="I107" s="174">
        <f>ROUND(E107*H107,2)</f>
        <v>0</v>
      </c>
      <c r="J107" s="173"/>
      <c r="K107" s="174">
        <f>ROUND(E107*J107,2)</f>
        <v>0</v>
      </c>
      <c r="L107" s="174">
        <v>21</v>
      </c>
      <c r="M107" s="174">
        <f>G107*(1+L107/100)</f>
        <v>0</v>
      </c>
      <c r="N107" s="172">
        <v>3.6700000000000001E-3</v>
      </c>
      <c r="O107" s="172">
        <f>ROUND(E107*N107,2)</f>
        <v>0.01</v>
      </c>
      <c r="P107" s="172">
        <v>0</v>
      </c>
      <c r="Q107" s="172">
        <f>ROUND(E107*P107,2)</f>
        <v>0</v>
      </c>
      <c r="R107" s="174" t="s">
        <v>258</v>
      </c>
      <c r="S107" s="174" t="s">
        <v>207</v>
      </c>
      <c r="T107" s="175" t="s">
        <v>259</v>
      </c>
      <c r="U107" s="158">
        <v>0.36</v>
      </c>
      <c r="V107" s="158">
        <f>ROUND(E107*U107,2)</f>
        <v>1.24</v>
      </c>
      <c r="W107" s="158"/>
      <c r="X107" s="158" t="s">
        <v>224</v>
      </c>
      <c r="Y107" s="147"/>
      <c r="Z107" s="147"/>
      <c r="AA107" s="147"/>
      <c r="AB107" s="147"/>
      <c r="AC107" s="147"/>
      <c r="AD107" s="147"/>
      <c r="AE107" s="147"/>
      <c r="AF107" s="147"/>
      <c r="AG107" s="147" t="s">
        <v>297</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81" t="s">
        <v>690</v>
      </c>
      <c r="D108" s="160"/>
      <c r="E108" s="161"/>
      <c r="F108" s="158"/>
      <c r="G108" s="158"/>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235</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81" t="s">
        <v>360</v>
      </c>
      <c r="D109" s="160"/>
      <c r="E109" s="161"/>
      <c r="F109" s="158"/>
      <c r="G109" s="158"/>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235</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81" t="s">
        <v>691</v>
      </c>
      <c r="D110" s="160"/>
      <c r="E110" s="161">
        <v>3.45</v>
      </c>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235</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50"/>
      <c r="D111" s="251"/>
      <c r="E111" s="251"/>
      <c r="F111" s="251"/>
      <c r="G111" s="251"/>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213</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x14ac:dyDescent="0.2">
      <c r="A112" s="163" t="s">
        <v>202</v>
      </c>
      <c r="B112" s="164" t="s">
        <v>123</v>
      </c>
      <c r="C112" s="179" t="s">
        <v>124</v>
      </c>
      <c r="D112" s="165"/>
      <c r="E112" s="166"/>
      <c r="F112" s="167"/>
      <c r="G112" s="167">
        <f>SUMIF(AG113:AG129,"&lt;&gt;NOR",G113:G129)</f>
        <v>0</v>
      </c>
      <c r="H112" s="167"/>
      <c r="I112" s="167">
        <f>SUM(I113:I129)</f>
        <v>0</v>
      </c>
      <c r="J112" s="167"/>
      <c r="K112" s="167">
        <f>SUM(K113:K129)</f>
        <v>0</v>
      </c>
      <c r="L112" s="167"/>
      <c r="M112" s="167">
        <f>SUM(M113:M129)</f>
        <v>0</v>
      </c>
      <c r="N112" s="166"/>
      <c r="O112" s="166">
        <f>SUM(O113:O129)</f>
        <v>0.13</v>
      </c>
      <c r="P112" s="166"/>
      <c r="Q112" s="166">
        <f>SUM(Q113:Q129)</f>
        <v>0</v>
      </c>
      <c r="R112" s="167"/>
      <c r="S112" s="167"/>
      <c r="T112" s="168"/>
      <c r="U112" s="162"/>
      <c r="V112" s="162">
        <f>SUM(V113:V129)</f>
        <v>5.83</v>
      </c>
      <c r="W112" s="162"/>
      <c r="X112" s="162"/>
      <c r="AG112" t="s">
        <v>203</v>
      </c>
    </row>
    <row r="113" spans="1:60" outlineLevel="1" x14ac:dyDescent="0.2">
      <c r="A113" s="169">
        <v>10</v>
      </c>
      <c r="B113" s="170" t="s">
        <v>298</v>
      </c>
      <c r="C113" s="180" t="s">
        <v>299</v>
      </c>
      <c r="D113" s="171" t="s">
        <v>257</v>
      </c>
      <c r="E113" s="172">
        <v>22.407499999999999</v>
      </c>
      <c r="F113" s="173"/>
      <c r="G113" s="174">
        <f>ROUND(E113*F113,2)</f>
        <v>0</v>
      </c>
      <c r="H113" s="173"/>
      <c r="I113" s="174">
        <f>ROUND(E113*H113,2)</f>
        <v>0</v>
      </c>
      <c r="J113" s="173"/>
      <c r="K113" s="174">
        <f>ROUND(E113*J113,2)</f>
        <v>0</v>
      </c>
      <c r="L113" s="174">
        <v>21</v>
      </c>
      <c r="M113" s="174">
        <f>G113*(1+L113/100)</f>
        <v>0</v>
      </c>
      <c r="N113" s="172">
        <v>5.9199999999999999E-3</v>
      </c>
      <c r="O113" s="172">
        <f>ROUND(E113*N113,2)</f>
        <v>0.13</v>
      </c>
      <c r="P113" s="172">
        <v>0</v>
      </c>
      <c r="Q113" s="172">
        <f>ROUND(E113*P113,2)</f>
        <v>0</v>
      </c>
      <c r="R113" s="174" t="s">
        <v>300</v>
      </c>
      <c r="S113" s="174" t="s">
        <v>207</v>
      </c>
      <c r="T113" s="175" t="s">
        <v>259</v>
      </c>
      <c r="U113" s="158">
        <v>0.26</v>
      </c>
      <c r="V113" s="158">
        <f>ROUND(E113*U113,2)</f>
        <v>5.83</v>
      </c>
      <c r="W113" s="158"/>
      <c r="X113" s="158" t="s">
        <v>224</v>
      </c>
      <c r="Y113" s="147"/>
      <c r="Z113" s="147"/>
      <c r="AA113" s="147"/>
      <c r="AB113" s="147"/>
      <c r="AC113" s="147"/>
      <c r="AD113" s="147"/>
      <c r="AE113" s="147"/>
      <c r="AF113" s="147"/>
      <c r="AG113" s="147" t="s">
        <v>225</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81" t="s">
        <v>690</v>
      </c>
      <c r="D114" s="160"/>
      <c r="E114" s="161"/>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235</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1" t="s">
        <v>692</v>
      </c>
      <c r="D115" s="160"/>
      <c r="E115" s="161"/>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235</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81" t="s">
        <v>693</v>
      </c>
      <c r="D116" s="160"/>
      <c r="E116" s="161">
        <v>2.7225000000000001</v>
      </c>
      <c r="F116" s="158"/>
      <c r="G116" s="158"/>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235</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81" t="s">
        <v>696</v>
      </c>
      <c r="D117" s="160"/>
      <c r="E117" s="161"/>
      <c r="F117" s="158"/>
      <c r="G117" s="158"/>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235</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81" t="s">
        <v>697</v>
      </c>
      <c r="D118" s="160"/>
      <c r="E118" s="161">
        <v>4.3499999999999996</v>
      </c>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235</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1" t="s">
        <v>699</v>
      </c>
      <c r="D119" s="160"/>
      <c r="E119" s="161"/>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235</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81" t="s">
        <v>700</v>
      </c>
      <c r="D120" s="160"/>
      <c r="E120" s="161">
        <v>3.24</v>
      </c>
      <c r="F120" s="158"/>
      <c r="G120" s="158"/>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235</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81" t="s">
        <v>702</v>
      </c>
      <c r="D121" s="160"/>
      <c r="E121" s="161"/>
      <c r="F121" s="158"/>
      <c r="G121" s="158"/>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235</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81" t="s">
        <v>703</v>
      </c>
      <c r="D122" s="160"/>
      <c r="E122" s="161">
        <v>2.13</v>
      </c>
      <c r="F122" s="158"/>
      <c r="G122" s="158"/>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235</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81" t="s">
        <v>705</v>
      </c>
      <c r="D123" s="160"/>
      <c r="E123" s="161"/>
      <c r="F123" s="158"/>
      <c r="G123" s="158"/>
      <c r="H123" s="158"/>
      <c r="I123" s="158"/>
      <c r="J123" s="158"/>
      <c r="K123" s="158"/>
      <c r="L123" s="158"/>
      <c r="M123" s="158"/>
      <c r="N123" s="157"/>
      <c r="O123" s="157"/>
      <c r="P123" s="157"/>
      <c r="Q123" s="157"/>
      <c r="R123" s="158"/>
      <c r="S123" s="158"/>
      <c r="T123" s="158"/>
      <c r="U123" s="158"/>
      <c r="V123" s="158"/>
      <c r="W123" s="158"/>
      <c r="X123" s="158"/>
      <c r="Y123" s="147"/>
      <c r="Z123" s="147"/>
      <c r="AA123" s="147"/>
      <c r="AB123" s="147"/>
      <c r="AC123" s="147"/>
      <c r="AD123" s="147"/>
      <c r="AE123" s="147"/>
      <c r="AF123" s="147"/>
      <c r="AG123" s="147" t="s">
        <v>235</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81" t="s">
        <v>706</v>
      </c>
      <c r="D124" s="160"/>
      <c r="E124" s="161">
        <v>0.3</v>
      </c>
      <c r="F124" s="158"/>
      <c r="G124" s="158"/>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235</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81" t="s">
        <v>708</v>
      </c>
      <c r="D125" s="160"/>
      <c r="E125" s="161"/>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235</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1" t="s">
        <v>709</v>
      </c>
      <c r="D126" s="160"/>
      <c r="E126" s="161">
        <v>1.25</v>
      </c>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235</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81" t="s">
        <v>715</v>
      </c>
      <c r="D127" s="160"/>
      <c r="E127" s="161"/>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235</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81" t="s">
        <v>716</v>
      </c>
      <c r="D128" s="160"/>
      <c r="E128" s="161">
        <v>8.4149999999999991</v>
      </c>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235</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250"/>
      <c r="D129" s="251"/>
      <c r="E129" s="251"/>
      <c r="F129" s="251"/>
      <c r="G129" s="251"/>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213</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
      <c r="A130" s="163" t="s">
        <v>202</v>
      </c>
      <c r="B130" s="164" t="s">
        <v>125</v>
      </c>
      <c r="C130" s="179" t="s">
        <v>126</v>
      </c>
      <c r="D130" s="165"/>
      <c r="E130" s="166"/>
      <c r="F130" s="167"/>
      <c r="G130" s="167">
        <f>SUMIF(AG131:AG171,"&lt;&gt;NOR",G131:G171)</f>
        <v>0</v>
      </c>
      <c r="H130" s="167"/>
      <c r="I130" s="167">
        <f>SUM(I131:I171)</f>
        <v>0</v>
      </c>
      <c r="J130" s="167"/>
      <c r="K130" s="167">
        <f>SUM(K131:K171)</f>
        <v>0</v>
      </c>
      <c r="L130" s="167"/>
      <c r="M130" s="167">
        <f>SUM(M131:M171)</f>
        <v>0</v>
      </c>
      <c r="N130" s="166"/>
      <c r="O130" s="166">
        <f>SUM(O131:O171)</f>
        <v>0.01</v>
      </c>
      <c r="P130" s="166"/>
      <c r="Q130" s="166">
        <f>SUM(Q131:Q171)</f>
        <v>0</v>
      </c>
      <c r="R130" s="167"/>
      <c r="S130" s="167"/>
      <c r="T130" s="168"/>
      <c r="U130" s="162"/>
      <c r="V130" s="162">
        <f>SUM(V131:V171)</f>
        <v>44.17</v>
      </c>
      <c r="W130" s="162"/>
      <c r="X130" s="162"/>
      <c r="AG130" t="s">
        <v>203</v>
      </c>
    </row>
    <row r="131" spans="1:60" ht="56.25" outlineLevel="1" x14ac:dyDescent="0.2">
      <c r="A131" s="169">
        <v>11</v>
      </c>
      <c r="B131" s="170" t="s">
        <v>303</v>
      </c>
      <c r="C131" s="180" t="s">
        <v>304</v>
      </c>
      <c r="D131" s="171" t="s">
        <v>257</v>
      </c>
      <c r="E131" s="172">
        <v>142.4075</v>
      </c>
      <c r="F131" s="173"/>
      <c r="G131" s="174">
        <f>ROUND(E131*F131,2)</f>
        <v>0</v>
      </c>
      <c r="H131" s="173"/>
      <c r="I131" s="174">
        <f>ROUND(E131*H131,2)</f>
        <v>0</v>
      </c>
      <c r="J131" s="173"/>
      <c r="K131" s="174">
        <f>ROUND(E131*J131,2)</f>
        <v>0</v>
      </c>
      <c r="L131" s="174">
        <v>21</v>
      </c>
      <c r="M131" s="174">
        <f>G131*(1+L131/100)</f>
        <v>0</v>
      </c>
      <c r="N131" s="172">
        <v>4.0000000000000003E-5</v>
      </c>
      <c r="O131" s="172">
        <f>ROUND(E131*N131,2)</f>
        <v>0.01</v>
      </c>
      <c r="P131" s="172">
        <v>0</v>
      </c>
      <c r="Q131" s="172">
        <f>ROUND(E131*P131,2)</f>
        <v>0</v>
      </c>
      <c r="R131" s="174" t="s">
        <v>258</v>
      </c>
      <c r="S131" s="174" t="s">
        <v>207</v>
      </c>
      <c r="T131" s="175" t="s">
        <v>259</v>
      </c>
      <c r="U131" s="158">
        <v>0.31</v>
      </c>
      <c r="V131" s="158">
        <f>ROUND(E131*U131,2)</f>
        <v>44.15</v>
      </c>
      <c r="W131" s="158"/>
      <c r="X131" s="158" t="s">
        <v>224</v>
      </c>
      <c r="Y131" s="147"/>
      <c r="Z131" s="147"/>
      <c r="AA131" s="147"/>
      <c r="AB131" s="147"/>
      <c r="AC131" s="147"/>
      <c r="AD131" s="147"/>
      <c r="AE131" s="147"/>
      <c r="AF131" s="147"/>
      <c r="AG131" s="147" t="s">
        <v>225</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81" t="s">
        <v>690</v>
      </c>
      <c r="D132" s="160"/>
      <c r="E132" s="161"/>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235</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81" t="s">
        <v>692</v>
      </c>
      <c r="D133" s="160"/>
      <c r="E133" s="161"/>
      <c r="F133" s="158"/>
      <c r="G133" s="158"/>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235</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81" t="s">
        <v>693</v>
      </c>
      <c r="D134" s="160"/>
      <c r="E134" s="161">
        <v>2.7225000000000001</v>
      </c>
      <c r="F134" s="158"/>
      <c r="G134" s="158"/>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235</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1" t="s">
        <v>696</v>
      </c>
      <c r="D135" s="160"/>
      <c r="E135" s="161"/>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235</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81" t="s">
        <v>697</v>
      </c>
      <c r="D136" s="160"/>
      <c r="E136" s="161">
        <v>4.3499999999999996</v>
      </c>
      <c r="F136" s="158"/>
      <c r="G136" s="158"/>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235</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81" t="s">
        <v>699</v>
      </c>
      <c r="D137" s="160"/>
      <c r="E137" s="161"/>
      <c r="F137" s="158"/>
      <c r="G137" s="158"/>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235</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81" t="s">
        <v>700</v>
      </c>
      <c r="D138" s="160"/>
      <c r="E138" s="161">
        <v>3.24</v>
      </c>
      <c r="F138" s="158"/>
      <c r="G138" s="158"/>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235</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81" t="s">
        <v>702</v>
      </c>
      <c r="D139" s="160"/>
      <c r="E139" s="161"/>
      <c r="F139" s="158"/>
      <c r="G139" s="158"/>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235</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81" t="s">
        <v>703</v>
      </c>
      <c r="D140" s="160"/>
      <c r="E140" s="161">
        <v>2.13</v>
      </c>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235</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81" t="s">
        <v>705</v>
      </c>
      <c r="D141" s="160"/>
      <c r="E141" s="161"/>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235</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81" t="s">
        <v>706</v>
      </c>
      <c r="D142" s="160"/>
      <c r="E142" s="161">
        <v>0.3</v>
      </c>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235</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81" t="s">
        <v>708</v>
      </c>
      <c r="D143" s="160"/>
      <c r="E143" s="161"/>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235</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81" t="s">
        <v>709</v>
      </c>
      <c r="D144" s="160"/>
      <c r="E144" s="161">
        <v>1.25</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235</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81" t="s">
        <v>715</v>
      </c>
      <c r="D145" s="160"/>
      <c r="E145" s="161"/>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235</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1" t="s">
        <v>716</v>
      </c>
      <c r="D146" s="160"/>
      <c r="E146" s="161">
        <v>8.4149999999999991</v>
      </c>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235</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1" t="s">
        <v>717</v>
      </c>
      <c r="D147" s="160"/>
      <c r="E147" s="161"/>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235</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81" t="s">
        <v>718</v>
      </c>
      <c r="D148" s="160"/>
      <c r="E148" s="161">
        <v>120</v>
      </c>
      <c r="F148" s="158"/>
      <c r="G148" s="158"/>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235</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250"/>
      <c r="D149" s="251"/>
      <c r="E149" s="251"/>
      <c r="F149" s="251"/>
      <c r="G149" s="251"/>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213</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69">
        <v>12</v>
      </c>
      <c r="B150" s="170" t="s">
        <v>319</v>
      </c>
      <c r="C150" s="180" t="s">
        <v>320</v>
      </c>
      <c r="D150" s="171" t="s">
        <v>257</v>
      </c>
      <c r="E150" s="172">
        <v>43.2</v>
      </c>
      <c r="F150" s="173"/>
      <c r="G150" s="174">
        <f>ROUND(E150*F150,2)</f>
        <v>0</v>
      </c>
      <c r="H150" s="173"/>
      <c r="I150" s="174">
        <f>ROUND(E150*H150,2)</f>
        <v>0</v>
      </c>
      <c r="J150" s="173"/>
      <c r="K150" s="174">
        <f>ROUND(E150*J150,2)</f>
        <v>0</v>
      </c>
      <c r="L150" s="174">
        <v>21</v>
      </c>
      <c r="M150" s="174">
        <f>G150*(1+L150/100)</f>
        <v>0</v>
      </c>
      <c r="N150" s="172">
        <v>0</v>
      </c>
      <c r="O150" s="172">
        <f>ROUND(E150*N150,2)</f>
        <v>0</v>
      </c>
      <c r="P150" s="172">
        <v>0</v>
      </c>
      <c r="Q150" s="172">
        <f>ROUND(E150*P150,2)</f>
        <v>0</v>
      </c>
      <c r="R150" s="174"/>
      <c r="S150" s="174" t="s">
        <v>223</v>
      </c>
      <c r="T150" s="175" t="s">
        <v>208</v>
      </c>
      <c r="U150" s="158">
        <v>0</v>
      </c>
      <c r="V150" s="158">
        <f>ROUND(E150*U150,2)</f>
        <v>0</v>
      </c>
      <c r="W150" s="158"/>
      <c r="X150" s="158" t="s">
        <v>224</v>
      </c>
      <c r="Y150" s="147"/>
      <c r="Z150" s="147"/>
      <c r="AA150" s="147"/>
      <c r="AB150" s="147"/>
      <c r="AC150" s="147"/>
      <c r="AD150" s="147"/>
      <c r="AE150" s="147"/>
      <c r="AF150" s="147"/>
      <c r="AG150" s="147" t="s">
        <v>225</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81" t="s">
        <v>715</v>
      </c>
      <c r="D151" s="160"/>
      <c r="E151" s="161"/>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235</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1" t="s">
        <v>321</v>
      </c>
      <c r="D152" s="160"/>
      <c r="E152" s="161">
        <v>43.2</v>
      </c>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235</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250"/>
      <c r="D153" s="251"/>
      <c r="E153" s="251"/>
      <c r="F153" s="251"/>
      <c r="G153" s="251"/>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213</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69">
        <v>13</v>
      </c>
      <c r="B154" s="170" t="s">
        <v>322</v>
      </c>
      <c r="C154" s="180" t="s">
        <v>323</v>
      </c>
      <c r="D154" s="171" t="s">
        <v>324</v>
      </c>
      <c r="E154" s="172">
        <v>1</v>
      </c>
      <c r="F154" s="173"/>
      <c r="G154" s="174">
        <f>ROUND(E154*F154,2)</f>
        <v>0</v>
      </c>
      <c r="H154" s="173"/>
      <c r="I154" s="174">
        <f>ROUND(E154*H154,2)</f>
        <v>0</v>
      </c>
      <c r="J154" s="173"/>
      <c r="K154" s="174">
        <f>ROUND(E154*J154,2)</f>
        <v>0</v>
      </c>
      <c r="L154" s="174">
        <v>21</v>
      </c>
      <c r="M154" s="174">
        <f>G154*(1+L154/100)</f>
        <v>0</v>
      </c>
      <c r="N154" s="172">
        <v>0</v>
      </c>
      <c r="O154" s="172">
        <f>ROUND(E154*N154,2)</f>
        <v>0</v>
      </c>
      <c r="P154" s="172">
        <v>0</v>
      </c>
      <c r="Q154" s="172">
        <f>ROUND(E154*P154,2)</f>
        <v>0</v>
      </c>
      <c r="R154" s="174"/>
      <c r="S154" s="174" t="s">
        <v>223</v>
      </c>
      <c r="T154" s="175" t="s">
        <v>208</v>
      </c>
      <c r="U154" s="158">
        <v>0.02</v>
      </c>
      <c r="V154" s="158">
        <f>ROUND(E154*U154,2)</f>
        <v>0.02</v>
      </c>
      <c r="W154" s="158"/>
      <c r="X154" s="158" t="s">
        <v>224</v>
      </c>
      <c r="Y154" s="147"/>
      <c r="Z154" s="147"/>
      <c r="AA154" s="147"/>
      <c r="AB154" s="147"/>
      <c r="AC154" s="147"/>
      <c r="AD154" s="147"/>
      <c r="AE154" s="147"/>
      <c r="AF154" s="147"/>
      <c r="AG154" s="147" t="s">
        <v>225</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81" t="s">
        <v>715</v>
      </c>
      <c r="D155" s="160"/>
      <c r="E155" s="161"/>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235</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81" t="s">
        <v>99</v>
      </c>
      <c r="D156" s="160"/>
      <c r="E156" s="161">
        <v>1</v>
      </c>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235</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250"/>
      <c r="D157" s="251"/>
      <c r="E157" s="251"/>
      <c r="F157" s="251"/>
      <c r="G157" s="251"/>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213</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69">
        <v>14</v>
      </c>
      <c r="B158" s="170" t="s">
        <v>325</v>
      </c>
      <c r="C158" s="180" t="s">
        <v>326</v>
      </c>
      <c r="D158" s="171" t="s">
        <v>257</v>
      </c>
      <c r="E158" s="172">
        <v>284.815</v>
      </c>
      <c r="F158" s="173"/>
      <c r="G158" s="174">
        <f>ROUND(E158*F158,2)</f>
        <v>0</v>
      </c>
      <c r="H158" s="173"/>
      <c r="I158" s="174">
        <f>ROUND(E158*H158,2)</f>
        <v>0</v>
      </c>
      <c r="J158" s="173"/>
      <c r="K158" s="174">
        <f>ROUND(E158*J158,2)</f>
        <v>0</v>
      </c>
      <c r="L158" s="174">
        <v>21</v>
      </c>
      <c r="M158" s="174">
        <f>G158*(1+L158/100)</f>
        <v>0</v>
      </c>
      <c r="N158" s="172">
        <v>0</v>
      </c>
      <c r="O158" s="172">
        <f>ROUND(E158*N158,2)</f>
        <v>0</v>
      </c>
      <c r="P158" s="172">
        <v>0</v>
      </c>
      <c r="Q158" s="172">
        <f>ROUND(E158*P158,2)</f>
        <v>0</v>
      </c>
      <c r="R158" s="174"/>
      <c r="S158" s="174" t="s">
        <v>223</v>
      </c>
      <c r="T158" s="175" t="s">
        <v>208</v>
      </c>
      <c r="U158" s="158">
        <v>0</v>
      </c>
      <c r="V158" s="158">
        <f>ROUND(E158*U158,2)</f>
        <v>0</v>
      </c>
      <c r="W158" s="158"/>
      <c r="X158" s="158" t="s">
        <v>224</v>
      </c>
      <c r="Y158" s="147"/>
      <c r="Z158" s="147"/>
      <c r="AA158" s="147"/>
      <c r="AB158" s="147"/>
      <c r="AC158" s="147"/>
      <c r="AD158" s="147"/>
      <c r="AE158" s="147"/>
      <c r="AF158" s="147"/>
      <c r="AG158" s="147" t="s">
        <v>225</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81" t="s">
        <v>301</v>
      </c>
      <c r="D159" s="160"/>
      <c r="E159" s="161"/>
      <c r="F159" s="158"/>
      <c r="G159" s="158"/>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235</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81" t="s">
        <v>719</v>
      </c>
      <c r="D160" s="160"/>
      <c r="E160" s="161">
        <v>284.815</v>
      </c>
      <c r="F160" s="158"/>
      <c r="G160" s="158"/>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235</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250"/>
      <c r="D161" s="251"/>
      <c r="E161" s="251"/>
      <c r="F161" s="251"/>
      <c r="G161" s="251"/>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213</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69">
        <v>15</v>
      </c>
      <c r="B162" s="170" t="s">
        <v>328</v>
      </c>
      <c r="C162" s="180" t="s">
        <v>329</v>
      </c>
      <c r="D162" s="171" t="s">
        <v>257</v>
      </c>
      <c r="E162" s="172">
        <v>142.4075</v>
      </c>
      <c r="F162" s="173"/>
      <c r="G162" s="174">
        <f>ROUND(E162*F162,2)</f>
        <v>0</v>
      </c>
      <c r="H162" s="173"/>
      <c r="I162" s="174">
        <f>ROUND(E162*H162,2)</f>
        <v>0</v>
      </c>
      <c r="J162" s="173"/>
      <c r="K162" s="174">
        <f>ROUND(E162*J162,2)</f>
        <v>0</v>
      </c>
      <c r="L162" s="174">
        <v>21</v>
      </c>
      <c r="M162" s="174">
        <f>G162*(1+L162/100)</f>
        <v>0</v>
      </c>
      <c r="N162" s="172">
        <v>0</v>
      </c>
      <c r="O162" s="172">
        <f>ROUND(E162*N162,2)</f>
        <v>0</v>
      </c>
      <c r="P162" s="172">
        <v>0</v>
      </c>
      <c r="Q162" s="172">
        <f>ROUND(E162*P162,2)</f>
        <v>0</v>
      </c>
      <c r="R162" s="174"/>
      <c r="S162" s="174" t="s">
        <v>223</v>
      </c>
      <c r="T162" s="175" t="s">
        <v>208</v>
      </c>
      <c r="U162" s="158">
        <v>0</v>
      </c>
      <c r="V162" s="158">
        <f>ROUND(E162*U162,2)</f>
        <v>0</v>
      </c>
      <c r="W162" s="158"/>
      <c r="X162" s="158" t="s">
        <v>224</v>
      </c>
      <c r="Y162" s="147"/>
      <c r="Z162" s="147"/>
      <c r="AA162" s="147"/>
      <c r="AB162" s="147"/>
      <c r="AC162" s="147"/>
      <c r="AD162" s="147"/>
      <c r="AE162" s="147"/>
      <c r="AF162" s="147"/>
      <c r="AG162" s="147" t="s">
        <v>225</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81" t="s">
        <v>301</v>
      </c>
      <c r="D163" s="160"/>
      <c r="E163" s="161"/>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235</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81" t="s">
        <v>720</v>
      </c>
      <c r="D164" s="160"/>
      <c r="E164" s="161">
        <v>142.4075</v>
      </c>
      <c r="F164" s="158"/>
      <c r="G164" s="158"/>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235</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250"/>
      <c r="D165" s="251"/>
      <c r="E165" s="251"/>
      <c r="F165" s="251"/>
      <c r="G165" s="251"/>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213</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2.5" outlineLevel="1" x14ac:dyDescent="0.2">
      <c r="A166" s="169">
        <v>16</v>
      </c>
      <c r="B166" s="170" t="s">
        <v>337</v>
      </c>
      <c r="C166" s="180" t="s">
        <v>338</v>
      </c>
      <c r="D166" s="171" t="s">
        <v>339</v>
      </c>
      <c r="E166" s="172">
        <v>20</v>
      </c>
      <c r="F166" s="173"/>
      <c r="G166" s="174">
        <f>ROUND(E166*F166,2)</f>
        <v>0</v>
      </c>
      <c r="H166" s="173"/>
      <c r="I166" s="174">
        <f>ROUND(E166*H166,2)</f>
        <v>0</v>
      </c>
      <c r="J166" s="173"/>
      <c r="K166" s="174">
        <f>ROUND(E166*J166,2)</f>
        <v>0</v>
      </c>
      <c r="L166" s="174">
        <v>21</v>
      </c>
      <c r="M166" s="174">
        <f>G166*(1+L166/100)</f>
        <v>0</v>
      </c>
      <c r="N166" s="172">
        <v>0</v>
      </c>
      <c r="O166" s="172">
        <f>ROUND(E166*N166,2)</f>
        <v>0</v>
      </c>
      <c r="P166" s="172">
        <v>0</v>
      </c>
      <c r="Q166" s="172">
        <f>ROUND(E166*P166,2)</f>
        <v>0</v>
      </c>
      <c r="R166" s="174"/>
      <c r="S166" s="174" t="s">
        <v>223</v>
      </c>
      <c r="T166" s="175" t="s">
        <v>208</v>
      </c>
      <c r="U166" s="158">
        <v>0</v>
      </c>
      <c r="V166" s="158">
        <f>ROUND(E166*U166,2)</f>
        <v>0</v>
      </c>
      <c r="W166" s="158"/>
      <c r="X166" s="158" t="s">
        <v>138</v>
      </c>
      <c r="Y166" s="147"/>
      <c r="Z166" s="147"/>
      <c r="AA166" s="147"/>
      <c r="AB166" s="147"/>
      <c r="AC166" s="147"/>
      <c r="AD166" s="147"/>
      <c r="AE166" s="147"/>
      <c r="AF166" s="147"/>
      <c r="AG166" s="147" t="s">
        <v>340</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252"/>
      <c r="D167" s="253"/>
      <c r="E167" s="253"/>
      <c r="F167" s="253"/>
      <c r="G167" s="253"/>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213</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69">
        <v>17</v>
      </c>
      <c r="B168" s="170" t="s">
        <v>341</v>
      </c>
      <c r="C168" s="180" t="s">
        <v>342</v>
      </c>
      <c r="D168" s="171" t="s">
        <v>339</v>
      </c>
      <c r="E168" s="172">
        <v>20</v>
      </c>
      <c r="F168" s="173"/>
      <c r="G168" s="174">
        <f>ROUND(E168*F168,2)</f>
        <v>0</v>
      </c>
      <c r="H168" s="173"/>
      <c r="I168" s="174">
        <f>ROUND(E168*H168,2)</f>
        <v>0</v>
      </c>
      <c r="J168" s="173"/>
      <c r="K168" s="174">
        <f>ROUND(E168*J168,2)</f>
        <v>0</v>
      </c>
      <c r="L168" s="174">
        <v>21</v>
      </c>
      <c r="M168" s="174">
        <f>G168*(1+L168/100)</f>
        <v>0</v>
      </c>
      <c r="N168" s="172">
        <v>0</v>
      </c>
      <c r="O168" s="172">
        <f>ROUND(E168*N168,2)</f>
        <v>0</v>
      </c>
      <c r="P168" s="172">
        <v>0</v>
      </c>
      <c r="Q168" s="172">
        <f>ROUND(E168*P168,2)</f>
        <v>0</v>
      </c>
      <c r="R168" s="174"/>
      <c r="S168" s="174" t="s">
        <v>223</v>
      </c>
      <c r="T168" s="175" t="s">
        <v>208</v>
      </c>
      <c r="U168" s="158">
        <v>0</v>
      </c>
      <c r="V168" s="158">
        <f>ROUND(E168*U168,2)</f>
        <v>0</v>
      </c>
      <c r="W168" s="158"/>
      <c r="X168" s="158" t="s">
        <v>138</v>
      </c>
      <c r="Y168" s="147"/>
      <c r="Z168" s="147"/>
      <c r="AA168" s="147"/>
      <c r="AB168" s="147"/>
      <c r="AC168" s="147"/>
      <c r="AD168" s="147"/>
      <c r="AE168" s="147"/>
      <c r="AF168" s="147"/>
      <c r="AG168" s="147" t="s">
        <v>340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252"/>
      <c r="D169" s="253"/>
      <c r="E169" s="253"/>
      <c r="F169" s="253"/>
      <c r="G169" s="253"/>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213</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69">
        <v>18</v>
      </c>
      <c r="B170" s="170" t="s">
        <v>343</v>
      </c>
      <c r="C170" s="180" t="s">
        <v>344</v>
      </c>
      <c r="D170" s="171" t="s">
        <v>324</v>
      </c>
      <c r="E170" s="172">
        <v>1</v>
      </c>
      <c r="F170" s="173"/>
      <c r="G170" s="174">
        <f>ROUND(E170*F170,2)</f>
        <v>0</v>
      </c>
      <c r="H170" s="173"/>
      <c r="I170" s="174">
        <f>ROUND(E170*H170,2)</f>
        <v>0</v>
      </c>
      <c r="J170" s="173"/>
      <c r="K170" s="174">
        <f>ROUND(E170*J170,2)</f>
        <v>0</v>
      </c>
      <c r="L170" s="174">
        <v>21</v>
      </c>
      <c r="M170" s="174">
        <f>G170*(1+L170/100)</f>
        <v>0</v>
      </c>
      <c r="N170" s="172">
        <v>0</v>
      </c>
      <c r="O170" s="172">
        <f>ROUND(E170*N170,2)</f>
        <v>0</v>
      </c>
      <c r="P170" s="172">
        <v>0</v>
      </c>
      <c r="Q170" s="172">
        <f>ROUND(E170*P170,2)</f>
        <v>0</v>
      </c>
      <c r="R170" s="174"/>
      <c r="S170" s="174" t="s">
        <v>223</v>
      </c>
      <c r="T170" s="175" t="s">
        <v>208</v>
      </c>
      <c r="U170" s="158">
        <v>0</v>
      </c>
      <c r="V170" s="158">
        <f>ROUND(E170*U170,2)</f>
        <v>0</v>
      </c>
      <c r="W170" s="158"/>
      <c r="X170" s="158" t="s">
        <v>138</v>
      </c>
      <c r="Y170" s="147"/>
      <c r="Z170" s="147"/>
      <c r="AA170" s="147"/>
      <c r="AB170" s="147"/>
      <c r="AC170" s="147"/>
      <c r="AD170" s="147"/>
      <c r="AE170" s="147"/>
      <c r="AF170" s="147"/>
      <c r="AG170" s="147" t="s">
        <v>340</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52"/>
      <c r="D171" s="253"/>
      <c r="E171" s="253"/>
      <c r="F171" s="253"/>
      <c r="G171" s="253"/>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213</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x14ac:dyDescent="0.2">
      <c r="A172" s="163" t="s">
        <v>202</v>
      </c>
      <c r="B172" s="164" t="s">
        <v>129</v>
      </c>
      <c r="C172" s="179" t="s">
        <v>130</v>
      </c>
      <c r="D172" s="165"/>
      <c r="E172" s="166"/>
      <c r="F172" s="167"/>
      <c r="G172" s="167">
        <f>SUMIF(AG173:AG190,"&lt;&gt;NOR",G173:G190)</f>
        <v>0</v>
      </c>
      <c r="H172" s="167"/>
      <c r="I172" s="167">
        <f>SUM(I173:I190)</f>
        <v>0</v>
      </c>
      <c r="J172" s="167"/>
      <c r="K172" s="167">
        <f>SUM(K173:K190)</f>
        <v>0</v>
      </c>
      <c r="L172" s="167"/>
      <c r="M172" s="167">
        <f>SUM(M173:M190)</f>
        <v>0</v>
      </c>
      <c r="N172" s="166"/>
      <c r="O172" s="166">
        <f>SUM(O173:O190)</f>
        <v>0</v>
      </c>
      <c r="P172" s="166"/>
      <c r="Q172" s="166">
        <f>SUM(Q173:Q190)</f>
        <v>0.62</v>
      </c>
      <c r="R172" s="167"/>
      <c r="S172" s="167"/>
      <c r="T172" s="168"/>
      <c r="U172" s="162"/>
      <c r="V172" s="162">
        <f>SUM(V173:V190)</f>
        <v>20.99</v>
      </c>
      <c r="W172" s="162"/>
      <c r="X172" s="162"/>
      <c r="AG172" t="s">
        <v>203</v>
      </c>
    </row>
    <row r="173" spans="1:60" outlineLevel="1" x14ac:dyDescent="0.2">
      <c r="A173" s="169">
        <v>19</v>
      </c>
      <c r="B173" s="170" t="s">
        <v>363</v>
      </c>
      <c r="C173" s="180" t="s">
        <v>364</v>
      </c>
      <c r="D173" s="171" t="s">
        <v>354</v>
      </c>
      <c r="E173" s="172">
        <v>11.5</v>
      </c>
      <c r="F173" s="173"/>
      <c r="G173" s="174">
        <f>ROUND(E173*F173,2)</f>
        <v>0</v>
      </c>
      <c r="H173" s="173"/>
      <c r="I173" s="174">
        <f>ROUND(E173*H173,2)</f>
        <v>0</v>
      </c>
      <c r="J173" s="173"/>
      <c r="K173" s="174">
        <f>ROUND(E173*J173,2)</f>
        <v>0</v>
      </c>
      <c r="L173" s="174">
        <v>21</v>
      </c>
      <c r="M173" s="174">
        <f>G173*(1+L173/100)</f>
        <v>0</v>
      </c>
      <c r="N173" s="172">
        <v>0</v>
      </c>
      <c r="O173" s="172">
        <f>ROUND(E173*N173,2)</f>
        <v>0</v>
      </c>
      <c r="P173" s="172">
        <v>4.6000000000000001E-4</v>
      </c>
      <c r="Q173" s="172">
        <f>ROUND(E173*P173,2)</f>
        <v>0.01</v>
      </c>
      <c r="R173" s="174" t="s">
        <v>119</v>
      </c>
      <c r="S173" s="174" t="s">
        <v>207</v>
      </c>
      <c r="T173" s="175" t="s">
        <v>259</v>
      </c>
      <c r="U173" s="158">
        <v>1.22</v>
      </c>
      <c r="V173" s="158">
        <f>ROUND(E173*U173,2)</f>
        <v>14.03</v>
      </c>
      <c r="W173" s="158"/>
      <c r="X173" s="158" t="s">
        <v>224</v>
      </c>
      <c r="Y173" s="147"/>
      <c r="Z173" s="147"/>
      <c r="AA173" s="147"/>
      <c r="AB173" s="147"/>
      <c r="AC173" s="147"/>
      <c r="AD173" s="147"/>
      <c r="AE173" s="147"/>
      <c r="AF173" s="147"/>
      <c r="AG173" s="147" t="s">
        <v>225</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81" t="s">
        <v>690</v>
      </c>
      <c r="D174" s="160"/>
      <c r="E174" s="161"/>
      <c r="F174" s="158"/>
      <c r="G174" s="158"/>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235</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81" t="s">
        <v>360</v>
      </c>
      <c r="D175" s="160"/>
      <c r="E175" s="161"/>
      <c r="F175" s="158"/>
      <c r="G175" s="158"/>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235</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81" t="s">
        <v>721</v>
      </c>
      <c r="D176" s="160"/>
      <c r="E176" s="161">
        <v>11.5</v>
      </c>
      <c r="F176" s="158"/>
      <c r="G176" s="158"/>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235</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250"/>
      <c r="D177" s="251"/>
      <c r="E177" s="251"/>
      <c r="F177" s="251"/>
      <c r="G177" s="251"/>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213</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ht="22.5" outlineLevel="1" x14ac:dyDescent="0.2">
      <c r="A178" s="169">
        <v>20</v>
      </c>
      <c r="B178" s="170" t="s">
        <v>380</v>
      </c>
      <c r="C178" s="180" t="s">
        <v>381</v>
      </c>
      <c r="D178" s="171" t="s">
        <v>354</v>
      </c>
      <c r="E178" s="172">
        <v>5.75</v>
      </c>
      <c r="F178" s="173"/>
      <c r="G178" s="174">
        <f>ROUND(E178*F178,2)</f>
        <v>0</v>
      </c>
      <c r="H178" s="173"/>
      <c r="I178" s="174">
        <f>ROUND(E178*H178,2)</f>
        <v>0</v>
      </c>
      <c r="J178" s="173"/>
      <c r="K178" s="174">
        <f>ROUND(E178*J178,2)</f>
        <v>0</v>
      </c>
      <c r="L178" s="174">
        <v>21</v>
      </c>
      <c r="M178" s="174">
        <f>G178*(1+L178/100)</f>
        <v>0</v>
      </c>
      <c r="N178" s="172">
        <v>0</v>
      </c>
      <c r="O178" s="172">
        <f>ROUND(E178*N178,2)</f>
        <v>0</v>
      </c>
      <c r="P178" s="172">
        <v>2.5000000000000001E-2</v>
      </c>
      <c r="Q178" s="172">
        <f>ROUND(E178*P178,2)</f>
        <v>0.14000000000000001</v>
      </c>
      <c r="R178" s="174" t="s">
        <v>119</v>
      </c>
      <c r="S178" s="174" t="s">
        <v>207</v>
      </c>
      <c r="T178" s="175" t="s">
        <v>259</v>
      </c>
      <c r="U178" s="158">
        <v>0.4</v>
      </c>
      <c r="V178" s="158">
        <f>ROUND(E178*U178,2)</f>
        <v>2.2999999999999998</v>
      </c>
      <c r="W178" s="158"/>
      <c r="X178" s="158" t="s">
        <v>224</v>
      </c>
      <c r="Y178" s="147"/>
      <c r="Z178" s="147"/>
      <c r="AA178" s="147"/>
      <c r="AB178" s="147"/>
      <c r="AC178" s="147"/>
      <c r="AD178" s="147"/>
      <c r="AE178" s="147"/>
      <c r="AF178" s="147"/>
      <c r="AG178" s="147" t="s">
        <v>225</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81" t="s">
        <v>690</v>
      </c>
      <c r="D179" s="160"/>
      <c r="E179" s="161"/>
      <c r="F179" s="158"/>
      <c r="G179" s="158"/>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235</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81" t="s">
        <v>360</v>
      </c>
      <c r="D180" s="160"/>
      <c r="E180" s="161"/>
      <c r="F180" s="158"/>
      <c r="G180" s="158"/>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235</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81" t="s">
        <v>722</v>
      </c>
      <c r="D181" s="160"/>
      <c r="E181" s="161">
        <v>5.75</v>
      </c>
      <c r="F181" s="158"/>
      <c r="G181" s="158"/>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235</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250"/>
      <c r="D182" s="251"/>
      <c r="E182" s="251"/>
      <c r="F182" s="251"/>
      <c r="G182" s="251"/>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213</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69">
        <v>21</v>
      </c>
      <c r="B183" s="170" t="s">
        <v>392</v>
      </c>
      <c r="C183" s="180" t="s">
        <v>393</v>
      </c>
      <c r="D183" s="171" t="s">
        <v>354</v>
      </c>
      <c r="E183" s="172">
        <v>5.75</v>
      </c>
      <c r="F183" s="173"/>
      <c r="G183" s="174">
        <f>ROUND(E183*F183,2)</f>
        <v>0</v>
      </c>
      <c r="H183" s="173"/>
      <c r="I183" s="174">
        <f>ROUND(E183*H183,2)</f>
        <v>0</v>
      </c>
      <c r="J183" s="173"/>
      <c r="K183" s="174">
        <f>ROUND(E183*J183,2)</f>
        <v>0</v>
      </c>
      <c r="L183" s="174">
        <v>21</v>
      </c>
      <c r="M183" s="174">
        <f>G183*(1+L183/100)</f>
        <v>0</v>
      </c>
      <c r="N183" s="172">
        <v>4.8999999999999998E-4</v>
      </c>
      <c r="O183" s="172">
        <f>ROUND(E183*N183,2)</f>
        <v>0</v>
      </c>
      <c r="P183" s="172">
        <v>8.1000000000000003E-2</v>
      </c>
      <c r="Q183" s="172">
        <f>ROUND(E183*P183,2)</f>
        <v>0.47</v>
      </c>
      <c r="R183" s="174" t="s">
        <v>119</v>
      </c>
      <c r="S183" s="174" t="s">
        <v>207</v>
      </c>
      <c r="T183" s="175" t="s">
        <v>259</v>
      </c>
      <c r="U183" s="158">
        <v>0.81</v>
      </c>
      <c r="V183" s="158">
        <f>ROUND(E183*U183,2)</f>
        <v>4.66</v>
      </c>
      <c r="W183" s="158"/>
      <c r="X183" s="158" t="s">
        <v>224</v>
      </c>
      <c r="Y183" s="147"/>
      <c r="Z183" s="147"/>
      <c r="AA183" s="147"/>
      <c r="AB183" s="147"/>
      <c r="AC183" s="147"/>
      <c r="AD183" s="147"/>
      <c r="AE183" s="147"/>
      <c r="AF183" s="147"/>
      <c r="AG183" s="147" t="s">
        <v>297</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241" t="s">
        <v>385</v>
      </c>
      <c r="D184" s="242"/>
      <c r="E184" s="242"/>
      <c r="F184" s="242"/>
      <c r="G184" s="242"/>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212</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81" t="s">
        <v>690</v>
      </c>
      <c r="D185" s="160"/>
      <c r="E185" s="161"/>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235</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81" t="s">
        <v>360</v>
      </c>
      <c r="D186" s="160"/>
      <c r="E186" s="161"/>
      <c r="F186" s="158"/>
      <c r="G186" s="158"/>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235</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81" t="s">
        <v>722</v>
      </c>
      <c r="D187" s="160"/>
      <c r="E187" s="161">
        <v>5.75</v>
      </c>
      <c r="F187" s="158"/>
      <c r="G187" s="158"/>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235</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250"/>
      <c r="D188" s="251"/>
      <c r="E188" s="251"/>
      <c r="F188" s="251"/>
      <c r="G188" s="251"/>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213</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69">
        <v>22</v>
      </c>
      <c r="B189" s="170" t="s">
        <v>403</v>
      </c>
      <c r="C189" s="180" t="s">
        <v>404</v>
      </c>
      <c r="D189" s="171" t="s">
        <v>339</v>
      </c>
      <c r="E189" s="172">
        <v>20</v>
      </c>
      <c r="F189" s="173"/>
      <c r="G189" s="174">
        <f>ROUND(E189*F189,2)</f>
        <v>0</v>
      </c>
      <c r="H189" s="173"/>
      <c r="I189" s="174">
        <f>ROUND(E189*H189,2)</f>
        <v>0</v>
      </c>
      <c r="J189" s="173"/>
      <c r="K189" s="174">
        <f>ROUND(E189*J189,2)</f>
        <v>0</v>
      </c>
      <c r="L189" s="174">
        <v>21</v>
      </c>
      <c r="M189" s="174">
        <f>G189*(1+L189/100)</f>
        <v>0</v>
      </c>
      <c r="N189" s="172">
        <v>0</v>
      </c>
      <c r="O189" s="172">
        <f>ROUND(E189*N189,2)</f>
        <v>0</v>
      </c>
      <c r="P189" s="172">
        <v>0</v>
      </c>
      <c r="Q189" s="172">
        <f>ROUND(E189*P189,2)</f>
        <v>0</v>
      </c>
      <c r="R189" s="174"/>
      <c r="S189" s="174" t="s">
        <v>223</v>
      </c>
      <c r="T189" s="175" t="s">
        <v>208</v>
      </c>
      <c r="U189" s="158">
        <v>0</v>
      </c>
      <c r="V189" s="158">
        <f>ROUND(E189*U189,2)</f>
        <v>0</v>
      </c>
      <c r="W189" s="158"/>
      <c r="X189" s="158" t="s">
        <v>224</v>
      </c>
      <c r="Y189" s="147"/>
      <c r="Z189" s="147"/>
      <c r="AA189" s="147"/>
      <c r="AB189" s="147"/>
      <c r="AC189" s="147"/>
      <c r="AD189" s="147"/>
      <c r="AE189" s="147"/>
      <c r="AF189" s="147"/>
      <c r="AG189" s="147" t="s">
        <v>225</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252"/>
      <c r="D190" s="253"/>
      <c r="E190" s="253"/>
      <c r="F190" s="253"/>
      <c r="G190" s="253"/>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213</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x14ac:dyDescent="0.2">
      <c r="A191" s="163" t="s">
        <v>202</v>
      </c>
      <c r="B191" s="164" t="s">
        <v>131</v>
      </c>
      <c r="C191" s="179" t="s">
        <v>132</v>
      </c>
      <c r="D191" s="165"/>
      <c r="E191" s="166"/>
      <c r="F191" s="167"/>
      <c r="G191" s="167">
        <f>SUMIF(AG192:AG197,"&lt;&gt;NOR",G192:G197)</f>
        <v>0</v>
      </c>
      <c r="H191" s="167"/>
      <c r="I191" s="167">
        <f>SUM(I192:I197)</f>
        <v>0</v>
      </c>
      <c r="J191" s="167"/>
      <c r="K191" s="167">
        <f>SUM(K192:K197)</f>
        <v>0</v>
      </c>
      <c r="L191" s="167"/>
      <c r="M191" s="167">
        <f>SUM(M192:M197)</f>
        <v>0</v>
      </c>
      <c r="N191" s="166"/>
      <c r="O191" s="166">
        <f>SUM(O192:O197)</f>
        <v>0</v>
      </c>
      <c r="P191" s="166"/>
      <c r="Q191" s="166">
        <f>SUM(Q192:Q197)</f>
        <v>0</v>
      </c>
      <c r="R191" s="167"/>
      <c r="S191" s="167"/>
      <c r="T191" s="168"/>
      <c r="U191" s="162"/>
      <c r="V191" s="162">
        <f>SUM(V192:V197)</f>
        <v>1.46</v>
      </c>
      <c r="W191" s="162"/>
      <c r="X191" s="162"/>
      <c r="AG191" t="s">
        <v>203</v>
      </c>
    </row>
    <row r="192" spans="1:60" ht="22.5" outlineLevel="1" x14ac:dyDescent="0.2">
      <c r="A192" s="169">
        <v>23</v>
      </c>
      <c r="B192" s="170" t="s">
        <v>723</v>
      </c>
      <c r="C192" s="180" t="s">
        <v>724</v>
      </c>
      <c r="D192" s="171" t="s">
        <v>407</v>
      </c>
      <c r="E192" s="172">
        <v>1.5546599999999999</v>
      </c>
      <c r="F192" s="173"/>
      <c r="G192" s="174">
        <f>ROUND(E192*F192,2)</f>
        <v>0</v>
      </c>
      <c r="H192" s="173"/>
      <c r="I192" s="174">
        <f>ROUND(E192*H192,2)</f>
        <v>0</v>
      </c>
      <c r="J192" s="173"/>
      <c r="K192" s="174">
        <f>ROUND(E192*J192,2)</f>
        <v>0</v>
      </c>
      <c r="L192" s="174">
        <v>21</v>
      </c>
      <c r="M192" s="174">
        <f>G192*(1+L192/100)</f>
        <v>0</v>
      </c>
      <c r="N192" s="172">
        <v>0</v>
      </c>
      <c r="O192" s="172">
        <f>ROUND(E192*N192,2)</f>
        <v>0</v>
      </c>
      <c r="P192" s="172">
        <v>0</v>
      </c>
      <c r="Q192" s="172">
        <f>ROUND(E192*P192,2)</f>
        <v>0</v>
      </c>
      <c r="R192" s="174" t="s">
        <v>408</v>
      </c>
      <c r="S192" s="174" t="s">
        <v>207</v>
      </c>
      <c r="T192" s="175" t="s">
        <v>259</v>
      </c>
      <c r="U192" s="158">
        <v>0.9385</v>
      </c>
      <c r="V192" s="158">
        <f>ROUND(E192*U192,2)</f>
        <v>1.46</v>
      </c>
      <c r="W192" s="158"/>
      <c r="X192" s="158" t="s">
        <v>409</v>
      </c>
      <c r="Y192" s="147"/>
      <c r="Z192" s="147"/>
      <c r="AA192" s="147"/>
      <c r="AB192" s="147"/>
      <c r="AC192" s="147"/>
      <c r="AD192" s="147"/>
      <c r="AE192" s="147"/>
      <c r="AF192" s="147"/>
      <c r="AG192" s="147" t="s">
        <v>410</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254" t="s">
        <v>411</v>
      </c>
      <c r="D193" s="255"/>
      <c r="E193" s="255"/>
      <c r="F193" s="255"/>
      <c r="G193" s="255"/>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261</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81" t="s">
        <v>412</v>
      </c>
      <c r="D194" s="160"/>
      <c r="E194" s="161"/>
      <c r="F194" s="158"/>
      <c r="G194" s="158"/>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235</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81" t="s">
        <v>725</v>
      </c>
      <c r="D195" s="160"/>
      <c r="E195" s="161"/>
      <c r="F195" s="158"/>
      <c r="G195" s="158"/>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235</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81" t="s">
        <v>726</v>
      </c>
      <c r="D196" s="160"/>
      <c r="E196" s="161">
        <v>1.5546599999999999</v>
      </c>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235</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250"/>
      <c r="D197" s="251"/>
      <c r="E197" s="251"/>
      <c r="F197" s="251"/>
      <c r="G197" s="251"/>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213</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x14ac:dyDescent="0.2">
      <c r="A198" s="163" t="s">
        <v>202</v>
      </c>
      <c r="B198" s="164" t="s">
        <v>149</v>
      </c>
      <c r="C198" s="179" t="s">
        <v>150</v>
      </c>
      <c r="D198" s="165"/>
      <c r="E198" s="166"/>
      <c r="F198" s="167"/>
      <c r="G198" s="167">
        <f>SUMIF(AG199:AG208,"&lt;&gt;NOR",G199:G208)</f>
        <v>0</v>
      </c>
      <c r="H198" s="167"/>
      <c r="I198" s="167">
        <f>SUM(I199:I208)</f>
        <v>0</v>
      </c>
      <c r="J198" s="167"/>
      <c r="K198" s="167">
        <f>SUM(K199:K208)</f>
        <v>0</v>
      </c>
      <c r="L198" s="167"/>
      <c r="M198" s="167">
        <f>SUM(M199:M208)</f>
        <v>0</v>
      </c>
      <c r="N198" s="166"/>
      <c r="O198" s="166">
        <f>SUM(O199:O208)</f>
        <v>0</v>
      </c>
      <c r="P198" s="166"/>
      <c r="Q198" s="166">
        <f>SUM(Q199:Q208)</f>
        <v>0</v>
      </c>
      <c r="R198" s="167"/>
      <c r="S198" s="167"/>
      <c r="T198" s="168"/>
      <c r="U198" s="162"/>
      <c r="V198" s="162">
        <f>SUM(V199:V208)</f>
        <v>0</v>
      </c>
      <c r="W198" s="162"/>
      <c r="X198" s="162"/>
      <c r="AG198" t="s">
        <v>203</v>
      </c>
    </row>
    <row r="199" spans="1:60" ht="22.5" outlineLevel="1" x14ac:dyDescent="0.2">
      <c r="A199" s="169">
        <v>24</v>
      </c>
      <c r="B199" s="170" t="s">
        <v>415</v>
      </c>
      <c r="C199" s="180" t="s">
        <v>727</v>
      </c>
      <c r="D199" s="171" t="s">
        <v>324</v>
      </c>
      <c r="E199" s="172">
        <v>2</v>
      </c>
      <c r="F199" s="173"/>
      <c r="G199" s="174">
        <f>ROUND(E199*F199,2)</f>
        <v>0</v>
      </c>
      <c r="H199" s="173"/>
      <c r="I199" s="174">
        <f>ROUND(E199*H199,2)</f>
        <v>0</v>
      </c>
      <c r="J199" s="173"/>
      <c r="K199" s="174">
        <f>ROUND(E199*J199,2)</f>
        <v>0</v>
      </c>
      <c r="L199" s="174">
        <v>21</v>
      </c>
      <c r="M199" s="174">
        <f>G199*(1+L199/100)</f>
        <v>0</v>
      </c>
      <c r="N199" s="172">
        <v>0</v>
      </c>
      <c r="O199" s="172">
        <f>ROUND(E199*N199,2)</f>
        <v>0</v>
      </c>
      <c r="P199" s="172">
        <v>0</v>
      </c>
      <c r="Q199" s="172">
        <f>ROUND(E199*P199,2)</f>
        <v>0</v>
      </c>
      <c r="R199" s="174"/>
      <c r="S199" s="174" t="s">
        <v>223</v>
      </c>
      <c r="T199" s="175" t="s">
        <v>208</v>
      </c>
      <c r="U199" s="158">
        <v>0</v>
      </c>
      <c r="V199" s="158">
        <f>ROUND(E199*U199,2)</f>
        <v>0</v>
      </c>
      <c r="W199" s="158"/>
      <c r="X199" s="158" t="s">
        <v>224</v>
      </c>
      <c r="Y199" s="147"/>
      <c r="Z199" s="147"/>
      <c r="AA199" s="147"/>
      <c r="AB199" s="147"/>
      <c r="AC199" s="147"/>
      <c r="AD199" s="147"/>
      <c r="AE199" s="147"/>
      <c r="AF199" s="147"/>
      <c r="AG199" s="147" t="s">
        <v>297</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252"/>
      <c r="D200" s="253"/>
      <c r="E200" s="253"/>
      <c r="F200" s="253"/>
      <c r="G200" s="253"/>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213</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69">
        <v>25</v>
      </c>
      <c r="B201" s="170" t="s">
        <v>417</v>
      </c>
      <c r="C201" s="180" t="s">
        <v>728</v>
      </c>
      <c r="D201" s="171" t="s">
        <v>324</v>
      </c>
      <c r="E201" s="172">
        <v>8</v>
      </c>
      <c r="F201" s="173"/>
      <c r="G201" s="174">
        <f>ROUND(E201*F201,2)</f>
        <v>0</v>
      </c>
      <c r="H201" s="173"/>
      <c r="I201" s="174">
        <f>ROUND(E201*H201,2)</f>
        <v>0</v>
      </c>
      <c r="J201" s="173"/>
      <c r="K201" s="174">
        <f>ROUND(E201*J201,2)</f>
        <v>0</v>
      </c>
      <c r="L201" s="174">
        <v>21</v>
      </c>
      <c r="M201" s="174">
        <f>G201*(1+L201/100)</f>
        <v>0</v>
      </c>
      <c r="N201" s="172">
        <v>0</v>
      </c>
      <c r="O201" s="172">
        <f>ROUND(E201*N201,2)</f>
        <v>0</v>
      </c>
      <c r="P201" s="172">
        <v>0</v>
      </c>
      <c r="Q201" s="172">
        <f>ROUND(E201*P201,2)</f>
        <v>0</v>
      </c>
      <c r="R201" s="174"/>
      <c r="S201" s="174" t="s">
        <v>223</v>
      </c>
      <c r="T201" s="175" t="s">
        <v>208</v>
      </c>
      <c r="U201" s="158">
        <v>0</v>
      </c>
      <c r="V201" s="158">
        <f>ROUND(E201*U201,2)</f>
        <v>0</v>
      </c>
      <c r="W201" s="158"/>
      <c r="X201" s="158" t="s">
        <v>224</v>
      </c>
      <c r="Y201" s="147"/>
      <c r="Z201" s="147"/>
      <c r="AA201" s="147"/>
      <c r="AB201" s="147"/>
      <c r="AC201" s="147"/>
      <c r="AD201" s="147"/>
      <c r="AE201" s="147"/>
      <c r="AF201" s="147"/>
      <c r="AG201" s="147" t="s">
        <v>297</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252"/>
      <c r="D202" s="253"/>
      <c r="E202" s="253"/>
      <c r="F202" s="253"/>
      <c r="G202" s="253"/>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213</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69">
        <v>26</v>
      </c>
      <c r="B203" s="170" t="s">
        <v>419</v>
      </c>
      <c r="C203" s="180" t="s">
        <v>729</v>
      </c>
      <c r="D203" s="171" t="s">
        <v>421</v>
      </c>
      <c r="E203" s="172">
        <v>656.28</v>
      </c>
      <c r="F203" s="173"/>
      <c r="G203" s="174">
        <f>ROUND(E203*F203,2)</f>
        <v>0</v>
      </c>
      <c r="H203" s="173"/>
      <c r="I203" s="174">
        <f>ROUND(E203*H203,2)</f>
        <v>0</v>
      </c>
      <c r="J203" s="173"/>
      <c r="K203" s="174">
        <f>ROUND(E203*J203,2)</f>
        <v>0</v>
      </c>
      <c r="L203" s="174">
        <v>21</v>
      </c>
      <c r="M203" s="174">
        <f>G203*(1+L203/100)</f>
        <v>0</v>
      </c>
      <c r="N203" s="172">
        <v>0</v>
      </c>
      <c r="O203" s="172">
        <f>ROUND(E203*N203,2)</f>
        <v>0</v>
      </c>
      <c r="P203" s="172">
        <v>0</v>
      </c>
      <c r="Q203" s="172">
        <f>ROUND(E203*P203,2)</f>
        <v>0</v>
      </c>
      <c r="R203" s="174"/>
      <c r="S203" s="174" t="s">
        <v>223</v>
      </c>
      <c r="T203" s="175" t="s">
        <v>208</v>
      </c>
      <c r="U203" s="158">
        <v>0</v>
      </c>
      <c r="V203" s="158">
        <f>ROUND(E203*U203,2)</f>
        <v>0</v>
      </c>
      <c r="W203" s="158"/>
      <c r="X203" s="158" t="s">
        <v>224</v>
      </c>
      <c r="Y203" s="147"/>
      <c r="Z203" s="147"/>
      <c r="AA203" s="147"/>
      <c r="AB203" s="147"/>
      <c r="AC203" s="147"/>
      <c r="AD203" s="147"/>
      <c r="AE203" s="147"/>
      <c r="AF203" s="147"/>
      <c r="AG203" s="147" t="s">
        <v>297</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81" t="s">
        <v>730</v>
      </c>
      <c r="D204" s="160"/>
      <c r="E204" s="161">
        <v>656.28</v>
      </c>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235</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250"/>
      <c r="D205" s="251"/>
      <c r="E205" s="251"/>
      <c r="F205" s="251"/>
      <c r="G205" s="251"/>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213</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v>27</v>
      </c>
      <c r="B206" s="155" t="s">
        <v>731</v>
      </c>
      <c r="C206" s="185" t="s">
        <v>732</v>
      </c>
      <c r="D206" s="156" t="s">
        <v>0</v>
      </c>
      <c r="E206" s="177"/>
      <c r="F206" s="159"/>
      <c r="G206" s="158">
        <f>ROUND(E206*F206,2)</f>
        <v>0</v>
      </c>
      <c r="H206" s="159"/>
      <c r="I206" s="158">
        <f>ROUND(E206*H206,2)</f>
        <v>0</v>
      </c>
      <c r="J206" s="159"/>
      <c r="K206" s="158">
        <f>ROUND(E206*J206,2)</f>
        <v>0</v>
      </c>
      <c r="L206" s="158">
        <v>21</v>
      </c>
      <c r="M206" s="158">
        <f>G206*(1+L206/100)</f>
        <v>0</v>
      </c>
      <c r="N206" s="157">
        <v>0</v>
      </c>
      <c r="O206" s="157">
        <f>ROUND(E206*N206,2)</f>
        <v>0</v>
      </c>
      <c r="P206" s="157">
        <v>0</v>
      </c>
      <c r="Q206" s="157">
        <f>ROUND(E206*P206,2)</f>
        <v>0</v>
      </c>
      <c r="R206" s="158" t="s">
        <v>400</v>
      </c>
      <c r="S206" s="158" t="s">
        <v>207</v>
      </c>
      <c r="T206" s="158" t="s">
        <v>259</v>
      </c>
      <c r="U206" s="158">
        <v>0</v>
      </c>
      <c r="V206" s="158">
        <f>ROUND(E206*U206,2)</f>
        <v>0</v>
      </c>
      <c r="W206" s="158"/>
      <c r="X206" s="158" t="s">
        <v>409</v>
      </c>
      <c r="Y206" s="147"/>
      <c r="Z206" s="147"/>
      <c r="AA206" s="147"/>
      <c r="AB206" s="147"/>
      <c r="AC206" s="147"/>
      <c r="AD206" s="147"/>
      <c r="AE206" s="147"/>
      <c r="AF206" s="147"/>
      <c r="AG206" s="147" t="s">
        <v>410</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256" t="s">
        <v>430</v>
      </c>
      <c r="D207" s="257"/>
      <c r="E207" s="257"/>
      <c r="F207" s="257"/>
      <c r="G207" s="257"/>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261</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250"/>
      <c r="D208" s="251"/>
      <c r="E208" s="251"/>
      <c r="F208" s="251"/>
      <c r="G208" s="251"/>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213</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x14ac:dyDescent="0.2">
      <c r="A209" s="163" t="s">
        <v>202</v>
      </c>
      <c r="B209" s="164" t="s">
        <v>151</v>
      </c>
      <c r="C209" s="179" t="s">
        <v>152</v>
      </c>
      <c r="D209" s="165"/>
      <c r="E209" s="166"/>
      <c r="F209" s="167"/>
      <c r="G209" s="167">
        <f>SUMIF(AG210:AG216,"&lt;&gt;NOR",G210:G216)</f>
        <v>0</v>
      </c>
      <c r="H209" s="167"/>
      <c r="I209" s="167">
        <f>SUM(I210:I216)</f>
        <v>0</v>
      </c>
      <c r="J209" s="167"/>
      <c r="K209" s="167">
        <f>SUM(K210:K216)</f>
        <v>0</v>
      </c>
      <c r="L209" s="167"/>
      <c r="M209" s="167">
        <f>SUM(M210:M216)</f>
        <v>0</v>
      </c>
      <c r="N209" s="166"/>
      <c r="O209" s="166">
        <f>SUM(O210:O216)</f>
        <v>0</v>
      </c>
      <c r="P209" s="166"/>
      <c r="Q209" s="166">
        <f>SUM(Q210:Q216)</f>
        <v>0</v>
      </c>
      <c r="R209" s="167"/>
      <c r="S209" s="167"/>
      <c r="T209" s="168"/>
      <c r="U209" s="162"/>
      <c r="V209" s="162">
        <f>SUM(V210:V216)</f>
        <v>7.32</v>
      </c>
      <c r="W209" s="162"/>
      <c r="X209" s="162"/>
      <c r="AG209" t="s">
        <v>203</v>
      </c>
    </row>
    <row r="210" spans="1:60" outlineLevel="1" x14ac:dyDescent="0.2">
      <c r="A210" s="169">
        <v>28</v>
      </c>
      <c r="B210" s="170" t="s">
        <v>443</v>
      </c>
      <c r="C210" s="180" t="s">
        <v>733</v>
      </c>
      <c r="D210" s="171" t="s">
        <v>257</v>
      </c>
      <c r="E210" s="172">
        <v>8.4149999999999991</v>
      </c>
      <c r="F210" s="173"/>
      <c r="G210" s="174">
        <f>ROUND(E210*F210,2)</f>
        <v>0</v>
      </c>
      <c r="H210" s="173"/>
      <c r="I210" s="174">
        <f>ROUND(E210*H210,2)</f>
        <v>0</v>
      </c>
      <c r="J210" s="173"/>
      <c r="K210" s="174">
        <f>ROUND(E210*J210,2)</f>
        <v>0</v>
      </c>
      <c r="L210" s="174">
        <v>21</v>
      </c>
      <c r="M210" s="174">
        <f>G210*(1+L210/100)</f>
        <v>0</v>
      </c>
      <c r="N210" s="172">
        <v>6.0000000000000002E-5</v>
      </c>
      <c r="O210" s="172">
        <f>ROUND(E210*N210,2)</f>
        <v>0</v>
      </c>
      <c r="P210" s="172">
        <v>0</v>
      </c>
      <c r="Q210" s="172">
        <f>ROUND(E210*P210,2)</f>
        <v>0</v>
      </c>
      <c r="R210" s="174"/>
      <c r="S210" s="174" t="s">
        <v>223</v>
      </c>
      <c r="T210" s="175" t="s">
        <v>208</v>
      </c>
      <c r="U210" s="158">
        <v>0.87</v>
      </c>
      <c r="V210" s="158">
        <f>ROUND(E210*U210,2)</f>
        <v>7.32</v>
      </c>
      <c r="W210" s="158"/>
      <c r="X210" s="158" t="s">
        <v>224</v>
      </c>
      <c r="Y210" s="147"/>
      <c r="Z210" s="147"/>
      <c r="AA210" s="147"/>
      <c r="AB210" s="147"/>
      <c r="AC210" s="147"/>
      <c r="AD210" s="147"/>
      <c r="AE210" s="147"/>
      <c r="AF210" s="147"/>
      <c r="AG210" s="147" t="s">
        <v>290</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1" t="s">
        <v>715</v>
      </c>
      <c r="D211" s="160"/>
      <c r="E211" s="161"/>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235</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81" t="s">
        <v>716</v>
      </c>
      <c r="D212" s="160"/>
      <c r="E212" s="161">
        <v>8.4149999999999991</v>
      </c>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235</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250"/>
      <c r="D213" s="251"/>
      <c r="E213" s="251"/>
      <c r="F213" s="251"/>
      <c r="G213" s="251"/>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213</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v>29</v>
      </c>
      <c r="B214" s="155" t="s">
        <v>731</v>
      </c>
      <c r="C214" s="185" t="s">
        <v>732</v>
      </c>
      <c r="D214" s="156" t="s">
        <v>0</v>
      </c>
      <c r="E214" s="177"/>
      <c r="F214" s="159"/>
      <c r="G214" s="158">
        <f>ROUND(E214*F214,2)</f>
        <v>0</v>
      </c>
      <c r="H214" s="159"/>
      <c r="I214" s="158">
        <f>ROUND(E214*H214,2)</f>
        <v>0</v>
      </c>
      <c r="J214" s="159"/>
      <c r="K214" s="158">
        <f>ROUND(E214*J214,2)</f>
        <v>0</v>
      </c>
      <c r="L214" s="158">
        <v>21</v>
      </c>
      <c r="M214" s="158">
        <f>G214*(1+L214/100)</f>
        <v>0</v>
      </c>
      <c r="N214" s="157">
        <v>0</v>
      </c>
      <c r="O214" s="157">
        <f>ROUND(E214*N214,2)</f>
        <v>0</v>
      </c>
      <c r="P214" s="157">
        <v>0</v>
      </c>
      <c r="Q214" s="157">
        <f>ROUND(E214*P214,2)</f>
        <v>0</v>
      </c>
      <c r="R214" s="158" t="s">
        <v>400</v>
      </c>
      <c r="S214" s="158" t="s">
        <v>207</v>
      </c>
      <c r="T214" s="158" t="s">
        <v>259</v>
      </c>
      <c r="U214" s="158">
        <v>0</v>
      </c>
      <c r="V214" s="158">
        <f>ROUND(E214*U214,2)</f>
        <v>0</v>
      </c>
      <c r="W214" s="158"/>
      <c r="X214" s="158" t="s">
        <v>409</v>
      </c>
      <c r="Y214" s="147"/>
      <c r="Z214" s="147"/>
      <c r="AA214" s="147"/>
      <c r="AB214" s="147"/>
      <c r="AC214" s="147"/>
      <c r="AD214" s="147"/>
      <c r="AE214" s="147"/>
      <c r="AF214" s="147"/>
      <c r="AG214" s="147" t="s">
        <v>410</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256" t="s">
        <v>430</v>
      </c>
      <c r="D215" s="257"/>
      <c r="E215" s="257"/>
      <c r="F215" s="257"/>
      <c r="G215" s="257"/>
      <c r="H215" s="158"/>
      <c r="I215" s="158"/>
      <c r="J215" s="158"/>
      <c r="K215" s="158"/>
      <c r="L215" s="158"/>
      <c r="M215" s="158"/>
      <c r="N215" s="157"/>
      <c r="O215" s="157"/>
      <c r="P215" s="157"/>
      <c r="Q215" s="157"/>
      <c r="R215" s="158"/>
      <c r="S215" s="158"/>
      <c r="T215" s="158"/>
      <c r="U215" s="158"/>
      <c r="V215" s="158"/>
      <c r="W215" s="158"/>
      <c r="X215" s="158"/>
      <c r="Y215" s="147"/>
      <c r="Z215" s="147"/>
      <c r="AA215" s="147"/>
      <c r="AB215" s="147"/>
      <c r="AC215" s="147"/>
      <c r="AD215" s="147"/>
      <c r="AE215" s="147"/>
      <c r="AF215" s="147"/>
      <c r="AG215" s="147" t="s">
        <v>261</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250"/>
      <c r="D216" s="251"/>
      <c r="E216" s="251"/>
      <c r="F216" s="251"/>
      <c r="G216" s="251"/>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213</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x14ac:dyDescent="0.2">
      <c r="A217" s="163" t="s">
        <v>202</v>
      </c>
      <c r="B217" s="164" t="s">
        <v>163</v>
      </c>
      <c r="C217" s="179" t="s">
        <v>164</v>
      </c>
      <c r="D217" s="165"/>
      <c r="E217" s="166"/>
      <c r="F217" s="167"/>
      <c r="G217" s="167">
        <f>SUMIF(AG218:AG226,"&lt;&gt;NOR",G218:G226)</f>
        <v>0</v>
      </c>
      <c r="H217" s="167"/>
      <c r="I217" s="167">
        <f>SUM(I218:I226)</f>
        <v>0</v>
      </c>
      <c r="J217" s="167"/>
      <c r="K217" s="167">
        <f>SUM(K218:K226)</f>
        <v>0</v>
      </c>
      <c r="L217" s="167"/>
      <c r="M217" s="167">
        <f>SUM(M218:M226)</f>
        <v>0</v>
      </c>
      <c r="N217" s="166"/>
      <c r="O217" s="166">
        <f>SUM(O218:O226)</f>
        <v>0.02</v>
      </c>
      <c r="P217" s="166"/>
      <c r="Q217" s="166">
        <f>SUM(Q218:Q226)</f>
        <v>0</v>
      </c>
      <c r="R217" s="167"/>
      <c r="S217" s="167"/>
      <c r="T217" s="168"/>
      <c r="U217" s="162"/>
      <c r="V217" s="162">
        <f>SUM(V218:V226)</f>
        <v>0</v>
      </c>
      <c r="W217" s="162"/>
      <c r="X217" s="162"/>
      <c r="AG217" t="s">
        <v>203</v>
      </c>
    </row>
    <row r="218" spans="1:60" ht="22.5" outlineLevel="1" x14ac:dyDescent="0.2">
      <c r="A218" s="169">
        <v>30</v>
      </c>
      <c r="B218" s="170" t="s">
        <v>458</v>
      </c>
      <c r="C218" s="180" t="s">
        <v>459</v>
      </c>
      <c r="D218" s="171" t="s">
        <v>257</v>
      </c>
      <c r="E218" s="172">
        <v>26.047499999999999</v>
      </c>
      <c r="F218" s="173"/>
      <c r="G218" s="174">
        <f>ROUND(E218*F218,2)</f>
        <v>0</v>
      </c>
      <c r="H218" s="173"/>
      <c r="I218" s="174">
        <f>ROUND(E218*H218,2)</f>
        <v>0</v>
      </c>
      <c r="J218" s="173"/>
      <c r="K218" s="174">
        <f>ROUND(E218*J218,2)</f>
        <v>0</v>
      </c>
      <c r="L218" s="174">
        <v>21</v>
      </c>
      <c r="M218" s="174">
        <f>G218*(1+L218/100)</f>
        <v>0</v>
      </c>
      <c r="N218" s="172">
        <v>3.6999999999999999E-4</v>
      </c>
      <c r="O218" s="172">
        <f>ROUND(E218*N218,2)</f>
        <v>0.01</v>
      </c>
      <c r="P218" s="172">
        <v>0</v>
      </c>
      <c r="Q218" s="172">
        <f>ROUND(E218*P218,2)</f>
        <v>0</v>
      </c>
      <c r="R218" s="174" t="s">
        <v>460</v>
      </c>
      <c r="S218" s="174" t="s">
        <v>207</v>
      </c>
      <c r="T218" s="175" t="s">
        <v>259</v>
      </c>
      <c r="U218" s="158">
        <v>0</v>
      </c>
      <c r="V218" s="158">
        <f>ROUND(E218*U218,2)</f>
        <v>0</v>
      </c>
      <c r="W218" s="158"/>
      <c r="X218" s="158" t="s">
        <v>461</v>
      </c>
      <c r="Y218" s="147"/>
      <c r="Z218" s="147"/>
      <c r="AA218" s="147"/>
      <c r="AB218" s="147"/>
      <c r="AC218" s="147"/>
      <c r="AD218" s="147"/>
      <c r="AE218" s="147"/>
      <c r="AF218" s="147"/>
      <c r="AG218" s="147" t="s">
        <v>462</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81" t="s">
        <v>711</v>
      </c>
      <c r="D219" s="160"/>
      <c r="E219" s="161"/>
      <c r="F219" s="158"/>
      <c r="G219" s="158"/>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235</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81" t="s">
        <v>712</v>
      </c>
      <c r="D220" s="160"/>
      <c r="E220" s="161">
        <v>26.047499999999999</v>
      </c>
      <c r="F220" s="158"/>
      <c r="G220" s="158"/>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235</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250"/>
      <c r="D221" s="251"/>
      <c r="E221" s="251"/>
      <c r="F221" s="251"/>
      <c r="G221" s="251"/>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213</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69">
        <v>31</v>
      </c>
      <c r="B222" s="170" t="s">
        <v>463</v>
      </c>
      <c r="C222" s="180" t="s">
        <v>464</v>
      </c>
      <c r="D222" s="171" t="s">
        <v>257</v>
      </c>
      <c r="E222" s="172">
        <v>30.524999999999999</v>
      </c>
      <c r="F222" s="173"/>
      <c r="G222" s="174">
        <f>ROUND(E222*F222,2)</f>
        <v>0</v>
      </c>
      <c r="H222" s="173"/>
      <c r="I222" s="174">
        <f>ROUND(E222*H222,2)</f>
        <v>0</v>
      </c>
      <c r="J222" s="173"/>
      <c r="K222" s="174">
        <f>ROUND(E222*J222,2)</f>
        <v>0</v>
      </c>
      <c r="L222" s="174">
        <v>21</v>
      </c>
      <c r="M222" s="174">
        <f>G222*(1+L222/100)</f>
        <v>0</v>
      </c>
      <c r="N222" s="172">
        <v>2.5999999999999998E-4</v>
      </c>
      <c r="O222" s="172">
        <f>ROUND(E222*N222,2)</f>
        <v>0.01</v>
      </c>
      <c r="P222" s="172">
        <v>0</v>
      </c>
      <c r="Q222" s="172">
        <f>ROUND(E222*P222,2)</f>
        <v>0</v>
      </c>
      <c r="R222" s="174" t="s">
        <v>460</v>
      </c>
      <c r="S222" s="174" t="s">
        <v>207</v>
      </c>
      <c r="T222" s="175" t="s">
        <v>259</v>
      </c>
      <c r="U222" s="158">
        <v>0</v>
      </c>
      <c r="V222" s="158">
        <f>ROUND(E222*U222,2)</f>
        <v>0</v>
      </c>
      <c r="W222" s="158"/>
      <c r="X222" s="158" t="s">
        <v>461</v>
      </c>
      <c r="Y222" s="147"/>
      <c r="Z222" s="147"/>
      <c r="AA222" s="147"/>
      <c r="AB222" s="147"/>
      <c r="AC222" s="147"/>
      <c r="AD222" s="147"/>
      <c r="AE222" s="147"/>
      <c r="AF222" s="147"/>
      <c r="AG222" s="147" t="s">
        <v>462</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ht="22.5" outlineLevel="1" x14ac:dyDescent="0.2">
      <c r="A223" s="154"/>
      <c r="B223" s="155"/>
      <c r="C223" s="254" t="s">
        <v>465</v>
      </c>
      <c r="D223" s="255"/>
      <c r="E223" s="255"/>
      <c r="F223" s="255"/>
      <c r="G223" s="255"/>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261</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76" t="str">
        <f>C223</f>
        <v>Oškrabání, jednonásobné mydlení, částečné vyhlazení malířskou masou jednonásobné, malba dvojnásobná, bez pačokování, jednobarevná s bílým stropem.</v>
      </c>
      <c r="BB223" s="147"/>
      <c r="BC223" s="147"/>
      <c r="BD223" s="147"/>
      <c r="BE223" s="147"/>
      <c r="BF223" s="147"/>
      <c r="BG223" s="147"/>
      <c r="BH223" s="147"/>
    </row>
    <row r="224" spans="1:60" outlineLevel="1" x14ac:dyDescent="0.2">
      <c r="A224" s="154"/>
      <c r="B224" s="155"/>
      <c r="C224" s="181" t="s">
        <v>715</v>
      </c>
      <c r="D224" s="160"/>
      <c r="E224" s="161"/>
      <c r="F224" s="158"/>
      <c r="G224" s="158"/>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235</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1" t="s">
        <v>734</v>
      </c>
      <c r="D225" s="160"/>
      <c r="E225" s="161">
        <v>30.524999999999999</v>
      </c>
      <c r="F225" s="158"/>
      <c r="G225" s="158"/>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235</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250"/>
      <c r="D226" s="251"/>
      <c r="E226" s="251"/>
      <c r="F226" s="251"/>
      <c r="G226" s="251"/>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213</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x14ac:dyDescent="0.2">
      <c r="A227" s="163" t="s">
        <v>202</v>
      </c>
      <c r="B227" s="164" t="s">
        <v>171</v>
      </c>
      <c r="C227" s="179" t="s">
        <v>172</v>
      </c>
      <c r="D227" s="165"/>
      <c r="E227" s="166"/>
      <c r="F227" s="167"/>
      <c r="G227" s="167">
        <f>SUMIF(AG228:AG264,"&lt;&gt;NOR",G228:G264)</f>
        <v>0</v>
      </c>
      <c r="H227" s="167"/>
      <c r="I227" s="167">
        <f>SUM(I228:I264)</f>
        <v>0</v>
      </c>
      <c r="J227" s="167"/>
      <c r="K227" s="167">
        <f>SUM(K228:K264)</f>
        <v>0</v>
      </c>
      <c r="L227" s="167"/>
      <c r="M227" s="167">
        <f>SUM(M228:M264)</f>
        <v>0</v>
      </c>
      <c r="N227" s="166"/>
      <c r="O227" s="166">
        <f>SUM(O228:O264)</f>
        <v>0</v>
      </c>
      <c r="P227" s="166"/>
      <c r="Q227" s="166">
        <f>SUM(Q228:Q264)</f>
        <v>0</v>
      </c>
      <c r="R227" s="167"/>
      <c r="S227" s="167"/>
      <c r="T227" s="168"/>
      <c r="U227" s="162"/>
      <c r="V227" s="162">
        <f>SUM(V228:V264)</f>
        <v>1.39</v>
      </c>
      <c r="W227" s="162"/>
      <c r="X227" s="162"/>
      <c r="AG227" t="s">
        <v>203</v>
      </c>
    </row>
    <row r="228" spans="1:60" ht="22.5" outlineLevel="1" x14ac:dyDescent="0.2">
      <c r="A228" s="169">
        <v>32</v>
      </c>
      <c r="B228" s="170" t="s">
        <v>466</v>
      </c>
      <c r="C228" s="180" t="s">
        <v>467</v>
      </c>
      <c r="D228" s="171" t="s">
        <v>407</v>
      </c>
      <c r="E228" s="172">
        <v>0.61478999999999995</v>
      </c>
      <c r="F228" s="173"/>
      <c r="G228" s="174">
        <f>ROUND(E228*F228,2)</f>
        <v>0</v>
      </c>
      <c r="H228" s="173"/>
      <c r="I228" s="174">
        <f>ROUND(E228*H228,2)</f>
        <v>0</v>
      </c>
      <c r="J228" s="173"/>
      <c r="K228" s="174">
        <f>ROUND(E228*J228,2)</f>
        <v>0</v>
      </c>
      <c r="L228" s="174">
        <v>21</v>
      </c>
      <c r="M228" s="174">
        <f>G228*(1+L228/100)</f>
        <v>0</v>
      </c>
      <c r="N228" s="172">
        <v>0</v>
      </c>
      <c r="O228" s="172">
        <f>ROUND(E228*N228,2)</f>
        <v>0</v>
      </c>
      <c r="P228" s="172">
        <v>0</v>
      </c>
      <c r="Q228" s="172">
        <f>ROUND(E228*P228,2)</f>
        <v>0</v>
      </c>
      <c r="R228" s="174" t="s">
        <v>468</v>
      </c>
      <c r="S228" s="174" t="s">
        <v>207</v>
      </c>
      <c r="T228" s="175" t="s">
        <v>259</v>
      </c>
      <c r="U228" s="158">
        <v>0.27700000000000002</v>
      </c>
      <c r="V228" s="158">
        <f>ROUND(E228*U228,2)</f>
        <v>0.17</v>
      </c>
      <c r="W228" s="158"/>
      <c r="X228" s="158" t="s">
        <v>469</v>
      </c>
      <c r="Y228" s="147"/>
      <c r="Z228" s="147"/>
      <c r="AA228" s="147"/>
      <c r="AB228" s="147"/>
      <c r="AC228" s="147"/>
      <c r="AD228" s="147"/>
      <c r="AE228" s="147"/>
      <c r="AF228" s="147"/>
      <c r="AG228" s="147" t="s">
        <v>470</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254" t="s">
        <v>471</v>
      </c>
      <c r="D229" s="255"/>
      <c r="E229" s="255"/>
      <c r="F229" s="255"/>
      <c r="G229" s="255"/>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261</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258" t="s">
        <v>472</v>
      </c>
      <c r="D230" s="259"/>
      <c r="E230" s="259"/>
      <c r="F230" s="259"/>
      <c r="G230" s="259"/>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212</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258" t="s">
        <v>473</v>
      </c>
      <c r="D231" s="259"/>
      <c r="E231" s="259"/>
      <c r="F231" s="259"/>
      <c r="G231" s="259"/>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212</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22.5" outlineLevel="1" x14ac:dyDescent="0.2">
      <c r="A232" s="154"/>
      <c r="B232" s="155"/>
      <c r="C232" s="258" t="s">
        <v>474</v>
      </c>
      <c r="D232" s="259"/>
      <c r="E232" s="259"/>
      <c r="F232" s="259"/>
      <c r="G232" s="259"/>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212</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76" t="str">
        <f>C232</f>
        <v>- při vodorovné dopravě po vodě : vyložení na hromady na suchu nebo na přeložení na dopravní prostředek na suchu do 15 m vodorovně a současně do 4 m svisle,</v>
      </c>
      <c r="BB232" s="147"/>
      <c r="BC232" s="147"/>
      <c r="BD232" s="147"/>
      <c r="BE232" s="147"/>
      <c r="BF232" s="147"/>
      <c r="BG232" s="147"/>
      <c r="BH232" s="147"/>
    </row>
    <row r="233" spans="1:60" outlineLevel="1" x14ac:dyDescent="0.2">
      <c r="A233" s="154"/>
      <c r="B233" s="155"/>
      <c r="C233" s="258" t="s">
        <v>475</v>
      </c>
      <c r="D233" s="259"/>
      <c r="E233" s="259"/>
      <c r="F233" s="259"/>
      <c r="G233" s="259"/>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212</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81" t="s">
        <v>476</v>
      </c>
      <c r="D234" s="160"/>
      <c r="E234" s="161"/>
      <c r="F234" s="158"/>
      <c r="G234" s="158"/>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235</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81" t="s">
        <v>735</v>
      </c>
      <c r="D235" s="160"/>
      <c r="E235" s="161"/>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235</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1" t="s">
        <v>736</v>
      </c>
      <c r="D236" s="160"/>
      <c r="E236" s="161">
        <v>0.61478999999999995</v>
      </c>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235</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250"/>
      <c r="D237" s="251"/>
      <c r="E237" s="251"/>
      <c r="F237" s="251"/>
      <c r="G237" s="251"/>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213</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69">
        <v>33</v>
      </c>
      <c r="B238" s="170" t="s">
        <v>484</v>
      </c>
      <c r="C238" s="180" t="s">
        <v>485</v>
      </c>
      <c r="D238" s="171" t="s">
        <v>407</v>
      </c>
      <c r="E238" s="172">
        <v>0.61478999999999995</v>
      </c>
      <c r="F238" s="173"/>
      <c r="G238" s="174">
        <f>ROUND(E238*F238,2)</f>
        <v>0</v>
      </c>
      <c r="H238" s="173"/>
      <c r="I238" s="174">
        <f>ROUND(E238*H238,2)</f>
        <v>0</v>
      </c>
      <c r="J238" s="173"/>
      <c r="K238" s="174">
        <f>ROUND(E238*J238,2)</f>
        <v>0</v>
      </c>
      <c r="L238" s="174">
        <v>21</v>
      </c>
      <c r="M238" s="174">
        <f>G238*(1+L238/100)</f>
        <v>0</v>
      </c>
      <c r="N238" s="172">
        <v>0</v>
      </c>
      <c r="O238" s="172">
        <f>ROUND(E238*N238,2)</f>
        <v>0</v>
      </c>
      <c r="P238" s="172">
        <v>0</v>
      </c>
      <c r="Q238" s="172">
        <f>ROUND(E238*P238,2)</f>
        <v>0</v>
      </c>
      <c r="R238" s="174" t="s">
        <v>119</v>
      </c>
      <c r="S238" s="174" t="s">
        <v>207</v>
      </c>
      <c r="T238" s="175" t="s">
        <v>259</v>
      </c>
      <c r="U238" s="158">
        <v>0.49</v>
      </c>
      <c r="V238" s="158">
        <f>ROUND(E238*U238,2)</f>
        <v>0.3</v>
      </c>
      <c r="W238" s="158"/>
      <c r="X238" s="158" t="s">
        <v>469</v>
      </c>
      <c r="Y238" s="147"/>
      <c r="Z238" s="147"/>
      <c r="AA238" s="147"/>
      <c r="AB238" s="147"/>
      <c r="AC238" s="147"/>
      <c r="AD238" s="147"/>
      <c r="AE238" s="147"/>
      <c r="AF238" s="147"/>
      <c r="AG238" s="147" t="s">
        <v>470</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241" t="s">
        <v>486</v>
      </c>
      <c r="D239" s="242"/>
      <c r="E239" s="242"/>
      <c r="F239" s="242"/>
      <c r="G239" s="242"/>
      <c r="H239" s="158"/>
      <c r="I239" s="158"/>
      <c r="J239" s="158"/>
      <c r="K239" s="158"/>
      <c r="L239" s="158"/>
      <c r="M239" s="158"/>
      <c r="N239" s="157"/>
      <c r="O239" s="157"/>
      <c r="P239" s="157"/>
      <c r="Q239" s="157"/>
      <c r="R239" s="158"/>
      <c r="S239" s="158"/>
      <c r="T239" s="158"/>
      <c r="U239" s="158"/>
      <c r="V239" s="158"/>
      <c r="W239" s="158"/>
      <c r="X239" s="158"/>
      <c r="Y239" s="147"/>
      <c r="Z239" s="147"/>
      <c r="AA239" s="147"/>
      <c r="AB239" s="147"/>
      <c r="AC239" s="147"/>
      <c r="AD239" s="147"/>
      <c r="AE239" s="147"/>
      <c r="AF239" s="147"/>
      <c r="AG239" s="147" t="s">
        <v>212</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1" t="s">
        <v>476</v>
      </c>
      <c r="D240" s="160"/>
      <c r="E240" s="161"/>
      <c r="F240" s="158"/>
      <c r="G240" s="158"/>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235</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81" t="s">
        <v>735</v>
      </c>
      <c r="D241" s="160"/>
      <c r="E241" s="161"/>
      <c r="F241" s="158"/>
      <c r="G241" s="158"/>
      <c r="H241" s="158"/>
      <c r="I241" s="158"/>
      <c r="J241" s="158"/>
      <c r="K241" s="158"/>
      <c r="L241" s="158"/>
      <c r="M241" s="158"/>
      <c r="N241" s="157"/>
      <c r="O241" s="157"/>
      <c r="P241" s="157"/>
      <c r="Q241" s="157"/>
      <c r="R241" s="158"/>
      <c r="S241" s="158"/>
      <c r="T241" s="158"/>
      <c r="U241" s="158"/>
      <c r="V241" s="158"/>
      <c r="W241" s="158"/>
      <c r="X241" s="158"/>
      <c r="Y241" s="147"/>
      <c r="Z241" s="147"/>
      <c r="AA241" s="147"/>
      <c r="AB241" s="147"/>
      <c r="AC241" s="147"/>
      <c r="AD241" s="147"/>
      <c r="AE241" s="147"/>
      <c r="AF241" s="147"/>
      <c r="AG241" s="147" t="s">
        <v>235</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1" t="s">
        <v>736</v>
      </c>
      <c r="D242" s="160"/>
      <c r="E242" s="161">
        <v>0.61478999999999995</v>
      </c>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235</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250"/>
      <c r="D243" s="251"/>
      <c r="E243" s="251"/>
      <c r="F243" s="251"/>
      <c r="G243" s="251"/>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213</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69">
        <v>34</v>
      </c>
      <c r="B244" s="170" t="s">
        <v>487</v>
      </c>
      <c r="C244" s="180" t="s">
        <v>488</v>
      </c>
      <c r="D244" s="171" t="s">
        <v>407</v>
      </c>
      <c r="E244" s="172">
        <v>3.6887400000000001</v>
      </c>
      <c r="F244" s="173"/>
      <c r="G244" s="174">
        <f>ROUND(E244*F244,2)</f>
        <v>0</v>
      </c>
      <c r="H244" s="173"/>
      <c r="I244" s="174">
        <f>ROUND(E244*H244,2)</f>
        <v>0</v>
      </c>
      <c r="J244" s="173"/>
      <c r="K244" s="174">
        <f>ROUND(E244*J244,2)</f>
        <v>0</v>
      </c>
      <c r="L244" s="174">
        <v>21</v>
      </c>
      <c r="M244" s="174">
        <f>G244*(1+L244/100)</f>
        <v>0</v>
      </c>
      <c r="N244" s="172">
        <v>0</v>
      </c>
      <c r="O244" s="172">
        <f>ROUND(E244*N244,2)</f>
        <v>0</v>
      </c>
      <c r="P244" s="172">
        <v>0</v>
      </c>
      <c r="Q244" s="172">
        <f>ROUND(E244*P244,2)</f>
        <v>0</v>
      </c>
      <c r="R244" s="174" t="s">
        <v>119</v>
      </c>
      <c r="S244" s="174" t="s">
        <v>207</v>
      </c>
      <c r="T244" s="175" t="s">
        <v>259</v>
      </c>
      <c r="U244" s="158">
        <v>0</v>
      </c>
      <c r="V244" s="158">
        <f>ROUND(E244*U244,2)</f>
        <v>0</v>
      </c>
      <c r="W244" s="158"/>
      <c r="X244" s="158" t="s">
        <v>469</v>
      </c>
      <c r="Y244" s="147"/>
      <c r="Z244" s="147"/>
      <c r="AA244" s="147"/>
      <c r="AB244" s="147"/>
      <c r="AC244" s="147"/>
      <c r="AD244" s="147"/>
      <c r="AE244" s="147"/>
      <c r="AF244" s="147"/>
      <c r="AG244" s="147" t="s">
        <v>470</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1" t="s">
        <v>476</v>
      </c>
      <c r="D245" s="160"/>
      <c r="E245" s="161"/>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235</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1" t="s">
        <v>735</v>
      </c>
      <c r="D246" s="160"/>
      <c r="E246" s="161"/>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235</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1" t="s">
        <v>737</v>
      </c>
      <c r="D247" s="160"/>
      <c r="E247" s="161">
        <v>3.6887400000000001</v>
      </c>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235</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250"/>
      <c r="D248" s="251"/>
      <c r="E248" s="251"/>
      <c r="F248" s="251"/>
      <c r="G248" s="251"/>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213</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69">
        <v>35</v>
      </c>
      <c r="B249" s="170" t="s">
        <v>490</v>
      </c>
      <c r="C249" s="180" t="s">
        <v>491</v>
      </c>
      <c r="D249" s="171" t="s">
        <v>407</v>
      </c>
      <c r="E249" s="172">
        <v>0.61478999999999995</v>
      </c>
      <c r="F249" s="173"/>
      <c r="G249" s="174">
        <f>ROUND(E249*F249,2)</f>
        <v>0</v>
      </c>
      <c r="H249" s="173"/>
      <c r="I249" s="174">
        <f>ROUND(E249*H249,2)</f>
        <v>0</v>
      </c>
      <c r="J249" s="173"/>
      <c r="K249" s="174">
        <f>ROUND(E249*J249,2)</f>
        <v>0</v>
      </c>
      <c r="L249" s="174">
        <v>21</v>
      </c>
      <c r="M249" s="174">
        <f>G249*(1+L249/100)</f>
        <v>0</v>
      </c>
      <c r="N249" s="172">
        <v>0</v>
      </c>
      <c r="O249" s="172">
        <f>ROUND(E249*N249,2)</f>
        <v>0</v>
      </c>
      <c r="P249" s="172">
        <v>0</v>
      </c>
      <c r="Q249" s="172">
        <f>ROUND(E249*P249,2)</f>
        <v>0</v>
      </c>
      <c r="R249" s="174" t="s">
        <v>119</v>
      </c>
      <c r="S249" s="174" t="s">
        <v>207</v>
      </c>
      <c r="T249" s="175" t="s">
        <v>259</v>
      </c>
      <c r="U249" s="158">
        <v>0.94199999999999995</v>
      </c>
      <c r="V249" s="158">
        <f>ROUND(E249*U249,2)</f>
        <v>0.57999999999999996</v>
      </c>
      <c r="W249" s="158"/>
      <c r="X249" s="158" t="s">
        <v>469</v>
      </c>
      <c r="Y249" s="147"/>
      <c r="Z249" s="147"/>
      <c r="AA249" s="147"/>
      <c r="AB249" s="147"/>
      <c r="AC249" s="147"/>
      <c r="AD249" s="147"/>
      <c r="AE249" s="147"/>
      <c r="AF249" s="147"/>
      <c r="AG249" s="147" t="s">
        <v>470</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241" t="s">
        <v>492</v>
      </c>
      <c r="D250" s="242"/>
      <c r="E250" s="242"/>
      <c r="F250" s="242"/>
      <c r="G250" s="242"/>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212</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1" t="s">
        <v>476</v>
      </c>
      <c r="D251" s="160"/>
      <c r="E251" s="161"/>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235</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81" t="s">
        <v>735</v>
      </c>
      <c r="D252" s="160"/>
      <c r="E252" s="161"/>
      <c r="F252" s="158"/>
      <c r="G252" s="158"/>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235</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81" t="s">
        <v>736</v>
      </c>
      <c r="D253" s="160"/>
      <c r="E253" s="161">
        <v>0.61478999999999995</v>
      </c>
      <c r="F253" s="158"/>
      <c r="G253" s="158"/>
      <c r="H253" s="158"/>
      <c r="I253" s="158"/>
      <c r="J253" s="158"/>
      <c r="K253" s="158"/>
      <c r="L253" s="158"/>
      <c r="M253" s="158"/>
      <c r="N253" s="157"/>
      <c r="O253" s="157"/>
      <c r="P253" s="157"/>
      <c r="Q253" s="157"/>
      <c r="R253" s="158"/>
      <c r="S253" s="158"/>
      <c r="T253" s="158"/>
      <c r="U253" s="158"/>
      <c r="V253" s="158"/>
      <c r="W253" s="158"/>
      <c r="X253" s="158"/>
      <c r="Y253" s="147"/>
      <c r="Z253" s="147"/>
      <c r="AA253" s="147"/>
      <c r="AB253" s="147"/>
      <c r="AC253" s="147"/>
      <c r="AD253" s="147"/>
      <c r="AE253" s="147"/>
      <c r="AF253" s="147"/>
      <c r="AG253" s="147" t="s">
        <v>235</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250"/>
      <c r="D254" s="251"/>
      <c r="E254" s="251"/>
      <c r="F254" s="251"/>
      <c r="G254" s="251"/>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213</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ht="22.5" outlineLevel="1" x14ac:dyDescent="0.2">
      <c r="A255" s="169">
        <v>36</v>
      </c>
      <c r="B255" s="170" t="s">
        <v>493</v>
      </c>
      <c r="C255" s="180" t="s">
        <v>494</v>
      </c>
      <c r="D255" s="171" t="s">
        <v>407</v>
      </c>
      <c r="E255" s="172">
        <v>3.07395</v>
      </c>
      <c r="F255" s="173"/>
      <c r="G255" s="174">
        <f>ROUND(E255*F255,2)</f>
        <v>0</v>
      </c>
      <c r="H255" s="173"/>
      <c r="I255" s="174">
        <f>ROUND(E255*H255,2)</f>
        <v>0</v>
      </c>
      <c r="J255" s="173"/>
      <c r="K255" s="174">
        <f>ROUND(E255*J255,2)</f>
        <v>0</v>
      </c>
      <c r="L255" s="174">
        <v>21</v>
      </c>
      <c r="M255" s="174">
        <f>G255*(1+L255/100)</f>
        <v>0</v>
      </c>
      <c r="N255" s="172">
        <v>0</v>
      </c>
      <c r="O255" s="172">
        <f>ROUND(E255*N255,2)</f>
        <v>0</v>
      </c>
      <c r="P255" s="172">
        <v>0</v>
      </c>
      <c r="Q255" s="172">
        <f>ROUND(E255*P255,2)</f>
        <v>0</v>
      </c>
      <c r="R255" s="174" t="s">
        <v>119</v>
      </c>
      <c r="S255" s="174" t="s">
        <v>207</v>
      </c>
      <c r="T255" s="175" t="s">
        <v>259</v>
      </c>
      <c r="U255" s="158">
        <v>0.11</v>
      </c>
      <c r="V255" s="158">
        <f>ROUND(E255*U255,2)</f>
        <v>0.34</v>
      </c>
      <c r="W255" s="158"/>
      <c r="X255" s="158" t="s">
        <v>469</v>
      </c>
      <c r="Y255" s="147"/>
      <c r="Z255" s="147"/>
      <c r="AA255" s="147"/>
      <c r="AB255" s="147"/>
      <c r="AC255" s="147"/>
      <c r="AD255" s="147"/>
      <c r="AE255" s="147"/>
      <c r="AF255" s="147"/>
      <c r="AG255" s="147" t="s">
        <v>470</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1" t="s">
        <v>476</v>
      </c>
      <c r="D256" s="160"/>
      <c r="E256" s="161"/>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235</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81" t="s">
        <v>735</v>
      </c>
      <c r="D257" s="160"/>
      <c r="E257" s="161"/>
      <c r="F257" s="158"/>
      <c r="G257" s="15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235</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81" t="s">
        <v>738</v>
      </c>
      <c r="D258" s="160"/>
      <c r="E258" s="161">
        <v>3.07395</v>
      </c>
      <c r="F258" s="158"/>
      <c r="G258" s="158"/>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235</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250"/>
      <c r="D259" s="251"/>
      <c r="E259" s="251"/>
      <c r="F259" s="251"/>
      <c r="G259" s="251"/>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213</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ht="22.5" outlineLevel="1" x14ac:dyDescent="0.2">
      <c r="A260" s="169">
        <v>37</v>
      </c>
      <c r="B260" s="170" t="s">
        <v>496</v>
      </c>
      <c r="C260" s="180" t="s">
        <v>497</v>
      </c>
      <c r="D260" s="171" t="s">
        <v>407</v>
      </c>
      <c r="E260" s="172">
        <v>0.61478999999999995</v>
      </c>
      <c r="F260" s="173"/>
      <c r="G260" s="174">
        <f>ROUND(E260*F260,2)</f>
        <v>0</v>
      </c>
      <c r="H260" s="173"/>
      <c r="I260" s="174">
        <f>ROUND(E260*H260,2)</f>
        <v>0</v>
      </c>
      <c r="J260" s="173"/>
      <c r="K260" s="174">
        <f>ROUND(E260*J260,2)</f>
        <v>0</v>
      </c>
      <c r="L260" s="174">
        <v>21</v>
      </c>
      <c r="M260" s="174">
        <f>G260*(1+L260/100)</f>
        <v>0</v>
      </c>
      <c r="N260" s="172">
        <v>0</v>
      </c>
      <c r="O260" s="172">
        <f>ROUND(E260*N260,2)</f>
        <v>0</v>
      </c>
      <c r="P260" s="172">
        <v>0</v>
      </c>
      <c r="Q260" s="172">
        <f>ROUND(E260*P260,2)</f>
        <v>0</v>
      </c>
      <c r="R260" s="174" t="s">
        <v>119</v>
      </c>
      <c r="S260" s="174" t="s">
        <v>207</v>
      </c>
      <c r="T260" s="175" t="s">
        <v>259</v>
      </c>
      <c r="U260" s="158">
        <v>0</v>
      </c>
      <c r="V260" s="158">
        <f>ROUND(E260*U260,2)</f>
        <v>0</v>
      </c>
      <c r="W260" s="158"/>
      <c r="X260" s="158" t="s">
        <v>469</v>
      </c>
      <c r="Y260" s="147"/>
      <c r="Z260" s="147"/>
      <c r="AA260" s="147"/>
      <c r="AB260" s="147"/>
      <c r="AC260" s="147"/>
      <c r="AD260" s="147"/>
      <c r="AE260" s="147"/>
      <c r="AF260" s="147"/>
      <c r="AG260" s="147" t="s">
        <v>470</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81" t="s">
        <v>476</v>
      </c>
      <c r="D261" s="160"/>
      <c r="E261" s="161"/>
      <c r="F261" s="158"/>
      <c r="G261" s="158"/>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235</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81" t="s">
        <v>735</v>
      </c>
      <c r="D262" s="160"/>
      <c r="E262" s="161"/>
      <c r="F262" s="158"/>
      <c r="G262" s="15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235</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1" t="s">
        <v>736</v>
      </c>
      <c r="D263" s="160"/>
      <c r="E263" s="161">
        <v>0.61478999999999995</v>
      </c>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235</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250"/>
      <c r="D264" s="251"/>
      <c r="E264" s="251"/>
      <c r="F264" s="251"/>
      <c r="G264" s="251"/>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213</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x14ac:dyDescent="0.2">
      <c r="A265" s="3"/>
      <c r="B265" s="4"/>
      <c r="C265" s="182"/>
      <c r="D265" s="6"/>
      <c r="E265" s="3"/>
      <c r="F265" s="3"/>
      <c r="G265" s="3"/>
      <c r="H265" s="3"/>
      <c r="I265" s="3"/>
      <c r="J265" s="3"/>
      <c r="K265" s="3"/>
      <c r="L265" s="3"/>
      <c r="M265" s="3"/>
      <c r="N265" s="3"/>
      <c r="O265" s="3"/>
      <c r="P265" s="3"/>
      <c r="Q265" s="3"/>
      <c r="R265" s="3"/>
      <c r="S265" s="3"/>
      <c r="T265" s="3"/>
      <c r="U265" s="3"/>
      <c r="V265" s="3"/>
      <c r="W265" s="3"/>
      <c r="X265" s="3"/>
      <c r="AE265">
        <v>15</v>
      </c>
      <c r="AF265">
        <v>21</v>
      </c>
      <c r="AG265" t="s">
        <v>189</v>
      </c>
    </row>
    <row r="266" spans="1:60" x14ac:dyDescent="0.2">
      <c r="A266" s="150"/>
      <c r="B266" s="151" t="s">
        <v>29</v>
      </c>
      <c r="C266" s="183"/>
      <c r="D266" s="152"/>
      <c r="E266" s="153"/>
      <c r="F266" s="153"/>
      <c r="G266" s="178">
        <f>G8+G27+G35+G101+G112+G130+G172+G191+G198+G209+G217+G227</f>
        <v>0</v>
      </c>
      <c r="H266" s="3"/>
      <c r="I266" s="3"/>
      <c r="J266" s="3"/>
      <c r="K266" s="3"/>
      <c r="L266" s="3"/>
      <c r="M266" s="3"/>
      <c r="N266" s="3"/>
      <c r="O266" s="3"/>
      <c r="P266" s="3"/>
      <c r="Q266" s="3"/>
      <c r="R266" s="3"/>
      <c r="S266" s="3"/>
      <c r="T266" s="3"/>
      <c r="U266" s="3"/>
      <c r="V266" s="3"/>
      <c r="W266" s="3"/>
      <c r="X266" s="3"/>
      <c r="AE266">
        <f>SUMIF(L7:L264,AE265,G7:G264)</f>
        <v>0</v>
      </c>
      <c r="AF266">
        <f>SUMIF(L7:L264,AF265,G7:G264)</f>
        <v>0</v>
      </c>
      <c r="AG266" t="s">
        <v>236</v>
      </c>
    </row>
    <row r="267" spans="1:60" x14ac:dyDescent="0.2">
      <c r="C267" s="184"/>
      <c r="D267" s="10"/>
      <c r="AG267" t="s">
        <v>237</v>
      </c>
    </row>
    <row r="268" spans="1:60" x14ac:dyDescent="0.2">
      <c r="D268" s="10"/>
    </row>
    <row r="269" spans="1:60" x14ac:dyDescent="0.2">
      <c r="D269" s="10"/>
    </row>
    <row r="270" spans="1:60" x14ac:dyDescent="0.2">
      <c r="D270" s="10"/>
    </row>
    <row r="271" spans="1:60" x14ac:dyDescent="0.2">
      <c r="D271" s="10"/>
    </row>
    <row r="272" spans="1:60"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54">
    <mergeCell ref="C264:G264"/>
    <mergeCell ref="C230:G230"/>
    <mergeCell ref="C231:G231"/>
    <mergeCell ref="C232:G232"/>
    <mergeCell ref="C233:G233"/>
    <mergeCell ref="C237:G237"/>
    <mergeCell ref="C239:G239"/>
    <mergeCell ref="C243:G243"/>
    <mergeCell ref="C248:G248"/>
    <mergeCell ref="C250:G250"/>
    <mergeCell ref="C254:G254"/>
    <mergeCell ref="C259:G259"/>
    <mergeCell ref="C229:G229"/>
    <mergeCell ref="C200:G200"/>
    <mergeCell ref="C202:G202"/>
    <mergeCell ref="C205:G205"/>
    <mergeCell ref="C207:G207"/>
    <mergeCell ref="C208:G208"/>
    <mergeCell ref="C213:G213"/>
    <mergeCell ref="C215:G215"/>
    <mergeCell ref="C216:G216"/>
    <mergeCell ref="C221:G221"/>
    <mergeCell ref="C223:G223"/>
    <mergeCell ref="C226:G226"/>
    <mergeCell ref="C197:G197"/>
    <mergeCell ref="C161:G161"/>
    <mergeCell ref="C165:G165"/>
    <mergeCell ref="C167:G167"/>
    <mergeCell ref="C169:G169"/>
    <mergeCell ref="C171:G171"/>
    <mergeCell ref="C177:G177"/>
    <mergeCell ref="C182:G182"/>
    <mergeCell ref="C184:G184"/>
    <mergeCell ref="C188:G188"/>
    <mergeCell ref="C190:G190"/>
    <mergeCell ref="C193:G193"/>
    <mergeCell ref="C157:G157"/>
    <mergeCell ref="C34:G34"/>
    <mergeCell ref="C62:G62"/>
    <mergeCell ref="C66:G66"/>
    <mergeCell ref="C79:G79"/>
    <mergeCell ref="C96:G96"/>
    <mergeCell ref="C100:G100"/>
    <mergeCell ref="C106:G106"/>
    <mergeCell ref="C111:G111"/>
    <mergeCell ref="C129:G129"/>
    <mergeCell ref="C149:G149"/>
    <mergeCell ref="C153:G153"/>
    <mergeCell ref="C29:G29"/>
    <mergeCell ref="A1:G1"/>
    <mergeCell ref="C2:G2"/>
    <mergeCell ref="C3:G3"/>
    <mergeCell ref="C4:G4"/>
    <mergeCell ref="C26:G2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57</v>
      </c>
      <c r="C3" s="244" t="s">
        <v>58</v>
      </c>
      <c r="D3" s="245"/>
      <c r="E3" s="245"/>
      <c r="F3" s="245"/>
      <c r="G3" s="246"/>
      <c r="AC3" s="121" t="s">
        <v>178</v>
      </c>
      <c r="AG3" t="s">
        <v>179</v>
      </c>
    </row>
    <row r="4" spans="1:60" ht="24.95" customHeight="1" x14ac:dyDescent="0.2">
      <c r="A4" s="140" t="s">
        <v>9</v>
      </c>
      <c r="B4" s="141" t="s">
        <v>61</v>
      </c>
      <c r="C4" s="247" t="s">
        <v>52</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135</v>
      </c>
      <c r="C8" s="179" t="s">
        <v>136</v>
      </c>
      <c r="D8" s="165"/>
      <c r="E8" s="166"/>
      <c r="F8" s="167"/>
      <c r="G8" s="167">
        <f>SUMIF(AG9:AG44,"&lt;&gt;NOR",G9:G44)</f>
        <v>0</v>
      </c>
      <c r="H8" s="167"/>
      <c r="I8" s="167">
        <f>SUM(I9:I44)</f>
        <v>0</v>
      </c>
      <c r="J8" s="167"/>
      <c r="K8" s="167">
        <f>SUM(K9:K44)</f>
        <v>0</v>
      </c>
      <c r="L8" s="167"/>
      <c r="M8" s="167">
        <f>SUM(M9:M44)</f>
        <v>0</v>
      </c>
      <c r="N8" s="166"/>
      <c r="O8" s="166">
        <f>SUM(O9:O44)</f>
        <v>0</v>
      </c>
      <c r="P8" s="166"/>
      <c r="Q8" s="166">
        <f>SUM(Q9:Q44)</f>
        <v>0</v>
      </c>
      <c r="R8" s="167"/>
      <c r="S8" s="167"/>
      <c r="T8" s="168"/>
      <c r="U8" s="162"/>
      <c r="V8" s="162">
        <f>SUM(V9:V44)</f>
        <v>0</v>
      </c>
      <c r="W8" s="162"/>
      <c r="X8" s="162"/>
      <c r="AG8" t="s">
        <v>203</v>
      </c>
    </row>
    <row r="9" spans="1:60" outlineLevel="1" x14ac:dyDescent="0.2">
      <c r="A9" s="169">
        <v>1</v>
      </c>
      <c r="B9" s="170" t="s">
        <v>498</v>
      </c>
      <c r="C9" s="180" t="s">
        <v>499</v>
      </c>
      <c r="D9" s="171" t="s">
        <v>500</v>
      </c>
      <c r="E9" s="172">
        <v>2</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297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9">
        <v>2</v>
      </c>
      <c r="B11" s="170" t="s">
        <v>517</v>
      </c>
      <c r="C11" s="180" t="s">
        <v>518</v>
      </c>
      <c r="D11" s="171" t="s">
        <v>500</v>
      </c>
      <c r="E11" s="172">
        <v>1</v>
      </c>
      <c r="F11" s="173"/>
      <c r="G11" s="174">
        <f>ROUND(E11*F11,2)</f>
        <v>0</v>
      </c>
      <c r="H11" s="173"/>
      <c r="I11" s="174">
        <f>ROUND(E11*H11,2)</f>
        <v>0</v>
      </c>
      <c r="J11" s="173"/>
      <c r="K11" s="174">
        <f>ROUND(E11*J11,2)</f>
        <v>0</v>
      </c>
      <c r="L11" s="174">
        <v>21</v>
      </c>
      <c r="M11" s="174">
        <f>G11*(1+L11/100)</f>
        <v>0</v>
      </c>
      <c r="N11" s="172">
        <v>0</v>
      </c>
      <c r="O11" s="172">
        <f>ROUND(E11*N11,2)</f>
        <v>0</v>
      </c>
      <c r="P11" s="172">
        <v>0</v>
      </c>
      <c r="Q11" s="172">
        <f>ROUND(E11*P11,2)</f>
        <v>0</v>
      </c>
      <c r="R11" s="174"/>
      <c r="S11" s="174" t="s">
        <v>223</v>
      </c>
      <c r="T11" s="175" t="s">
        <v>208</v>
      </c>
      <c r="U11" s="158">
        <v>0</v>
      </c>
      <c r="V11" s="158">
        <f>ROUND(E11*U11,2)</f>
        <v>0</v>
      </c>
      <c r="W11" s="158"/>
      <c r="X11" s="158" t="s">
        <v>224</v>
      </c>
      <c r="Y11" s="147"/>
      <c r="Z11" s="147"/>
      <c r="AA11" s="147"/>
      <c r="AB11" s="147"/>
      <c r="AC11" s="147"/>
      <c r="AD11" s="147"/>
      <c r="AE11" s="147"/>
      <c r="AF11" s="147"/>
      <c r="AG11" s="147" t="s">
        <v>297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213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9">
        <v>3</v>
      </c>
      <c r="B13" s="170" t="s">
        <v>739</v>
      </c>
      <c r="C13" s="180" t="s">
        <v>506</v>
      </c>
      <c r="D13" s="171" t="s">
        <v>500</v>
      </c>
      <c r="E13" s="172">
        <v>12</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c r="S13" s="174" t="s">
        <v>223</v>
      </c>
      <c r="T13" s="175" t="s">
        <v>208</v>
      </c>
      <c r="U13" s="158">
        <v>0</v>
      </c>
      <c r="V13" s="158">
        <f>ROUND(E13*U13,2)</f>
        <v>0</v>
      </c>
      <c r="W13" s="158"/>
      <c r="X13" s="158" t="s">
        <v>224</v>
      </c>
      <c r="Y13" s="147"/>
      <c r="Z13" s="147"/>
      <c r="AA13" s="147"/>
      <c r="AB13" s="147"/>
      <c r="AC13" s="147"/>
      <c r="AD13" s="147"/>
      <c r="AE13" s="147"/>
      <c r="AF13" s="147"/>
      <c r="AG13" s="147" t="s">
        <v>297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9">
        <v>4</v>
      </c>
      <c r="B15" s="170" t="s">
        <v>507</v>
      </c>
      <c r="C15" s="180" t="s">
        <v>508</v>
      </c>
      <c r="D15" s="171" t="s">
        <v>354</v>
      </c>
      <c r="E15" s="172">
        <v>40</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223</v>
      </c>
      <c r="T15" s="175" t="s">
        <v>208</v>
      </c>
      <c r="U15" s="158">
        <v>0</v>
      </c>
      <c r="V15" s="158">
        <f>ROUND(E15*U15,2)</f>
        <v>0</v>
      </c>
      <c r="W15" s="158"/>
      <c r="X15" s="158" t="s">
        <v>224</v>
      </c>
      <c r="Y15" s="147"/>
      <c r="Z15" s="147"/>
      <c r="AA15" s="147"/>
      <c r="AB15" s="147"/>
      <c r="AC15" s="147"/>
      <c r="AD15" s="147"/>
      <c r="AE15" s="147"/>
      <c r="AF15" s="147"/>
      <c r="AG15" s="147" t="s">
        <v>297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41" t="s">
        <v>509</v>
      </c>
      <c r="D16" s="242"/>
      <c r="E16" s="242"/>
      <c r="F16" s="242"/>
      <c r="G16" s="242"/>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212</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258" t="s">
        <v>510</v>
      </c>
      <c r="D17" s="259"/>
      <c r="E17" s="259"/>
      <c r="F17" s="259"/>
      <c r="G17" s="259"/>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212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0"/>
      <c r="D18" s="251"/>
      <c r="E18" s="251"/>
      <c r="F18" s="251"/>
      <c r="G18" s="251"/>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213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9">
        <v>5</v>
      </c>
      <c r="B19" s="170" t="s">
        <v>511</v>
      </c>
      <c r="C19" s="180" t="s">
        <v>512</v>
      </c>
      <c r="D19" s="171" t="s">
        <v>500</v>
      </c>
      <c r="E19" s="172">
        <v>27</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c r="S19" s="174" t="s">
        <v>223</v>
      </c>
      <c r="T19" s="175" t="s">
        <v>208</v>
      </c>
      <c r="U19" s="158">
        <v>0</v>
      </c>
      <c r="V19" s="158">
        <f>ROUND(E19*U19,2)</f>
        <v>0</v>
      </c>
      <c r="W19" s="158"/>
      <c r="X19" s="158" t="s">
        <v>224</v>
      </c>
      <c r="Y19" s="147"/>
      <c r="Z19" s="147"/>
      <c r="AA19" s="147"/>
      <c r="AB19" s="147"/>
      <c r="AC19" s="147"/>
      <c r="AD19" s="147"/>
      <c r="AE19" s="147"/>
      <c r="AF19" s="147"/>
      <c r="AG19" s="147" t="s">
        <v>297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2"/>
      <c r="D20" s="253"/>
      <c r="E20" s="253"/>
      <c r="F20" s="253"/>
      <c r="G20" s="25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9">
        <v>6</v>
      </c>
      <c r="B21" s="170" t="s">
        <v>513</v>
      </c>
      <c r="C21" s="180" t="s">
        <v>514</v>
      </c>
      <c r="D21" s="171" t="s">
        <v>500</v>
      </c>
      <c r="E21" s="172">
        <v>40</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c r="S21" s="174" t="s">
        <v>223</v>
      </c>
      <c r="T21" s="175" t="s">
        <v>208</v>
      </c>
      <c r="U21" s="158">
        <v>0</v>
      </c>
      <c r="V21" s="158">
        <f>ROUND(E21*U21,2)</f>
        <v>0</v>
      </c>
      <c r="W21" s="158"/>
      <c r="X21" s="158" t="s">
        <v>224</v>
      </c>
      <c r="Y21" s="147"/>
      <c r="Z21" s="147"/>
      <c r="AA21" s="147"/>
      <c r="AB21" s="147"/>
      <c r="AC21" s="147"/>
      <c r="AD21" s="147"/>
      <c r="AE21" s="147"/>
      <c r="AF21" s="147"/>
      <c r="AG21" s="147" t="s">
        <v>297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2"/>
      <c r="D22" s="253"/>
      <c r="E22" s="253"/>
      <c r="F22" s="253"/>
      <c r="G22" s="253"/>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9">
        <v>7</v>
      </c>
      <c r="B23" s="170" t="s">
        <v>515</v>
      </c>
      <c r="C23" s="180" t="s">
        <v>516</v>
      </c>
      <c r="D23" s="171" t="s">
        <v>500</v>
      </c>
      <c r="E23" s="172">
        <v>54</v>
      </c>
      <c r="F23" s="173"/>
      <c r="G23" s="174">
        <f>ROUND(E23*F23,2)</f>
        <v>0</v>
      </c>
      <c r="H23" s="173"/>
      <c r="I23" s="174">
        <f>ROUND(E23*H23,2)</f>
        <v>0</v>
      </c>
      <c r="J23" s="173"/>
      <c r="K23" s="174">
        <f>ROUND(E23*J23,2)</f>
        <v>0</v>
      </c>
      <c r="L23" s="174">
        <v>21</v>
      </c>
      <c r="M23" s="174">
        <f>G23*(1+L23/100)</f>
        <v>0</v>
      </c>
      <c r="N23" s="172">
        <v>0</v>
      </c>
      <c r="O23" s="172">
        <f>ROUND(E23*N23,2)</f>
        <v>0</v>
      </c>
      <c r="P23" s="172">
        <v>0</v>
      </c>
      <c r="Q23" s="172">
        <f>ROUND(E23*P23,2)</f>
        <v>0</v>
      </c>
      <c r="R23" s="174"/>
      <c r="S23" s="174" t="s">
        <v>223</v>
      </c>
      <c r="T23" s="175" t="s">
        <v>208</v>
      </c>
      <c r="U23" s="158">
        <v>0</v>
      </c>
      <c r="V23" s="158">
        <f>ROUND(E23*U23,2)</f>
        <v>0</v>
      </c>
      <c r="W23" s="158"/>
      <c r="X23" s="158" t="s">
        <v>224</v>
      </c>
      <c r="Y23" s="147"/>
      <c r="Z23" s="147"/>
      <c r="AA23" s="147"/>
      <c r="AB23" s="147"/>
      <c r="AC23" s="147"/>
      <c r="AD23" s="147"/>
      <c r="AE23" s="147"/>
      <c r="AF23" s="147"/>
      <c r="AG23" s="147" t="s">
        <v>297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2"/>
      <c r="D24" s="253"/>
      <c r="E24" s="253"/>
      <c r="F24" s="253"/>
      <c r="G24" s="253"/>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213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9">
        <v>8</v>
      </c>
      <c r="B25" s="170" t="s">
        <v>529</v>
      </c>
      <c r="C25" s="180" t="s">
        <v>531</v>
      </c>
      <c r="D25" s="171" t="s">
        <v>354</v>
      </c>
      <c r="E25" s="172">
        <v>80</v>
      </c>
      <c r="F25" s="173"/>
      <c r="G25" s="174">
        <f>ROUND(E25*F25,2)</f>
        <v>0</v>
      </c>
      <c r="H25" s="173"/>
      <c r="I25" s="174">
        <f>ROUND(E25*H25,2)</f>
        <v>0</v>
      </c>
      <c r="J25" s="173"/>
      <c r="K25" s="174">
        <f>ROUND(E25*J25,2)</f>
        <v>0</v>
      </c>
      <c r="L25" s="174">
        <v>21</v>
      </c>
      <c r="M25" s="174">
        <f>G25*(1+L25/100)</f>
        <v>0</v>
      </c>
      <c r="N25" s="172">
        <v>0</v>
      </c>
      <c r="O25" s="172">
        <f>ROUND(E25*N25,2)</f>
        <v>0</v>
      </c>
      <c r="P25" s="172">
        <v>0</v>
      </c>
      <c r="Q25" s="172">
        <f>ROUND(E25*P25,2)</f>
        <v>0</v>
      </c>
      <c r="R25" s="174"/>
      <c r="S25" s="174" t="s">
        <v>223</v>
      </c>
      <c r="T25" s="175" t="s">
        <v>208</v>
      </c>
      <c r="U25" s="158">
        <v>0</v>
      </c>
      <c r="V25" s="158">
        <f>ROUND(E25*U25,2)</f>
        <v>0</v>
      </c>
      <c r="W25" s="158"/>
      <c r="X25" s="158" t="s">
        <v>224</v>
      </c>
      <c r="Y25" s="147"/>
      <c r="Z25" s="147"/>
      <c r="AA25" s="147"/>
      <c r="AB25" s="147"/>
      <c r="AC25" s="147"/>
      <c r="AD25" s="147"/>
      <c r="AE25" s="147"/>
      <c r="AF25" s="147"/>
      <c r="AG25" s="147" t="s">
        <v>297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9">
        <v>9</v>
      </c>
      <c r="B27" s="170" t="s">
        <v>536</v>
      </c>
      <c r="C27" s="180" t="s">
        <v>537</v>
      </c>
      <c r="D27" s="171" t="s">
        <v>354</v>
      </c>
      <c r="E27" s="172">
        <v>15</v>
      </c>
      <c r="F27" s="173"/>
      <c r="G27" s="174">
        <f>ROUND(E27*F27,2)</f>
        <v>0</v>
      </c>
      <c r="H27" s="173"/>
      <c r="I27" s="174">
        <f>ROUND(E27*H27,2)</f>
        <v>0</v>
      </c>
      <c r="J27" s="173"/>
      <c r="K27" s="174">
        <f>ROUND(E27*J27,2)</f>
        <v>0</v>
      </c>
      <c r="L27" s="174">
        <v>21</v>
      </c>
      <c r="M27" s="174">
        <f>G27*(1+L27/100)</f>
        <v>0</v>
      </c>
      <c r="N27" s="172">
        <v>0</v>
      </c>
      <c r="O27" s="172">
        <f>ROUND(E27*N27,2)</f>
        <v>0</v>
      </c>
      <c r="P27" s="172">
        <v>0</v>
      </c>
      <c r="Q27" s="172">
        <f>ROUND(E27*P27,2)</f>
        <v>0</v>
      </c>
      <c r="R27" s="174"/>
      <c r="S27" s="174" t="s">
        <v>223</v>
      </c>
      <c r="T27" s="175" t="s">
        <v>208</v>
      </c>
      <c r="U27" s="158">
        <v>0</v>
      </c>
      <c r="V27" s="158">
        <f>ROUND(E27*U27,2)</f>
        <v>0</v>
      </c>
      <c r="W27" s="158"/>
      <c r="X27" s="158" t="s">
        <v>224</v>
      </c>
      <c r="Y27" s="147"/>
      <c r="Z27" s="147"/>
      <c r="AA27" s="147"/>
      <c r="AB27" s="147"/>
      <c r="AC27" s="147"/>
      <c r="AD27" s="147"/>
      <c r="AE27" s="147"/>
      <c r="AF27" s="147"/>
      <c r="AG27" s="147" t="s">
        <v>297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2"/>
      <c r="D28" s="253"/>
      <c r="E28" s="253"/>
      <c r="F28" s="253"/>
      <c r="G28" s="25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213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9">
        <v>10</v>
      </c>
      <c r="B29" s="170" t="s">
        <v>538</v>
      </c>
      <c r="C29" s="180" t="s">
        <v>539</v>
      </c>
      <c r="D29" s="171" t="s">
        <v>257</v>
      </c>
      <c r="E29" s="172">
        <v>0.1</v>
      </c>
      <c r="F29" s="173"/>
      <c r="G29" s="174">
        <f>ROUND(E29*F29,2)</f>
        <v>0</v>
      </c>
      <c r="H29" s="173"/>
      <c r="I29" s="174">
        <f>ROUND(E29*H29,2)</f>
        <v>0</v>
      </c>
      <c r="J29" s="173"/>
      <c r="K29" s="174">
        <f>ROUND(E29*J29,2)</f>
        <v>0</v>
      </c>
      <c r="L29" s="174">
        <v>21</v>
      </c>
      <c r="M29" s="174">
        <f>G29*(1+L29/100)</f>
        <v>0</v>
      </c>
      <c r="N29" s="172">
        <v>0</v>
      </c>
      <c r="O29" s="172">
        <f>ROUND(E29*N29,2)</f>
        <v>0</v>
      </c>
      <c r="P29" s="172">
        <v>0</v>
      </c>
      <c r="Q29" s="172">
        <f>ROUND(E29*P29,2)</f>
        <v>0</v>
      </c>
      <c r="R29" s="174"/>
      <c r="S29" s="174" t="s">
        <v>223</v>
      </c>
      <c r="T29" s="175" t="s">
        <v>208</v>
      </c>
      <c r="U29" s="158">
        <v>0</v>
      </c>
      <c r="V29" s="158">
        <f>ROUND(E29*U29,2)</f>
        <v>0</v>
      </c>
      <c r="W29" s="158"/>
      <c r="X29" s="158" t="s">
        <v>224</v>
      </c>
      <c r="Y29" s="147"/>
      <c r="Z29" s="147"/>
      <c r="AA29" s="147"/>
      <c r="AB29" s="147"/>
      <c r="AC29" s="147"/>
      <c r="AD29" s="147"/>
      <c r="AE29" s="147"/>
      <c r="AF29" s="147"/>
      <c r="AG29" s="147" t="s">
        <v>297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2"/>
      <c r="D30" s="253"/>
      <c r="E30" s="253"/>
      <c r="F30" s="253"/>
      <c r="G30" s="25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213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9">
        <v>11</v>
      </c>
      <c r="B31" s="170" t="s">
        <v>540</v>
      </c>
      <c r="C31" s="180" t="s">
        <v>541</v>
      </c>
      <c r="D31" s="171" t="s">
        <v>500</v>
      </c>
      <c r="E31" s="172">
        <v>4</v>
      </c>
      <c r="F31" s="173"/>
      <c r="G31" s="174">
        <f>ROUND(E31*F31,2)</f>
        <v>0</v>
      </c>
      <c r="H31" s="173"/>
      <c r="I31" s="174">
        <f>ROUND(E31*H31,2)</f>
        <v>0</v>
      </c>
      <c r="J31" s="173"/>
      <c r="K31" s="174">
        <f>ROUND(E31*J31,2)</f>
        <v>0</v>
      </c>
      <c r="L31" s="174">
        <v>21</v>
      </c>
      <c r="M31" s="174">
        <f>G31*(1+L31/100)</f>
        <v>0</v>
      </c>
      <c r="N31" s="172">
        <v>0</v>
      </c>
      <c r="O31" s="172">
        <f>ROUND(E31*N31,2)</f>
        <v>0</v>
      </c>
      <c r="P31" s="172">
        <v>0</v>
      </c>
      <c r="Q31" s="172">
        <f>ROUND(E31*P31,2)</f>
        <v>0</v>
      </c>
      <c r="R31" s="174"/>
      <c r="S31" s="174" t="s">
        <v>223</v>
      </c>
      <c r="T31" s="175" t="s">
        <v>208</v>
      </c>
      <c r="U31" s="158">
        <v>0</v>
      </c>
      <c r="V31" s="158">
        <f>ROUND(E31*U31,2)</f>
        <v>0</v>
      </c>
      <c r="W31" s="158"/>
      <c r="X31" s="158" t="s">
        <v>224</v>
      </c>
      <c r="Y31" s="147"/>
      <c r="Z31" s="147"/>
      <c r="AA31" s="147"/>
      <c r="AB31" s="147"/>
      <c r="AC31" s="147"/>
      <c r="AD31" s="147"/>
      <c r="AE31" s="147"/>
      <c r="AF31" s="147"/>
      <c r="AG31" s="147" t="s">
        <v>297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2"/>
      <c r="D32" s="253"/>
      <c r="E32" s="253"/>
      <c r="F32" s="253"/>
      <c r="G32" s="253"/>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213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9">
        <v>12</v>
      </c>
      <c r="B33" s="170" t="s">
        <v>740</v>
      </c>
      <c r="C33" s="180" t="s">
        <v>741</v>
      </c>
      <c r="D33" s="171" t="s">
        <v>500</v>
      </c>
      <c r="E33" s="172">
        <v>2</v>
      </c>
      <c r="F33" s="173"/>
      <c r="G33" s="174">
        <f>ROUND(E33*F33,2)</f>
        <v>0</v>
      </c>
      <c r="H33" s="173"/>
      <c r="I33" s="174">
        <f>ROUND(E33*H33,2)</f>
        <v>0</v>
      </c>
      <c r="J33" s="173"/>
      <c r="K33" s="174">
        <f>ROUND(E33*J33,2)</f>
        <v>0</v>
      </c>
      <c r="L33" s="174">
        <v>21</v>
      </c>
      <c r="M33" s="174">
        <f>G33*(1+L33/100)</f>
        <v>0</v>
      </c>
      <c r="N33" s="172">
        <v>0</v>
      </c>
      <c r="O33" s="172">
        <f>ROUND(E33*N33,2)</f>
        <v>0</v>
      </c>
      <c r="P33" s="172">
        <v>0</v>
      </c>
      <c r="Q33" s="172">
        <f>ROUND(E33*P33,2)</f>
        <v>0</v>
      </c>
      <c r="R33" s="174"/>
      <c r="S33" s="174" t="s">
        <v>223</v>
      </c>
      <c r="T33" s="175" t="s">
        <v>208</v>
      </c>
      <c r="U33" s="158">
        <v>0</v>
      </c>
      <c r="V33" s="158">
        <f>ROUND(E33*U33,2)</f>
        <v>0</v>
      </c>
      <c r="W33" s="158"/>
      <c r="X33" s="158" t="s">
        <v>224</v>
      </c>
      <c r="Y33" s="147"/>
      <c r="Z33" s="147"/>
      <c r="AA33" s="147"/>
      <c r="AB33" s="147"/>
      <c r="AC33" s="147"/>
      <c r="AD33" s="147"/>
      <c r="AE33" s="147"/>
      <c r="AF33" s="147"/>
      <c r="AG33" s="147" t="s">
        <v>297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52"/>
      <c r="D34" s="253"/>
      <c r="E34" s="253"/>
      <c r="F34" s="253"/>
      <c r="G34" s="25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213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9">
        <v>13</v>
      </c>
      <c r="B35" s="170" t="s">
        <v>550</v>
      </c>
      <c r="C35" s="180" t="s">
        <v>551</v>
      </c>
      <c r="D35" s="171" t="s">
        <v>500</v>
      </c>
      <c r="E35" s="172">
        <v>1</v>
      </c>
      <c r="F35" s="173"/>
      <c r="G35" s="174">
        <f>ROUND(E35*F35,2)</f>
        <v>0</v>
      </c>
      <c r="H35" s="173"/>
      <c r="I35" s="174">
        <f>ROUND(E35*H35,2)</f>
        <v>0</v>
      </c>
      <c r="J35" s="173"/>
      <c r="K35" s="174">
        <f>ROUND(E35*J35,2)</f>
        <v>0</v>
      </c>
      <c r="L35" s="174">
        <v>21</v>
      </c>
      <c r="M35" s="174">
        <f>G35*(1+L35/100)</f>
        <v>0</v>
      </c>
      <c r="N35" s="172">
        <v>0</v>
      </c>
      <c r="O35" s="172">
        <f>ROUND(E35*N35,2)</f>
        <v>0</v>
      </c>
      <c r="P35" s="172">
        <v>0</v>
      </c>
      <c r="Q35" s="172">
        <f>ROUND(E35*P35,2)</f>
        <v>0</v>
      </c>
      <c r="R35" s="174"/>
      <c r="S35" s="174" t="s">
        <v>223</v>
      </c>
      <c r="T35" s="175" t="s">
        <v>208</v>
      </c>
      <c r="U35" s="158">
        <v>0</v>
      </c>
      <c r="V35" s="158">
        <f>ROUND(E35*U35,2)</f>
        <v>0</v>
      </c>
      <c r="W35" s="158"/>
      <c r="X35" s="158" t="s">
        <v>224</v>
      </c>
      <c r="Y35" s="147"/>
      <c r="Z35" s="147"/>
      <c r="AA35" s="147"/>
      <c r="AB35" s="147"/>
      <c r="AC35" s="147"/>
      <c r="AD35" s="147"/>
      <c r="AE35" s="147"/>
      <c r="AF35" s="147"/>
      <c r="AG35" s="147" t="s">
        <v>297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2"/>
      <c r="D36" s="253"/>
      <c r="E36" s="253"/>
      <c r="F36" s="253"/>
      <c r="G36" s="25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213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9">
        <v>14</v>
      </c>
      <c r="B37" s="170" t="s">
        <v>552</v>
      </c>
      <c r="C37" s="180" t="s">
        <v>553</v>
      </c>
      <c r="D37" s="171" t="s">
        <v>500</v>
      </c>
      <c r="E37" s="172">
        <v>6</v>
      </c>
      <c r="F37" s="173"/>
      <c r="G37" s="174">
        <f>ROUND(E37*F37,2)</f>
        <v>0</v>
      </c>
      <c r="H37" s="173"/>
      <c r="I37" s="174">
        <f>ROUND(E37*H37,2)</f>
        <v>0</v>
      </c>
      <c r="J37" s="173"/>
      <c r="K37" s="174">
        <f>ROUND(E37*J37,2)</f>
        <v>0</v>
      </c>
      <c r="L37" s="174">
        <v>21</v>
      </c>
      <c r="M37" s="174">
        <f>G37*(1+L37/100)</f>
        <v>0</v>
      </c>
      <c r="N37" s="172">
        <v>0</v>
      </c>
      <c r="O37" s="172">
        <f>ROUND(E37*N37,2)</f>
        <v>0</v>
      </c>
      <c r="P37" s="172">
        <v>0</v>
      </c>
      <c r="Q37" s="172">
        <f>ROUND(E37*P37,2)</f>
        <v>0</v>
      </c>
      <c r="R37" s="174"/>
      <c r="S37" s="174" t="s">
        <v>223</v>
      </c>
      <c r="T37" s="175" t="s">
        <v>208</v>
      </c>
      <c r="U37" s="158">
        <v>0</v>
      </c>
      <c r="V37" s="158">
        <f>ROUND(E37*U37,2)</f>
        <v>0</v>
      </c>
      <c r="W37" s="158"/>
      <c r="X37" s="158" t="s">
        <v>224</v>
      </c>
      <c r="Y37" s="147"/>
      <c r="Z37" s="147"/>
      <c r="AA37" s="147"/>
      <c r="AB37" s="147"/>
      <c r="AC37" s="147"/>
      <c r="AD37" s="147"/>
      <c r="AE37" s="147"/>
      <c r="AF37" s="147"/>
      <c r="AG37" s="147" t="s">
        <v>297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2"/>
      <c r="D38" s="253"/>
      <c r="E38" s="253"/>
      <c r="F38" s="253"/>
      <c r="G38" s="25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213</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9">
        <v>15</v>
      </c>
      <c r="B39" s="170" t="s">
        <v>552</v>
      </c>
      <c r="C39" s="180" t="s">
        <v>554</v>
      </c>
      <c r="D39" s="171" t="s">
        <v>500</v>
      </c>
      <c r="E39" s="172">
        <v>2</v>
      </c>
      <c r="F39" s="173"/>
      <c r="G39" s="174">
        <f>ROUND(E39*F39,2)</f>
        <v>0</v>
      </c>
      <c r="H39" s="173"/>
      <c r="I39" s="174">
        <f>ROUND(E39*H39,2)</f>
        <v>0</v>
      </c>
      <c r="J39" s="173"/>
      <c r="K39" s="174">
        <f>ROUND(E39*J39,2)</f>
        <v>0</v>
      </c>
      <c r="L39" s="174">
        <v>21</v>
      </c>
      <c r="M39" s="174">
        <f>G39*(1+L39/100)</f>
        <v>0</v>
      </c>
      <c r="N39" s="172">
        <v>0</v>
      </c>
      <c r="O39" s="172">
        <f>ROUND(E39*N39,2)</f>
        <v>0</v>
      </c>
      <c r="P39" s="172">
        <v>0</v>
      </c>
      <c r="Q39" s="172">
        <f>ROUND(E39*P39,2)</f>
        <v>0</v>
      </c>
      <c r="R39" s="174"/>
      <c r="S39" s="174" t="s">
        <v>223</v>
      </c>
      <c r="T39" s="175" t="s">
        <v>208</v>
      </c>
      <c r="U39" s="158">
        <v>0</v>
      </c>
      <c r="V39" s="158">
        <f>ROUND(E39*U39,2)</f>
        <v>0</v>
      </c>
      <c r="W39" s="158"/>
      <c r="X39" s="158" t="s">
        <v>532</v>
      </c>
      <c r="Y39" s="147"/>
      <c r="Z39" s="147"/>
      <c r="AA39" s="147"/>
      <c r="AB39" s="147"/>
      <c r="AC39" s="147"/>
      <c r="AD39" s="147"/>
      <c r="AE39" s="147"/>
      <c r="AF39" s="147"/>
      <c r="AG39" s="147" t="s">
        <v>533</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52"/>
      <c r="D40" s="253"/>
      <c r="E40" s="253"/>
      <c r="F40" s="253"/>
      <c r="G40" s="25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213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9">
        <v>16</v>
      </c>
      <c r="B41" s="170" t="s">
        <v>555</v>
      </c>
      <c r="C41" s="180" t="s">
        <v>742</v>
      </c>
      <c r="D41" s="171" t="s">
        <v>354</v>
      </c>
      <c r="E41" s="172">
        <v>45</v>
      </c>
      <c r="F41" s="173"/>
      <c r="G41" s="174">
        <f>ROUND(E41*F41,2)</f>
        <v>0</v>
      </c>
      <c r="H41" s="173"/>
      <c r="I41" s="174">
        <f>ROUND(E41*H41,2)</f>
        <v>0</v>
      </c>
      <c r="J41" s="173"/>
      <c r="K41" s="174">
        <f>ROUND(E41*J41,2)</f>
        <v>0</v>
      </c>
      <c r="L41" s="174">
        <v>21</v>
      </c>
      <c r="M41" s="174">
        <f>G41*(1+L41/100)</f>
        <v>0</v>
      </c>
      <c r="N41" s="172">
        <v>0</v>
      </c>
      <c r="O41" s="172">
        <f>ROUND(E41*N41,2)</f>
        <v>0</v>
      </c>
      <c r="P41" s="172">
        <v>0</v>
      </c>
      <c r="Q41" s="172">
        <f>ROUND(E41*P41,2)</f>
        <v>0</v>
      </c>
      <c r="R41" s="174"/>
      <c r="S41" s="174" t="s">
        <v>223</v>
      </c>
      <c r="T41" s="175" t="s">
        <v>208</v>
      </c>
      <c r="U41" s="158">
        <v>0</v>
      </c>
      <c r="V41" s="158">
        <f>ROUND(E41*U41,2)</f>
        <v>0</v>
      </c>
      <c r="W41" s="158"/>
      <c r="X41" s="158" t="s">
        <v>224</v>
      </c>
      <c r="Y41" s="147"/>
      <c r="Z41" s="147"/>
      <c r="AA41" s="147"/>
      <c r="AB41" s="147"/>
      <c r="AC41" s="147"/>
      <c r="AD41" s="147"/>
      <c r="AE41" s="147"/>
      <c r="AF41" s="147"/>
      <c r="AG41" s="147" t="s">
        <v>297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52"/>
      <c r="D42" s="253"/>
      <c r="E42" s="253"/>
      <c r="F42" s="253"/>
      <c r="G42" s="253"/>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213</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9">
        <v>17</v>
      </c>
      <c r="B43" s="170" t="s">
        <v>558</v>
      </c>
      <c r="C43" s="180" t="s">
        <v>559</v>
      </c>
      <c r="D43" s="171" t="s">
        <v>500</v>
      </c>
      <c r="E43" s="172">
        <v>2</v>
      </c>
      <c r="F43" s="173"/>
      <c r="G43" s="174">
        <f>ROUND(E43*F43,2)</f>
        <v>0</v>
      </c>
      <c r="H43" s="173"/>
      <c r="I43" s="174">
        <f>ROUND(E43*H43,2)</f>
        <v>0</v>
      </c>
      <c r="J43" s="173"/>
      <c r="K43" s="174">
        <f>ROUND(E43*J43,2)</f>
        <v>0</v>
      </c>
      <c r="L43" s="174">
        <v>21</v>
      </c>
      <c r="M43" s="174">
        <f>G43*(1+L43/100)</f>
        <v>0</v>
      </c>
      <c r="N43" s="172">
        <v>0</v>
      </c>
      <c r="O43" s="172">
        <f>ROUND(E43*N43,2)</f>
        <v>0</v>
      </c>
      <c r="P43" s="172">
        <v>0</v>
      </c>
      <c r="Q43" s="172">
        <f>ROUND(E43*P43,2)</f>
        <v>0</v>
      </c>
      <c r="R43" s="174"/>
      <c r="S43" s="174" t="s">
        <v>223</v>
      </c>
      <c r="T43" s="175" t="s">
        <v>208</v>
      </c>
      <c r="U43" s="158">
        <v>0</v>
      </c>
      <c r="V43" s="158">
        <f>ROUND(E43*U43,2)</f>
        <v>0</v>
      </c>
      <c r="W43" s="158"/>
      <c r="X43" s="158" t="s">
        <v>224</v>
      </c>
      <c r="Y43" s="147"/>
      <c r="Z43" s="147"/>
      <c r="AA43" s="147"/>
      <c r="AB43" s="147"/>
      <c r="AC43" s="147"/>
      <c r="AD43" s="147"/>
      <c r="AE43" s="147"/>
      <c r="AF43" s="147"/>
      <c r="AG43" s="147" t="s">
        <v>297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52"/>
      <c r="D44" s="253"/>
      <c r="E44" s="253"/>
      <c r="F44" s="253"/>
      <c r="G44" s="253"/>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213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x14ac:dyDescent="0.2">
      <c r="A45" s="163" t="s">
        <v>202</v>
      </c>
      <c r="B45" s="164" t="s">
        <v>137</v>
      </c>
      <c r="C45" s="179" t="s">
        <v>138</v>
      </c>
      <c r="D45" s="165"/>
      <c r="E45" s="166"/>
      <c r="F45" s="167"/>
      <c r="G45" s="167">
        <f>SUMIF(AG46:AG55,"&lt;&gt;NOR",G46:G55)</f>
        <v>0</v>
      </c>
      <c r="H45" s="167"/>
      <c r="I45" s="167">
        <f>SUM(I46:I55)</f>
        <v>0</v>
      </c>
      <c r="J45" s="167"/>
      <c r="K45" s="167">
        <f>SUM(K46:K55)</f>
        <v>0</v>
      </c>
      <c r="L45" s="167"/>
      <c r="M45" s="167">
        <f>SUM(M46:M55)</f>
        <v>0</v>
      </c>
      <c r="N45" s="166"/>
      <c r="O45" s="166">
        <f>SUM(O46:O55)</f>
        <v>0</v>
      </c>
      <c r="P45" s="166"/>
      <c r="Q45" s="166">
        <f>SUM(Q46:Q55)</f>
        <v>0</v>
      </c>
      <c r="R45" s="167"/>
      <c r="S45" s="167"/>
      <c r="T45" s="168"/>
      <c r="U45" s="162"/>
      <c r="V45" s="162">
        <f>SUM(V46:V55)</f>
        <v>0</v>
      </c>
      <c r="W45" s="162"/>
      <c r="X45" s="162"/>
      <c r="AG45" t="s">
        <v>203</v>
      </c>
    </row>
    <row r="46" spans="1:60" outlineLevel="1" x14ac:dyDescent="0.2">
      <c r="A46" s="169">
        <v>18</v>
      </c>
      <c r="B46" s="170" t="s">
        <v>662</v>
      </c>
      <c r="C46" s="180" t="s">
        <v>743</v>
      </c>
      <c r="D46" s="171" t="s">
        <v>562</v>
      </c>
      <c r="E46" s="172">
        <v>10</v>
      </c>
      <c r="F46" s="173"/>
      <c r="G46" s="174">
        <f>ROUND(E46*F46,2)</f>
        <v>0</v>
      </c>
      <c r="H46" s="173"/>
      <c r="I46" s="174">
        <f>ROUND(E46*H46,2)</f>
        <v>0</v>
      </c>
      <c r="J46" s="173"/>
      <c r="K46" s="174">
        <f>ROUND(E46*J46,2)</f>
        <v>0</v>
      </c>
      <c r="L46" s="174">
        <v>21</v>
      </c>
      <c r="M46" s="174">
        <f>G46*(1+L46/100)</f>
        <v>0</v>
      </c>
      <c r="N46" s="172">
        <v>0</v>
      </c>
      <c r="O46" s="172">
        <f>ROUND(E46*N46,2)</f>
        <v>0</v>
      </c>
      <c r="P46" s="172">
        <v>0</v>
      </c>
      <c r="Q46" s="172">
        <f>ROUND(E46*P46,2)</f>
        <v>0</v>
      </c>
      <c r="R46" s="174"/>
      <c r="S46" s="174" t="s">
        <v>223</v>
      </c>
      <c r="T46" s="175" t="s">
        <v>208</v>
      </c>
      <c r="U46" s="158">
        <v>0</v>
      </c>
      <c r="V46" s="158">
        <f>ROUND(E46*U46,2)</f>
        <v>0</v>
      </c>
      <c r="W46" s="158"/>
      <c r="X46" s="158" t="s">
        <v>224</v>
      </c>
      <c r="Y46" s="147"/>
      <c r="Z46" s="147"/>
      <c r="AA46" s="147"/>
      <c r="AB46" s="147"/>
      <c r="AC46" s="147"/>
      <c r="AD46" s="147"/>
      <c r="AE46" s="147"/>
      <c r="AF46" s="147"/>
      <c r="AG46" s="147" t="s">
        <v>297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52"/>
      <c r="D47" s="253"/>
      <c r="E47" s="253"/>
      <c r="F47" s="253"/>
      <c r="G47" s="253"/>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213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69">
        <v>19</v>
      </c>
      <c r="B48" s="170" t="s">
        <v>664</v>
      </c>
      <c r="C48" s="180" t="s">
        <v>744</v>
      </c>
      <c r="D48" s="171" t="s">
        <v>562</v>
      </c>
      <c r="E48" s="172">
        <v>8</v>
      </c>
      <c r="F48" s="173"/>
      <c r="G48" s="174">
        <f>ROUND(E48*F48,2)</f>
        <v>0</v>
      </c>
      <c r="H48" s="173"/>
      <c r="I48" s="174">
        <f>ROUND(E48*H48,2)</f>
        <v>0</v>
      </c>
      <c r="J48" s="173"/>
      <c r="K48" s="174">
        <f>ROUND(E48*J48,2)</f>
        <v>0</v>
      </c>
      <c r="L48" s="174">
        <v>21</v>
      </c>
      <c r="M48" s="174">
        <f>G48*(1+L48/100)</f>
        <v>0</v>
      </c>
      <c r="N48" s="172">
        <v>0</v>
      </c>
      <c r="O48" s="172">
        <f>ROUND(E48*N48,2)</f>
        <v>0</v>
      </c>
      <c r="P48" s="172">
        <v>0</v>
      </c>
      <c r="Q48" s="172">
        <f>ROUND(E48*P48,2)</f>
        <v>0</v>
      </c>
      <c r="R48" s="174"/>
      <c r="S48" s="174" t="s">
        <v>223</v>
      </c>
      <c r="T48" s="175" t="s">
        <v>208</v>
      </c>
      <c r="U48" s="158">
        <v>0</v>
      </c>
      <c r="V48" s="158">
        <f>ROUND(E48*U48,2)</f>
        <v>0</v>
      </c>
      <c r="W48" s="158"/>
      <c r="X48" s="158" t="s">
        <v>224</v>
      </c>
      <c r="Y48" s="147"/>
      <c r="Z48" s="147"/>
      <c r="AA48" s="147"/>
      <c r="AB48" s="147"/>
      <c r="AC48" s="147"/>
      <c r="AD48" s="147"/>
      <c r="AE48" s="147"/>
      <c r="AF48" s="147"/>
      <c r="AG48" s="147" t="s">
        <v>297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52"/>
      <c r="D49" s="253"/>
      <c r="E49" s="253"/>
      <c r="F49" s="253"/>
      <c r="G49" s="253"/>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213</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69">
        <v>20</v>
      </c>
      <c r="B50" s="170" t="s">
        <v>666</v>
      </c>
      <c r="C50" s="180" t="s">
        <v>745</v>
      </c>
      <c r="D50" s="171" t="s">
        <v>562</v>
      </c>
      <c r="E50" s="172">
        <v>15</v>
      </c>
      <c r="F50" s="173"/>
      <c r="G50" s="174">
        <f>ROUND(E50*F50,2)</f>
        <v>0</v>
      </c>
      <c r="H50" s="173"/>
      <c r="I50" s="174">
        <f>ROUND(E50*H50,2)</f>
        <v>0</v>
      </c>
      <c r="J50" s="173"/>
      <c r="K50" s="174">
        <f>ROUND(E50*J50,2)</f>
        <v>0</v>
      </c>
      <c r="L50" s="174">
        <v>21</v>
      </c>
      <c r="M50" s="174">
        <f>G50*(1+L50/100)</f>
        <v>0</v>
      </c>
      <c r="N50" s="172">
        <v>0</v>
      </c>
      <c r="O50" s="172">
        <f>ROUND(E50*N50,2)</f>
        <v>0</v>
      </c>
      <c r="P50" s="172">
        <v>0</v>
      </c>
      <c r="Q50" s="172">
        <f>ROUND(E50*P50,2)</f>
        <v>0</v>
      </c>
      <c r="R50" s="174"/>
      <c r="S50" s="174" t="s">
        <v>223</v>
      </c>
      <c r="T50" s="175" t="s">
        <v>208</v>
      </c>
      <c r="U50" s="158">
        <v>0</v>
      </c>
      <c r="V50" s="158">
        <f>ROUND(E50*U50,2)</f>
        <v>0</v>
      </c>
      <c r="W50" s="158"/>
      <c r="X50" s="158" t="s">
        <v>224</v>
      </c>
      <c r="Y50" s="147"/>
      <c r="Z50" s="147"/>
      <c r="AA50" s="147"/>
      <c r="AB50" s="147"/>
      <c r="AC50" s="147"/>
      <c r="AD50" s="147"/>
      <c r="AE50" s="147"/>
      <c r="AF50" s="147"/>
      <c r="AG50" s="147" t="s">
        <v>297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52"/>
      <c r="D51" s="253"/>
      <c r="E51" s="253"/>
      <c r="F51" s="253"/>
      <c r="G51" s="253"/>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213</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69">
        <v>21</v>
      </c>
      <c r="B52" s="170" t="s">
        <v>668</v>
      </c>
      <c r="C52" s="180" t="s">
        <v>570</v>
      </c>
      <c r="D52" s="171" t="s">
        <v>562</v>
      </c>
      <c r="E52" s="172">
        <v>5</v>
      </c>
      <c r="F52" s="173"/>
      <c r="G52" s="174">
        <f>ROUND(E52*F52,2)</f>
        <v>0</v>
      </c>
      <c r="H52" s="173"/>
      <c r="I52" s="174">
        <f>ROUND(E52*H52,2)</f>
        <v>0</v>
      </c>
      <c r="J52" s="173"/>
      <c r="K52" s="174">
        <f>ROUND(E52*J52,2)</f>
        <v>0</v>
      </c>
      <c r="L52" s="174">
        <v>21</v>
      </c>
      <c r="M52" s="174">
        <f>G52*(1+L52/100)</f>
        <v>0</v>
      </c>
      <c r="N52" s="172">
        <v>0</v>
      </c>
      <c r="O52" s="172">
        <f>ROUND(E52*N52,2)</f>
        <v>0</v>
      </c>
      <c r="P52" s="172">
        <v>0</v>
      </c>
      <c r="Q52" s="172">
        <f>ROUND(E52*P52,2)</f>
        <v>0</v>
      </c>
      <c r="R52" s="174"/>
      <c r="S52" s="174" t="s">
        <v>223</v>
      </c>
      <c r="T52" s="175" t="s">
        <v>208</v>
      </c>
      <c r="U52" s="158">
        <v>0</v>
      </c>
      <c r="V52" s="158">
        <f>ROUND(E52*U52,2)</f>
        <v>0</v>
      </c>
      <c r="W52" s="158"/>
      <c r="X52" s="158" t="s">
        <v>224</v>
      </c>
      <c r="Y52" s="147"/>
      <c r="Z52" s="147"/>
      <c r="AA52" s="147"/>
      <c r="AB52" s="147"/>
      <c r="AC52" s="147"/>
      <c r="AD52" s="147"/>
      <c r="AE52" s="147"/>
      <c r="AF52" s="147"/>
      <c r="AG52" s="147" t="s">
        <v>297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52"/>
      <c r="D53" s="253"/>
      <c r="E53" s="253"/>
      <c r="F53" s="253"/>
      <c r="G53" s="253"/>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213</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69">
        <v>22</v>
      </c>
      <c r="B54" s="170" t="s">
        <v>670</v>
      </c>
      <c r="C54" s="180" t="s">
        <v>746</v>
      </c>
      <c r="D54" s="171" t="s">
        <v>562</v>
      </c>
      <c r="E54" s="172">
        <v>3</v>
      </c>
      <c r="F54" s="173"/>
      <c r="G54" s="174">
        <f>ROUND(E54*F54,2)</f>
        <v>0</v>
      </c>
      <c r="H54" s="173"/>
      <c r="I54" s="174">
        <f>ROUND(E54*H54,2)</f>
        <v>0</v>
      </c>
      <c r="J54" s="173"/>
      <c r="K54" s="174">
        <f>ROUND(E54*J54,2)</f>
        <v>0</v>
      </c>
      <c r="L54" s="174">
        <v>21</v>
      </c>
      <c r="M54" s="174">
        <f>G54*(1+L54/100)</f>
        <v>0</v>
      </c>
      <c r="N54" s="172">
        <v>0</v>
      </c>
      <c r="O54" s="172">
        <f>ROUND(E54*N54,2)</f>
        <v>0</v>
      </c>
      <c r="P54" s="172">
        <v>0</v>
      </c>
      <c r="Q54" s="172">
        <f>ROUND(E54*P54,2)</f>
        <v>0</v>
      </c>
      <c r="R54" s="174"/>
      <c r="S54" s="174" t="s">
        <v>223</v>
      </c>
      <c r="T54" s="175" t="s">
        <v>208</v>
      </c>
      <c r="U54" s="158">
        <v>0</v>
      </c>
      <c r="V54" s="158">
        <f>ROUND(E54*U54,2)</f>
        <v>0</v>
      </c>
      <c r="W54" s="158"/>
      <c r="X54" s="158" t="s">
        <v>224</v>
      </c>
      <c r="Y54" s="147"/>
      <c r="Z54" s="147"/>
      <c r="AA54" s="147"/>
      <c r="AB54" s="147"/>
      <c r="AC54" s="147"/>
      <c r="AD54" s="147"/>
      <c r="AE54" s="147"/>
      <c r="AF54" s="147"/>
      <c r="AG54" s="147" t="s">
        <v>297</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252"/>
      <c r="D55" s="253"/>
      <c r="E55" s="253"/>
      <c r="F55" s="253"/>
      <c r="G55" s="253"/>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213</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x14ac:dyDescent="0.2">
      <c r="A56" s="163" t="s">
        <v>202</v>
      </c>
      <c r="B56" s="164" t="s">
        <v>139</v>
      </c>
      <c r="C56" s="179" t="s">
        <v>140</v>
      </c>
      <c r="D56" s="165"/>
      <c r="E56" s="166"/>
      <c r="F56" s="167"/>
      <c r="G56" s="167">
        <f>SUMIF(AG57:AG60,"&lt;&gt;NOR",G57:G60)</f>
        <v>0</v>
      </c>
      <c r="H56" s="167"/>
      <c r="I56" s="167">
        <f>SUM(I57:I60)</f>
        <v>0</v>
      </c>
      <c r="J56" s="167"/>
      <c r="K56" s="167">
        <f>SUM(K57:K60)</f>
        <v>0</v>
      </c>
      <c r="L56" s="167"/>
      <c r="M56" s="167">
        <f>SUM(M57:M60)</f>
        <v>0</v>
      </c>
      <c r="N56" s="166"/>
      <c r="O56" s="166">
        <f>SUM(O57:O60)</f>
        <v>0</v>
      </c>
      <c r="P56" s="166"/>
      <c r="Q56" s="166">
        <f>SUM(Q57:Q60)</f>
        <v>0</v>
      </c>
      <c r="R56" s="167"/>
      <c r="S56" s="167"/>
      <c r="T56" s="168"/>
      <c r="U56" s="162"/>
      <c r="V56" s="162">
        <f>SUM(V57:V60)</f>
        <v>0</v>
      </c>
      <c r="W56" s="162"/>
      <c r="X56" s="162"/>
      <c r="AG56" t="s">
        <v>203</v>
      </c>
    </row>
    <row r="57" spans="1:60" outlineLevel="1" x14ac:dyDescent="0.2">
      <c r="A57" s="169">
        <v>23</v>
      </c>
      <c r="B57" s="170" t="s">
        <v>672</v>
      </c>
      <c r="C57" s="180" t="s">
        <v>574</v>
      </c>
      <c r="D57" s="171" t="s">
        <v>562</v>
      </c>
      <c r="E57" s="172">
        <v>12</v>
      </c>
      <c r="F57" s="173"/>
      <c r="G57" s="174">
        <f>ROUND(E57*F57,2)</f>
        <v>0</v>
      </c>
      <c r="H57" s="173"/>
      <c r="I57" s="174">
        <f>ROUND(E57*H57,2)</f>
        <v>0</v>
      </c>
      <c r="J57" s="173"/>
      <c r="K57" s="174">
        <f>ROUND(E57*J57,2)</f>
        <v>0</v>
      </c>
      <c r="L57" s="174">
        <v>21</v>
      </c>
      <c r="M57" s="174">
        <f>G57*(1+L57/100)</f>
        <v>0</v>
      </c>
      <c r="N57" s="172">
        <v>0</v>
      </c>
      <c r="O57" s="172">
        <f>ROUND(E57*N57,2)</f>
        <v>0</v>
      </c>
      <c r="P57" s="172">
        <v>0</v>
      </c>
      <c r="Q57" s="172">
        <f>ROUND(E57*P57,2)</f>
        <v>0</v>
      </c>
      <c r="R57" s="174"/>
      <c r="S57" s="174" t="s">
        <v>223</v>
      </c>
      <c r="T57" s="175" t="s">
        <v>208</v>
      </c>
      <c r="U57" s="158">
        <v>0</v>
      </c>
      <c r="V57" s="158">
        <f>ROUND(E57*U57,2)</f>
        <v>0</v>
      </c>
      <c r="W57" s="158"/>
      <c r="X57" s="158" t="s">
        <v>224</v>
      </c>
      <c r="Y57" s="147"/>
      <c r="Z57" s="147"/>
      <c r="AA57" s="147"/>
      <c r="AB57" s="147"/>
      <c r="AC57" s="147"/>
      <c r="AD57" s="147"/>
      <c r="AE57" s="147"/>
      <c r="AF57" s="147"/>
      <c r="AG57" s="147" t="s">
        <v>297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52"/>
      <c r="D58" s="253"/>
      <c r="E58" s="253"/>
      <c r="F58" s="253"/>
      <c r="G58" s="253"/>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213</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9">
        <v>24</v>
      </c>
      <c r="B59" s="170" t="s">
        <v>674</v>
      </c>
      <c r="C59" s="180" t="s">
        <v>576</v>
      </c>
      <c r="D59" s="171" t="s">
        <v>562</v>
      </c>
      <c r="E59" s="172">
        <v>2</v>
      </c>
      <c r="F59" s="173"/>
      <c r="G59" s="174">
        <f>ROUND(E59*F59,2)</f>
        <v>0</v>
      </c>
      <c r="H59" s="173"/>
      <c r="I59" s="174">
        <f>ROUND(E59*H59,2)</f>
        <v>0</v>
      </c>
      <c r="J59" s="173"/>
      <c r="K59" s="174">
        <f>ROUND(E59*J59,2)</f>
        <v>0</v>
      </c>
      <c r="L59" s="174">
        <v>21</v>
      </c>
      <c r="M59" s="174">
        <f>G59*(1+L59/100)</f>
        <v>0</v>
      </c>
      <c r="N59" s="172">
        <v>0</v>
      </c>
      <c r="O59" s="172">
        <f>ROUND(E59*N59,2)</f>
        <v>0</v>
      </c>
      <c r="P59" s="172">
        <v>0</v>
      </c>
      <c r="Q59" s="172">
        <f>ROUND(E59*P59,2)</f>
        <v>0</v>
      </c>
      <c r="R59" s="174"/>
      <c r="S59" s="174" t="s">
        <v>223</v>
      </c>
      <c r="T59" s="175" t="s">
        <v>208</v>
      </c>
      <c r="U59" s="158">
        <v>0</v>
      </c>
      <c r="V59" s="158">
        <f>ROUND(E59*U59,2)</f>
        <v>0</v>
      </c>
      <c r="W59" s="158"/>
      <c r="X59" s="158" t="s">
        <v>224</v>
      </c>
      <c r="Y59" s="147"/>
      <c r="Z59" s="147"/>
      <c r="AA59" s="147"/>
      <c r="AB59" s="147"/>
      <c r="AC59" s="147"/>
      <c r="AD59" s="147"/>
      <c r="AE59" s="147"/>
      <c r="AF59" s="147"/>
      <c r="AG59" s="147" t="s">
        <v>297</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52"/>
      <c r="D60" s="253"/>
      <c r="E60" s="253"/>
      <c r="F60" s="253"/>
      <c r="G60" s="253"/>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213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
      <c r="A61" s="3"/>
      <c r="B61" s="4"/>
      <c r="C61" s="182"/>
      <c r="D61" s="6"/>
      <c r="E61" s="3"/>
      <c r="F61" s="3"/>
      <c r="G61" s="3"/>
      <c r="H61" s="3"/>
      <c r="I61" s="3"/>
      <c r="J61" s="3"/>
      <c r="K61" s="3"/>
      <c r="L61" s="3"/>
      <c r="M61" s="3"/>
      <c r="N61" s="3"/>
      <c r="O61" s="3"/>
      <c r="P61" s="3"/>
      <c r="Q61" s="3"/>
      <c r="R61" s="3"/>
      <c r="S61" s="3"/>
      <c r="T61" s="3"/>
      <c r="U61" s="3"/>
      <c r="V61" s="3"/>
      <c r="W61" s="3"/>
      <c r="X61" s="3"/>
      <c r="AE61">
        <v>15</v>
      </c>
      <c r="AF61">
        <v>21</v>
      </c>
      <c r="AG61" t="s">
        <v>189</v>
      </c>
    </row>
    <row r="62" spans="1:60" x14ac:dyDescent="0.2">
      <c r="A62" s="150"/>
      <c r="B62" s="151" t="s">
        <v>29</v>
      </c>
      <c r="C62" s="183"/>
      <c r="D62" s="152"/>
      <c r="E62" s="153"/>
      <c r="F62" s="153"/>
      <c r="G62" s="178">
        <f>G8+G45+G56</f>
        <v>0</v>
      </c>
      <c r="H62" s="3"/>
      <c r="I62" s="3"/>
      <c r="J62" s="3"/>
      <c r="K62" s="3"/>
      <c r="L62" s="3"/>
      <c r="M62" s="3"/>
      <c r="N62" s="3"/>
      <c r="O62" s="3"/>
      <c r="P62" s="3"/>
      <c r="Q62" s="3"/>
      <c r="R62" s="3"/>
      <c r="S62" s="3"/>
      <c r="T62" s="3"/>
      <c r="U62" s="3"/>
      <c r="V62" s="3"/>
      <c r="W62" s="3"/>
      <c r="X62" s="3"/>
      <c r="AE62">
        <f>SUMIF(L7:L60,AE61,G7:G60)</f>
        <v>0</v>
      </c>
      <c r="AF62">
        <f>SUMIF(L7:L60,AF61,G7:G60)</f>
        <v>0</v>
      </c>
      <c r="AG62" t="s">
        <v>236</v>
      </c>
    </row>
    <row r="63" spans="1:60" x14ac:dyDescent="0.2">
      <c r="C63" s="184"/>
      <c r="D63" s="10"/>
      <c r="AG63" t="s">
        <v>237</v>
      </c>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30">
    <mergeCell ref="C60:G60"/>
    <mergeCell ref="C36:G36"/>
    <mergeCell ref="C38:G38"/>
    <mergeCell ref="C40:G40"/>
    <mergeCell ref="C42:G42"/>
    <mergeCell ref="C44:G44"/>
    <mergeCell ref="C47:G47"/>
    <mergeCell ref="C49:G49"/>
    <mergeCell ref="C51:G51"/>
    <mergeCell ref="C53:G53"/>
    <mergeCell ref="C55:G55"/>
    <mergeCell ref="C58:G58"/>
    <mergeCell ref="C34:G34"/>
    <mergeCell ref="C14:G14"/>
    <mergeCell ref="C16:G16"/>
    <mergeCell ref="C17:G17"/>
    <mergeCell ref="C18:G18"/>
    <mergeCell ref="C20:G20"/>
    <mergeCell ref="C22:G22"/>
    <mergeCell ref="C24:G24"/>
    <mergeCell ref="C26:G26"/>
    <mergeCell ref="C28:G28"/>
    <mergeCell ref="C30:G30"/>
    <mergeCell ref="C32:G32"/>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57</v>
      </c>
      <c r="C3" s="244" t="s">
        <v>58</v>
      </c>
      <c r="D3" s="245"/>
      <c r="E3" s="245"/>
      <c r="F3" s="245"/>
      <c r="G3" s="246"/>
      <c r="AC3" s="121" t="s">
        <v>178</v>
      </c>
      <c r="AG3" t="s">
        <v>179</v>
      </c>
    </row>
    <row r="4" spans="1:60" ht="24.95" customHeight="1" x14ac:dyDescent="0.2">
      <c r="A4" s="140" t="s">
        <v>9</v>
      </c>
      <c r="B4" s="141" t="s">
        <v>62</v>
      </c>
      <c r="C4" s="247" t="s">
        <v>54</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99</v>
      </c>
      <c r="C8" s="179" t="s">
        <v>100</v>
      </c>
      <c r="D8" s="165"/>
      <c r="E8" s="166"/>
      <c r="F8" s="167"/>
      <c r="G8" s="167">
        <f>SUMIF(AG9:AG38,"&lt;&gt;NOR",G9:G38)</f>
        <v>0</v>
      </c>
      <c r="H8" s="167"/>
      <c r="I8" s="167">
        <f>SUM(I9:I38)</f>
        <v>0</v>
      </c>
      <c r="J8" s="167"/>
      <c r="K8" s="167">
        <f>SUM(K9:K38)</f>
        <v>0</v>
      </c>
      <c r="L8" s="167"/>
      <c r="M8" s="167">
        <f>SUM(M9:M38)</f>
        <v>0</v>
      </c>
      <c r="N8" s="166"/>
      <c r="O8" s="166">
        <f>SUM(O9:O38)</f>
        <v>0</v>
      </c>
      <c r="P8" s="166"/>
      <c r="Q8" s="166">
        <f>SUM(Q9:Q38)</f>
        <v>0</v>
      </c>
      <c r="R8" s="167"/>
      <c r="S8" s="167"/>
      <c r="T8" s="168"/>
      <c r="U8" s="162"/>
      <c r="V8" s="162">
        <f>SUM(V9:V38)</f>
        <v>0</v>
      </c>
      <c r="W8" s="162"/>
      <c r="X8" s="162"/>
      <c r="AG8" t="s">
        <v>203</v>
      </c>
    </row>
    <row r="9" spans="1:60" ht="22.5" outlineLevel="1" x14ac:dyDescent="0.2">
      <c r="A9" s="169">
        <v>1</v>
      </c>
      <c r="B9" s="170" t="s">
        <v>577</v>
      </c>
      <c r="C9" s="180" t="s">
        <v>578</v>
      </c>
      <c r="D9" s="171" t="s">
        <v>500</v>
      </c>
      <c r="E9" s="172">
        <v>18</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225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9">
        <v>2</v>
      </c>
      <c r="B11" s="170" t="s">
        <v>579</v>
      </c>
      <c r="C11" s="180" t="s">
        <v>580</v>
      </c>
      <c r="D11" s="171" t="s">
        <v>500</v>
      </c>
      <c r="E11" s="172">
        <v>18</v>
      </c>
      <c r="F11" s="173"/>
      <c r="G11" s="174">
        <f>ROUND(E11*F11,2)</f>
        <v>0</v>
      </c>
      <c r="H11" s="173"/>
      <c r="I11" s="174">
        <f>ROUND(E11*H11,2)</f>
        <v>0</v>
      </c>
      <c r="J11" s="173"/>
      <c r="K11" s="174">
        <f>ROUND(E11*J11,2)</f>
        <v>0</v>
      </c>
      <c r="L11" s="174">
        <v>21</v>
      </c>
      <c r="M11" s="174">
        <f>G11*(1+L11/100)</f>
        <v>0</v>
      </c>
      <c r="N11" s="172">
        <v>0</v>
      </c>
      <c r="O11" s="172">
        <f>ROUND(E11*N11,2)</f>
        <v>0</v>
      </c>
      <c r="P11" s="172">
        <v>0</v>
      </c>
      <c r="Q11" s="172">
        <f>ROUND(E11*P11,2)</f>
        <v>0</v>
      </c>
      <c r="R11" s="174"/>
      <c r="S11" s="174" t="s">
        <v>223</v>
      </c>
      <c r="T11" s="175" t="s">
        <v>208</v>
      </c>
      <c r="U11" s="158">
        <v>0</v>
      </c>
      <c r="V11" s="158">
        <f>ROUND(E11*U11,2)</f>
        <v>0</v>
      </c>
      <c r="W11" s="158"/>
      <c r="X11" s="158" t="s">
        <v>224</v>
      </c>
      <c r="Y11" s="147"/>
      <c r="Z11" s="147"/>
      <c r="AA11" s="147"/>
      <c r="AB11" s="147"/>
      <c r="AC11" s="147"/>
      <c r="AD11" s="147"/>
      <c r="AE11" s="147"/>
      <c r="AF11" s="147"/>
      <c r="AG11" s="147" t="s">
        <v>225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213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9">
        <v>3</v>
      </c>
      <c r="B13" s="170" t="s">
        <v>581</v>
      </c>
      <c r="C13" s="180" t="s">
        <v>582</v>
      </c>
      <c r="D13" s="171" t="s">
        <v>500</v>
      </c>
      <c r="E13" s="172">
        <v>36</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c r="S13" s="174" t="s">
        <v>223</v>
      </c>
      <c r="T13" s="175" t="s">
        <v>208</v>
      </c>
      <c r="U13" s="158">
        <v>0</v>
      </c>
      <c r="V13" s="158">
        <f>ROUND(E13*U13,2)</f>
        <v>0</v>
      </c>
      <c r="W13" s="158"/>
      <c r="X13" s="158" t="s">
        <v>224</v>
      </c>
      <c r="Y13" s="147"/>
      <c r="Z13" s="147"/>
      <c r="AA13" s="147"/>
      <c r="AB13" s="147"/>
      <c r="AC13" s="147"/>
      <c r="AD13" s="147"/>
      <c r="AE13" s="147"/>
      <c r="AF13" s="147"/>
      <c r="AG13" s="147" t="s">
        <v>225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9">
        <v>4</v>
      </c>
      <c r="B15" s="170" t="s">
        <v>583</v>
      </c>
      <c r="C15" s="180" t="s">
        <v>584</v>
      </c>
      <c r="D15" s="171" t="s">
        <v>354</v>
      </c>
      <c r="E15" s="172">
        <v>2350</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223</v>
      </c>
      <c r="T15" s="175" t="s">
        <v>208</v>
      </c>
      <c r="U15" s="158">
        <v>0</v>
      </c>
      <c r="V15" s="158">
        <f>ROUND(E15*U15,2)</f>
        <v>0</v>
      </c>
      <c r="W15" s="158"/>
      <c r="X15" s="158" t="s">
        <v>224</v>
      </c>
      <c r="Y15" s="147"/>
      <c r="Z15" s="147"/>
      <c r="AA15" s="147"/>
      <c r="AB15" s="147"/>
      <c r="AC15" s="147"/>
      <c r="AD15" s="147"/>
      <c r="AE15" s="147"/>
      <c r="AF15" s="147"/>
      <c r="AG15" s="147" t="s">
        <v>225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9">
        <v>5</v>
      </c>
      <c r="B17" s="170" t="s">
        <v>585</v>
      </c>
      <c r="C17" s="180" t="s">
        <v>586</v>
      </c>
      <c r="D17" s="171" t="s">
        <v>354</v>
      </c>
      <c r="E17" s="172">
        <v>2350</v>
      </c>
      <c r="F17" s="173"/>
      <c r="G17" s="174">
        <f>ROUND(E17*F17,2)</f>
        <v>0</v>
      </c>
      <c r="H17" s="173"/>
      <c r="I17" s="174">
        <f>ROUND(E17*H17,2)</f>
        <v>0</v>
      </c>
      <c r="J17" s="173"/>
      <c r="K17" s="174">
        <f>ROUND(E17*J17,2)</f>
        <v>0</v>
      </c>
      <c r="L17" s="174">
        <v>21</v>
      </c>
      <c r="M17" s="174">
        <f>G17*(1+L17/100)</f>
        <v>0</v>
      </c>
      <c r="N17" s="172">
        <v>0</v>
      </c>
      <c r="O17" s="172">
        <f>ROUND(E17*N17,2)</f>
        <v>0</v>
      </c>
      <c r="P17" s="172">
        <v>0</v>
      </c>
      <c r="Q17" s="172">
        <f>ROUND(E17*P17,2)</f>
        <v>0</v>
      </c>
      <c r="R17" s="174"/>
      <c r="S17" s="174" t="s">
        <v>223</v>
      </c>
      <c r="T17" s="175" t="s">
        <v>208</v>
      </c>
      <c r="U17" s="158">
        <v>0</v>
      </c>
      <c r="V17" s="158">
        <f>ROUND(E17*U17,2)</f>
        <v>0</v>
      </c>
      <c r="W17" s="158"/>
      <c r="X17" s="158" t="s">
        <v>224</v>
      </c>
      <c r="Y17" s="147"/>
      <c r="Z17" s="147"/>
      <c r="AA17" s="147"/>
      <c r="AB17" s="147"/>
      <c r="AC17" s="147"/>
      <c r="AD17" s="147"/>
      <c r="AE17" s="147"/>
      <c r="AF17" s="147"/>
      <c r="AG17" s="147" t="s">
        <v>225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2"/>
      <c r="D18" s="253"/>
      <c r="E18" s="253"/>
      <c r="F18" s="253"/>
      <c r="G18" s="253"/>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213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9">
        <v>6</v>
      </c>
      <c r="B19" s="170" t="s">
        <v>587</v>
      </c>
      <c r="C19" s="180" t="s">
        <v>588</v>
      </c>
      <c r="D19" s="171" t="s">
        <v>500</v>
      </c>
      <c r="E19" s="172">
        <v>2</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c r="S19" s="174" t="s">
        <v>223</v>
      </c>
      <c r="T19" s="175" t="s">
        <v>208</v>
      </c>
      <c r="U19" s="158">
        <v>0</v>
      </c>
      <c r="V19" s="158">
        <f>ROUND(E19*U19,2)</f>
        <v>0</v>
      </c>
      <c r="W19" s="158"/>
      <c r="X19" s="158" t="s">
        <v>224</v>
      </c>
      <c r="Y19" s="147"/>
      <c r="Z19" s="147"/>
      <c r="AA19" s="147"/>
      <c r="AB19" s="147"/>
      <c r="AC19" s="147"/>
      <c r="AD19" s="147"/>
      <c r="AE19" s="147"/>
      <c r="AF19" s="147"/>
      <c r="AG19" s="147" t="s">
        <v>225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2"/>
      <c r="D20" s="253"/>
      <c r="E20" s="253"/>
      <c r="F20" s="253"/>
      <c r="G20" s="25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9">
        <v>7</v>
      </c>
      <c r="B21" s="170" t="s">
        <v>589</v>
      </c>
      <c r="C21" s="180" t="s">
        <v>598</v>
      </c>
      <c r="D21" s="171" t="s">
        <v>500</v>
      </c>
      <c r="E21" s="172">
        <v>2</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c r="S21" s="174" t="s">
        <v>223</v>
      </c>
      <c r="T21" s="175" t="s">
        <v>208</v>
      </c>
      <c r="U21" s="158">
        <v>0</v>
      </c>
      <c r="V21" s="158">
        <f>ROUND(E21*U21,2)</f>
        <v>0</v>
      </c>
      <c r="W21" s="158"/>
      <c r="X21" s="158" t="s">
        <v>224</v>
      </c>
      <c r="Y21" s="147"/>
      <c r="Z21" s="147"/>
      <c r="AA21" s="147"/>
      <c r="AB21" s="147"/>
      <c r="AC21" s="147"/>
      <c r="AD21" s="147"/>
      <c r="AE21" s="147"/>
      <c r="AF21" s="147"/>
      <c r="AG21" s="147" t="s">
        <v>225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2"/>
      <c r="D22" s="253"/>
      <c r="E22" s="253"/>
      <c r="F22" s="253"/>
      <c r="G22" s="253"/>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9">
        <v>8</v>
      </c>
      <c r="B23" s="170" t="s">
        <v>591</v>
      </c>
      <c r="C23" s="180" t="s">
        <v>600</v>
      </c>
      <c r="D23" s="171" t="s">
        <v>500</v>
      </c>
      <c r="E23" s="172">
        <v>8</v>
      </c>
      <c r="F23" s="173"/>
      <c r="G23" s="174">
        <f>ROUND(E23*F23,2)</f>
        <v>0</v>
      </c>
      <c r="H23" s="173"/>
      <c r="I23" s="174">
        <f>ROUND(E23*H23,2)</f>
        <v>0</v>
      </c>
      <c r="J23" s="173"/>
      <c r="K23" s="174">
        <f>ROUND(E23*J23,2)</f>
        <v>0</v>
      </c>
      <c r="L23" s="174">
        <v>21</v>
      </c>
      <c r="M23" s="174">
        <f>G23*(1+L23/100)</f>
        <v>0</v>
      </c>
      <c r="N23" s="172">
        <v>0</v>
      </c>
      <c r="O23" s="172">
        <f>ROUND(E23*N23,2)</f>
        <v>0</v>
      </c>
      <c r="P23" s="172">
        <v>0</v>
      </c>
      <c r="Q23" s="172">
        <f>ROUND(E23*P23,2)</f>
        <v>0</v>
      </c>
      <c r="R23" s="174"/>
      <c r="S23" s="174" t="s">
        <v>223</v>
      </c>
      <c r="T23" s="175" t="s">
        <v>208</v>
      </c>
      <c r="U23" s="158">
        <v>0</v>
      </c>
      <c r="V23" s="158">
        <f>ROUND(E23*U23,2)</f>
        <v>0</v>
      </c>
      <c r="W23" s="158"/>
      <c r="X23" s="158" t="s">
        <v>224</v>
      </c>
      <c r="Y23" s="147"/>
      <c r="Z23" s="147"/>
      <c r="AA23" s="147"/>
      <c r="AB23" s="147"/>
      <c r="AC23" s="147"/>
      <c r="AD23" s="147"/>
      <c r="AE23" s="147"/>
      <c r="AF23" s="147"/>
      <c r="AG23" s="147" t="s">
        <v>225</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2"/>
      <c r="D24" s="253"/>
      <c r="E24" s="253"/>
      <c r="F24" s="253"/>
      <c r="G24" s="253"/>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213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9">
        <v>9</v>
      </c>
      <c r="B25" s="170" t="s">
        <v>593</v>
      </c>
      <c r="C25" s="180" t="s">
        <v>602</v>
      </c>
      <c r="D25" s="171" t="s">
        <v>354</v>
      </c>
      <c r="E25" s="172">
        <v>48</v>
      </c>
      <c r="F25" s="173"/>
      <c r="G25" s="174">
        <f>ROUND(E25*F25,2)</f>
        <v>0</v>
      </c>
      <c r="H25" s="173"/>
      <c r="I25" s="174">
        <f>ROUND(E25*H25,2)</f>
        <v>0</v>
      </c>
      <c r="J25" s="173"/>
      <c r="K25" s="174">
        <f>ROUND(E25*J25,2)</f>
        <v>0</v>
      </c>
      <c r="L25" s="174">
        <v>21</v>
      </c>
      <c r="M25" s="174">
        <f>G25*(1+L25/100)</f>
        <v>0</v>
      </c>
      <c r="N25" s="172">
        <v>0</v>
      </c>
      <c r="O25" s="172">
        <f>ROUND(E25*N25,2)</f>
        <v>0</v>
      </c>
      <c r="P25" s="172">
        <v>0</v>
      </c>
      <c r="Q25" s="172">
        <f>ROUND(E25*P25,2)</f>
        <v>0</v>
      </c>
      <c r="R25" s="174"/>
      <c r="S25" s="174" t="s">
        <v>223</v>
      </c>
      <c r="T25" s="175" t="s">
        <v>208</v>
      </c>
      <c r="U25" s="158">
        <v>0</v>
      </c>
      <c r="V25" s="158">
        <f>ROUND(E25*U25,2)</f>
        <v>0</v>
      </c>
      <c r="W25" s="158"/>
      <c r="X25" s="158" t="s">
        <v>224</v>
      </c>
      <c r="Y25" s="147"/>
      <c r="Z25" s="147"/>
      <c r="AA25" s="147"/>
      <c r="AB25" s="147"/>
      <c r="AC25" s="147"/>
      <c r="AD25" s="147"/>
      <c r="AE25" s="147"/>
      <c r="AF25" s="147"/>
      <c r="AG25" s="147" t="s">
        <v>225</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9">
        <v>10</v>
      </c>
      <c r="B27" s="170" t="s">
        <v>595</v>
      </c>
      <c r="C27" s="180" t="s">
        <v>604</v>
      </c>
      <c r="D27" s="171" t="s">
        <v>354</v>
      </c>
      <c r="E27" s="172">
        <v>90</v>
      </c>
      <c r="F27" s="173"/>
      <c r="G27" s="174">
        <f>ROUND(E27*F27,2)</f>
        <v>0</v>
      </c>
      <c r="H27" s="173"/>
      <c r="I27" s="174">
        <f>ROUND(E27*H27,2)</f>
        <v>0</v>
      </c>
      <c r="J27" s="173"/>
      <c r="K27" s="174">
        <f>ROUND(E27*J27,2)</f>
        <v>0</v>
      </c>
      <c r="L27" s="174">
        <v>21</v>
      </c>
      <c r="M27" s="174">
        <f>G27*(1+L27/100)</f>
        <v>0</v>
      </c>
      <c r="N27" s="172">
        <v>0</v>
      </c>
      <c r="O27" s="172">
        <f>ROUND(E27*N27,2)</f>
        <v>0</v>
      </c>
      <c r="P27" s="172">
        <v>0</v>
      </c>
      <c r="Q27" s="172">
        <f>ROUND(E27*P27,2)</f>
        <v>0</v>
      </c>
      <c r="R27" s="174"/>
      <c r="S27" s="174" t="s">
        <v>223</v>
      </c>
      <c r="T27" s="175" t="s">
        <v>208</v>
      </c>
      <c r="U27" s="158">
        <v>0</v>
      </c>
      <c r="V27" s="158">
        <f>ROUND(E27*U27,2)</f>
        <v>0</v>
      </c>
      <c r="W27" s="158"/>
      <c r="X27" s="158" t="s">
        <v>224</v>
      </c>
      <c r="Y27" s="147"/>
      <c r="Z27" s="147"/>
      <c r="AA27" s="147"/>
      <c r="AB27" s="147"/>
      <c r="AC27" s="147"/>
      <c r="AD27" s="147"/>
      <c r="AE27" s="147"/>
      <c r="AF27" s="147"/>
      <c r="AG27" s="147" t="s">
        <v>225</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2"/>
      <c r="D28" s="253"/>
      <c r="E28" s="253"/>
      <c r="F28" s="253"/>
      <c r="G28" s="25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213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9">
        <v>11</v>
      </c>
      <c r="B29" s="170" t="s">
        <v>597</v>
      </c>
      <c r="C29" s="180" t="s">
        <v>614</v>
      </c>
      <c r="D29" s="171" t="s">
        <v>354</v>
      </c>
      <c r="E29" s="172">
        <v>40</v>
      </c>
      <c r="F29" s="173"/>
      <c r="G29" s="174">
        <f>ROUND(E29*F29,2)</f>
        <v>0</v>
      </c>
      <c r="H29" s="173"/>
      <c r="I29" s="174">
        <f>ROUND(E29*H29,2)</f>
        <v>0</v>
      </c>
      <c r="J29" s="173"/>
      <c r="K29" s="174">
        <f>ROUND(E29*J29,2)</f>
        <v>0</v>
      </c>
      <c r="L29" s="174">
        <v>21</v>
      </c>
      <c r="M29" s="174">
        <f>G29*(1+L29/100)</f>
        <v>0</v>
      </c>
      <c r="N29" s="172">
        <v>0</v>
      </c>
      <c r="O29" s="172">
        <f>ROUND(E29*N29,2)</f>
        <v>0</v>
      </c>
      <c r="P29" s="172">
        <v>0</v>
      </c>
      <c r="Q29" s="172">
        <f>ROUND(E29*P29,2)</f>
        <v>0</v>
      </c>
      <c r="R29" s="174"/>
      <c r="S29" s="174" t="s">
        <v>223</v>
      </c>
      <c r="T29" s="175" t="s">
        <v>208</v>
      </c>
      <c r="U29" s="158">
        <v>0</v>
      </c>
      <c r="V29" s="158">
        <f>ROUND(E29*U29,2)</f>
        <v>0</v>
      </c>
      <c r="W29" s="158"/>
      <c r="X29" s="158" t="s">
        <v>224</v>
      </c>
      <c r="Y29" s="147"/>
      <c r="Z29" s="147"/>
      <c r="AA29" s="147"/>
      <c r="AB29" s="147"/>
      <c r="AC29" s="147"/>
      <c r="AD29" s="147"/>
      <c r="AE29" s="147"/>
      <c r="AF29" s="147"/>
      <c r="AG29" s="147" t="s">
        <v>225</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2"/>
      <c r="D30" s="253"/>
      <c r="E30" s="253"/>
      <c r="F30" s="253"/>
      <c r="G30" s="25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213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9">
        <v>12</v>
      </c>
      <c r="B31" s="170" t="s">
        <v>747</v>
      </c>
      <c r="C31" s="180" t="s">
        <v>606</v>
      </c>
      <c r="D31" s="171" t="s">
        <v>354</v>
      </c>
      <c r="E31" s="172">
        <v>130</v>
      </c>
      <c r="F31" s="173"/>
      <c r="G31" s="174">
        <f>ROUND(E31*F31,2)</f>
        <v>0</v>
      </c>
      <c r="H31" s="173"/>
      <c r="I31" s="174">
        <f>ROUND(E31*H31,2)</f>
        <v>0</v>
      </c>
      <c r="J31" s="173"/>
      <c r="K31" s="174">
        <f>ROUND(E31*J31,2)</f>
        <v>0</v>
      </c>
      <c r="L31" s="174">
        <v>21</v>
      </c>
      <c r="M31" s="174">
        <f>G31*(1+L31/100)</f>
        <v>0</v>
      </c>
      <c r="N31" s="172">
        <v>0</v>
      </c>
      <c r="O31" s="172">
        <f>ROUND(E31*N31,2)</f>
        <v>0</v>
      </c>
      <c r="P31" s="172">
        <v>0</v>
      </c>
      <c r="Q31" s="172">
        <f>ROUND(E31*P31,2)</f>
        <v>0</v>
      </c>
      <c r="R31" s="174"/>
      <c r="S31" s="174" t="s">
        <v>223</v>
      </c>
      <c r="T31" s="175" t="s">
        <v>208</v>
      </c>
      <c r="U31" s="158">
        <v>0</v>
      </c>
      <c r="V31" s="158">
        <f>ROUND(E31*U31,2)</f>
        <v>0</v>
      </c>
      <c r="W31" s="158"/>
      <c r="X31" s="158" t="s">
        <v>224</v>
      </c>
      <c r="Y31" s="147"/>
      <c r="Z31" s="147"/>
      <c r="AA31" s="147"/>
      <c r="AB31" s="147"/>
      <c r="AC31" s="147"/>
      <c r="AD31" s="147"/>
      <c r="AE31" s="147"/>
      <c r="AF31" s="147"/>
      <c r="AG31" s="147" t="s">
        <v>225</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2"/>
      <c r="D32" s="253"/>
      <c r="E32" s="253"/>
      <c r="F32" s="253"/>
      <c r="G32" s="253"/>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213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9">
        <v>13</v>
      </c>
      <c r="B33" s="170" t="s">
        <v>748</v>
      </c>
      <c r="C33" s="180" t="s">
        <v>608</v>
      </c>
      <c r="D33" s="171" t="s">
        <v>354</v>
      </c>
      <c r="E33" s="172">
        <v>130</v>
      </c>
      <c r="F33" s="173"/>
      <c r="G33" s="174">
        <f>ROUND(E33*F33,2)</f>
        <v>0</v>
      </c>
      <c r="H33" s="173"/>
      <c r="I33" s="174">
        <f>ROUND(E33*H33,2)</f>
        <v>0</v>
      </c>
      <c r="J33" s="173"/>
      <c r="K33" s="174">
        <f>ROUND(E33*J33,2)</f>
        <v>0</v>
      </c>
      <c r="L33" s="174">
        <v>21</v>
      </c>
      <c r="M33" s="174">
        <f>G33*(1+L33/100)</f>
        <v>0</v>
      </c>
      <c r="N33" s="172">
        <v>0</v>
      </c>
      <c r="O33" s="172">
        <f>ROUND(E33*N33,2)</f>
        <v>0</v>
      </c>
      <c r="P33" s="172">
        <v>0</v>
      </c>
      <c r="Q33" s="172">
        <f>ROUND(E33*P33,2)</f>
        <v>0</v>
      </c>
      <c r="R33" s="174"/>
      <c r="S33" s="174" t="s">
        <v>223</v>
      </c>
      <c r="T33" s="175" t="s">
        <v>208</v>
      </c>
      <c r="U33" s="158">
        <v>0</v>
      </c>
      <c r="V33" s="158">
        <f>ROUND(E33*U33,2)</f>
        <v>0</v>
      </c>
      <c r="W33" s="158"/>
      <c r="X33" s="158" t="s">
        <v>224</v>
      </c>
      <c r="Y33" s="147"/>
      <c r="Z33" s="147"/>
      <c r="AA33" s="147"/>
      <c r="AB33" s="147"/>
      <c r="AC33" s="147"/>
      <c r="AD33" s="147"/>
      <c r="AE33" s="147"/>
      <c r="AF33" s="147"/>
      <c r="AG33" s="147" t="s">
        <v>225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52"/>
      <c r="D34" s="253"/>
      <c r="E34" s="253"/>
      <c r="F34" s="253"/>
      <c r="G34" s="25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213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9">
        <v>14</v>
      </c>
      <c r="B35" s="170" t="s">
        <v>749</v>
      </c>
      <c r="C35" s="180" t="s">
        <v>610</v>
      </c>
      <c r="D35" s="171" t="s">
        <v>500</v>
      </c>
      <c r="E35" s="172">
        <v>2</v>
      </c>
      <c r="F35" s="173"/>
      <c r="G35" s="174">
        <f>ROUND(E35*F35,2)</f>
        <v>0</v>
      </c>
      <c r="H35" s="173"/>
      <c r="I35" s="174">
        <f>ROUND(E35*H35,2)</f>
        <v>0</v>
      </c>
      <c r="J35" s="173"/>
      <c r="K35" s="174">
        <f>ROUND(E35*J35,2)</f>
        <v>0</v>
      </c>
      <c r="L35" s="174">
        <v>21</v>
      </c>
      <c r="M35" s="174">
        <f>G35*(1+L35/100)</f>
        <v>0</v>
      </c>
      <c r="N35" s="172">
        <v>0</v>
      </c>
      <c r="O35" s="172">
        <f>ROUND(E35*N35,2)</f>
        <v>0</v>
      </c>
      <c r="P35" s="172">
        <v>0</v>
      </c>
      <c r="Q35" s="172">
        <f>ROUND(E35*P35,2)</f>
        <v>0</v>
      </c>
      <c r="R35" s="174"/>
      <c r="S35" s="174" t="s">
        <v>223</v>
      </c>
      <c r="T35" s="175" t="s">
        <v>208</v>
      </c>
      <c r="U35" s="158">
        <v>0</v>
      </c>
      <c r="V35" s="158">
        <f>ROUND(E35*U35,2)</f>
        <v>0</v>
      </c>
      <c r="W35" s="158"/>
      <c r="X35" s="158" t="s">
        <v>224</v>
      </c>
      <c r="Y35" s="147"/>
      <c r="Z35" s="147"/>
      <c r="AA35" s="147"/>
      <c r="AB35" s="147"/>
      <c r="AC35" s="147"/>
      <c r="AD35" s="147"/>
      <c r="AE35" s="147"/>
      <c r="AF35" s="147"/>
      <c r="AG35" s="147" t="s">
        <v>225</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2"/>
      <c r="D36" s="253"/>
      <c r="E36" s="253"/>
      <c r="F36" s="253"/>
      <c r="G36" s="25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213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9">
        <v>15</v>
      </c>
      <c r="B37" s="170" t="s">
        <v>750</v>
      </c>
      <c r="C37" s="180" t="s">
        <v>612</v>
      </c>
      <c r="D37" s="171" t="s">
        <v>500</v>
      </c>
      <c r="E37" s="172">
        <v>1</v>
      </c>
      <c r="F37" s="173"/>
      <c r="G37" s="174">
        <f>ROUND(E37*F37,2)</f>
        <v>0</v>
      </c>
      <c r="H37" s="173"/>
      <c r="I37" s="174">
        <f>ROUND(E37*H37,2)</f>
        <v>0</v>
      </c>
      <c r="J37" s="173"/>
      <c r="K37" s="174">
        <f>ROUND(E37*J37,2)</f>
        <v>0</v>
      </c>
      <c r="L37" s="174">
        <v>21</v>
      </c>
      <c r="M37" s="174">
        <f>G37*(1+L37/100)</f>
        <v>0</v>
      </c>
      <c r="N37" s="172">
        <v>0</v>
      </c>
      <c r="O37" s="172">
        <f>ROUND(E37*N37,2)</f>
        <v>0</v>
      </c>
      <c r="P37" s="172">
        <v>0</v>
      </c>
      <c r="Q37" s="172">
        <f>ROUND(E37*P37,2)</f>
        <v>0</v>
      </c>
      <c r="R37" s="174"/>
      <c r="S37" s="174" t="s">
        <v>223</v>
      </c>
      <c r="T37" s="175" t="s">
        <v>208</v>
      </c>
      <c r="U37" s="158">
        <v>0</v>
      </c>
      <c r="V37" s="158">
        <f>ROUND(E37*U37,2)</f>
        <v>0</v>
      </c>
      <c r="W37" s="158"/>
      <c r="X37" s="158" t="s">
        <v>224</v>
      </c>
      <c r="Y37" s="147"/>
      <c r="Z37" s="147"/>
      <c r="AA37" s="147"/>
      <c r="AB37" s="147"/>
      <c r="AC37" s="147"/>
      <c r="AD37" s="147"/>
      <c r="AE37" s="147"/>
      <c r="AF37" s="147"/>
      <c r="AG37" s="147" t="s">
        <v>225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2"/>
      <c r="D38" s="253"/>
      <c r="E38" s="253"/>
      <c r="F38" s="253"/>
      <c r="G38" s="25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213</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
      <c r="A39" s="3"/>
      <c r="B39" s="4"/>
      <c r="C39" s="182"/>
      <c r="D39" s="6"/>
      <c r="E39" s="3"/>
      <c r="F39" s="3"/>
      <c r="G39" s="3"/>
      <c r="H39" s="3"/>
      <c r="I39" s="3"/>
      <c r="J39" s="3"/>
      <c r="K39" s="3"/>
      <c r="L39" s="3"/>
      <c r="M39" s="3"/>
      <c r="N39" s="3"/>
      <c r="O39" s="3"/>
      <c r="P39" s="3"/>
      <c r="Q39" s="3"/>
      <c r="R39" s="3"/>
      <c r="S39" s="3"/>
      <c r="T39" s="3"/>
      <c r="U39" s="3"/>
      <c r="V39" s="3"/>
      <c r="W39" s="3"/>
      <c r="X39" s="3"/>
      <c r="AE39">
        <v>15</v>
      </c>
      <c r="AF39">
        <v>21</v>
      </c>
      <c r="AG39" t="s">
        <v>189</v>
      </c>
    </row>
    <row r="40" spans="1:60" x14ac:dyDescent="0.2">
      <c r="A40" s="150"/>
      <c r="B40" s="151" t="s">
        <v>29</v>
      </c>
      <c r="C40" s="183"/>
      <c r="D40" s="152"/>
      <c r="E40" s="153"/>
      <c r="F40" s="153"/>
      <c r="G40" s="178">
        <f>G8</f>
        <v>0</v>
      </c>
      <c r="H40" s="3"/>
      <c r="I40" s="3"/>
      <c r="J40" s="3"/>
      <c r="K40" s="3"/>
      <c r="L40" s="3"/>
      <c r="M40" s="3"/>
      <c r="N40" s="3"/>
      <c r="O40" s="3"/>
      <c r="P40" s="3"/>
      <c r="Q40" s="3"/>
      <c r="R40" s="3"/>
      <c r="S40" s="3"/>
      <c r="T40" s="3"/>
      <c r="U40" s="3"/>
      <c r="V40" s="3"/>
      <c r="W40" s="3"/>
      <c r="X40" s="3"/>
      <c r="AE40">
        <f>SUMIF(L7:L38,AE39,G7:G38)</f>
        <v>0</v>
      </c>
      <c r="AF40">
        <f>SUMIF(L7:L38,AF39,G7:G38)</f>
        <v>0</v>
      </c>
      <c r="AG40" t="s">
        <v>236</v>
      </c>
    </row>
    <row r="41" spans="1:60" x14ac:dyDescent="0.2">
      <c r="C41" s="184"/>
      <c r="D41" s="10"/>
      <c r="AG41" t="s">
        <v>237</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19">
    <mergeCell ref="C38:G38"/>
    <mergeCell ref="C26:G26"/>
    <mergeCell ref="C28:G28"/>
    <mergeCell ref="C30:G30"/>
    <mergeCell ref="C32:G32"/>
    <mergeCell ref="C34:G34"/>
    <mergeCell ref="C36:G36"/>
    <mergeCell ref="C24:G24"/>
    <mergeCell ref="A1:G1"/>
    <mergeCell ref="C2:G2"/>
    <mergeCell ref="C3:G3"/>
    <mergeCell ref="C4:G4"/>
    <mergeCell ref="C10:G10"/>
    <mergeCell ref="C12:G12"/>
    <mergeCell ref="C14:G14"/>
    <mergeCell ref="C16:G16"/>
    <mergeCell ref="C18:G18"/>
    <mergeCell ref="C20:G20"/>
    <mergeCell ref="C22:G2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57</v>
      </c>
      <c r="C3" s="244" t="s">
        <v>58</v>
      </c>
      <c r="D3" s="245"/>
      <c r="E3" s="245"/>
      <c r="F3" s="245"/>
      <c r="G3" s="246"/>
      <c r="AC3" s="121" t="s">
        <v>178</v>
      </c>
      <c r="AG3" t="s">
        <v>179</v>
      </c>
    </row>
    <row r="4" spans="1:60" ht="24.95" customHeight="1" x14ac:dyDescent="0.2">
      <c r="A4" s="140" t="s">
        <v>9</v>
      </c>
      <c r="B4" s="141" t="s">
        <v>63</v>
      </c>
      <c r="C4" s="247" t="s">
        <v>56</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167</v>
      </c>
      <c r="C8" s="179" t="s">
        <v>168</v>
      </c>
      <c r="D8" s="165"/>
      <c r="E8" s="166"/>
      <c r="F8" s="167"/>
      <c r="G8" s="167">
        <f>SUMIF(AG9:AG16,"&lt;&gt;NOR",G9:G16)</f>
        <v>0</v>
      </c>
      <c r="H8" s="167"/>
      <c r="I8" s="167">
        <f>SUM(I9:I16)</f>
        <v>0</v>
      </c>
      <c r="J8" s="167"/>
      <c r="K8" s="167">
        <f>SUM(K9:K16)</f>
        <v>0</v>
      </c>
      <c r="L8" s="167"/>
      <c r="M8" s="167">
        <f>SUM(M9:M16)</f>
        <v>0</v>
      </c>
      <c r="N8" s="166"/>
      <c r="O8" s="166">
        <f>SUM(O9:O16)</f>
        <v>0</v>
      </c>
      <c r="P8" s="166"/>
      <c r="Q8" s="166">
        <f>SUM(Q9:Q16)</f>
        <v>0</v>
      </c>
      <c r="R8" s="167"/>
      <c r="S8" s="167"/>
      <c r="T8" s="168"/>
      <c r="U8" s="162"/>
      <c r="V8" s="162">
        <f>SUM(V9:V16)</f>
        <v>0</v>
      </c>
      <c r="W8" s="162"/>
      <c r="X8" s="162"/>
      <c r="AG8" t="s">
        <v>203</v>
      </c>
    </row>
    <row r="9" spans="1:60" outlineLevel="1" x14ac:dyDescent="0.2">
      <c r="A9" s="169">
        <v>1</v>
      </c>
      <c r="B9" s="170" t="s">
        <v>686</v>
      </c>
      <c r="C9" s="180" t="s">
        <v>623</v>
      </c>
      <c r="D9" s="171" t="s">
        <v>624</v>
      </c>
      <c r="E9" s="172">
        <v>1</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290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9">
        <v>2</v>
      </c>
      <c r="B11" s="170" t="s">
        <v>560</v>
      </c>
      <c r="C11" s="180" t="s">
        <v>625</v>
      </c>
      <c r="D11" s="171" t="s">
        <v>624</v>
      </c>
      <c r="E11" s="172">
        <v>1</v>
      </c>
      <c r="F11" s="173"/>
      <c r="G11" s="174">
        <f>ROUND(E11*F11,2)</f>
        <v>0</v>
      </c>
      <c r="H11" s="173"/>
      <c r="I11" s="174">
        <f>ROUND(E11*H11,2)</f>
        <v>0</v>
      </c>
      <c r="J11" s="173"/>
      <c r="K11" s="174">
        <f>ROUND(E11*J11,2)</f>
        <v>0</v>
      </c>
      <c r="L11" s="174">
        <v>21</v>
      </c>
      <c r="M11" s="174">
        <f>G11*(1+L11/100)</f>
        <v>0</v>
      </c>
      <c r="N11" s="172">
        <v>0</v>
      </c>
      <c r="O11" s="172">
        <f>ROUND(E11*N11,2)</f>
        <v>0</v>
      </c>
      <c r="P11" s="172">
        <v>0</v>
      </c>
      <c r="Q11" s="172">
        <f>ROUND(E11*P11,2)</f>
        <v>0</v>
      </c>
      <c r="R11" s="174"/>
      <c r="S11" s="174" t="s">
        <v>223</v>
      </c>
      <c r="T11" s="175" t="s">
        <v>208</v>
      </c>
      <c r="U11" s="158">
        <v>0</v>
      </c>
      <c r="V11" s="158">
        <f>ROUND(E11*U11,2)</f>
        <v>0</v>
      </c>
      <c r="W11" s="158"/>
      <c r="X11" s="158" t="s">
        <v>224</v>
      </c>
      <c r="Y11" s="147"/>
      <c r="Z11" s="147"/>
      <c r="AA11" s="147"/>
      <c r="AB11" s="147"/>
      <c r="AC11" s="147"/>
      <c r="AD11" s="147"/>
      <c r="AE11" s="147"/>
      <c r="AF11" s="147"/>
      <c r="AG11" s="147" t="s">
        <v>290</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213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9">
        <v>3</v>
      </c>
      <c r="B13" s="170" t="s">
        <v>563</v>
      </c>
      <c r="C13" s="180" t="s">
        <v>626</v>
      </c>
      <c r="D13" s="171" t="s">
        <v>624</v>
      </c>
      <c r="E13" s="172">
        <v>1</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c r="S13" s="174" t="s">
        <v>223</v>
      </c>
      <c r="T13" s="175" t="s">
        <v>208</v>
      </c>
      <c r="U13" s="158">
        <v>0</v>
      </c>
      <c r="V13" s="158">
        <f>ROUND(E13*U13,2)</f>
        <v>0</v>
      </c>
      <c r="W13" s="158"/>
      <c r="X13" s="158" t="s">
        <v>224</v>
      </c>
      <c r="Y13" s="147"/>
      <c r="Z13" s="147"/>
      <c r="AA13" s="147"/>
      <c r="AB13" s="147"/>
      <c r="AC13" s="147"/>
      <c r="AD13" s="147"/>
      <c r="AE13" s="147"/>
      <c r="AF13" s="147"/>
      <c r="AG13" s="147" t="s">
        <v>290</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9">
        <v>4</v>
      </c>
      <c r="B15" s="170" t="s">
        <v>565</v>
      </c>
      <c r="C15" s="180" t="s">
        <v>627</v>
      </c>
      <c r="D15" s="171" t="s">
        <v>624</v>
      </c>
      <c r="E15" s="172">
        <v>1</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223</v>
      </c>
      <c r="T15" s="175" t="s">
        <v>208</v>
      </c>
      <c r="U15" s="158">
        <v>0</v>
      </c>
      <c r="V15" s="158">
        <f>ROUND(E15*U15,2)</f>
        <v>0</v>
      </c>
      <c r="W15" s="158"/>
      <c r="X15" s="158" t="s">
        <v>224</v>
      </c>
      <c r="Y15" s="147"/>
      <c r="Z15" s="147"/>
      <c r="AA15" s="147"/>
      <c r="AB15" s="147"/>
      <c r="AC15" s="147"/>
      <c r="AD15" s="147"/>
      <c r="AE15" s="147"/>
      <c r="AF15" s="147"/>
      <c r="AG15" s="147" t="s">
        <v>290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
      <c r="A17" s="163" t="s">
        <v>202</v>
      </c>
      <c r="B17" s="164" t="s">
        <v>169</v>
      </c>
      <c r="C17" s="179" t="s">
        <v>170</v>
      </c>
      <c r="D17" s="165"/>
      <c r="E17" s="166"/>
      <c r="F17" s="167"/>
      <c r="G17" s="167">
        <f>SUMIF(AG18:AG79,"&lt;&gt;NOR",G18:G79)</f>
        <v>0</v>
      </c>
      <c r="H17" s="167"/>
      <c r="I17" s="167">
        <f>SUM(I18:I79)</f>
        <v>0</v>
      </c>
      <c r="J17" s="167"/>
      <c r="K17" s="167">
        <f>SUM(K18:K79)</f>
        <v>0</v>
      </c>
      <c r="L17" s="167"/>
      <c r="M17" s="167">
        <f>SUM(M18:M79)</f>
        <v>0</v>
      </c>
      <c r="N17" s="166"/>
      <c r="O17" s="166">
        <f>SUM(O18:O79)</f>
        <v>0</v>
      </c>
      <c r="P17" s="166"/>
      <c r="Q17" s="166">
        <f>SUM(Q18:Q79)</f>
        <v>0</v>
      </c>
      <c r="R17" s="167"/>
      <c r="S17" s="167"/>
      <c r="T17" s="168"/>
      <c r="U17" s="162"/>
      <c r="V17" s="162">
        <f>SUM(V18:V79)</f>
        <v>0</v>
      </c>
      <c r="W17" s="162"/>
      <c r="X17" s="162"/>
      <c r="AG17" t="s">
        <v>203</v>
      </c>
    </row>
    <row r="18" spans="1:60" outlineLevel="1" x14ac:dyDescent="0.2">
      <c r="A18" s="169">
        <v>5</v>
      </c>
      <c r="B18" s="170" t="s">
        <v>628</v>
      </c>
      <c r="C18" s="180" t="s">
        <v>629</v>
      </c>
      <c r="D18" s="171" t="s">
        <v>354</v>
      </c>
      <c r="E18" s="172">
        <v>20</v>
      </c>
      <c r="F18" s="173"/>
      <c r="G18" s="174">
        <f>ROUND(E18*F18,2)</f>
        <v>0</v>
      </c>
      <c r="H18" s="173"/>
      <c r="I18" s="174">
        <f>ROUND(E18*H18,2)</f>
        <v>0</v>
      </c>
      <c r="J18" s="173"/>
      <c r="K18" s="174">
        <f>ROUND(E18*J18,2)</f>
        <v>0</v>
      </c>
      <c r="L18" s="174">
        <v>21</v>
      </c>
      <c r="M18" s="174">
        <f>G18*(1+L18/100)</f>
        <v>0</v>
      </c>
      <c r="N18" s="172">
        <v>0</v>
      </c>
      <c r="O18" s="172">
        <f>ROUND(E18*N18,2)</f>
        <v>0</v>
      </c>
      <c r="P18" s="172">
        <v>0</v>
      </c>
      <c r="Q18" s="172">
        <f>ROUND(E18*P18,2)</f>
        <v>0</v>
      </c>
      <c r="R18" s="174"/>
      <c r="S18" s="174" t="s">
        <v>223</v>
      </c>
      <c r="T18" s="175" t="s">
        <v>208</v>
      </c>
      <c r="U18" s="158">
        <v>0</v>
      </c>
      <c r="V18" s="158">
        <f>ROUND(E18*U18,2)</f>
        <v>0</v>
      </c>
      <c r="W18" s="158"/>
      <c r="X18" s="158" t="s">
        <v>224</v>
      </c>
      <c r="Y18" s="147"/>
      <c r="Z18" s="147"/>
      <c r="AA18" s="147"/>
      <c r="AB18" s="147"/>
      <c r="AC18" s="147"/>
      <c r="AD18" s="147"/>
      <c r="AE18" s="147"/>
      <c r="AF18" s="147"/>
      <c r="AG18" s="147" t="s">
        <v>297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52"/>
      <c r="D19" s="253"/>
      <c r="E19" s="253"/>
      <c r="F19" s="253"/>
      <c r="G19" s="253"/>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213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9">
        <v>6</v>
      </c>
      <c r="B20" s="170" t="s">
        <v>630</v>
      </c>
      <c r="C20" s="180" t="s">
        <v>631</v>
      </c>
      <c r="D20" s="171" t="s">
        <v>354</v>
      </c>
      <c r="E20" s="172">
        <v>30</v>
      </c>
      <c r="F20" s="173"/>
      <c r="G20" s="174">
        <f>ROUND(E20*F20,2)</f>
        <v>0</v>
      </c>
      <c r="H20" s="173"/>
      <c r="I20" s="174">
        <f>ROUND(E20*H20,2)</f>
        <v>0</v>
      </c>
      <c r="J20" s="173"/>
      <c r="K20" s="174">
        <f>ROUND(E20*J20,2)</f>
        <v>0</v>
      </c>
      <c r="L20" s="174">
        <v>21</v>
      </c>
      <c r="M20" s="174">
        <f>G20*(1+L20/100)</f>
        <v>0</v>
      </c>
      <c r="N20" s="172">
        <v>0</v>
      </c>
      <c r="O20" s="172">
        <f>ROUND(E20*N20,2)</f>
        <v>0</v>
      </c>
      <c r="P20" s="172">
        <v>0</v>
      </c>
      <c r="Q20" s="172">
        <f>ROUND(E20*P20,2)</f>
        <v>0</v>
      </c>
      <c r="R20" s="174"/>
      <c r="S20" s="174" t="s">
        <v>223</v>
      </c>
      <c r="T20" s="175" t="s">
        <v>208</v>
      </c>
      <c r="U20" s="158">
        <v>0</v>
      </c>
      <c r="V20" s="158">
        <f>ROUND(E20*U20,2)</f>
        <v>0</v>
      </c>
      <c r="W20" s="158"/>
      <c r="X20" s="158" t="s">
        <v>224</v>
      </c>
      <c r="Y20" s="147"/>
      <c r="Z20" s="147"/>
      <c r="AA20" s="147"/>
      <c r="AB20" s="147"/>
      <c r="AC20" s="147"/>
      <c r="AD20" s="147"/>
      <c r="AE20" s="147"/>
      <c r="AF20" s="147"/>
      <c r="AG20" s="147" t="s">
        <v>297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52"/>
      <c r="D21" s="253"/>
      <c r="E21" s="253"/>
      <c r="F21" s="253"/>
      <c r="G21" s="253"/>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213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9">
        <v>7</v>
      </c>
      <c r="B22" s="170" t="s">
        <v>632</v>
      </c>
      <c r="C22" s="180" t="s">
        <v>633</v>
      </c>
      <c r="D22" s="171" t="s">
        <v>354</v>
      </c>
      <c r="E22" s="172">
        <v>110</v>
      </c>
      <c r="F22" s="173"/>
      <c r="G22" s="174">
        <f>ROUND(E22*F22,2)</f>
        <v>0</v>
      </c>
      <c r="H22" s="173"/>
      <c r="I22" s="174">
        <f>ROUND(E22*H22,2)</f>
        <v>0</v>
      </c>
      <c r="J22" s="173"/>
      <c r="K22" s="174">
        <f>ROUND(E22*J22,2)</f>
        <v>0</v>
      </c>
      <c r="L22" s="174">
        <v>21</v>
      </c>
      <c r="M22" s="174">
        <f>G22*(1+L22/100)</f>
        <v>0</v>
      </c>
      <c r="N22" s="172">
        <v>0</v>
      </c>
      <c r="O22" s="172">
        <f>ROUND(E22*N22,2)</f>
        <v>0</v>
      </c>
      <c r="P22" s="172">
        <v>0</v>
      </c>
      <c r="Q22" s="172">
        <f>ROUND(E22*P22,2)</f>
        <v>0</v>
      </c>
      <c r="R22" s="174"/>
      <c r="S22" s="174" t="s">
        <v>223</v>
      </c>
      <c r="T22" s="175" t="s">
        <v>208</v>
      </c>
      <c r="U22" s="158">
        <v>0</v>
      </c>
      <c r="V22" s="158">
        <f>ROUND(E22*U22,2)</f>
        <v>0</v>
      </c>
      <c r="W22" s="158"/>
      <c r="X22" s="158" t="s">
        <v>224</v>
      </c>
      <c r="Y22" s="147"/>
      <c r="Z22" s="147"/>
      <c r="AA22" s="147"/>
      <c r="AB22" s="147"/>
      <c r="AC22" s="147"/>
      <c r="AD22" s="147"/>
      <c r="AE22" s="147"/>
      <c r="AF22" s="147"/>
      <c r="AG22" s="147" t="s">
        <v>297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2"/>
      <c r="D23" s="253"/>
      <c r="E23" s="253"/>
      <c r="F23" s="253"/>
      <c r="G23" s="253"/>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213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9">
        <v>8</v>
      </c>
      <c r="B24" s="170" t="s">
        <v>634</v>
      </c>
      <c r="C24" s="180" t="s">
        <v>635</v>
      </c>
      <c r="D24" s="171" t="s">
        <v>354</v>
      </c>
      <c r="E24" s="172">
        <v>130</v>
      </c>
      <c r="F24" s="173"/>
      <c r="G24" s="174">
        <f>ROUND(E24*F24,2)</f>
        <v>0</v>
      </c>
      <c r="H24" s="173"/>
      <c r="I24" s="174">
        <f>ROUND(E24*H24,2)</f>
        <v>0</v>
      </c>
      <c r="J24" s="173"/>
      <c r="K24" s="174">
        <f>ROUND(E24*J24,2)</f>
        <v>0</v>
      </c>
      <c r="L24" s="174">
        <v>21</v>
      </c>
      <c r="M24" s="174">
        <f>G24*(1+L24/100)</f>
        <v>0</v>
      </c>
      <c r="N24" s="172">
        <v>0</v>
      </c>
      <c r="O24" s="172">
        <f>ROUND(E24*N24,2)</f>
        <v>0</v>
      </c>
      <c r="P24" s="172">
        <v>0</v>
      </c>
      <c r="Q24" s="172">
        <f>ROUND(E24*P24,2)</f>
        <v>0</v>
      </c>
      <c r="R24" s="174"/>
      <c r="S24" s="174" t="s">
        <v>223</v>
      </c>
      <c r="T24" s="175" t="s">
        <v>208</v>
      </c>
      <c r="U24" s="158">
        <v>0</v>
      </c>
      <c r="V24" s="158">
        <f>ROUND(E24*U24,2)</f>
        <v>0</v>
      </c>
      <c r="W24" s="158"/>
      <c r="X24" s="158" t="s">
        <v>224</v>
      </c>
      <c r="Y24" s="147"/>
      <c r="Z24" s="147"/>
      <c r="AA24" s="147"/>
      <c r="AB24" s="147"/>
      <c r="AC24" s="147"/>
      <c r="AD24" s="147"/>
      <c r="AE24" s="147"/>
      <c r="AF24" s="147"/>
      <c r="AG24" s="147" t="s">
        <v>297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52"/>
      <c r="D25" s="253"/>
      <c r="E25" s="253"/>
      <c r="F25" s="253"/>
      <c r="G25" s="253"/>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213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9">
        <v>9</v>
      </c>
      <c r="B26" s="170" t="s">
        <v>636</v>
      </c>
      <c r="C26" s="180" t="s">
        <v>637</v>
      </c>
      <c r="D26" s="171" t="s">
        <v>354</v>
      </c>
      <c r="E26" s="172">
        <v>30</v>
      </c>
      <c r="F26" s="173"/>
      <c r="G26" s="174">
        <f>ROUND(E26*F26,2)</f>
        <v>0</v>
      </c>
      <c r="H26" s="173"/>
      <c r="I26" s="174">
        <f>ROUND(E26*H26,2)</f>
        <v>0</v>
      </c>
      <c r="J26" s="173"/>
      <c r="K26" s="174">
        <f>ROUND(E26*J26,2)</f>
        <v>0</v>
      </c>
      <c r="L26" s="174">
        <v>21</v>
      </c>
      <c r="M26" s="174">
        <f>G26*(1+L26/100)</f>
        <v>0</v>
      </c>
      <c r="N26" s="172">
        <v>0</v>
      </c>
      <c r="O26" s="172">
        <f>ROUND(E26*N26,2)</f>
        <v>0</v>
      </c>
      <c r="P26" s="172">
        <v>0</v>
      </c>
      <c r="Q26" s="172">
        <f>ROUND(E26*P26,2)</f>
        <v>0</v>
      </c>
      <c r="R26" s="174"/>
      <c r="S26" s="174" t="s">
        <v>223</v>
      </c>
      <c r="T26" s="175" t="s">
        <v>208</v>
      </c>
      <c r="U26" s="158">
        <v>0</v>
      </c>
      <c r="V26" s="158">
        <f>ROUND(E26*U26,2)</f>
        <v>0</v>
      </c>
      <c r="W26" s="158"/>
      <c r="X26" s="158" t="s">
        <v>224</v>
      </c>
      <c r="Y26" s="147"/>
      <c r="Z26" s="147"/>
      <c r="AA26" s="147"/>
      <c r="AB26" s="147"/>
      <c r="AC26" s="147"/>
      <c r="AD26" s="147"/>
      <c r="AE26" s="147"/>
      <c r="AF26" s="147"/>
      <c r="AG26" s="147" t="s">
        <v>297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52"/>
      <c r="D27" s="253"/>
      <c r="E27" s="253"/>
      <c r="F27" s="253"/>
      <c r="G27" s="253"/>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213</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9">
        <v>10</v>
      </c>
      <c r="B28" s="170" t="s">
        <v>638</v>
      </c>
      <c r="C28" s="180" t="s">
        <v>639</v>
      </c>
      <c r="D28" s="171" t="s">
        <v>500</v>
      </c>
      <c r="E28" s="172">
        <v>20</v>
      </c>
      <c r="F28" s="173"/>
      <c r="G28" s="174">
        <f>ROUND(E28*F28,2)</f>
        <v>0</v>
      </c>
      <c r="H28" s="173"/>
      <c r="I28" s="174">
        <f>ROUND(E28*H28,2)</f>
        <v>0</v>
      </c>
      <c r="J28" s="173"/>
      <c r="K28" s="174">
        <f>ROUND(E28*J28,2)</f>
        <v>0</v>
      </c>
      <c r="L28" s="174">
        <v>21</v>
      </c>
      <c r="M28" s="174">
        <f>G28*(1+L28/100)</f>
        <v>0</v>
      </c>
      <c r="N28" s="172">
        <v>0</v>
      </c>
      <c r="O28" s="172">
        <f>ROUND(E28*N28,2)</f>
        <v>0</v>
      </c>
      <c r="P28" s="172">
        <v>0</v>
      </c>
      <c r="Q28" s="172">
        <f>ROUND(E28*P28,2)</f>
        <v>0</v>
      </c>
      <c r="R28" s="174"/>
      <c r="S28" s="174" t="s">
        <v>223</v>
      </c>
      <c r="T28" s="175" t="s">
        <v>208</v>
      </c>
      <c r="U28" s="158">
        <v>0</v>
      </c>
      <c r="V28" s="158">
        <f>ROUND(E28*U28,2)</f>
        <v>0</v>
      </c>
      <c r="W28" s="158"/>
      <c r="X28" s="158" t="s">
        <v>224</v>
      </c>
      <c r="Y28" s="147"/>
      <c r="Z28" s="147"/>
      <c r="AA28" s="147"/>
      <c r="AB28" s="147"/>
      <c r="AC28" s="147"/>
      <c r="AD28" s="147"/>
      <c r="AE28" s="147"/>
      <c r="AF28" s="147"/>
      <c r="AG28" s="147" t="s">
        <v>297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52"/>
      <c r="D29" s="253"/>
      <c r="E29" s="253"/>
      <c r="F29" s="253"/>
      <c r="G29" s="253"/>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213</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9">
        <v>11</v>
      </c>
      <c r="B30" s="170" t="s">
        <v>640</v>
      </c>
      <c r="C30" s="180" t="s">
        <v>641</v>
      </c>
      <c r="D30" s="171" t="s">
        <v>500</v>
      </c>
      <c r="E30" s="172">
        <v>56</v>
      </c>
      <c r="F30" s="173"/>
      <c r="G30" s="174">
        <f>ROUND(E30*F30,2)</f>
        <v>0</v>
      </c>
      <c r="H30" s="173"/>
      <c r="I30" s="174">
        <f>ROUND(E30*H30,2)</f>
        <v>0</v>
      </c>
      <c r="J30" s="173"/>
      <c r="K30" s="174">
        <f>ROUND(E30*J30,2)</f>
        <v>0</v>
      </c>
      <c r="L30" s="174">
        <v>21</v>
      </c>
      <c r="M30" s="174">
        <f>G30*(1+L30/100)</f>
        <v>0</v>
      </c>
      <c r="N30" s="172">
        <v>0</v>
      </c>
      <c r="O30" s="172">
        <f>ROUND(E30*N30,2)</f>
        <v>0</v>
      </c>
      <c r="P30" s="172">
        <v>0</v>
      </c>
      <c r="Q30" s="172">
        <f>ROUND(E30*P30,2)</f>
        <v>0</v>
      </c>
      <c r="R30" s="174"/>
      <c r="S30" s="174" t="s">
        <v>223</v>
      </c>
      <c r="T30" s="175" t="s">
        <v>208</v>
      </c>
      <c r="U30" s="158">
        <v>0</v>
      </c>
      <c r="V30" s="158">
        <f>ROUND(E30*U30,2)</f>
        <v>0</v>
      </c>
      <c r="W30" s="158"/>
      <c r="X30" s="158" t="s">
        <v>224</v>
      </c>
      <c r="Y30" s="147"/>
      <c r="Z30" s="147"/>
      <c r="AA30" s="147"/>
      <c r="AB30" s="147"/>
      <c r="AC30" s="147"/>
      <c r="AD30" s="147"/>
      <c r="AE30" s="147"/>
      <c r="AF30" s="147"/>
      <c r="AG30" s="147" t="s">
        <v>297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52"/>
      <c r="D31" s="253"/>
      <c r="E31" s="253"/>
      <c r="F31" s="253"/>
      <c r="G31" s="253"/>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213</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9">
        <v>12</v>
      </c>
      <c r="B32" s="170" t="s">
        <v>642</v>
      </c>
      <c r="C32" s="180" t="s">
        <v>643</v>
      </c>
      <c r="D32" s="171" t="s">
        <v>500</v>
      </c>
      <c r="E32" s="172">
        <v>62</v>
      </c>
      <c r="F32" s="173"/>
      <c r="G32" s="174">
        <f>ROUND(E32*F32,2)</f>
        <v>0</v>
      </c>
      <c r="H32" s="173"/>
      <c r="I32" s="174">
        <f>ROUND(E32*H32,2)</f>
        <v>0</v>
      </c>
      <c r="J32" s="173"/>
      <c r="K32" s="174">
        <f>ROUND(E32*J32,2)</f>
        <v>0</v>
      </c>
      <c r="L32" s="174">
        <v>21</v>
      </c>
      <c r="M32" s="174">
        <f>G32*(1+L32/100)</f>
        <v>0</v>
      </c>
      <c r="N32" s="172">
        <v>0</v>
      </c>
      <c r="O32" s="172">
        <f>ROUND(E32*N32,2)</f>
        <v>0</v>
      </c>
      <c r="P32" s="172">
        <v>0</v>
      </c>
      <c r="Q32" s="172">
        <f>ROUND(E32*P32,2)</f>
        <v>0</v>
      </c>
      <c r="R32" s="174"/>
      <c r="S32" s="174" t="s">
        <v>223</v>
      </c>
      <c r="T32" s="175" t="s">
        <v>208</v>
      </c>
      <c r="U32" s="158">
        <v>0</v>
      </c>
      <c r="V32" s="158">
        <f>ROUND(E32*U32,2)</f>
        <v>0</v>
      </c>
      <c r="W32" s="158"/>
      <c r="X32" s="158" t="s">
        <v>224</v>
      </c>
      <c r="Y32" s="147"/>
      <c r="Z32" s="147"/>
      <c r="AA32" s="147"/>
      <c r="AB32" s="147"/>
      <c r="AC32" s="147"/>
      <c r="AD32" s="147"/>
      <c r="AE32" s="147"/>
      <c r="AF32" s="147"/>
      <c r="AG32" s="147" t="s">
        <v>297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52"/>
      <c r="D33" s="253"/>
      <c r="E33" s="253"/>
      <c r="F33" s="253"/>
      <c r="G33" s="253"/>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213</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69">
        <v>13</v>
      </c>
      <c r="B34" s="170" t="s">
        <v>644</v>
      </c>
      <c r="C34" s="180" t="s">
        <v>645</v>
      </c>
      <c r="D34" s="171" t="s">
        <v>500</v>
      </c>
      <c r="E34" s="172">
        <v>18</v>
      </c>
      <c r="F34" s="173"/>
      <c r="G34" s="174">
        <f>ROUND(E34*F34,2)</f>
        <v>0</v>
      </c>
      <c r="H34" s="173"/>
      <c r="I34" s="174">
        <f>ROUND(E34*H34,2)</f>
        <v>0</v>
      </c>
      <c r="J34" s="173"/>
      <c r="K34" s="174">
        <f>ROUND(E34*J34,2)</f>
        <v>0</v>
      </c>
      <c r="L34" s="174">
        <v>21</v>
      </c>
      <c r="M34" s="174">
        <f>G34*(1+L34/100)</f>
        <v>0</v>
      </c>
      <c r="N34" s="172">
        <v>0</v>
      </c>
      <c r="O34" s="172">
        <f>ROUND(E34*N34,2)</f>
        <v>0</v>
      </c>
      <c r="P34" s="172">
        <v>0</v>
      </c>
      <c r="Q34" s="172">
        <f>ROUND(E34*P34,2)</f>
        <v>0</v>
      </c>
      <c r="R34" s="174"/>
      <c r="S34" s="174" t="s">
        <v>223</v>
      </c>
      <c r="T34" s="175" t="s">
        <v>208</v>
      </c>
      <c r="U34" s="158">
        <v>0</v>
      </c>
      <c r="V34" s="158">
        <f>ROUND(E34*U34,2)</f>
        <v>0</v>
      </c>
      <c r="W34" s="158"/>
      <c r="X34" s="158" t="s">
        <v>224</v>
      </c>
      <c r="Y34" s="147"/>
      <c r="Z34" s="147"/>
      <c r="AA34" s="147"/>
      <c r="AB34" s="147"/>
      <c r="AC34" s="147"/>
      <c r="AD34" s="147"/>
      <c r="AE34" s="147"/>
      <c r="AF34" s="147"/>
      <c r="AG34" s="147" t="s">
        <v>297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52"/>
      <c r="D35" s="253"/>
      <c r="E35" s="253"/>
      <c r="F35" s="253"/>
      <c r="G35" s="253"/>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213</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69">
        <v>14</v>
      </c>
      <c r="B36" s="170" t="s">
        <v>646</v>
      </c>
      <c r="C36" s="180" t="s">
        <v>647</v>
      </c>
      <c r="D36" s="171" t="s">
        <v>421</v>
      </c>
      <c r="E36" s="172">
        <v>3</v>
      </c>
      <c r="F36" s="173"/>
      <c r="G36" s="174">
        <f>ROUND(E36*F36,2)</f>
        <v>0</v>
      </c>
      <c r="H36" s="173"/>
      <c r="I36" s="174">
        <f>ROUND(E36*H36,2)</f>
        <v>0</v>
      </c>
      <c r="J36" s="173"/>
      <c r="K36" s="174">
        <f>ROUND(E36*J36,2)</f>
        <v>0</v>
      </c>
      <c r="L36" s="174">
        <v>21</v>
      </c>
      <c r="M36" s="174">
        <f>G36*(1+L36/100)</f>
        <v>0</v>
      </c>
      <c r="N36" s="172">
        <v>0</v>
      </c>
      <c r="O36" s="172">
        <f>ROUND(E36*N36,2)</f>
        <v>0</v>
      </c>
      <c r="P36" s="172">
        <v>0</v>
      </c>
      <c r="Q36" s="172">
        <f>ROUND(E36*P36,2)</f>
        <v>0</v>
      </c>
      <c r="R36" s="174"/>
      <c r="S36" s="174" t="s">
        <v>223</v>
      </c>
      <c r="T36" s="175" t="s">
        <v>208</v>
      </c>
      <c r="U36" s="158">
        <v>0</v>
      </c>
      <c r="V36" s="158">
        <f>ROUND(E36*U36,2)</f>
        <v>0</v>
      </c>
      <c r="W36" s="158"/>
      <c r="X36" s="158" t="s">
        <v>224</v>
      </c>
      <c r="Y36" s="147"/>
      <c r="Z36" s="147"/>
      <c r="AA36" s="147"/>
      <c r="AB36" s="147"/>
      <c r="AC36" s="147"/>
      <c r="AD36" s="147"/>
      <c r="AE36" s="147"/>
      <c r="AF36" s="147"/>
      <c r="AG36" s="147" t="s">
        <v>297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52"/>
      <c r="D37" s="253"/>
      <c r="E37" s="253"/>
      <c r="F37" s="253"/>
      <c r="G37" s="253"/>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213</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9">
        <v>15</v>
      </c>
      <c r="B38" s="170" t="s">
        <v>648</v>
      </c>
      <c r="C38" s="180" t="s">
        <v>649</v>
      </c>
      <c r="D38" s="171" t="s">
        <v>354</v>
      </c>
      <c r="E38" s="172">
        <v>2</v>
      </c>
      <c r="F38" s="173"/>
      <c r="G38" s="174">
        <f>ROUND(E38*F38,2)</f>
        <v>0</v>
      </c>
      <c r="H38" s="173"/>
      <c r="I38" s="174">
        <f>ROUND(E38*H38,2)</f>
        <v>0</v>
      </c>
      <c r="J38" s="173"/>
      <c r="K38" s="174">
        <f>ROUND(E38*J38,2)</f>
        <v>0</v>
      </c>
      <c r="L38" s="174">
        <v>21</v>
      </c>
      <c r="M38" s="174">
        <f>G38*(1+L38/100)</f>
        <v>0</v>
      </c>
      <c r="N38" s="172">
        <v>0</v>
      </c>
      <c r="O38" s="172">
        <f>ROUND(E38*N38,2)</f>
        <v>0</v>
      </c>
      <c r="P38" s="172">
        <v>0</v>
      </c>
      <c r="Q38" s="172">
        <f>ROUND(E38*P38,2)</f>
        <v>0</v>
      </c>
      <c r="R38" s="174"/>
      <c r="S38" s="174" t="s">
        <v>223</v>
      </c>
      <c r="T38" s="175" t="s">
        <v>208</v>
      </c>
      <c r="U38" s="158">
        <v>0</v>
      </c>
      <c r="V38" s="158">
        <f>ROUND(E38*U38,2)</f>
        <v>0</v>
      </c>
      <c r="W38" s="158"/>
      <c r="X38" s="158" t="s">
        <v>224</v>
      </c>
      <c r="Y38" s="147"/>
      <c r="Z38" s="147"/>
      <c r="AA38" s="147"/>
      <c r="AB38" s="147"/>
      <c r="AC38" s="147"/>
      <c r="AD38" s="147"/>
      <c r="AE38" s="147"/>
      <c r="AF38" s="147"/>
      <c r="AG38" s="147" t="s">
        <v>297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52"/>
      <c r="D39" s="253"/>
      <c r="E39" s="253"/>
      <c r="F39" s="253"/>
      <c r="G39" s="253"/>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213</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9">
        <v>16</v>
      </c>
      <c r="B40" s="170" t="s">
        <v>650</v>
      </c>
      <c r="C40" s="180" t="s">
        <v>651</v>
      </c>
      <c r="D40" s="171" t="s">
        <v>354</v>
      </c>
      <c r="E40" s="172">
        <v>2</v>
      </c>
      <c r="F40" s="173"/>
      <c r="G40" s="174">
        <f>ROUND(E40*F40,2)</f>
        <v>0</v>
      </c>
      <c r="H40" s="173"/>
      <c r="I40" s="174">
        <f>ROUND(E40*H40,2)</f>
        <v>0</v>
      </c>
      <c r="J40" s="173"/>
      <c r="K40" s="174">
        <f>ROUND(E40*J40,2)</f>
        <v>0</v>
      </c>
      <c r="L40" s="174">
        <v>21</v>
      </c>
      <c r="M40" s="174">
        <f>G40*(1+L40/100)</f>
        <v>0</v>
      </c>
      <c r="N40" s="172">
        <v>0</v>
      </c>
      <c r="O40" s="172">
        <f>ROUND(E40*N40,2)</f>
        <v>0</v>
      </c>
      <c r="P40" s="172">
        <v>0</v>
      </c>
      <c r="Q40" s="172">
        <f>ROUND(E40*P40,2)</f>
        <v>0</v>
      </c>
      <c r="R40" s="174"/>
      <c r="S40" s="174" t="s">
        <v>223</v>
      </c>
      <c r="T40" s="175" t="s">
        <v>208</v>
      </c>
      <c r="U40" s="158">
        <v>0</v>
      </c>
      <c r="V40" s="158">
        <f>ROUND(E40*U40,2)</f>
        <v>0</v>
      </c>
      <c r="W40" s="158"/>
      <c r="X40" s="158" t="s">
        <v>224</v>
      </c>
      <c r="Y40" s="147"/>
      <c r="Z40" s="147"/>
      <c r="AA40" s="147"/>
      <c r="AB40" s="147"/>
      <c r="AC40" s="147"/>
      <c r="AD40" s="147"/>
      <c r="AE40" s="147"/>
      <c r="AF40" s="147"/>
      <c r="AG40" s="147" t="s">
        <v>297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52"/>
      <c r="D41" s="253"/>
      <c r="E41" s="253"/>
      <c r="F41" s="253"/>
      <c r="G41" s="253"/>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213</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9">
        <v>17</v>
      </c>
      <c r="B42" s="170" t="s">
        <v>652</v>
      </c>
      <c r="C42" s="180" t="s">
        <v>653</v>
      </c>
      <c r="D42" s="171" t="s">
        <v>354</v>
      </c>
      <c r="E42" s="172">
        <v>5</v>
      </c>
      <c r="F42" s="173"/>
      <c r="G42" s="174">
        <f>ROUND(E42*F42,2)</f>
        <v>0</v>
      </c>
      <c r="H42" s="173"/>
      <c r="I42" s="174">
        <f>ROUND(E42*H42,2)</f>
        <v>0</v>
      </c>
      <c r="J42" s="173"/>
      <c r="K42" s="174">
        <f>ROUND(E42*J42,2)</f>
        <v>0</v>
      </c>
      <c r="L42" s="174">
        <v>21</v>
      </c>
      <c r="M42" s="174">
        <f>G42*(1+L42/100)</f>
        <v>0</v>
      </c>
      <c r="N42" s="172">
        <v>0</v>
      </c>
      <c r="O42" s="172">
        <f>ROUND(E42*N42,2)</f>
        <v>0</v>
      </c>
      <c r="P42" s="172">
        <v>0</v>
      </c>
      <c r="Q42" s="172">
        <f>ROUND(E42*P42,2)</f>
        <v>0</v>
      </c>
      <c r="R42" s="174"/>
      <c r="S42" s="174" t="s">
        <v>223</v>
      </c>
      <c r="T42" s="175" t="s">
        <v>208</v>
      </c>
      <c r="U42" s="158">
        <v>0</v>
      </c>
      <c r="V42" s="158">
        <f>ROUND(E42*U42,2)</f>
        <v>0</v>
      </c>
      <c r="W42" s="158"/>
      <c r="X42" s="158" t="s">
        <v>224</v>
      </c>
      <c r="Y42" s="147"/>
      <c r="Z42" s="147"/>
      <c r="AA42" s="147"/>
      <c r="AB42" s="147"/>
      <c r="AC42" s="147"/>
      <c r="AD42" s="147"/>
      <c r="AE42" s="147"/>
      <c r="AF42" s="147"/>
      <c r="AG42" s="147" t="s">
        <v>297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52"/>
      <c r="D43" s="253"/>
      <c r="E43" s="253"/>
      <c r="F43" s="253"/>
      <c r="G43" s="253"/>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213</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9">
        <v>18</v>
      </c>
      <c r="B44" s="170" t="s">
        <v>654</v>
      </c>
      <c r="C44" s="180" t="s">
        <v>655</v>
      </c>
      <c r="D44" s="171" t="s">
        <v>354</v>
      </c>
      <c r="E44" s="172">
        <v>3</v>
      </c>
      <c r="F44" s="173"/>
      <c r="G44" s="174">
        <f>ROUND(E44*F44,2)</f>
        <v>0</v>
      </c>
      <c r="H44" s="173"/>
      <c r="I44" s="174">
        <f>ROUND(E44*H44,2)</f>
        <v>0</v>
      </c>
      <c r="J44" s="173"/>
      <c r="K44" s="174">
        <f>ROUND(E44*J44,2)</f>
        <v>0</v>
      </c>
      <c r="L44" s="174">
        <v>21</v>
      </c>
      <c r="M44" s="174">
        <f>G44*(1+L44/100)</f>
        <v>0</v>
      </c>
      <c r="N44" s="172">
        <v>0</v>
      </c>
      <c r="O44" s="172">
        <f>ROUND(E44*N44,2)</f>
        <v>0</v>
      </c>
      <c r="P44" s="172">
        <v>0</v>
      </c>
      <c r="Q44" s="172">
        <f>ROUND(E44*P44,2)</f>
        <v>0</v>
      </c>
      <c r="R44" s="174"/>
      <c r="S44" s="174" t="s">
        <v>223</v>
      </c>
      <c r="T44" s="175" t="s">
        <v>208</v>
      </c>
      <c r="U44" s="158">
        <v>0</v>
      </c>
      <c r="V44" s="158">
        <f>ROUND(E44*U44,2)</f>
        <v>0</v>
      </c>
      <c r="W44" s="158"/>
      <c r="X44" s="158" t="s">
        <v>224</v>
      </c>
      <c r="Y44" s="147"/>
      <c r="Z44" s="147"/>
      <c r="AA44" s="147"/>
      <c r="AB44" s="147"/>
      <c r="AC44" s="147"/>
      <c r="AD44" s="147"/>
      <c r="AE44" s="147"/>
      <c r="AF44" s="147"/>
      <c r="AG44" s="147" t="s">
        <v>297</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52"/>
      <c r="D45" s="253"/>
      <c r="E45" s="253"/>
      <c r="F45" s="253"/>
      <c r="G45" s="253"/>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213</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69">
        <v>19</v>
      </c>
      <c r="B46" s="170" t="s">
        <v>656</v>
      </c>
      <c r="C46" s="180" t="s">
        <v>751</v>
      </c>
      <c r="D46" s="171" t="s">
        <v>500</v>
      </c>
      <c r="E46" s="172">
        <v>106</v>
      </c>
      <c r="F46" s="173"/>
      <c r="G46" s="174">
        <f>ROUND(E46*F46,2)</f>
        <v>0</v>
      </c>
      <c r="H46" s="173"/>
      <c r="I46" s="174">
        <f>ROUND(E46*H46,2)</f>
        <v>0</v>
      </c>
      <c r="J46" s="173"/>
      <c r="K46" s="174">
        <f>ROUND(E46*J46,2)</f>
        <v>0</v>
      </c>
      <c r="L46" s="174">
        <v>21</v>
      </c>
      <c r="M46" s="174">
        <f>G46*(1+L46/100)</f>
        <v>0</v>
      </c>
      <c r="N46" s="172">
        <v>0</v>
      </c>
      <c r="O46" s="172">
        <f>ROUND(E46*N46,2)</f>
        <v>0</v>
      </c>
      <c r="P46" s="172">
        <v>0</v>
      </c>
      <c r="Q46" s="172">
        <f>ROUND(E46*P46,2)</f>
        <v>0</v>
      </c>
      <c r="R46" s="174"/>
      <c r="S46" s="174" t="s">
        <v>223</v>
      </c>
      <c r="T46" s="175" t="s">
        <v>208</v>
      </c>
      <c r="U46" s="158">
        <v>0</v>
      </c>
      <c r="V46" s="158">
        <f>ROUND(E46*U46,2)</f>
        <v>0</v>
      </c>
      <c r="W46" s="158"/>
      <c r="X46" s="158" t="s">
        <v>224</v>
      </c>
      <c r="Y46" s="147"/>
      <c r="Z46" s="147"/>
      <c r="AA46" s="147"/>
      <c r="AB46" s="147"/>
      <c r="AC46" s="147"/>
      <c r="AD46" s="147"/>
      <c r="AE46" s="147"/>
      <c r="AF46" s="147"/>
      <c r="AG46" s="147" t="s">
        <v>297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52"/>
      <c r="D47" s="253"/>
      <c r="E47" s="253"/>
      <c r="F47" s="253"/>
      <c r="G47" s="253"/>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213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69">
        <v>20</v>
      </c>
      <c r="B48" s="170" t="s">
        <v>613</v>
      </c>
      <c r="C48" s="180" t="s">
        <v>752</v>
      </c>
      <c r="D48" s="171" t="s">
        <v>659</v>
      </c>
      <c r="E48" s="172">
        <v>1</v>
      </c>
      <c r="F48" s="173"/>
      <c r="G48" s="174">
        <f>ROUND(E48*F48,2)</f>
        <v>0</v>
      </c>
      <c r="H48" s="173"/>
      <c r="I48" s="174">
        <f>ROUND(E48*H48,2)</f>
        <v>0</v>
      </c>
      <c r="J48" s="173"/>
      <c r="K48" s="174">
        <f>ROUND(E48*J48,2)</f>
        <v>0</v>
      </c>
      <c r="L48" s="174">
        <v>21</v>
      </c>
      <c r="M48" s="174">
        <f>G48*(1+L48/100)</f>
        <v>0</v>
      </c>
      <c r="N48" s="172">
        <v>0</v>
      </c>
      <c r="O48" s="172">
        <f>ROUND(E48*N48,2)</f>
        <v>0</v>
      </c>
      <c r="P48" s="172">
        <v>0</v>
      </c>
      <c r="Q48" s="172">
        <f>ROUND(E48*P48,2)</f>
        <v>0</v>
      </c>
      <c r="R48" s="174"/>
      <c r="S48" s="174" t="s">
        <v>223</v>
      </c>
      <c r="T48" s="175" t="s">
        <v>208</v>
      </c>
      <c r="U48" s="158">
        <v>0</v>
      </c>
      <c r="V48" s="158">
        <f>ROUND(E48*U48,2)</f>
        <v>0</v>
      </c>
      <c r="W48" s="158"/>
      <c r="X48" s="158" t="s">
        <v>224</v>
      </c>
      <c r="Y48" s="147"/>
      <c r="Z48" s="147"/>
      <c r="AA48" s="147"/>
      <c r="AB48" s="147"/>
      <c r="AC48" s="147"/>
      <c r="AD48" s="147"/>
      <c r="AE48" s="147"/>
      <c r="AF48" s="147"/>
      <c r="AG48" s="147" t="s">
        <v>297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41" t="s">
        <v>660</v>
      </c>
      <c r="D49" s="242"/>
      <c r="E49" s="242"/>
      <c r="F49" s="242"/>
      <c r="G49" s="242"/>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212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8" t="s">
        <v>661</v>
      </c>
      <c r="D50" s="259"/>
      <c r="E50" s="259"/>
      <c r="F50" s="259"/>
      <c r="G50" s="259"/>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212</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58" t="s">
        <v>753</v>
      </c>
      <c r="D51" s="259"/>
      <c r="E51" s="259"/>
      <c r="F51" s="259"/>
      <c r="G51" s="259"/>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212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50"/>
      <c r="D52" s="251"/>
      <c r="E52" s="251"/>
      <c r="F52" s="251"/>
      <c r="G52" s="251"/>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213</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9">
        <v>21</v>
      </c>
      <c r="B53" s="170" t="s">
        <v>662</v>
      </c>
      <c r="C53" s="180" t="s">
        <v>658</v>
      </c>
      <c r="D53" s="171" t="s">
        <v>659</v>
      </c>
      <c r="E53" s="172">
        <v>1</v>
      </c>
      <c r="F53" s="173"/>
      <c r="G53" s="174">
        <f>ROUND(E53*F53,2)</f>
        <v>0</v>
      </c>
      <c r="H53" s="173"/>
      <c r="I53" s="174">
        <f>ROUND(E53*H53,2)</f>
        <v>0</v>
      </c>
      <c r="J53" s="173"/>
      <c r="K53" s="174">
        <f>ROUND(E53*J53,2)</f>
        <v>0</v>
      </c>
      <c r="L53" s="174">
        <v>21</v>
      </c>
      <c r="M53" s="174">
        <f>G53*(1+L53/100)</f>
        <v>0</v>
      </c>
      <c r="N53" s="172">
        <v>0</v>
      </c>
      <c r="O53" s="172">
        <f>ROUND(E53*N53,2)</f>
        <v>0</v>
      </c>
      <c r="P53" s="172">
        <v>0</v>
      </c>
      <c r="Q53" s="172">
        <f>ROUND(E53*P53,2)</f>
        <v>0</v>
      </c>
      <c r="R53" s="174"/>
      <c r="S53" s="174" t="s">
        <v>223</v>
      </c>
      <c r="T53" s="175" t="s">
        <v>208</v>
      </c>
      <c r="U53" s="158">
        <v>0</v>
      </c>
      <c r="V53" s="158">
        <f>ROUND(E53*U53,2)</f>
        <v>0</v>
      </c>
      <c r="W53" s="158"/>
      <c r="X53" s="158" t="s">
        <v>224</v>
      </c>
      <c r="Y53" s="147"/>
      <c r="Z53" s="147"/>
      <c r="AA53" s="147"/>
      <c r="AB53" s="147"/>
      <c r="AC53" s="147"/>
      <c r="AD53" s="147"/>
      <c r="AE53" s="147"/>
      <c r="AF53" s="147"/>
      <c r="AG53" s="147" t="s">
        <v>297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41" t="s">
        <v>660</v>
      </c>
      <c r="D54" s="242"/>
      <c r="E54" s="242"/>
      <c r="F54" s="242"/>
      <c r="G54" s="242"/>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212</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258" t="s">
        <v>661</v>
      </c>
      <c r="D55" s="259"/>
      <c r="E55" s="259"/>
      <c r="F55" s="259"/>
      <c r="G55" s="259"/>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212</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58" t="s">
        <v>753</v>
      </c>
      <c r="D56" s="259"/>
      <c r="E56" s="259"/>
      <c r="F56" s="259"/>
      <c r="G56" s="259"/>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212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250"/>
      <c r="D57" s="251"/>
      <c r="E57" s="251"/>
      <c r="F57" s="251"/>
      <c r="G57" s="251"/>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213</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9">
        <v>22</v>
      </c>
      <c r="B58" s="170" t="s">
        <v>664</v>
      </c>
      <c r="C58" s="180" t="s">
        <v>669</v>
      </c>
      <c r="D58" s="171" t="s">
        <v>500</v>
      </c>
      <c r="E58" s="172">
        <v>12</v>
      </c>
      <c r="F58" s="173"/>
      <c r="G58" s="174">
        <f>ROUND(E58*F58,2)</f>
        <v>0</v>
      </c>
      <c r="H58" s="173"/>
      <c r="I58" s="174">
        <f>ROUND(E58*H58,2)</f>
        <v>0</v>
      </c>
      <c r="J58" s="173"/>
      <c r="K58" s="174">
        <f>ROUND(E58*J58,2)</f>
        <v>0</v>
      </c>
      <c r="L58" s="174">
        <v>21</v>
      </c>
      <c r="M58" s="174">
        <f>G58*(1+L58/100)</f>
        <v>0</v>
      </c>
      <c r="N58" s="172">
        <v>0</v>
      </c>
      <c r="O58" s="172">
        <f>ROUND(E58*N58,2)</f>
        <v>0</v>
      </c>
      <c r="P58" s="172">
        <v>0</v>
      </c>
      <c r="Q58" s="172">
        <f>ROUND(E58*P58,2)</f>
        <v>0</v>
      </c>
      <c r="R58" s="174"/>
      <c r="S58" s="174" t="s">
        <v>223</v>
      </c>
      <c r="T58" s="175" t="s">
        <v>208</v>
      </c>
      <c r="U58" s="158">
        <v>0</v>
      </c>
      <c r="V58" s="158">
        <f>ROUND(E58*U58,2)</f>
        <v>0</v>
      </c>
      <c r="W58" s="158"/>
      <c r="X58" s="158" t="s">
        <v>224</v>
      </c>
      <c r="Y58" s="147"/>
      <c r="Z58" s="147"/>
      <c r="AA58" s="147"/>
      <c r="AB58" s="147"/>
      <c r="AC58" s="147"/>
      <c r="AD58" s="147"/>
      <c r="AE58" s="147"/>
      <c r="AF58" s="147"/>
      <c r="AG58" s="147" t="s">
        <v>297</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252"/>
      <c r="D59" s="253"/>
      <c r="E59" s="253"/>
      <c r="F59" s="253"/>
      <c r="G59" s="253"/>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213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69">
        <v>23</v>
      </c>
      <c r="B60" s="170" t="s">
        <v>666</v>
      </c>
      <c r="C60" s="180" t="s">
        <v>671</v>
      </c>
      <c r="D60" s="171" t="s">
        <v>500</v>
      </c>
      <c r="E60" s="172">
        <v>6</v>
      </c>
      <c r="F60" s="173"/>
      <c r="G60" s="174">
        <f>ROUND(E60*F60,2)</f>
        <v>0</v>
      </c>
      <c r="H60" s="173"/>
      <c r="I60" s="174">
        <f>ROUND(E60*H60,2)</f>
        <v>0</v>
      </c>
      <c r="J60" s="173"/>
      <c r="K60" s="174">
        <f>ROUND(E60*J60,2)</f>
        <v>0</v>
      </c>
      <c r="L60" s="174">
        <v>21</v>
      </c>
      <c r="M60" s="174">
        <f>G60*(1+L60/100)</f>
        <v>0</v>
      </c>
      <c r="N60" s="172">
        <v>0</v>
      </c>
      <c r="O60" s="172">
        <f>ROUND(E60*N60,2)</f>
        <v>0</v>
      </c>
      <c r="P60" s="172">
        <v>0</v>
      </c>
      <c r="Q60" s="172">
        <f>ROUND(E60*P60,2)</f>
        <v>0</v>
      </c>
      <c r="R60" s="174"/>
      <c r="S60" s="174" t="s">
        <v>223</v>
      </c>
      <c r="T60" s="175" t="s">
        <v>208</v>
      </c>
      <c r="U60" s="158">
        <v>0</v>
      </c>
      <c r="V60" s="158">
        <f>ROUND(E60*U60,2)</f>
        <v>0</v>
      </c>
      <c r="W60" s="158"/>
      <c r="X60" s="158" t="s">
        <v>224</v>
      </c>
      <c r="Y60" s="147"/>
      <c r="Z60" s="147"/>
      <c r="AA60" s="147"/>
      <c r="AB60" s="147"/>
      <c r="AC60" s="147"/>
      <c r="AD60" s="147"/>
      <c r="AE60" s="147"/>
      <c r="AF60" s="147"/>
      <c r="AG60" s="147" t="s">
        <v>297</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52"/>
      <c r="D61" s="253"/>
      <c r="E61" s="253"/>
      <c r="F61" s="253"/>
      <c r="G61" s="253"/>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213</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9">
        <v>24</v>
      </c>
      <c r="B62" s="170" t="s">
        <v>668</v>
      </c>
      <c r="C62" s="180" t="s">
        <v>673</v>
      </c>
      <c r="D62" s="171" t="s">
        <v>500</v>
      </c>
      <c r="E62" s="172">
        <v>2</v>
      </c>
      <c r="F62" s="173"/>
      <c r="G62" s="174">
        <f>ROUND(E62*F62,2)</f>
        <v>0</v>
      </c>
      <c r="H62" s="173"/>
      <c r="I62" s="174">
        <f>ROUND(E62*H62,2)</f>
        <v>0</v>
      </c>
      <c r="J62" s="173"/>
      <c r="K62" s="174">
        <f>ROUND(E62*J62,2)</f>
        <v>0</v>
      </c>
      <c r="L62" s="174">
        <v>21</v>
      </c>
      <c r="M62" s="174">
        <f>G62*(1+L62/100)</f>
        <v>0</v>
      </c>
      <c r="N62" s="172">
        <v>0</v>
      </c>
      <c r="O62" s="172">
        <f>ROUND(E62*N62,2)</f>
        <v>0</v>
      </c>
      <c r="P62" s="172">
        <v>0</v>
      </c>
      <c r="Q62" s="172">
        <f>ROUND(E62*P62,2)</f>
        <v>0</v>
      </c>
      <c r="R62" s="174"/>
      <c r="S62" s="174" t="s">
        <v>223</v>
      </c>
      <c r="T62" s="175" t="s">
        <v>208</v>
      </c>
      <c r="U62" s="158">
        <v>0</v>
      </c>
      <c r="V62" s="158">
        <f>ROUND(E62*U62,2)</f>
        <v>0</v>
      </c>
      <c r="W62" s="158"/>
      <c r="X62" s="158" t="s">
        <v>224</v>
      </c>
      <c r="Y62" s="147"/>
      <c r="Z62" s="147"/>
      <c r="AA62" s="147"/>
      <c r="AB62" s="147"/>
      <c r="AC62" s="147"/>
      <c r="AD62" s="147"/>
      <c r="AE62" s="147"/>
      <c r="AF62" s="147"/>
      <c r="AG62" s="147" t="s">
        <v>297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52"/>
      <c r="D63" s="253"/>
      <c r="E63" s="253"/>
      <c r="F63" s="253"/>
      <c r="G63" s="253"/>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213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9">
        <v>25</v>
      </c>
      <c r="B64" s="170" t="s">
        <v>670</v>
      </c>
      <c r="C64" s="180" t="s">
        <v>675</v>
      </c>
      <c r="D64" s="171" t="s">
        <v>500</v>
      </c>
      <c r="E64" s="172">
        <v>1</v>
      </c>
      <c r="F64" s="173"/>
      <c r="G64" s="174">
        <f>ROUND(E64*F64,2)</f>
        <v>0</v>
      </c>
      <c r="H64" s="173"/>
      <c r="I64" s="174">
        <f>ROUND(E64*H64,2)</f>
        <v>0</v>
      </c>
      <c r="J64" s="173"/>
      <c r="K64" s="174">
        <f>ROUND(E64*J64,2)</f>
        <v>0</v>
      </c>
      <c r="L64" s="174">
        <v>21</v>
      </c>
      <c r="M64" s="174">
        <f>G64*(1+L64/100)</f>
        <v>0</v>
      </c>
      <c r="N64" s="172">
        <v>0</v>
      </c>
      <c r="O64" s="172">
        <f>ROUND(E64*N64,2)</f>
        <v>0</v>
      </c>
      <c r="P64" s="172">
        <v>0</v>
      </c>
      <c r="Q64" s="172">
        <f>ROUND(E64*P64,2)</f>
        <v>0</v>
      </c>
      <c r="R64" s="174"/>
      <c r="S64" s="174" t="s">
        <v>223</v>
      </c>
      <c r="T64" s="175" t="s">
        <v>208</v>
      </c>
      <c r="U64" s="158">
        <v>0</v>
      </c>
      <c r="V64" s="158">
        <f>ROUND(E64*U64,2)</f>
        <v>0</v>
      </c>
      <c r="W64" s="158"/>
      <c r="X64" s="158" t="s">
        <v>224</v>
      </c>
      <c r="Y64" s="147"/>
      <c r="Z64" s="147"/>
      <c r="AA64" s="147"/>
      <c r="AB64" s="147"/>
      <c r="AC64" s="147"/>
      <c r="AD64" s="147"/>
      <c r="AE64" s="147"/>
      <c r="AF64" s="147"/>
      <c r="AG64" s="147" t="s">
        <v>297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52"/>
      <c r="D65" s="253"/>
      <c r="E65" s="253"/>
      <c r="F65" s="253"/>
      <c r="G65" s="253"/>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213</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9">
        <v>26</v>
      </c>
      <c r="B66" s="170" t="s">
        <v>672</v>
      </c>
      <c r="C66" s="180" t="s">
        <v>677</v>
      </c>
      <c r="D66" s="171" t="s">
        <v>354</v>
      </c>
      <c r="E66" s="172">
        <v>320</v>
      </c>
      <c r="F66" s="173"/>
      <c r="G66" s="174">
        <f>ROUND(E66*F66,2)</f>
        <v>0</v>
      </c>
      <c r="H66" s="173"/>
      <c r="I66" s="174">
        <f>ROUND(E66*H66,2)</f>
        <v>0</v>
      </c>
      <c r="J66" s="173"/>
      <c r="K66" s="174">
        <f>ROUND(E66*J66,2)</f>
        <v>0</v>
      </c>
      <c r="L66" s="174">
        <v>21</v>
      </c>
      <c r="M66" s="174">
        <f>G66*(1+L66/100)</f>
        <v>0</v>
      </c>
      <c r="N66" s="172">
        <v>0</v>
      </c>
      <c r="O66" s="172">
        <f>ROUND(E66*N66,2)</f>
        <v>0</v>
      </c>
      <c r="P66" s="172">
        <v>0</v>
      </c>
      <c r="Q66" s="172">
        <f>ROUND(E66*P66,2)</f>
        <v>0</v>
      </c>
      <c r="R66" s="174"/>
      <c r="S66" s="174" t="s">
        <v>223</v>
      </c>
      <c r="T66" s="175" t="s">
        <v>208</v>
      </c>
      <c r="U66" s="158">
        <v>0</v>
      </c>
      <c r="V66" s="158">
        <f>ROUND(E66*U66,2)</f>
        <v>0</v>
      </c>
      <c r="W66" s="158"/>
      <c r="X66" s="158" t="s">
        <v>224</v>
      </c>
      <c r="Y66" s="147"/>
      <c r="Z66" s="147"/>
      <c r="AA66" s="147"/>
      <c r="AB66" s="147"/>
      <c r="AC66" s="147"/>
      <c r="AD66" s="147"/>
      <c r="AE66" s="147"/>
      <c r="AF66" s="147"/>
      <c r="AG66" s="147" t="s">
        <v>297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52"/>
      <c r="D67" s="253"/>
      <c r="E67" s="253"/>
      <c r="F67" s="253"/>
      <c r="G67" s="253"/>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213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69">
        <v>27</v>
      </c>
      <c r="B68" s="170" t="s">
        <v>674</v>
      </c>
      <c r="C68" s="180" t="s">
        <v>679</v>
      </c>
      <c r="D68" s="171" t="s">
        <v>354</v>
      </c>
      <c r="E68" s="172">
        <v>320</v>
      </c>
      <c r="F68" s="173"/>
      <c r="G68" s="174">
        <f>ROUND(E68*F68,2)</f>
        <v>0</v>
      </c>
      <c r="H68" s="173"/>
      <c r="I68" s="174">
        <f>ROUND(E68*H68,2)</f>
        <v>0</v>
      </c>
      <c r="J68" s="173"/>
      <c r="K68" s="174">
        <f>ROUND(E68*J68,2)</f>
        <v>0</v>
      </c>
      <c r="L68" s="174">
        <v>21</v>
      </c>
      <c r="M68" s="174">
        <f>G68*(1+L68/100)</f>
        <v>0</v>
      </c>
      <c r="N68" s="172">
        <v>0</v>
      </c>
      <c r="O68" s="172">
        <f>ROUND(E68*N68,2)</f>
        <v>0</v>
      </c>
      <c r="P68" s="172">
        <v>0</v>
      </c>
      <c r="Q68" s="172">
        <f>ROUND(E68*P68,2)</f>
        <v>0</v>
      </c>
      <c r="R68" s="174"/>
      <c r="S68" s="174" t="s">
        <v>223</v>
      </c>
      <c r="T68" s="175" t="s">
        <v>208</v>
      </c>
      <c r="U68" s="158">
        <v>0</v>
      </c>
      <c r="V68" s="158">
        <f>ROUND(E68*U68,2)</f>
        <v>0</v>
      </c>
      <c r="W68" s="158"/>
      <c r="X68" s="158" t="s">
        <v>224</v>
      </c>
      <c r="Y68" s="147"/>
      <c r="Z68" s="147"/>
      <c r="AA68" s="147"/>
      <c r="AB68" s="147"/>
      <c r="AC68" s="147"/>
      <c r="AD68" s="147"/>
      <c r="AE68" s="147"/>
      <c r="AF68" s="147"/>
      <c r="AG68" s="147" t="s">
        <v>297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52"/>
      <c r="D69" s="253"/>
      <c r="E69" s="253"/>
      <c r="F69" s="253"/>
      <c r="G69" s="253"/>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213</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9">
        <v>28</v>
      </c>
      <c r="B70" s="170" t="s">
        <v>676</v>
      </c>
      <c r="C70" s="180" t="s">
        <v>681</v>
      </c>
      <c r="D70" s="171" t="s">
        <v>354</v>
      </c>
      <c r="E70" s="172">
        <v>320</v>
      </c>
      <c r="F70" s="173"/>
      <c r="G70" s="174">
        <f>ROUND(E70*F70,2)</f>
        <v>0</v>
      </c>
      <c r="H70" s="173"/>
      <c r="I70" s="174">
        <f>ROUND(E70*H70,2)</f>
        <v>0</v>
      </c>
      <c r="J70" s="173"/>
      <c r="K70" s="174">
        <f>ROUND(E70*J70,2)</f>
        <v>0</v>
      </c>
      <c r="L70" s="174">
        <v>21</v>
      </c>
      <c r="M70" s="174">
        <f>G70*(1+L70/100)</f>
        <v>0</v>
      </c>
      <c r="N70" s="172">
        <v>0</v>
      </c>
      <c r="O70" s="172">
        <f>ROUND(E70*N70,2)</f>
        <v>0</v>
      </c>
      <c r="P70" s="172">
        <v>0</v>
      </c>
      <c r="Q70" s="172">
        <f>ROUND(E70*P70,2)</f>
        <v>0</v>
      </c>
      <c r="R70" s="174"/>
      <c r="S70" s="174" t="s">
        <v>223</v>
      </c>
      <c r="T70" s="175" t="s">
        <v>208</v>
      </c>
      <c r="U70" s="158">
        <v>0</v>
      </c>
      <c r="V70" s="158">
        <f>ROUND(E70*U70,2)</f>
        <v>0</v>
      </c>
      <c r="W70" s="158"/>
      <c r="X70" s="158" t="s">
        <v>224</v>
      </c>
      <c r="Y70" s="147"/>
      <c r="Z70" s="147"/>
      <c r="AA70" s="147"/>
      <c r="AB70" s="147"/>
      <c r="AC70" s="147"/>
      <c r="AD70" s="147"/>
      <c r="AE70" s="147"/>
      <c r="AF70" s="147"/>
      <c r="AG70" s="147" t="s">
        <v>297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52"/>
      <c r="D71" s="253"/>
      <c r="E71" s="253"/>
      <c r="F71" s="253"/>
      <c r="G71" s="253"/>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213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9">
        <v>29</v>
      </c>
      <c r="B72" s="170" t="s">
        <v>678</v>
      </c>
      <c r="C72" s="180" t="s">
        <v>683</v>
      </c>
      <c r="D72" s="171" t="s">
        <v>624</v>
      </c>
      <c r="E72" s="172">
        <v>7</v>
      </c>
      <c r="F72" s="173"/>
      <c r="G72" s="174">
        <f>ROUND(E72*F72,2)</f>
        <v>0</v>
      </c>
      <c r="H72" s="173"/>
      <c r="I72" s="174">
        <f>ROUND(E72*H72,2)</f>
        <v>0</v>
      </c>
      <c r="J72" s="173"/>
      <c r="K72" s="174">
        <f>ROUND(E72*J72,2)</f>
        <v>0</v>
      </c>
      <c r="L72" s="174">
        <v>21</v>
      </c>
      <c r="M72" s="174">
        <f>G72*(1+L72/100)</f>
        <v>0</v>
      </c>
      <c r="N72" s="172">
        <v>0</v>
      </c>
      <c r="O72" s="172">
        <f>ROUND(E72*N72,2)</f>
        <v>0</v>
      </c>
      <c r="P72" s="172">
        <v>0</v>
      </c>
      <c r="Q72" s="172">
        <f>ROUND(E72*P72,2)</f>
        <v>0</v>
      </c>
      <c r="R72" s="174"/>
      <c r="S72" s="174" t="s">
        <v>223</v>
      </c>
      <c r="T72" s="175" t="s">
        <v>208</v>
      </c>
      <c r="U72" s="158">
        <v>0</v>
      </c>
      <c r="V72" s="158">
        <f>ROUND(E72*U72,2)</f>
        <v>0</v>
      </c>
      <c r="W72" s="158"/>
      <c r="X72" s="158" t="s">
        <v>224</v>
      </c>
      <c r="Y72" s="147"/>
      <c r="Z72" s="147"/>
      <c r="AA72" s="147"/>
      <c r="AB72" s="147"/>
      <c r="AC72" s="147"/>
      <c r="AD72" s="147"/>
      <c r="AE72" s="147"/>
      <c r="AF72" s="147"/>
      <c r="AG72" s="147" t="s">
        <v>297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252"/>
      <c r="D73" s="253"/>
      <c r="E73" s="253"/>
      <c r="F73" s="253"/>
      <c r="G73" s="253"/>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213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9">
        <v>30</v>
      </c>
      <c r="B74" s="170" t="s">
        <v>680</v>
      </c>
      <c r="C74" s="180" t="s">
        <v>685</v>
      </c>
      <c r="D74" s="171" t="s">
        <v>624</v>
      </c>
      <c r="E74" s="172">
        <v>6</v>
      </c>
      <c r="F74" s="173"/>
      <c r="G74" s="174">
        <f>ROUND(E74*F74,2)</f>
        <v>0</v>
      </c>
      <c r="H74" s="173"/>
      <c r="I74" s="174">
        <f>ROUND(E74*H74,2)</f>
        <v>0</v>
      </c>
      <c r="J74" s="173"/>
      <c r="K74" s="174">
        <f>ROUND(E74*J74,2)</f>
        <v>0</v>
      </c>
      <c r="L74" s="174">
        <v>21</v>
      </c>
      <c r="M74" s="174">
        <f>G74*(1+L74/100)</f>
        <v>0</v>
      </c>
      <c r="N74" s="172">
        <v>0</v>
      </c>
      <c r="O74" s="172">
        <f>ROUND(E74*N74,2)</f>
        <v>0</v>
      </c>
      <c r="P74" s="172">
        <v>0</v>
      </c>
      <c r="Q74" s="172">
        <f>ROUND(E74*P74,2)</f>
        <v>0</v>
      </c>
      <c r="R74" s="174"/>
      <c r="S74" s="174" t="s">
        <v>223</v>
      </c>
      <c r="T74" s="175" t="s">
        <v>208</v>
      </c>
      <c r="U74" s="158">
        <v>0</v>
      </c>
      <c r="V74" s="158">
        <f>ROUND(E74*U74,2)</f>
        <v>0</v>
      </c>
      <c r="W74" s="158"/>
      <c r="X74" s="158" t="s">
        <v>224</v>
      </c>
      <c r="Y74" s="147"/>
      <c r="Z74" s="147"/>
      <c r="AA74" s="147"/>
      <c r="AB74" s="147"/>
      <c r="AC74" s="147"/>
      <c r="AD74" s="147"/>
      <c r="AE74" s="147"/>
      <c r="AF74" s="147"/>
      <c r="AG74" s="147" t="s">
        <v>297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52"/>
      <c r="D75" s="253"/>
      <c r="E75" s="253"/>
      <c r="F75" s="253"/>
      <c r="G75" s="253"/>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213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69">
        <v>31</v>
      </c>
      <c r="B76" s="170" t="s">
        <v>682</v>
      </c>
      <c r="C76" s="180" t="s">
        <v>687</v>
      </c>
      <c r="D76" s="171" t="s">
        <v>624</v>
      </c>
      <c r="E76" s="172">
        <v>12</v>
      </c>
      <c r="F76" s="173"/>
      <c r="G76" s="174">
        <f>ROUND(E76*F76,2)</f>
        <v>0</v>
      </c>
      <c r="H76" s="173"/>
      <c r="I76" s="174">
        <f>ROUND(E76*H76,2)</f>
        <v>0</v>
      </c>
      <c r="J76" s="173"/>
      <c r="K76" s="174">
        <f>ROUND(E76*J76,2)</f>
        <v>0</v>
      </c>
      <c r="L76" s="174">
        <v>21</v>
      </c>
      <c r="M76" s="174">
        <f>G76*(1+L76/100)</f>
        <v>0</v>
      </c>
      <c r="N76" s="172">
        <v>0</v>
      </c>
      <c r="O76" s="172">
        <f>ROUND(E76*N76,2)</f>
        <v>0</v>
      </c>
      <c r="P76" s="172">
        <v>0</v>
      </c>
      <c r="Q76" s="172">
        <f>ROUND(E76*P76,2)</f>
        <v>0</v>
      </c>
      <c r="R76" s="174"/>
      <c r="S76" s="174" t="s">
        <v>223</v>
      </c>
      <c r="T76" s="175" t="s">
        <v>208</v>
      </c>
      <c r="U76" s="158">
        <v>0</v>
      </c>
      <c r="V76" s="158">
        <f>ROUND(E76*U76,2)</f>
        <v>0</v>
      </c>
      <c r="W76" s="158"/>
      <c r="X76" s="158" t="s">
        <v>224</v>
      </c>
      <c r="Y76" s="147"/>
      <c r="Z76" s="147"/>
      <c r="AA76" s="147"/>
      <c r="AB76" s="147"/>
      <c r="AC76" s="147"/>
      <c r="AD76" s="147"/>
      <c r="AE76" s="147"/>
      <c r="AF76" s="147"/>
      <c r="AG76" s="147" t="s">
        <v>297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52"/>
      <c r="D77" s="253"/>
      <c r="E77" s="253"/>
      <c r="F77" s="253"/>
      <c r="G77" s="253"/>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213</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9">
        <v>32</v>
      </c>
      <c r="B78" s="170" t="s">
        <v>684</v>
      </c>
      <c r="C78" s="180" t="s">
        <v>688</v>
      </c>
      <c r="D78" s="171" t="s">
        <v>624</v>
      </c>
      <c r="E78" s="172">
        <v>12</v>
      </c>
      <c r="F78" s="173"/>
      <c r="G78" s="174">
        <f>ROUND(E78*F78,2)</f>
        <v>0</v>
      </c>
      <c r="H78" s="173"/>
      <c r="I78" s="174">
        <f>ROUND(E78*H78,2)</f>
        <v>0</v>
      </c>
      <c r="J78" s="173"/>
      <c r="K78" s="174">
        <f>ROUND(E78*J78,2)</f>
        <v>0</v>
      </c>
      <c r="L78" s="174">
        <v>21</v>
      </c>
      <c r="M78" s="174">
        <f>G78*(1+L78/100)</f>
        <v>0</v>
      </c>
      <c r="N78" s="172">
        <v>0</v>
      </c>
      <c r="O78" s="172">
        <f>ROUND(E78*N78,2)</f>
        <v>0</v>
      </c>
      <c r="P78" s="172">
        <v>0</v>
      </c>
      <c r="Q78" s="172">
        <f>ROUND(E78*P78,2)</f>
        <v>0</v>
      </c>
      <c r="R78" s="174"/>
      <c r="S78" s="174" t="s">
        <v>223</v>
      </c>
      <c r="T78" s="175" t="s">
        <v>208</v>
      </c>
      <c r="U78" s="158">
        <v>0</v>
      </c>
      <c r="V78" s="158">
        <f>ROUND(E78*U78,2)</f>
        <v>0</v>
      </c>
      <c r="W78" s="158"/>
      <c r="X78" s="158" t="s">
        <v>224</v>
      </c>
      <c r="Y78" s="147"/>
      <c r="Z78" s="147"/>
      <c r="AA78" s="147"/>
      <c r="AB78" s="147"/>
      <c r="AC78" s="147"/>
      <c r="AD78" s="147"/>
      <c r="AE78" s="147"/>
      <c r="AF78" s="147"/>
      <c r="AG78" s="147" t="s">
        <v>297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52"/>
      <c r="D79" s="253"/>
      <c r="E79" s="253"/>
      <c r="F79" s="253"/>
      <c r="G79" s="253"/>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213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x14ac:dyDescent="0.2">
      <c r="A80" s="3"/>
      <c r="B80" s="4"/>
      <c r="C80" s="182"/>
      <c r="D80" s="6"/>
      <c r="E80" s="3"/>
      <c r="F80" s="3"/>
      <c r="G80" s="3"/>
      <c r="H80" s="3"/>
      <c r="I80" s="3"/>
      <c r="J80" s="3"/>
      <c r="K80" s="3"/>
      <c r="L80" s="3"/>
      <c r="M80" s="3"/>
      <c r="N80" s="3"/>
      <c r="O80" s="3"/>
      <c r="P80" s="3"/>
      <c r="Q80" s="3"/>
      <c r="R80" s="3"/>
      <c r="S80" s="3"/>
      <c r="T80" s="3"/>
      <c r="U80" s="3"/>
      <c r="V80" s="3"/>
      <c r="W80" s="3"/>
      <c r="X80" s="3"/>
      <c r="AE80">
        <v>15</v>
      </c>
      <c r="AF80">
        <v>21</v>
      </c>
      <c r="AG80" t="s">
        <v>189</v>
      </c>
    </row>
    <row r="81" spans="1:33" x14ac:dyDescent="0.2">
      <c r="A81" s="150"/>
      <c r="B81" s="151" t="s">
        <v>29</v>
      </c>
      <c r="C81" s="183"/>
      <c r="D81" s="152"/>
      <c r="E81" s="153"/>
      <c r="F81" s="153"/>
      <c r="G81" s="178">
        <f>G8+G17</f>
        <v>0</v>
      </c>
      <c r="H81" s="3"/>
      <c r="I81" s="3"/>
      <c r="J81" s="3"/>
      <c r="K81" s="3"/>
      <c r="L81" s="3"/>
      <c r="M81" s="3"/>
      <c r="N81" s="3"/>
      <c r="O81" s="3"/>
      <c r="P81" s="3"/>
      <c r="Q81" s="3"/>
      <c r="R81" s="3"/>
      <c r="S81" s="3"/>
      <c r="T81" s="3"/>
      <c r="U81" s="3"/>
      <c r="V81" s="3"/>
      <c r="W81" s="3"/>
      <c r="X81" s="3"/>
      <c r="AE81">
        <f>SUMIF(L7:L79,AE80,G7:G79)</f>
        <v>0</v>
      </c>
      <c r="AF81">
        <f>SUMIF(L7:L79,AF80,G7:G79)</f>
        <v>0</v>
      </c>
      <c r="AG81" t="s">
        <v>236</v>
      </c>
    </row>
    <row r="82" spans="1:33" x14ac:dyDescent="0.2">
      <c r="C82" s="184"/>
      <c r="D82" s="10"/>
      <c r="AG82" t="s">
        <v>237</v>
      </c>
    </row>
    <row r="83" spans="1:33" x14ac:dyDescent="0.2">
      <c r="D83" s="10"/>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42">
    <mergeCell ref="C79:G79"/>
    <mergeCell ref="C57:G57"/>
    <mergeCell ref="C59:G59"/>
    <mergeCell ref="C61:G61"/>
    <mergeCell ref="C63:G63"/>
    <mergeCell ref="C65:G65"/>
    <mergeCell ref="C67:G67"/>
    <mergeCell ref="C69:G69"/>
    <mergeCell ref="C71:G71"/>
    <mergeCell ref="C73:G73"/>
    <mergeCell ref="C75:G75"/>
    <mergeCell ref="C77:G77"/>
    <mergeCell ref="C56:G56"/>
    <mergeCell ref="C39:G39"/>
    <mergeCell ref="C41:G41"/>
    <mergeCell ref="C43:G43"/>
    <mergeCell ref="C45:G45"/>
    <mergeCell ref="C47:G47"/>
    <mergeCell ref="C49:G49"/>
    <mergeCell ref="C50:G50"/>
    <mergeCell ref="C51:G51"/>
    <mergeCell ref="C52:G52"/>
    <mergeCell ref="C54:G54"/>
    <mergeCell ref="C55:G55"/>
    <mergeCell ref="C37:G37"/>
    <mergeCell ref="C14:G14"/>
    <mergeCell ref="C16:G16"/>
    <mergeCell ref="C19:G19"/>
    <mergeCell ref="C21:G21"/>
    <mergeCell ref="C23:G23"/>
    <mergeCell ref="C25:G25"/>
    <mergeCell ref="C27:G27"/>
    <mergeCell ref="C29:G29"/>
    <mergeCell ref="C31:G31"/>
    <mergeCell ref="C33:G33"/>
    <mergeCell ref="C35:G35"/>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64</v>
      </c>
      <c r="C3" s="244" t="s">
        <v>65</v>
      </c>
      <c r="D3" s="245"/>
      <c r="E3" s="245"/>
      <c r="F3" s="245"/>
      <c r="G3" s="246"/>
      <c r="AC3" s="121" t="s">
        <v>178</v>
      </c>
      <c r="AG3" t="s">
        <v>179</v>
      </c>
    </row>
    <row r="4" spans="1:60" ht="24.95" customHeight="1" x14ac:dyDescent="0.2">
      <c r="A4" s="140" t="s">
        <v>9</v>
      </c>
      <c r="B4" s="141" t="s">
        <v>66</v>
      </c>
      <c r="C4" s="247" t="s">
        <v>48</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174</v>
      </c>
      <c r="C8" s="179" t="s">
        <v>27</v>
      </c>
      <c r="D8" s="165"/>
      <c r="E8" s="166"/>
      <c r="F8" s="167"/>
      <c r="G8" s="167">
        <f>SUMIF(AG9:AG17,"&lt;&gt;NOR",G9:G17)</f>
        <v>0</v>
      </c>
      <c r="H8" s="167"/>
      <c r="I8" s="167">
        <f>SUM(I9:I17)</f>
        <v>0</v>
      </c>
      <c r="J8" s="167"/>
      <c r="K8" s="167">
        <f>SUM(K9:K17)</f>
        <v>0</v>
      </c>
      <c r="L8" s="167"/>
      <c r="M8" s="167">
        <f>SUM(M9:M17)</f>
        <v>0</v>
      </c>
      <c r="N8" s="166"/>
      <c r="O8" s="166">
        <f>SUM(O9:O17)</f>
        <v>0</v>
      </c>
      <c r="P8" s="166"/>
      <c r="Q8" s="166">
        <f>SUM(Q9:Q17)</f>
        <v>0</v>
      </c>
      <c r="R8" s="167"/>
      <c r="S8" s="167"/>
      <c r="T8" s="168"/>
      <c r="U8" s="162"/>
      <c r="V8" s="162">
        <f>SUM(V9:V17)</f>
        <v>0</v>
      </c>
      <c r="W8" s="162"/>
      <c r="X8" s="162"/>
      <c r="AG8" t="s">
        <v>203</v>
      </c>
    </row>
    <row r="9" spans="1:60" outlineLevel="1" x14ac:dyDescent="0.2">
      <c r="A9" s="169">
        <v>1</v>
      </c>
      <c r="B9" s="170" t="s">
        <v>204</v>
      </c>
      <c r="C9" s="180" t="s">
        <v>205</v>
      </c>
      <c r="D9" s="171" t="s">
        <v>206</v>
      </c>
      <c r="E9" s="172">
        <v>1</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207</v>
      </c>
      <c r="T9" s="175" t="s">
        <v>208</v>
      </c>
      <c r="U9" s="158">
        <v>0</v>
      </c>
      <c r="V9" s="158">
        <f>ROUND(E9*U9,2)</f>
        <v>0</v>
      </c>
      <c r="W9" s="158"/>
      <c r="X9" s="158" t="s">
        <v>209</v>
      </c>
      <c r="Y9" s="147"/>
      <c r="Z9" s="147"/>
      <c r="AA9" s="147"/>
      <c r="AB9" s="147"/>
      <c r="AC9" s="147"/>
      <c r="AD9" s="147"/>
      <c r="AE9" s="147"/>
      <c r="AF9" s="147"/>
      <c r="AG9" s="147" t="s">
        <v>210</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54"/>
      <c r="B10" s="155"/>
      <c r="C10" s="241" t="s">
        <v>211</v>
      </c>
      <c r="D10" s="242"/>
      <c r="E10" s="242"/>
      <c r="F10" s="242"/>
      <c r="G10" s="242"/>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212</v>
      </c>
      <c r="AH10" s="147"/>
      <c r="AI10" s="147"/>
      <c r="AJ10" s="147"/>
      <c r="AK10" s="147"/>
      <c r="AL10" s="147"/>
      <c r="AM10" s="147"/>
      <c r="AN10" s="147"/>
      <c r="AO10" s="147"/>
      <c r="AP10" s="147"/>
      <c r="AQ10" s="147"/>
      <c r="AR10" s="147"/>
      <c r="AS10" s="147"/>
      <c r="AT10" s="147"/>
      <c r="AU10" s="147"/>
      <c r="AV10" s="147"/>
      <c r="AW10" s="147"/>
      <c r="AX10" s="147"/>
      <c r="AY10" s="147"/>
      <c r="AZ10" s="147"/>
      <c r="BA10" s="176"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
      <c r="A11" s="154"/>
      <c r="B11" s="155"/>
      <c r="C11" s="250"/>
      <c r="D11" s="251"/>
      <c r="E11" s="251"/>
      <c r="F11" s="251"/>
      <c r="G11" s="251"/>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213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9">
        <v>2</v>
      </c>
      <c r="B12" s="170" t="s">
        <v>214</v>
      </c>
      <c r="C12" s="180" t="s">
        <v>215</v>
      </c>
      <c r="D12" s="171" t="s">
        <v>206</v>
      </c>
      <c r="E12" s="172">
        <v>1</v>
      </c>
      <c r="F12" s="173"/>
      <c r="G12" s="174">
        <f>ROUND(E12*F12,2)</f>
        <v>0</v>
      </c>
      <c r="H12" s="173"/>
      <c r="I12" s="174">
        <f>ROUND(E12*H12,2)</f>
        <v>0</v>
      </c>
      <c r="J12" s="173"/>
      <c r="K12" s="174">
        <f>ROUND(E12*J12,2)</f>
        <v>0</v>
      </c>
      <c r="L12" s="174">
        <v>21</v>
      </c>
      <c r="M12" s="174">
        <f>G12*(1+L12/100)</f>
        <v>0</v>
      </c>
      <c r="N12" s="172">
        <v>0</v>
      </c>
      <c r="O12" s="172">
        <f>ROUND(E12*N12,2)</f>
        <v>0</v>
      </c>
      <c r="P12" s="172">
        <v>0</v>
      </c>
      <c r="Q12" s="172">
        <f>ROUND(E12*P12,2)</f>
        <v>0</v>
      </c>
      <c r="R12" s="174"/>
      <c r="S12" s="174" t="s">
        <v>207</v>
      </c>
      <c r="T12" s="175" t="s">
        <v>208</v>
      </c>
      <c r="U12" s="158">
        <v>0</v>
      </c>
      <c r="V12" s="158">
        <f>ROUND(E12*U12,2)</f>
        <v>0</v>
      </c>
      <c r="W12" s="158"/>
      <c r="X12" s="158" t="s">
        <v>209</v>
      </c>
      <c r="Y12" s="147"/>
      <c r="Z12" s="147"/>
      <c r="AA12" s="147"/>
      <c r="AB12" s="147"/>
      <c r="AC12" s="147"/>
      <c r="AD12" s="147"/>
      <c r="AE12" s="147"/>
      <c r="AF12" s="147"/>
      <c r="AG12" s="147" t="s">
        <v>210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241" t="s">
        <v>216</v>
      </c>
      <c r="D13" s="242"/>
      <c r="E13" s="242"/>
      <c r="F13" s="242"/>
      <c r="G13" s="242"/>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212</v>
      </c>
      <c r="AH13" s="147"/>
      <c r="AI13" s="147"/>
      <c r="AJ13" s="147"/>
      <c r="AK13" s="147"/>
      <c r="AL13" s="147"/>
      <c r="AM13" s="147"/>
      <c r="AN13" s="147"/>
      <c r="AO13" s="147"/>
      <c r="AP13" s="147"/>
      <c r="AQ13" s="147"/>
      <c r="AR13" s="147"/>
      <c r="AS13" s="147"/>
      <c r="AT13" s="147"/>
      <c r="AU13" s="147"/>
      <c r="AV13" s="147"/>
      <c r="AW13" s="147"/>
      <c r="AX13" s="147"/>
      <c r="AY13" s="147"/>
      <c r="AZ13" s="147"/>
      <c r="BA13" s="176"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
      <c r="A14" s="154"/>
      <c r="B14" s="155"/>
      <c r="C14" s="250"/>
      <c r="D14" s="251"/>
      <c r="E14" s="251"/>
      <c r="F14" s="251"/>
      <c r="G14" s="251"/>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9">
        <v>3</v>
      </c>
      <c r="B15" s="170" t="s">
        <v>217</v>
      </c>
      <c r="C15" s="180" t="s">
        <v>218</v>
      </c>
      <c r="D15" s="171" t="s">
        <v>206</v>
      </c>
      <c r="E15" s="172">
        <v>1</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207</v>
      </c>
      <c r="T15" s="175" t="s">
        <v>208</v>
      </c>
      <c r="U15" s="158">
        <v>0</v>
      </c>
      <c r="V15" s="158">
        <f>ROUND(E15*U15,2)</f>
        <v>0</v>
      </c>
      <c r="W15" s="158"/>
      <c r="X15" s="158" t="s">
        <v>209</v>
      </c>
      <c r="Y15" s="147"/>
      <c r="Z15" s="147"/>
      <c r="AA15" s="147"/>
      <c r="AB15" s="147"/>
      <c r="AC15" s="147"/>
      <c r="AD15" s="147"/>
      <c r="AE15" s="147"/>
      <c r="AF15" s="147"/>
      <c r="AG15" s="147" t="s">
        <v>210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41" t="s">
        <v>219</v>
      </c>
      <c r="D16" s="242"/>
      <c r="E16" s="242"/>
      <c r="F16" s="242"/>
      <c r="G16" s="242"/>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212</v>
      </c>
      <c r="AH16" s="147"/>
      <c r="AI16" s="147"/>
      <c r="AJ16" s="147"/>
      <c r="AK16" s="147"/>
      <c r="AL16" s="147"/>
      <c r="AM16" s="147"/>
      <c r="AN16" s="147"/>
      <c r="AO16" s="147"/>
      <c r="AP16" s="147"/>
      <c r="AQ16" s="147"/>
      <c r="AR16" s="147"/>
      <c r="AS16" s="147"/>
      <c r="AT16" s="147"/>
      <c r="AU16" s="147"/>
      <c r="AV16" s="147"/>
      <c r="AW16" s="147"/>
      <c r="AX16" s="147"/>
      <c r="AY16" s="147"/>
      <c r="AZ16" s="147"/>
      <c r="BA16" s="176"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
      <c r="A17" s="154"/>
      <c r="B17" s="155"/>
      <c r="C17" s="250"/>
      <c r="D17" s="251"/>
      <c r="E17" s="251"/>
      <c r="F17" s="251"/>
      <c r="G17" s="251"/>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213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3" t="s">
        <v>202</v>
      </c>
      <c r="B18" s="164" t="s">
        <v>175</v>
      </c>
      <c r="C18" s="179" t="s">
        <v>28</v>
      </c>
      <c r="D18" s="165"/>
      <c r="E18" s="166"/>
      <c r="F18" s="167"/>
      <c r="G18" s="167">
        <f>SUMIF(AG19:AG30,"&lt;&gt;NOR",G19:G30)</f>
        <v>0</v>
      </c>
      <c r="H18" s="167"/>
      <c r="I18" s="167">
        <f>SUM(I19:I30)</f>
        <v>0</v>
      </c>
      <c r="J18" s="167"/>
      <c r="K18" s="167">
        <f>SUM(K19:K30)</f>
        <v>0</v>
      </c>
      <c r="L18" s="167"/>
      <c r="M18" s="167">
        <f>SUM(M19:M30)</f>
        <v>0</v>
      </c>
      <c r="N18" s="166"/>
      <c r="O18" s="166">
        <f>SUM(O19:O30)</f>
        <v>0</v>
      </c>
      <c r="P18" s="166"/>
      <c r="Q18" s="166">
        <f>SUM(Q19:Q30)</f>
        <v>0</v>
      </c>
      <c r="R18" s="167"/>
      <c r="S18" s="167"/>
      <c r="T18" s="168"/>
      <c r="U18" s="162"/>
      <c r="V18" s="162">
        <f>SUM(V19:V30)</f>
        <v>0</v>
      </c>
      <c r="W18" s="162"/>
      <c r="X18" s="162"/>
      <c r="AG18" t="s">
        <v>203</v>
      </c>
    </row>
    <row r="19" spans="1:60" outlineLevel="1" x14ac:dyDescent="0.2">
      <c r="A19" s="169">
        <v>4</v>
      </c>
      <c r="B19" s="170" t="s">
        <v>220</v>
      </c>
      <c r="C19" s="180" t="s">
        <v>221</v>
      </c>
      <c r="D19" s="171" t="s">
        <v>222</v>
      </c>
      <c r="E19" s="172">
        <v>1</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c r="S19" s="174" t="s">
        <v>223</v>
      </c>
      <c r="T19" s="175" t="s">
        <v>208</v>
      </c>
      <c r="U19" s="158">
        <v>0</v>
      </c>
      <c r="V19" s="158">
        <f>ROUND(E19*U19,2)</f>
        <v>0</v>
      </c>
      <c r="W19" s="158"/>
      <c r="X19" s="158" t="s">
        <v>224</v>
      </c>
      <c r="Y19" s="147"/>
      <c r="Z19" s="147"/>
      <c r="AA19" s="147"/>
      <c r="AB19" s="147"/>
      <c r="AC19" s="147"/>
      <c r="AD19" s="147"/>
      <c r="AE19" s="147"/>
      <c r="AF19" s="147"/>
      <c r="AG19" s="147" t="s">
        <v>225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2"/>
      <c r="D20" s="253"/>
      <c r="E20" s="253"/>
      <c r="F20" s="253"/>
      <c r="G20" s="25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9">
        <v>5</v>
      </c>
      <c r="B21" s="170" t="s">
        <v>226</v>
      </c>
      <c r="C21" s="180" t="s">
        <v>227</v>
      </c>
      <c r="D21" s="171" t="s">
        <v>206</v>
      </c>
      <c r="E21" s="172">
        <v>1</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c r="S21" s="174" t="s">
        <v>207</v>
      </c>
      <c r="T21" s="175" t="s">
        <v>208</v>
      </c>
      <c r="U21" s="158">
        <v>0</v>
      </c>
      <c r="V21" s="158">
        <f>ROUND(E21*U21,2)</f>
        <v>0</v>
      </c>
      <c r="W21" s="158"/>
      <c r="X21" s="158" t="s">
        <v>209</v>
      </c>
      <c r="Y21" s="147"/>
      <c r="Z21" s="147"/>
      <c r="AA21" s="147"/>
      <c r="AB21" s="147"/>
      <c r="AC21" s="147"/>
      <c r="AD21" s="147"/>
      <c r="AE21" s="147"/>
      <c r="AF21" s="147"/>
      <c r="AG21" s="147" t="s">
        <v>210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45" outlineLevel="1" x14ac:dyDescent="0.2">
      <c r="A22" s="154"/>
      <c r="B22" s="155"/>
      <c r="C22" s="241" t="s">
        <v>228</v>
      </c>
      <c r="D22" s="242"/>
      <c r="E22" s="242"/>
      <c r="F22" s="242"/>
      <c r="G22" s="242"/>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212</v>
      </c>
      <c r="AH22" s="147"/>
      <c r="AI22" s="147"/>
      <c r="AJ22" s="147"/>
      <c r="AK22" s="147"/>
      <c r="AL22" s="147"/>
      <c r="AM22" s="147"/>
      <c r="AN22" s="147"/>
      <c r="AO22" s="147"/>
      <c r="AP22" s="147"/>
      <c r="AQ22" s="147"/>
      <c r="AR22" s="147"/>
      <c r="AS22" s="147"/>
      <c r="AT22" s="147"/>
      <c r="AU22" s="147"/>
      <c r="AV22" s="147"/>
      <c r="AW22" s="147"/>
      <c r="AX22" s="147"/>
      <c r="AY22" s="147"/>
      <c r="AZ22" s="147"/>
      <c r="BA22" s="176" t="str">
        <f>C22</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ostraha staveniště 24hod denně, provizorní zakrytí odkrytých míst objektu před povětrnnostními vlivy .</v>
      </c>
      <c r="BB22" s="147"/>
      <c r="BC22" s="147"/>
      <c r="BD22" s="147"/>
      <c r="BE22" s="147"/>
      <c r="BF22" s="147"/>
      <c r="BG22" s="147"/>
      <c r="BH22" s="147"/>
    </row>
    <row r="23" spans="1:60" outlineLevel="1" x14ac:dyDescent="0.2">
      <c r="A23" s="154"/>
      <c r="B23" s="155"/>
      <c r="C23" s="250"/>
      <c r="D23" s="251"/>
      <c r="E23" s="251"/>
      <c r="F23" s="251"/>
      <c r="G23" s="251"/>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213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9">
        <v>6</v>
      </c>
      <c r="B24" s="170" t="s">
        <v>229</v>
      </c>
      <c r="C24" s="180" t="s">
        <v>230</v>
      </c>
      <c r="D24" s="171" t="s">
        <v>206</v>
      </c>
      <c r="E24" s="172">
        <v>1</v>
      </c>
      <c r="F24" s="173"/>
      <c r="G24" s="174">
        <f>ROUND(E24*F24,2)</f>
        <v>0</v>
      </c>
      <c r="H24" s="173"/>
      <c r="I24" s="174">
        <f>ROUND(E24*H24,2)</f>
        <v>0</v>
      </c>
      <c r="J24" s="173"/>
      <c r="K24" s="174">
        <f>ROUND(E24*J24,2)</f>
        <v>0</v>
      </c>
      <c r="L24" s="174">
        <v>21</v>
      </c>
      <c r="M24" s="174">
        <f>G24*(1+L24/100)</f>
        <v>0</v>
      </c>
      <c r="N24" s="172">
        <v>0</v>
      </c>
      <c r="O24" s="172">
        <f>ROUND(E24*N24,2)</f>
        <v>0</v>
      </c>
      <c r="P24" s="172">
        <v>0</v>
      </c>
      <c r="Q24" s="172">
        <f>ROUND(E24*P24,2)</f>
        <v>0</v>
      </c>
      <c r="R24" s="174"/>
      <c r="S24" s="174" t="s">
        <v>207</v>
      </c>
      <c r="T24" s="175" t="s">
        <v>208</v>
      </c>
      <c r="U24" s="158">
        <v>0</v>
      </c>
      <c r="V24" s="158">
        <f>ROUND(E24*U24,2)</f>
        <v>0</v>
      </c>
      <c r="W24" s="158"/>
      <c r="X24" s="158" t="s">
        <v>209</v>
      </c>
      <c r="Y24" s="147"/>
      <c r="Z24" s="147"/>
      <c r="AA24" s="147"/>
      <c r="AB24" s="147"/>
      <c r="AC24" s="147"/>
      <c r="AD24" s="147"/>
      <c r="AE24" s="147"/>
      <c r="AF24" s="147"/>
      <c r="AG24" s="147" t="s">
        <v>210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241" t="s">
        <v>231</v>
      </c>
      <c r="D25" s="242"/>
      <c r="E25" s="242"/>
      <c r="F25" s="242"/>
      <c r="G25" s="242"/>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212</v>
      </c>
      <c r="AH25" s="147"/>
      <c r="AI25" s="147"/>
      <c r="AJ25" s="147"/>
      <c r="AK25" s="147"/>
      <c r="AL25" s="147"/>
      <c r="AM25" s="147"/>
      <c r="AN25" s="147"/>
      <c r="AO25" s="147"/>
      <c r="AP25" s="147"/>
      <c r="AQ25" s="147"/>
      <c r="AR25" s="147"/>
      <c r="AS25" s="147"/>
      <c r="AT25" s="147"/>
      <c r="AU25" s="147"/>
      <c r="AV25" s="147"/>
      <c r="AW25" s="147"/>
      <c r="AX25" s="147"/>
      <c r="AY25" s="147"/>
      <c r="AZ25" s="147"/>
      <c r="BA25" s="176" t="str">
        <f>C25</f>
        <v>Náklady zhotovitele, související s prováděním zkoušek a revizí předepsaných technickými normami nebo objednatelem a které jsou pro provedení díla nezbytné.</v>
      </c>
      <c r="BB25" s="147"/>
      <c r="BC25" s="147"/>
      <c r="BD25" s="147"/>
      <c r="BE25" s="147"/>
      <c r="BF25" s="147"/>
      <c r="BG25" s="147"/>
      <c r="BH25" s="147"/>
    </row>
    <row r="26" spans="1:60" outlineLevel="1" x14ac:dyDescent="0.2">
      <c r="A26" s="154"/>
      <c r="B26" s="155"/>
      <c r="C26" s="250"/>
      <c r="D26" s="251"/>
      <c r="E26" s="251"/>
      <c r="F26" s="251"/>
      <c r="G26" s="251"/>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9">
        <v>7</v>
      </c>
      <c r="B27" s="170" t="s">
        <v>232</v>
      </c>
      <c r="C27" s="180" t="s">
        <v>233</v>
      </c>
      <c r="D27" s="171" t="s">
        <v>206</v>
      </c>
      <c r="E27" s="172">
        <v>1</v>
      </c>
      <c r="F27" s="173"/>
      <c r="G27" s="174">
        <f>ROUND(E27*F27,2)</f>
        <v>0</v>
      </c>
      <c r="H27" s="173"/>
      <c r="I27" s="174">
        <f>ROUND(E27*H27,2)</f>
        <v>0</v>
      </c>
      <c r="J27" s="173"/>
      <c r="K27" s="174">
        <f>ROUND(E27*J27,2)</f>
        <v>0</v>
      </c>
      <c r="L27" s="174">
        <v>21</v>
      </c>
      <c r="M27" s="174">
        <f>G27*(1+L27/100)</f>
        <v>0</v>
      </c>
      <c r="N27" s="172">
        <v>0</v>
      </c>
      <c r="O27" s="172">
        <f>ROUND(E27*N27,2)</f>
        <v>0</v>
      </c>
      <c r="P27" s="172">
        <v>0</v>
      </c>
      <c r="Q27" s="172">
        <f>ROUND(E27*P27,2)</f>
        <v>0</v>
      </c>
      <c r="R27" s="174"/>
      <c r="S27" s="174" t="s">
        <v>207</v>
      </c>
      <c r="T27" s="175" t="s">
        <v>208</v>
      </c>
      <c r="U27" s="158">
        <v>0</v>
      </c>
      <c r="V27" s="158">
        <f>ROUND(E27*U27,2)</f>
        <v>0</v>
      </c>
      <c r="W27" s="158"/>
      <c r="X27" s="158" t="s">
        <v>209</v>
      </c>
      <c r="Y27" s="147"/>
      <c r="Z27" s="147"/>
      <c r="AA27" s="147"/>
      <c r="AB27" s="147"/>
      <c r="AC27" s="147"/>
      <c r="AD27" s="147"/>
      <c r="AE27" s="147"/>
      <c r="AF27" s="147"/>
      <c r="AG27" s="147" t="s">
        <v>210</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41" t="s">
        <v>234</v>
      </c>
      <c r="D28" s="242"/>
      <c r="E28" s="242"/>
      <c r="F28" s="242"/>
      <c r="G28" s="242"/>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212</v>
      </c>
      <c r="AH28" s="147"/>
      <c r="AI28" s="147"/>
      <c r="AJ28" s="147"/>
      <c r="AK28" s="147"/>
      <c r="AL28" s="147"/>
      <c r="AM28" s="147"/>
      <c r="AN28" s="147"/>
      <c r="AO28" s="147"/>
      <c r="AP28" s="147"/>
      <c r="AQ28" s="147"/>
      <c r="AR28" s="147"/>
      <c r="AS28" s="147"/>
      <c r="AT28" s="147"/>
      <c r="AU28" s="147"/>
      <c r="AV28" s="147"/>
      <c r="AW28" s="147"/>
      <c r="AX28" s="147"/>
      <c r="AY28" s="147"/>
      <c r="AZ28" s="147"/>
      <c r="BA28" s="176" t="str">
        <f>C28</f>
        <v>Náklady na vyhotovení dokumentace skutečného provedení stavby a její předání objednateli v požadované formě a požadovaném počtu.</v>
      </c>
      <c r="BB28" s="147"/>
      <c r="BC28" s="147"/>
      <c r="BD28" s="147"/>
      <c r="BE28" s="147"/>
      <c r="BF28" s="147"/>
      <c r="BG28" s="147"/>
      <c r="BH28" s="147"/>
    </row>
    <row r="29" spans="1:60" outlineLevel="1" x14ac:dyDescent="0.2">
      <c r="A29" s="154"/>
      <c r="B29" s="155"/>
      <c r="C29" s="181" t="s">
        <v>99</v>
      </c>
      <c r="D29" s="160"/>
      <c r="E29" s="161">
        <v>1</v>
      </c>
      <c r="F29" s="158"/>
      <c r="G29" s="158"/>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235</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0"/>
      <c r="D30" s="251"/>
      <c r="E30" s="251"/>
      <c r="F30" s="251"/>
      <c r="G30" s="251"/>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213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3"/>
      <c r="B31" s="4"/>
      <c r="C31" s="182"/>
      <c r="D31" s="6"/>
      <c r="E31" s="3"/>
      <c r="F31" s="3"/>
      <c r="G31" s="3"/>
      <c r="H31" s="3"/>
      <c r="I31" s="3"/>
      <c r="J31" s="3"/>
      <c r="K31" s="3"/>
      <c r="L31" s="3"/>
      <c r="M31" s="3"/>
      <c r="N31" s="3"/>
      <c r="O31" s="3"/>
      <c r="P31" s="3"/>
      <c r="Q31" s="3"/>
      <c r="R31" s="3"/>
      <c r="S31" s="3"/>
      <c r="T31" s="3"/>
      <c r="U31" s="3"/>
      <c r="V31" s="3"/>
      <c r="W31" s="3"/>
      <c r="X31" s="3"/>
      <c r="AE31">
        <v>15</v>
      </c>
      <c r="AF31">
        <v>21</v>
      </c>
      <c r="AG31" t="s">
        <v>189</v>
      </c>
    </row>
    <row r="32" spans="1:60" x14ac:dyDescent="0.2">
      <c r="A32" s="150"/>
      <c r="B32" s="151" t="s">
        <v>29</v>
      </c>
      <c r="C32" s="183"/>
      <c r="D32" s="152"/>
      <c r="E32" s="153"/>
      <c r="F32" s="153"/>
      <c r="G32" s="178">
        <f>G8+G18</f>
        <v>0</v>
      </c>
      <c r="H32" s="3"/>
      <c r="I32" s="3"/>
      <c r="J32" s="3"/>
      <c r="K32" s="3"/>
      <c r="L32" s="3"/>
      <c r="M32" s="3"/>
      <c r="N32" s="3"/>
      <c r="O32" s="3"/>
      <c r="P32" s="3"/>
      <c r="Q32" s="3"/>
      <c r="R32" s="3"/>
      <c r="S32" s="3"/>
      <c r="T32" s="3"/>
      <c r="U32" s="3"/>
      <c r="V32" s="3"/>
      <c r="W32" s="3"/>
      <c r="X32" s="3"/>
      <c r="AE32">
        <f>SUMIF(L7:L30,AE31,G7:G30)</f>
        <v>0</v>
      </c>
      <c r="AF32">
        <f>SUMIF(L7:L30,AF31,G7:G30)</f>
        <v>0</v>
      </c>
      <c r="AG32" t="s">
        <v>236</v>
      </c>
    </row>
    <row r="33" spans="3:33" x14ac:dyDescent="0.2">
      <c r="C33" s="184"/>
      <c r="D33" s="10"/>
      <c r="AG33" t="s">
        <v>237</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17">
    <mergeCell ref="C23:G23"/>
    <mergeCell ref="C25:G25"/>
    <mergeCell ref="C26:G26"/>
    <mergeCell ref="C28:G28"/>
    <mergeCell ref="C30:G30"/>
    <mergeCell ref="C22:G22"/>
    <mergeCell ref="A1:G1"/>
    <mergeCell ref="C2:G2"/>
    <mergeCell ref="C3:G3"/>
    <mergeCell ref="C4:G4"/>
    <mergeCell ref="C10:G10"/>
    <mergeCell ref="C11:G11"/>
    <mergeCell ref="C13:G13"/>
    <mergeCell ref="C14:G14"/>
    <mergeCell ref="C16:G16"/>
    <mergeCell ref="C17:G17"/>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64</v>
      </c>
      <c r="C3" s="244" t="s">
        <v>65</v>
      </c>
      <c r="D3" s="245"/>
      <c r="E3" s="245"/>
      <c r="F3" s="245"/>
      <c r="G3" s="246"/>
      <c r="AC3" s="121" t="s">
        <v>178</v>
      </c>
      <c r="AG3" t="s">
        <v>179</v>
      </c>
    </row>
    <row r="4" spans="1:60" ht="24.95" customHeight="1" x14ac:dyDescent="0.2">
      <c r="A4" s="140" t="s">
        <v>9</v>
      </c>
      <c r="B4" s="141" t="s">
        <v>67</v>
      </c>
      <c r="C4" s="247" t="s">
        <v>50</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97</v>
      </c>
      <c r="C8" s="179" t="s">
        <v>98</v>
      </c>
      <c r="D8" s="165"/>
      <c r="E8" s="166"/>
      <c r="F8" s="167"/>
      <c r="G8" s="167">
        <f>SUMIF(AG9:AG26,"&lt;&gt;NOR",G9:G26)</f>
        <v>0</v>
      </c>
      <c r="H8" s="167"/>
      <c r="I8" s="167">
        <f>SUM(I9:I26)</f>
        <v>0</v>
      </c>
      <c r="J8" s="167"/>
      <c r="K8" s="167">
        <f>SUM(K9:K26)</f>
        <v>0</v>
      </c>
      <c r="L8" s="167"/>
      <c r="M8" s="167">
        <f>SUM(M9:M26)</f>
        <v>0</v>
      </c>
      <c r="N8" s="166"/>
      <c r="O8" s="166">
        <f>SUM(O9:O26)</f>
        <v>0</v>
      </c>
      <c r="P8" s="166"/>
      <c r="Q8" s="166">
        <f>SUM(Q9:Q26)</f>
        <v>0</v>
      </c>
      <c r="R8" s="167"/>
      <c r="S8" s="167"/>
      <c r="T8" s="168"/>
      <c r="U8" s="162"/>
      <c r="V8" s="162">
        <f>SUM(V9:V26)</f>
        <v>0</v>
      </c>
      <c r="W8" s="162"/>
      <c r="X8" s="162"/>
      <c r="AG8" t="s">
        <v>203</v>
      </c>
    </row>
    <row r="9" spans="1:60" outlineLevel="1" x14ac:dyDescent="0.2">
      <c r="A9" s="169">
        <v>1</v>
      </c>
      <c r="B9" s="170" t="s">
        <v>97</v>
      </c>
      <c r="C9" s="180" t="s">
        <v>238</v>
      </c>
      <c r="D9" s="171"/>
      <c r="E9" s="172">
        <v>0</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225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45" outlineLevel="1" x14ac:dyDescent="0.2">
      <c r="A10" s="154"/>
      <c r="B10" s="155"/>
      <c r="C10" s="181" t="s">
        <v>239</v>
      </c>
      <c r="D10" s="160"/>
      <c r="E10" s="161"/>
      <c r="F10" s="158"/>
      <c r="G10" s="158"/>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235</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81" t="s">
        <v>240</v>
      </c>
      <c r="D11" s="160"/>
      <c r="E11" s="161"/>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235</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54"/>
      <c r="B12" s="155"/>
      <c r="C12" s="181" t="s">
        <v>241</v>
      </c>
      <c r="D12" s="160"/>
      <c r="E12" s="161"/>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235</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181" t="s">
        <v>242</v>
      </c>
      <c r="D13" s="160"/>
      <c r="E13" s="161"/>
      <c r="F13" s="158"/>
      <c r="G13" s="158"/>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235</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54"/>
      <c r="B14" s="155"/>
      <c r="C14" s="181" t="s">
        <v>243</v>
      </c>
      <c r="D14" s="160"/>
      <c r="E14" s="161"/>
      <c r="F14" s="158"/>
      <c r="G14" s="158"/>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235</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81" t="s">
        <v>244</v>
      </c>
      <c r="D15" s="160"/>
      <c r="E15" s="161"/>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235</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181" t="s">
        <v>245</v>
      </c>
      <c r="D16" s="160"/>
      <c r="E16" s="161"/>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235</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54"/>
      <c r="B17" s="155"/>
      <c r="C17" s="181" t="s">
        <v>246</v>
      </c>
      <c r="D17" s="160"/>
      <c r="E17" s="161"/>
      <c r="F17" s="158"/>
      <c r="G17" s="158"/>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235</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54"/>
      <c r="B18" s="155"/>
      <c r="C18" s="181" t="s">
        <v>247</v>
      </c>
      <c r="D18" s="160"/>
      <c r="E18" s="161"/>
      <c r="F18" s="158"/>
      <c r="G18" s="158"/>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235</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181" t="s">
        <v>248</v>
      </c>
      <c r="D19" s="160"/>
      <c r="E19" s="161"/>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235</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45" outlineLevel="1" x14ac:dyDescent="0.2">
      <c r="A20" s="154"/>
      <c r="B20" s="155"/>
      <c r="C20" s="181" t="s">
        <v>249</v>
      </c>
      <c r="D20" s="160"/>
      <c r="E20" s="161"/>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235</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81" t="s">
        <v>250</v>
      </c>
      <c r="D21" s="160"/>
      <c r="E21" s="161"/>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235</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54"/>
      <c r="B22" s="155"/>
      <c r="C22" s="181" t="s">
        <v>251</v>
      </c>
      <c r="D22" s="160"/>
      <c r="E22" s="161"/>
      <c r="F22" s="158"/>
      <c r="G22" s="158"/>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235</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81" t="s">
        <v>252</v>
      </c>
      <c r="D23" s="160"/>
      <c r="E23" s="161"/>
      <c r="F23" s="158"/>
      <c r="G23" s="158"/>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235</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81" t="s">
        <v>253</v>
      </c>
      <c r="D24" s="160"/>
      <c r="E24" s="161"/>
      <c r="F24" s="158"/>
      <c r="G24" s="158"/>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235</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181" t="s">
        <v>254</v>
      </c>
      <c r="D25" s="160"/>
      <c r="E25" s="161"/>
      <c r="F25" s="158"/>
      <c r="G25" s="15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235</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0"/>
      <c r="D26" s="251"/>
      <c r="E26" s="251"/>
      <c r="F26" s="251"/>
      <c r="G26" s="251"/>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163" t="s">
        <v>202</v>
      </c>
      <c r="B27" s="164" t="s">
        <v>99</v>
      </c>
      <c r="C27" s="179" t="s">
        <v>101</v>
      </c>
      <c r="D27" s="165"/>
      <c r="E27" s="166"/>
      <c r="F27" s="167"/>
      <c r="G27" s="167">
        <f>SUMIF(AG28:AG85,"&lt;&gt;NOR",G28:G85)</f>
        <v>0</v>
      </c>
      <c r="H27" s="167"/>
      <c r="I27" s="167">
        <f>SUM(I28:I85)</f>
        <v>0</v>
      </c>
      <c r="J27" s="167"/>
      <c r="K27" s="167">
        <f>SUM(K28:K85)</f>
        <v>0</v>
      </c>
      <c r="L27" s="167"/>
      <c r="M27" s="167">
        <f>SUM(M28:M85)</f>
        <v>0</v>
      </c>
      <c r="N27" s="166"/>
      <c r="O27" s="166">
        <f>SUM(O28:O85)</f>
        <v>0</v>
      </c>
      <c r="P27" s="166"/>
      <c r="Q27" s="166">
        <f>SUM(Q28:Q85)</f>
        <v>1.76</v>
      </c>
      <c r="R27" s="167"/>
      <c r="S27" s="167"/>
      <c r="T27" s="168"/>
      <c r="U27" s="162"/>
      <c r="V27" s="162">
        <f>SUM(V28:V85)</f>
        <v>87.48</v>
      </c>
      <c r="W27" s="162"/>
      <c r="X27" s="162"/>
      <c r="AG27" t="s">
        <v>203</v>
      </c>
    </row>
    <row r="28" spans="1:60" ht="22.5" outlineLevel="1" x14ac:dyDescent="0.2">
      <c r="A28" s="169">
        <v>2</v>
      </c>
      <c r="B28" s="170" t="s">
        <v>754</v>
      </c>
      <c r="C28" s="180" t="s">
        <v>755</v>
      </c>
      <c r="D28" s="171" t="s">
        <v>257</v>
      </c>
      <c r="E28" s="172">
        <v>3.75</v>
      </c>
      <c r="F28" s="173"/>
      <c r="G28" s="174">
        <f>ROUND(E28*F28,2)</f>
        <v>0</v>
      </c>
      <c r="H28" s="173"/>
      <c r="I28" s="174">
        <f>ROUND(E28*H28,2)</f>
        <v>0</v>
      </c>
      <c r="J28" s="173"/>
      <c r="K28" s="174">
        <f>ROUND(E28*J28,2)</f>
        <v>0</v>
      </c>
      <c r="L28" s="174">
        <v>21</v>
      </c>
      <c r="M28" s="174">
        <f>G28*(1+L28/100)</f>
        <v>0</v>
      </c>
      <c r="N28" s="172">
        <v>0</v>
      </c>
      <c r="O28" s="172">
        <f>ROUND(E28*N28,2)</f>
        <v>0</v>
      </c>
      <c r="P28" s="172">
        <v>0.13800000000000001</v>
      </c>
      <c r="Q28" s="172">
        <f>ROUND(E28*P28,2)</f>
        <v>0.52</v>
      </c>
      <c r="R28" s="174" t="s">
        <v>756</v>
      </c>
      <c r="S28" s="174" t="s">
        <v>207</v>
      </c>
      <c r="T28" s="175" t="s">
        <v>259</v>
      </c>
      <c r="U28" s="158">
        <v>0.16</v>
      </c>
      <c r="V28" s="158">
        <f>ROUND(E28*U28,2)</f>
        <v>0.6</v>
      </c>
      <c r="W28" s="158"/>
      <c r="X28" s="158" t="s">
        <v>224</v>
      </c>
      <c r="Y28" s="147"/>
      <c r="Z28" s="147"/>
      <c r="AA28" s="147"/>
      <c r="AB28" s="147"/>
      <c r="AC28" s="147"/>
      <c r="AD28" s="147"/>
      <c r="AE28" s="147"/>
      <c r="AF28" s="147"/>
      <c r="AG28" s="147" t="s">
        <v>225</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54" t="s">
        <v>757</v>
      </c>
      <c r="D29" s="255"/>
      <c r="E29" s="255"/>
      <c r="F29" s="255"/>
      <c r="G29" s="255"/>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261</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81" t="s">
        <v>758</v>
      </c>
      <c r="D30" s="160"/>
      <c r="E30" s="161"/>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235</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81" t="s">
        <v>759</v>
      </c>
      <c r="D31" s="160"/>
      <c r="E31" s="161">
        <v>3.75</v>
      </c>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235</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0"/>
      <c r="D32" s="251"/>
      <c r="E32" s="251"/>
      <c r="F32" s="251"/>
      <c r="G32" s="251"/>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213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69">
        <v>3</v>
      </c>
      <c r="B33" s="170" t="s">
        <v>760</v>
      </c>
      <c r="C33" s="180" t="s">
        <v>761</v>
      </c>
      <c r="D33" s="171" t="s">
        <v>257</v>
      </c>
      <c r="E33" s="172">
        <v>3.75</v>
      </c>
      <c r="F33" s="173"/>
      <c r="G33" s="174">
        <f>ROUND(E33*F33,2)</f>
        <v>0</v>
      </c>
      <c r="H33" s="173"/>
      <c r="I33" s="174">
        <f>ROUND(E33*H33,2)</f>
        <v>0</v>
      </c>
      <c r="J33" s="173"/>
      <c r="K33" s="174">
        <f>ROUND(E33*J33,2)</f>
        <v>0</v>
      </c>
      <c r="L33" s="174">
        <v>21</v>
      </c>
      <c r="M33" s="174">
        <f>G33*(1+L33/100)</f>
        <v>0</v>
      </c>
      <c r="N33" s="172">
        <v>0</v>
      </c>
      <c r="O33" s="172">
        <f>ROUND(E33*N33,2)</f>
        <v>0</v>
      </c>
      <c r="P33" s="172">
        <v>0.33</v>
      </c>
      <c r="Q33" s="172">
        <f>ROUND(E33*P33,2)</f>
        <v>1.24</v>
      </c>
      <c r="R33" s="174" t="s">
        <v>756</v>
      </c>
      <c r="S33" s="174" t="s">
        <v>207</v>
      </c>
      <c r="T33" s="175" t="s">
        <v>259</v>
      </c>
      <c r="U33" s="158">
        <v>0.31</v>
      </c>
      <c r="V33" s="158">
        <f>ROUND(E33*U33,2)</f>
        <v>1.1599999999999999</v>
      </c>
      <c r="W33" s="158"/>
      <c r="X33" s="158" t="s">
        <v>224</v>
      </c>
      <c r="Y33" s="147"/>
      <c r="Z33" s="147"/>
      <c r="AA33" s="147"/>
      <c r="AB33" s="147"/>
      <c r="AC33" s="147"/>
      <c r="AD33" s="147"/>
      <c r="AE33" s="147"/>
      <c r="AF33" s="147"/>
      <c r="AG33" s="147" t="s">
        <v>225</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81" t="s">
        <v>758</v>
      </c>
      <c r="D34" s="160"/>
      <c r="E34" s="161"/>
      <c r="F34" s="158"/>
      <c r="G34" s="158"/>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235</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81" t="s">
        <v>759</v>
      </c>
      <c r="D35" s="160"/>
      <c r="E35" s="161">
        <v>3.75</v>
      </c>
      <c r="F35" s="158"/>
      <c r="G35" s="15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235</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0"/>
      <c r="D36" s="251"/>
      <c r="E36" s="251"/>
      <c r="F36" s="251"/>
      <c r="G36" s="251"/>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213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9">
        <v>4</v>
      </c>
      <c r="B37" s="170" t="s">
        <v>762</v>
      </c>
      <c r="C37" s="180" t="s">
        <v>763</v>
      </c>
      <c r="D37" s="171" t="s">
        <v>347</v>
      </c>
      <c r="E37" s="172">
        <v>20.444120000000002</v>
      </c>
      <c r="F37" s="173"/>
      <c r="G37" s="174">
        <f>ROUND(E37*F37,2)</f>
        <v>0</v>
      </c>
      <c r="H37" s="173"/>
      <c r="I37" s="174">
        <f>ROUND(E37*H37,2)</f>
        <v>0</v>
      </c>
      <c r="J37" s="173"/>
      <c r="K37" s="174">
        <f>ROUND(E37*J37,2)</f>
        <v>0</v>
      </c>
      <c r="L37" s="174">
        <v>21</v>
      </c>
      <c r="M37" s="174">
        <f>G37*(1+L37/100)</f>
        <v>0</v>
      </c>
      <c r="N37" s="172">
        <v>0</v>
      </c>
      <c r="O37" s="172">
        <f>ROUND(E37*N37,2)</f>
        <v>0</v>
      </c>
      <c r="P37" s="172">
        <v>0</v>
      </c>
      <c r="Q37" s="172">
        <f>ROUND(E37*P37,2)</f>
        <v>0</v>
      </c>
      <c r="R37" s="174" t="s">
        <v>764</v>
      </c>
      <c r="S37" s="174" t="s">
        <v>207</v>
      </c>
      <c r="T37" s="175" t="s">
        <v>259</v>
      </c>
      <c r="U37" s="158">
        <v>3.53</v>
      </c>
      <c r="V37" s="158">
        <f>ROUND(E37*U37,2)</f>
        <v>72.17</v>
      </c>
      <c r="W37" s="158"/>
      <c r="X37" s="158" t="s">
        <v>224</v>
      </c>
      <c r="Y37" s="147"/>
      <c r="Z37" s="147"/>
      <c r="AA37" s="147"/>
      <c r="AB37" s="147"/>
      <c r="AC37" s="147"/>
      <c r="AD37" s="147"/>
      <c r="AE37" s="147"/>
      <c r="AF37" s="147"/>
      <c r="AG37" s="147" t="s">
        <v>225</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4" t="s">
        <v>765</v>
      </c>
      <c r="D38" s="255"/>
      <c r="E38" s="255"/>
      <c r="F38" s="255"/>
      <c r="G38" s="255"/>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261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81" t="s">
        <v>758</v>
      </c>
      <c r="D39" s="160"/>
      <c r="E39" s="161"/>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235</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81" t="s">
        <v>766</v>
      </c>
      <c r="D40" s="160"/>
      <c r="E40" s="161">
        <v>1.369</v>
      </c>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235</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81" t="s">
        <v>767</v>
      </c>
      <c r="D41" s="160"/>
      <c r="E41" s="161">
        <v>1.2138800000000001</v>
      </c>
      <c r="F41" s="158"/>
      <c r="G41" s="158"/>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235</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81" t="s">
        <v>768</v>
      </c>
      <c r="D42" s="160"/>
      <c r="E42" s="161">
        <v>2.1675</v>
      </c>
      <c r="F42" s="158"/>
      <c r="G42" s="158"/>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235</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81" t="s">
        <v>769</v>
      </c>
      <c r="D43" s="160"/>
      <c r="E43" s="161">
        <v>15.69375</v>
      </c>
      <c r="F43" s="158"/>
      <c r="G43" s="158"/>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235</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50"/>
      <c r="D44" s="251"/>
      <c r="E44" s="251"/>
      <c r="F44" s="251"/>
      <c r="G44" s="251"/>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213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69">
        <v>5</v>
      </c>
      <c r="B45" s="170" t="s">
        <v>770</v>
      </c>
      <c r="C45" s="180" t="s">
        <v>771</v>
      </c>
      <c r="D45" s="171" t="s">
        <v>347</v>
      </c>
      <c r="E45" s="172">
        <v>9.7063699999999997</v>
      </c>
      <c r="F45" s="173"/>
      <c r="G45" s="174">
        <f>ROUND(E45*F45,2)</f>
        <v>0</v>
      </c>
      <c r="H45" s="173"/>
      <c r="I45" s="174">
        <f>ROUND(E45*H45,2)</f>
        <v>0</v>
      </c>
      <c r="J45" s="173"/>
      <c r="K45" s="174">
        <f>ROUND(E45*J45,2)</f>
        <v>0</v>
      </c>
      <c r="L45" s="174">
        <v>21</v>
      </c>
      <c r="M45" s="174">
        <f>G45*(1+L45/100)</f>
        <v>0</v>
      </c>
      <c r="N45" s="172">
        <v>0</v>
      </c>
      <c r="O45" s="172">
        <f>ROUND(E45*N45,2)</f>
        <v>0</v>
      </c>
      <c r="P45" s="172">
        <v>0</v>
      </c>
      <c r="Q45" s="172">
        <f>ROUND(E45*P45,2)</f>
        <v>0</v>
      </c>
      <c r="R45" s="174" t="s">
        <v>764</v>
      </c>
      <c r="S45" s="174" t="s">
        <v>207</v>
      </c>
      <c r="T45" s="175" t="s">
        <v>259</v>
      </c>
      <c r="U45" s="158">
        <v>0.01</v>
      </c>
      <c r="V45" s="158">
        <f>ROUND(E45*U45,2)</f>
        <v>0.1</v>
      </c>
      <c r="W45" s="158"/>
      <c r="X45" s="158" t="s">
        <v>224</v>
      </c>
      <c r="Y45" s="147"/>
      <c r="Z45" s="147"/>
      <c r="AA45" s="147"/>
      <c r="AB45" s="147"/>
      <c r="AC45" s="147"/>
      <c r="AD45" s="147"/>
      <c r="AE45" s="147"/>
      <c r="AF45" s="147"/>
      <c r="AG45" s="147" t="s">
        <v>225</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54" t="s">
        <v>772</v>
      </c>
      <c r="D46" s="255"/>
      <c r="E46" s="255"/>
      <c r="F46" s="255"/>
      <c r="G46" s="255"/>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261</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81" t="s">
        <v>758</v>
      </c>
      <c r="D47" s="160"/>
      <c r="E47" s="161"/>
      <c r="F47" s="158"/>
      <c r="G47" s="158"/>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235</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81" t="s">
        <v>766</v>
      </c>
      <c r="D48" s="160"/>
      <c r="E48" s="161">
        <v>1.369</v>
      </c>
      <c r="F48" s="158"/>
      <c r="G48" s="158"/>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235</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81" t="s">
        <v>767</v>
      </c>
      <c r="D49" s="160"/>
      <c r="E49" s="161">
        <v>1.2138800000000001</v>
      </c>
      <c r="F49" s="158"/>
      <c r="G49" s="158"/>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235</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81" t="s">
        <v>768</v>
      </c>
      <c r="D50" s="160"/>
      <c r="E50" s="161">
        <v>2.1675</v>
      </c>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235</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81" t="s">
        <v>769</v>
      </c>
      <c r="D51" s="160"/>
      <c r="E51" s="161">
        <v>15.69375</v>
      </c>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235</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81" t="s">
        <v>758</v>
      </c>
      <c r="D52" s="160"/>
      <c r="E52" s="161"/>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235</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81" t="s">
        <v>773</v>
      </c>
      <c r="D53" s="160"/>
      <c r="E53" s="161">
        <v>-10.73775</v>
      </c>
      <c r="F53" s="158"/>
      <c r="G53" s="158"/>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235</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50"/>
      <c r="D54" s="251"/>
      <c r="E54" s="251"/>
      <c r="F54" s="251"/>
      <c r="G54" s="251"/>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213</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69">
        <v>6</v>
      </c>
      <c r="B55" s="170" t="s">
        <v>774</v>
      </c>
      <c r="C55" s="180" t="s">
        <v>775</v>
      </c>
      <c r="D55" s="171" t="s">
        <v>347</v>
      </c>
      <c r="E55" s="172">
        <v>97.063699999999997</v>
      </c>
      <c r="F55" s="173"/>
      <c r="G55" s="174">
        <f>ROUND(E55*F55,2)</f>
        <v>0</v>
      </c>
      <c r="H55" s="173"/>
      <c r="I55" s="174">
        <f>ROUND(E55*H55,2)</f>
        <v>0</v>
      </c>
      <c r="J55" s="173"/>
      <c r="K55" s="174">
        <f>ROUND(E55*J55,2)</f>
        <v>0</v>
      </c>
      <c r="L55" s="174">
        <v>21</v>
      </c>
      <c r="M55" s="174">
        <f>G55*(1+L55/100)</f>
        <v>0</v>
      </c>
      <c r="N55" s="172">
        <v>0</v>
      </c>
      <c r="O55" s="172">
        <f>ROUND(E55*N55,2)</f>
        <v>0</v>
      </c>
      <c r="P55" s="172">
        <v>0</v>
      </c>
      <c r="Q55" s="172">
        <f>ROUND(E55*P55,2)</f>
        <v>0</v>
      </c>
      <c r="R55" s="174" t="s">
        <v>764</v>
      </c>
      <c r="S55" s="174" t="s">
        <v>207</v>
      </c>
      <c r="T55" s="175" t="s">
        <v>259</v>
      </c>
      <c r="U55" s="158">
        <v>0</v>
      </c>
      <c r="V55" s="158">
        <f>ROUND(E55*U55,2)</f>
        <v>0</v>
      </c>
      <c r="W55" s="158"/>
      <c r="X55" s="158" t="s">
        <v>224</v>
      </c>
      <c r="Y55" s="147"/>
      <c r="Z55" s="147"/>
      <c r="AA55" s="147"/>
      <c r="AB55" s="147"/>
      <c r="AC55" s="147"/>
      <c r="AD55" s="147"/>
      <c r="AE55" s="147"/>
      <c r="AF55" s="147"/>
      <c r="AG55" s="147" t="s">
        <v>225</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54" t="s">
        <v>772</v>
      </c>
      <c r="D56" s="255"/>
      <c r="E56" s="255"/>
      <c r="F56" s="255"/>
      <c r="G56" s="255"/>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261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81" t="s">
        <v>776</v>
      </c>
      <c r="D57" s="160"/>
      <c r="E57" s="161"/>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235</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81" t="s">
        <v>777</v>
      </c>
      <c r="D58" s="160"/>
      <c r="E58" s="161">
        <v>97.063699999999997</v>
      </c>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235</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250"/>
      <c r="D59" s="251"/>
      <c r="E59" s="251"/>
      <c r="F59" s="251"/>
      <c r="G59" s="251"/>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213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1" x14ac:dyDescent="0.2">
      <c r="A60" s="169">
        <v>7</v>
      </c>
      <c r="B60" s="170" t="s">
        <v>778</v>
      </c>
      <c r="C60" s="180" t="s">
        <v>779</v>
      </c>
      <c r="D60" s="171" t="s">
        <v>347</v>
      </c>
      <c r="E60" s="172">
        <v>10.73775</v>
      </c>
      <c r="F60" s="173"/>
      <c r="G60" s="174">
        <f>ROUND(E60*F60,2)</f>
        <v>0</v>
      </c>
      <c r="H60" s="173"/>
      <c r="I60" s="174">
        <f>ROUND(E60*H60,2)</f>
        <v>0</v>
      </c>
      <c r="J60" s="173"/>
      <c r="K60" s="174">
        <f>ROUND(E60*J60,2)</f>
        <v>0</v>
      </c>
      <c r="L60" s="174">
        <v>21</v>
      </c>
      <c r="M60" s="174">
        <f>G60*(1+L60/100)</f>
        <v>0</v>
      </c>
      <c r="N60" s="172">
        <v>0</v>
      </c>
      <c r="O60" s="172">
        <f>ROUND(E60*N60,2)</f>
        <v>0</v>
      </c>
      <c r="P60" s="172">
        <v>0</v>
      </c>
      <c r="Q60" s="172">
        <f>ROUND(E60*P60,2)</f>
        <v>0</v>
      </c>
      <c r="R60" s="174" t="s">
        <v>764</v>
      </c>
      <c r="S60" s="174" t="s">
        <v>207</v>
      </c>
      <c r="T60" s="175" t="s">
        <v>259</v>
      </c>
      <c r="U60" s="158">
        <v>1.1499999999999999</v>
      </c>
      <c r="V60" s="158">
        <f>ROUND(E60*U60,2)</f>
        <v>12.35</v>
      </c>
      <c r="W60" s="158"/>
      <c r="X60" s="158" t="s">
        <v>224</v>
      </c>
      <c r="Y60" s="147"/>
      <c r="Z60" s="147"/>
      <c r="AA60" s="147"/>
      <c r="AB60" s="147"/>
      <c r="AC60" s="147"/>
      <c r="AD60" s="147"/>
      <c r="AE60" s="147"/>
      <c r="AF60" s="147"/>
      <c r="AG60" s="147" t="s">
        <v>225</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54" t="s">
        <v>780</v>
      </c>
      <c r="D61" s="255"/>
      <c r="E61" s="255"/>
      <c r="F61" s="255"/>
      <c r="G61" s="255"/>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261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81" t="s">
        <v>758</v>
      </c>
      <c r="D62" s="160"/>
      <c r="E62" s="161"/>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235</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81" t="s">
        <v>781</v>
      </c>
      <c r="D63" s="160"/>
      <c r="E63" s="161">
        <v>10.73775</v>
      </c>
      <c r="F63" s="158"/>
      <c r="G63" s="15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235</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50"/>
      <c r="D64" s="251"/>
      <c r="E64" s="251"/>
      <c r="F64" s="251"/>
      <c r="G64" s="251"/>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213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9">
        <v>8</v>
      </c>
      <c r="B65" s="170" t="s">
        <v>782</v>
      </c>
      <c r="C65" s="180" t="s">
        <v>783</v>
      </c>
      <c r="D65" s="171" t="s">
        <v>257</v>
      </c>
      <c r="E65" s="172">
        <v>10.049250000000001</v>
      </c>
      <c r="F65" s="173"/>
      <c r="G65" s="174">
        <f>ROUND(E65*F65,2)</f>
        <v>0</v>
      </c>
      <c r="H65" s="173"/>
      <c r="I65" s="174">
        <f>ROUND(E65*H65,2)</f>
        <v>0</v>
      </c>
      <c r="J65" s="173"/>
      <c r="K65" s="174">
        <f>ROUND(E65*J65,2)</f>
        <v>0</v>
      </c>
      <c r="L65" s="174">
        <v>21</v>
      </c>
      <c r="M65" s="174">
        <f>G65*(1+L65/100)</f>
        <v>0</v>
      </c>
      <c r="N65" s="172">
        <v>0</v>
      </c>
      <c r="O65" s="172">
        <f>ROUND(E65*N65,2)</f>
        <v>0</v>
      </c>
      <c r="P65" s="172">
        <v>0</v>
      </c>
      <c r="Q65" s="172">
        <f>ROUND(E65*P65,2)</f>
        <v>0</v>
      </c>
      <c r="R65" s="174" t="s">
        <v>764</v>
      </c>
      <c r="S65" s="174" t="s">
        <v>207</v>
      </c>
      <c r="T65" s="175" t="s">
        <v>259</v>
      </c>
      <c r="U65" s="158">
        <v>0.02</v>
      </c>
      <c r="V65" s="158">
        <f>ROUND(E65*U65,2)</f>
        <v>0.2</v>
      </c>
      <c r="W65" s="158"/>
      <c r="X65" s="158" t="s">
        <v>224</v>
      </c>
      <c r="Y65" s="147"/>
      <c r="Z65" s="147"/>
      <c r="AA65" s="147"/>
      <c r="AB65" s="147"/>
      <c r="AC65" s="147"/>
      <c r="AD65" s="147"/>
      <c r="AE65" s="147"/>
      <c r="AF65" s="147"/>
      <c r="AG65" s="147" t="s">
        <v>225</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54" t="s">
        <v>784</v>
      </c>
      <c r="D66" s="255"/>
      <c r="E66" s="255"/>
      <c r="F66" s="255"/>
      <c r="G66" s="255"/>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261</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81" t="s">
        <v>785</v>
      </c>
      <c r="D67" s="160"/>
      <c r="E67" s="161"/>
      <c r="F67" s="158"/>
      <c r="G67" s="158"/>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235</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81" t="s">
        <v>786</v>
      </c>
      <c r="D68" s="160"/>
      <c r="E68" s="161"/>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235</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81" t="s">
        <v>787</v>
      </c>
      <c r="D69" s="160"/>
      <c r="E69" s="161">
        <v>2.3879999999999999</v>
      </c>
      <c r="F69" s="158"/>
      <c r="G69" s="158"/>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235</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81" t="s">
        <v>788</v>
      </c>
      <c r="D70" s="160"/>
      <c r="E70" s="161"/>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235</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81" t="s">
        <v>789</v>
      </c>
      <c r="D71" s="160"/>
      <c r="E71" s="161">
        <v>7.6612499999999999</v>
      </c>
      <c r="F71" s="158"/>
      <c r="G71" s="15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235</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50"/>
      <c r="D72" s="251"/>
      <c r="E72" s="251"/>
      <c r="F72" s="251"/>
      <c r="G72" s="251"/>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213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2.5" outlineLevel="1" x14ac:dyDescent="0.2">
      <c r="A73" s="169">
        <v>9</v>
      </c>
      <c r="B73" s="170" t="s">
        <v>790</v>
      </c>
      <c r="C73" s="180" t="s">
        <v>791</v>
      </c>
      <c r="D73" s="171" t="s">
        <v>257</v>
      </c>
      <c r="E73" s="172">
        <v>10.049250000000001</v>
      </c>
      <c r="F73" s="173"/>
      <c r="G73" s="174">
        <f>ROUND(E73*F73,2)</f>
        <v>0</v>
      </c>
      <c r="H73" s="173"/>
      <c r="I73" s="174">
        <f>ROUND(E73*H73,2)</f>
        <v>0</v>
      </c>
      <c r="J73" s="173"/>
      <c r="K73" s="174">
        <f>ROUND(E73*J73,2)</f>
        <v>0</v>
      </c>
      <c r="L73" s="174">
        <v>21</v>
      </c>
      <c r="M73" s="174">
        <f>G73*(1+L73/100)</f>
        <v>0</v>
      </c>
      <c r="N73" s="172">
        <v>0</v>
      </c>
      <c r="O73" s="172">
        <f>ROUND(E73*N73,2)</f>
        <v>0</v>
      </c>
      <c r="P73" s="172">
        <v>0</v>
      </c>
      <c r="Q73" s="172">
        <f>ROUND(E73*P73,2)</f>
        <v>0</v>
      </c>
      <c r="R73" s="174" t="s">
        <v>792</v>
      </c>
      <c r="S73" s="174" t="s">
        <v>207</v>
      </c>
      <c r="T73" s="175" t="s">
        <v>259</v>
      </c>
      <c r="U73" s="158">
        <v>0.09</v>
      </c>
      <c r="V73" s="158">
        <f>ROUND(E73*U73,2)</f>
        <v>0.9</v>
      </c>
      <c r="W73" s="158"/>
      <c r="X73" s="158" t="s">
        <v>224</v>
      </c>
      <c r="Y73" s="147"/>
      <c r="Z73" s="147"/>
      <c r="AA73" s="147"/>
      <c r="AB73" s="147"/>
      <c r="AC73" s="147"/>
      <c r="AD73" s="147"/>
      <c r="AE73" s="147"/>
      <c r="AF73" s="147"/>
      <c r="AG73" s="147" t="s">
        <v>225</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54" t="s">
        <v>793</v>
      </c>
      <c r="D74" s="255"/>
      <c r="E74" s="255"/>
      <c r="F74" s="255"/>
      <c r="G74" s="255"/>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261</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81" t="s">
        <v>785</v>
      </c>
      <c r="D75" s="160"/>
      <c r="E75" s="161"/>
      <c r="F75" s="158"/>
      <c r="G75" s="158"/>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235</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81" t="s">
        <v>786</v>
      </c>
      <c r="D76" s="160"/>
      <c r="E76" s="161"/>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235</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81" t="s">
        <v>787</v>
      </c>
      <c r="D77" s="160"/>
      <c r="E77" s="161">
        <v>2.3879999999999999</v>
      </c>
      <c r="F77" s="158"/>
      <c r="G77" s="158"/>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235</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81" t="s">
        <v>785</v>
      </c>
      <c r="D78" s="160"/>
      <c r="E78" s="161"/>
      <c r="F78" s="158"/>
      <c r="G78" s="158"/>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235</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81" t="s">
        <v>788</v>
      </c>
      <c r="D79" s="160"/>
      <c r="E79" s="161"/>
      <c r="F79" s="158"/>
      <c r="G79" s="158"/>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235</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81" t="s">
        <v>789</v>
      </c>
      <c r="D80" s="160"/>
      <c r="E80" s="161">
        <v>7.6612499999999999</v>
      </c>
      <c r="F80" s="158"/>
      <c r="G80" s="158"/>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235</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50"/>
      <c r="D81" s="251"/>
      <c r="E81" s="251"/>
      <c r="F81" s="251"/>
      <c r="G81" s="251"/>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213</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69">
        <v>10</v>
      </c>
      <c r="B82" s="170" t="s">
        <v>794</v>
      </c>
      <c r="C82" s="180" t="s">
        <v>795</v>
      </c>
      <c r="D82" s="171" t="s">
        <v>347</v>
      </c>
      <c r="E82" s="172">
        <v>9.7063699999999997</v>
      </c>
      <c r="F82" s="173"/>
      <c r="G82" s="174">
        <f>ROUND(E82*F82,2)</f>
        <v>0</v>
      </c>
      <c r="H82" s="173"/>
      <c r="I82" s="174">
        <f>ROUND(E82*H82,2)</f>
        <v>0</v>
      </c>
      <c r="J82" s="173"/>
      <c r="K82" s="174">
        <f>ROUND(E82*J82,2)</f>
        <v>0</v>
      </c>
      <c r="L82" s="174">
        <v>21</v>
      </c>
      <c r="M82" s="174">
        <f>G82*(1+L82/100)</f>
        <v>0</v>
      </c>
      <c r="N82" s="172">
        <v>0</v>
      </c>
      <c r="O82" s="172">
        <f>ROUND(E82*N82,2)</f>
        <v>0</v>
      </c>
      <c r="P82" s="172">
        <v>0</v>
      </c>
      <c r="Q82" s="172">
        <f>ROUND(E82*P82,2)</f>
        <v>0</v>
      </c>
      <c r="R82" s="174" t="s">
        <v>764</v>
      </c>
      <c r="S82" s="174" t="s">
        <v>207</v>
      </c>
      <c r="T82" s="175" t="s">
        <v>259</v>
      </c>
      <c r="U82" s="158">
        <v>0</v>
      </c>
      <c r="V82" s="158">
        <f>ROUND(E82*U82,2)</f>
        <v>0</v>
      </c>
      <c r="W82" s="158"/>
      <c r="X82" s="158" t="s">
        <v>224</v>
      </c>
      <c r="Y82" s="147"/>
      <c r="Z82" s="147"/>
      <c r="AA82" s="147"/>
      <c r="AB82" s="147"/>
      <c r="AC82" s="147"/>
      <c r="AD82" s="147"/>
      <c r="AE82" s="147"/>
      <c r="AF82" s="147"/>
      <c r="AG82" s="147" t="s">
        <v>225</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81" t="s">
        <v>776</v>
      </c>
      <c r="D83" s="160"/>
      <c r="E83" s="161"/>
      <c r="F83" s="158"/>
      <c r="G83" s="158"/>
      <c r="H83" s="158"/>
      <c r="I83" s="158"/>
      <c r="J83" s="158"/>
      <c r="K83" s="158"/>
      <c r="L83" s="158"/>
      <c r="M83" s="158"/>
      <c r="N83" s="157"/>
      <c r="O83" s="157"/>
      <c r="P83" s="157"/>
      <c r="Q83" s="157"/>
      <c r="R83" s="158"/>
      <c r="S83" s="158"/>
      <c r="T83" s="158"/>
      <c r="U83" s="158"/>
      <c r="V83" s="158"/>
      <c r="W83" s="158"/>
      <c r="X83" s="158"/>
      <c r="Y83" s="147"/>
      <c r="Z83" s="147"/>
      <c r="AA83" s="147"/>
      <c r="AB83" s="147"/>
      <c r="AC83" s="147"/>
      <c r="AD83" s="147"/>
      <c r="AE83" s="147"/>
      <c r="AF83" s="147"/>
      <c r="AG83" s="147" t="s">
        <v>235</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81" t="s">
        <v>796</v>
      </c>
      <c r="D84" s="160"/>
      <c r="E84" s="161">
        <v>9.7063699999999997</v>
      </c>
      <c r="F84" s="158"/>
      <c r="G84" s="158"/>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235</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50"/>
      <c r="D85" s="251"/>
      <c r="E85" s="251"/>
      <c r="F85" s="251"/>
      <c r="G85" s="251"/>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213</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x14ac:dyDescent="0.2">
      <c r="A86" s="163" t="s">
        <v>202</v>
      </c>
      <c r="B86" s="164" t="s">
        <v>102</v>
      </c>
      <c r="C86" s="179" t="s">
        <v>104</v>
      </c>
      <c r="D86" s="165"/>
      <c r="E86" s="166"/>
      <c r="F86" s="167"/>
      <c r="G86" s="167">
        <f>SUMIF(AG87:AG121,"&lt;&gt;NOR",G87:G121)</f>
        <v>0</v>
      </c>
      <c r="H86" s="167"/>
      <c r="I86" s="167">
        <f>SUM(I87:I121)</f>
        <v>0</v>
      </c>
      <c r="J86" s="167"/>
      <c r="K86" s="167">
        <f>SUM(K87:K121)</f>
        <v>0</v>
      </c>
      <c r="L86" s="167"/>
      <c r="M86" s="167">
        <f>SUM(M87:M121)</f>
        <v>0</v>
      </c>
      <c r="N86" s="166"/>
      <c r="O86" s="166">
        <f>SUM(O87:O121)</f>
        <v>5.7700000000000005</v>
      </c>
      <c r="P86" s="166"/>
      <c r="Q86" s="166">
        <f>SUM(Q87:Q121)</f>
        <v>0</v>
      </c>
      <c r="R86" s="167"/>
      <c r="S86" s="167"/>
      <c r="T86" s="168"/>
      <c r="U86" s="162"/>
      <c r="V86" s="162">
        <f>SUM(V87:V121)</f>
        <v>5.43</v>
      </c>
      <c r="W86" s="162"/>
      <c r="X86" s="162"/>
      <c r="AG86" t="s">
        <v>203</v>
      </c>
    </row>
    <row r="87" spans="1:60" ht="22.5" outlineLevel="1" x14ac:dyDescent="0.2">
      <c r="A87" s="169">
        <v>11</v>
      </c>
      <c r="B87" s="170" t="s">
        <v>797</v>
      </c>
      <c r="C87" s="180" t="s">
        <v>798</v>
      </c>
      <c r="D87" s="171" t="s">
        <v>347</v>
      </c>
      <c r="E87" s="172">
        <v>1.7709999999999999</v>
      </c>
      <c r="F87" s="173"/>
      <c r="G87" s="174">
        <f>ROUND(E87*F87,2)</f>
        <v>0</v>
      </c>
      <c r="H87" s="173"/>
      <c r="I87" s="174">
        <f>ROUND(E87*H87,2)</f>
        <v>0</v>
      </c>
      <c r="J87" s="173"/>
      <c r="K87" s="174">
        <f>ROUND(E87*J87,2)</f>
        <v>0</v>
      </c>
      <c r="L87" s="174">
        <v>21</v>
      </c>
      <c r="M87" s="174">
        <f>G87*(1+L87/100)</f>
        <v>0</v>
      </c>
      <c r="N87" s="172">
        <v>2.5249999999999999</v>
      </c>
      <c r="O87" s="172">
        <f>ROUND(E87*N87,2)</f>
        <v>4.47</v>
      </c>
      <c r="P87" s="172">
        <v>0</v>
      </c>
      <c r="Q87" s="172">
        <f>ROUND(E87*P87,2)</f>
        <v>0</v>
      </c>
      <c r="R87" s="174" t="s">
        <v>258</v>
      </c>
      <c r="S87" s="174" t="s">
        <v>207</v>
      </c>
      <c r="T87" s="175" t="s">
        <v>259</v>
      </c>
      <c r="U87" s="158">
        <v>0.48</v>
      </c>
      <c r="V87" s="158">
        <f>ROUND(E87*U87,2)</f>
        <v>0.85</v>
      </c>
      <c r="W87" s="158"/>
      <c r="X87" s="158" t="s">
        <v>224</v>
      </c>
      <c r="Y87" s="147"/>
      <c r="Z87" s="147"/>
      <c r="AA87" s="147"/>
      <c r="AB87" s="147"/>
      <c r="AC87" s="147"/>
      <c r="AD87" s="147"/>
      <c r="AE87" s="147"/>
      <c r="AF87" s="147"/>
      <c r="AG87" s="147" t="s">
        <v>225</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254" t="s">
        <v>799</v>
      </c>
      <c r="D88" s="255"/>
      <c r="E88" s="255"/>
      <c r="F88" s="255"/>
      <c r="G88" s="255"/>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261</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81" t="s">
        <v>800</v>
      </c>
      <c r="D89" s="160"/>
      <c r="E89" s="161"/>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235</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81" t="s">
        <v>785</v>
      </c>
      <c r="D90" s="160"/>
      <c r="E90" s="161"/>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235</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81" t="s">
        <v>801</v>
      </c>
      <c r="D91" s="160"/>
      <c r="E91" s="161">
        <v>1.7709999999999999</v>
      </c>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235</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250"/>
      <c r="D92" s="251"/>
      <c r="E92" s="251"/>
      <c r="F92" s="251"/>
      <c r="G92" s="251"/>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213</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69">
        <v>12</v>
      </c>
      <c r="B93" s="170" t="s">
        <v>802</v>
      </c>
      <c r="C93" s="180" t="s">
        <v>803</v>
      </c>
      <c r="D93" s="171" t="s">
        <v>347</v>
      </c>
      <c r="E93" s="172">
        <v>0.4718</v>
      </c>
      <c r="F93" s="173"/>
      <c r="G93" s="174">
        <f>ROUND(E93*F93,2)</f>
        <v>0</v>
      </c>
      <c r="H93" s="173"/>
      <c r="I93" s="174">
        <f>ROUND(E93*H93,2)</f>
        <v>0</v>
      </c>
      <c r="J93" s="173"/>
      <c r="K93" s="174">
        <f>ROUND(E93*J93,2)</f>
        <v>0</v>
      </c>
      <c r="L93" s="174">
        <v>21</v>
      </c>
      <c r="M93" s="174">
        <f>G93*(1+L93/100)</f>
        <v>0</v>
      </c>
      <c r="N93" s="172">
        <v>2.5249999999999999</v>
      </c>
      <c r="O93" s="172">
        <f>ROUND(E93*N93,2)</f>
        <v>1.19</v>
      </c>
      <c r="P93" s="172">
        <v>0</v>
      </c>
      <c r="Q93" s="172">
        <f>ROUND(E93*P93,2)</f>
        <v>0</v>
      </c>
      <c r="R93" s="174" t="s">
        <v>258</v>
      </c>
      <c r="S93" s="174" t="s">
        <v>207</v>
      </c>
      <c r="T93" s="175" t="s">
        <v>259</v>
      </c>
      <c r="U93" s="158">
        <v>0.48</v>
      </c>
      <c r="V93" s="158">
        <f>ROUND(E93*U93,2)</f>
        <v>0.23</v>
      </c>
      <c r="W93" s="158"/>
      <c r="X93" s="158" t="s">
        <v>224</v>
      </c>
      <c r="Y93" s="147"/>
      <c r="Z93" s="147"/>
      <c r="AA93" s="147"/>
      <c r="AB93" s="147"/>
      <c r="AC93" s="147"/>
      <c r="AD93" s="147"/>
      <c r="AE93" s="147"/>
      <c r="AF93" s="147"/>
      <c r="AG93" s="147" t="s">
        <v>225</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254" t="s">
        <v>804</v>
      </c>
      <c r="D94" s="255"/>
      <c r="E94" s="255"/>
      <c r="F94" s="255"/>
      <c r="G94" s="255"/>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261</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81" t="s">
        <v>800</v>
      </c>
      <c r="D95" s="160"/>
      <c r="E95" s="161"/>
      <c r="F95" s="158"/>
      <c r="G95" s="158"/>
      <c r="H95" s="158"/>
      <c r="I95" s="158"/>
      <c r="J95" s="158"/>
      <c r="K95" s="158"/>
      <c r="L95" s="158"/>
      <c r="M95" s="158"/>
      <c r="N95" s="157"/>
      <c r="O95" s="157"/>
      <c r="P95" s="157"/>
      <c r="Q95" s="157"/>
      <c r="R95" s="158"/>
      <c r="S95" s="158"/>
      <c r="T95" s="158"/>
      <c r="U95" s="158"/>
      <c r="V95" s="158"/>
      <c r="W95" s="158"/>
      <c r="X95" s="158"/>
      <c r="Y95" s="147"/>
      <c r="Z95" s="147"/>
      <c r="AA95" s="147"/>
      <c r="AB95" s="147"/>
      <c r="AC95" s="147"/>
      <c r="AD95" s="147"/>
      <c r="AE95" s="147"/>
      <c r="AF95" s="147"/>
      <c r="AG95" s="147" t="s">
        <v>235</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81" t="s">
        <v>785</v>
      </c>
      <c r="D96" s="160"/>
      <c r="E96" s="161"/>
      <c r="F96" s="158"/>
      <c r="G96" s="158"/>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235</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81" t="s">
        <v>805</v>
      </c>
      <c r="D97" s="160"/>
      <c r="E97" s="161">
        <v>0.4718</v>
      </c>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235</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250"/>
      <c r="D98" s="251"/>
      <c r="E98" s="251"/>
      <c r="F98" s="251"/>
      <c r="G98" s="251"/>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213</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69">
        <v>13</v>
      </c>
      <c r="B99" s="170" t="s">
        <v>806</v>
      </c>
      <c r="C99" s="180" t="s">
        <v>807</v>
      </c>
      <c r="D99" s="171" t="s">
        <v>257</v>
      </c>
      <c r="E99" s="172">
        <v>2.9260000000000002</v>
      </c>
      <c r="F99" s="173"/>
      <c r="G99" s="174">
        <f>ROUND(E99*F99,2)</f>
        <v>0</v>
      </c>
      <c r="H99" s="173"/>
      <c r="I99" s="174">
        <f>ROUND(E99*H99,2)</f>
        <v>0</v>
      </c>
      <c r="J99" s="173"/>
      <c r="K99" s="174">
        <f>ROUND(E99*J99,2)</f>
        <v>0</v>
      </c>
      <c r="L99" s="174">
        <v>21</v>
      </c>
      <c r="M99" s="174">
        <f>G99*(1+L99/100)</f>
        <v>0</v>
      </c>
      <c r="N99" s="172">
        <v>3.9199999999999999E-2</v>
      </c>
      <c r="O99" s="172">
        <f>ROUND(E99*N99,2)</f>
        <v>0.11</v>
      </c>
      <c r="P99" s="172">
        <v>0</v>
      </c>
      <c r="Q99" s="172">
        <f>ROUND(E99*P99,2)</f>
        <v>0</v>
      </c>
      <c r="R99" s="174" t="s">
        <v>258</v>
      </c>
      <c r="S99" s="174" t="s">
        <v>207</v>
      </c>
      <c r="T99" s="175" t="s">
        <v>259</v>
      </c>
      <c r="U99" s="158">
        <v>1.05</v>
      </c>
      <c r="V99" s="158">
        <f>ROUND(E99*U99,2)</f>
        <v>3.07</v>
      </c>
      <c r="W99" s="158"/>
      <c r="X99" s="158" t="s">
        <v>224</v>
      </c>
      <c r="Y99" s="147"/>
      <c r="Z99" s="147"/>
      <c r="AA99" s="147"/>
      <c r="AB99" s="147"/>
      <c r="AC99" s="147"/>
      <c r="AD99" s="147"/>
      <c r="AE99" s="147"/>
      <c r="AF99" s="147"/>
      <c r="AG99" s="147" t="s">
        <v>225</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54"/>
      <c r="B100" s="155"/>
      <c r="C100" s="254" t="s">
        <v>808</v>
      </c>
      <c r="D100" s="255"/>
      <c r="E100" s="255"/>
      <c r="F100" s="255"/>
      <c r="G100" s="255"/>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261</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76" t="str">
        <f>C100</f>
        <v>bednění svislé nebo šikmé (odkloněné), půdorysně přímé nebo zalomené, stěn základových patek ve volných nebo zapažených jámách, rýhách, šachtách, včetně případných vzpěr,</v>
      </c>
      <c r="BB100" s="147"/>
      <c r="BC100" s="147"/>
      <c r="BD100" s="147"/>
      <c r="BE100" s="147"/>
      <c r="BF100" s="147"/>
      <c r="BG100" s="147"/>
      <c r="BH100" s="147"/>
    </row>
    <row r="101" spans="1:60" outlineLevel="1" x14ac:dyDescent="0.2">
      <c r="A101" s="154"/>
      <c r="B101" s="155"/>
      <c r="C101" s="181" t="s">
        <v>800</v>
      </c>
      <c r="D101" s="160"/>
      <c r="E101" s="161"/>
      <c r="F101" s="158"/>
      <c r="G101" s="158"/>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235</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81" t="s">
        <v>785</v>
      </c>
      <c r="D102" s="160"/>
      <c r="E102" s="161"/>
      <c r="F102" s="158"/>
      <c r="G102" s="158"/>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235</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81" t="s">
        <v>809</v>
      </c>
      <c r="D103" s="160"/>
      <c r="E103" s="161">
        <v>2.9260000000000002</v>
      </c>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235</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250"/>
      <c r="D104" s="251"/>
      <c r="E104" s="251"/>
      <c r="F104" s="251"/>
      <c r="G104" s="251"/>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213</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69">
        <v>14</v>
      </c>
      <c r="B105" s="170" t="s">
        <v>810</v>
      </c>
      <c r="C105" s="180" t="s">
        <v>811</v>
      </c>
      <c r="D105" s="171" t="s">
        <v>257</v>
      </c>
      <c r="E105" s="172">
        <v>2.9260000000000002</v>
      </c>
      <c r="F105" s="173"/>
      <c r="G105" s="174">
        <f>ROUND(E105*F105,2)</f>
        <v>0</v>
      </c>
      <c r="H105" s="173"/>
      <c r="I105" s="174">
        <f>ROUND(E105*H105,2)</f>
        <v>0</v>
      </c>
      <c r="J105" s="173"/>
      <c r="K105" s="174">
        <f>ROUND(E105*J105,2)</f>
        <v>0</v>
      </c>
      <c r="L105" s="174">
        <v>21</v>
      </c>
      <c r="M105" s="174">
        <f>G105*(1+L105/100)</f>
        <v>0</v>
      </c>
      <c r="N105" s="172">
        <v>0</v>
      </c>
      <c r="O105" s="172">
        <f>ROUND(E105*N105,2)</f>
        <v>0</v>
      </c>
      <c r="P105" s="172">
        <v>0</v>
      </c>
      <c r="Q105" s="172">
        <f>ROUND(E105*P105,2)</f>
        <v>0</v>
      </c>
      <c r="R105" s="174" t="s">
        <v>258</v>
      </c>
      <c r="S105" s="174" t="s">
        <v>207</v>
      </c>
      <c r="T105" s="175" t="s">
        <v>259</v>
      </c>
      <c r="U105" s="158">
        <v>0.32</v>
      </c>
      <c r="V105" s="158">
        <f>ROUND(E105*U105,2)</f>
        <v>0.94</v>
      </c>
      <c r="W105" s="158"/>
      <c r="X105" s="158" t="s">
        <v>224</v>
      </c>
      <c r="Y105" s="147"/>
      <c r="Z105" s="147"/>
      <c r="AA105" s="147"/>
      <c r="AB105" s="147"/>
      <c r="AC105" s="147"/>
      <c r="AD105" s="147"/>
      <c r="AE105" s="147"/>
      <c r="AF105" s="147"/>
      <c r="AG105" s="147" t="s">
        <v>225</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54"/>
      <c r="B106" s="155"/>
      <c r="C106" s="254" t="s">
        <v>808</v>
      </c>
      <c r="D106" s="255"/>
      <c r="E106" s="255"/>
      <c r="F106" s="255"/>
      <c r="G106" s="255"/>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261</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76" t="str">
        <f>C106</f>
        <v>bednění svislé nebo šikmé (odkloněné), půdorysně přímé nebo zalomené, stěn základových patek ve volných nebo zapažených jámách, rýhách, šachtách, včetně případných vzpěr,</v>
      </c>
      <c r="BB106" s="147"/>
      <c r="BC106" s="147"/>
      <c r="BD106" s="147"/>
      <c r="BE106" s="147"/>
      <c r="BF106" s="147"/>
      <c r="BG106" s="147"/>
      <c r="BH106" s="147"/>
    </row>
    <row r="107" spans="1:60" outlineLevel="1" x14ac:dyDescent="0.2">
      <c r="A107" s="154"/>
      <c r="B107" s="155"/>
      <c r="C107" s="258" t="s">
        <v>812</v>
      </c>
      <c r="D107" s="259"/>
      <c r="E107" s="259"/>
      <c r="F107" s="259"/>
      <c r="G107" s="259"/>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212</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81" t="s">
        <v>800</v>
      </c>
      <c r="D108" s="160"/>
      <c r="E108" s="161"/>
      <c r="F108" s="158"/>
      <c r="G108" s="158"/>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235</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81" t="s">
        <v>785</v>
      </c>
      <c r="D109" s="160"/>
      <c r="E109" s="161"/>
      <c r="F109" s="158"/>
      <c r="G109" s="158"/>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235</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81" t="s">
        <v>809</v>
      </c>
      <c r="D110" s="160"/>
      <c r="E110" s="161">
        <v>2.9260000000000002</v>
      </c>
      <c r="F110" s="158"/>
      <c r="G110" s="158"/>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235</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50"/>
      <c r="D111" s="251"/>
      <c r="E111" s="251"/>
      <c r="F111" s="251"/>
      <c r="G111" s="251"/>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213</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69">
        <v>15</v>
      </c>
      <c r="B112" s="170" t="s">
        <v>813</v>
      </c>
      <c r="C112" s="180" t="s">
        <v>814</v>
      </c>
      <c r="D112" s="171" t="s">
        <v>257</v>
      </c>
      <c r="E112" s="172">
        <v>7.6612499999999999</v>
      </c>
      <c r="F112" s="173"/>
      <c r="G112" s="174">
        <f>ROUND(E112*F112,2)</f>
        <v>0</v>
      </c>
      <c r="H112" s="173"/>
      <c r="I112" s="174">
        <f>ROUND(E112*H112,2)</f>
        <v>0</v>
      </c>
      <c r="J112" s="173"/>
      <c r="K112" s="174">
        <f>ROUND(E112*J112,2)</f>
        <v>0</v>
      </c>
      <c r="L112" s="174">
        <v>21</v>
      </c>
      <c r="M112" s="174">
        <f>G112*(1+L112/100)</f>
        <v>0</v>
      </c>
      <c r="N112" s="172">
        <v>3.0000000000000001E-5</v>
      </c>
      <c r="O112" s="172">
        <f>ROUND(E112*N112,2)</f>
        <v>0</v>
      </c>
      <c r="P112" s="172">
        <v>0</v>
      </c>
      <c r="Q112" s="172">
        <f>ROUND(E112*P112,2)</f>
        <v>0</v>
      </c>
      <c r="R112" s="174" t="s">
        <v>815</v>
      </c>
      <c r="S112" s="174" t="s">
        <v>207</v>
      </c>
      <c r="T112" s="175" t="s">
        <v>259</v>
      </c>
      <c r="U112" s="158">
        <v>4.3999999999999997E-2</v>
      </c>
      <c r="V112" s="158">
        <f>ROUND(E112*U112,2)</f>
        <v>0.34</v>
      </c>
      <c r="W112" s="158"/>
      <c r="X112" s="158" t="s">
        <v>224</v>
      </c>
      <c r="Y112" s="147"/>
      <c r="Z112" s="147"/>
      <c r="AA112" s="147"/>
      <c r="AB112" s="147"/>
      <c r="AC112" s="147"/>
      <c r="AD112" s="147"/>
      <c r="AE112" s="147"/>
      <c r="AF112" s="147"/>
      <c r="AG112" s="147" t="s">
        <v>225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81" t="s">
        <v>785</v>
      </c>
      <c r="D113" s="160"/>
      <c r="E113" s="161"/>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235</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81" t="s">
        <v>788</v>
      </c>
      <c r="D114" s="160"/>
      <c r="E114" s="161"/>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235</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81" t="s">
        <v>789</v>
      </c>
      <c r="D115" s="160"/>
      <c r="E115" s="161">
        <v>7.6612499999999999</v>
      </c>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235</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250"/>
      <c r="D116" s="251"/>
      <c r="E116" s="251"/>
      <c r="F116" s="251"/>
      <c r="G116" s="251"/>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213</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69">
        <v>16</v>
      </c>
      <c r="B117" s="170" t="s">
        <v>816</v>
      </c>
      <c r="C117" s="180" t="s">
        <v>817</v>
      </c>
      <c r="D117" s="171" t="s">
        <v>257</v>
      </c>
      <c r="E117" s="172">
        <v>8.8104399999999998</v>
      </c>
      <c r="F117" s="173"/>
      <c r="G117" s="174">
        <f>ROUND(E117*F117,2)</f>
        <v>0</v>
      </c>
      <c r="H117" s="173"/>
      <c r="I117" s="174">
        <f>ROUND(E117*H117,2)</f>
        <v>0</v>
      </c>
      <c r="J117" s="173"/>
      <c r="K117" s="174">
        <f>ROUND(E117*J117,2)</f>
        <v>0</v>
      </c>
      <c r="L117" s="174">
        <v>21</v>
      </c>
      <c r="M117" s="174">
        <f>G117*(1+L117/100)</f>
        <v>0</v>
      </c>
      <c r="N117" s="172">
        <v>5.0000000000000001E-4</v>
      </c>
      <c r="O117" s="172">
        <f>ROUND(E117*N117,2)</f>
        <v>0</v>
      </c>
      <c r="P117" s="172">
        <v>0</v>
      </c>
      <c r="Q117" s="172">
        <f>ROUND(E117*P117,2)</f>
        <v>0</v>
      </c>
      <c r="R117" s="174" t="s">
        <v>818</v>
      </c>
      <c r="S117" s="174" t="s">
        <v>207</v>
      </c>
      <c r="T117" s="175" t="s">
        <v>259</v>
      </c>
      <c r="U117" s="158">
        <v>0</v>
      </c>
      <c r="V117" s="158">
        <f>ROUND(E117*U117,2)</f>
        <v>0</v>
      </c>
      <c r="W117" s="158"/>
      <c r="X117" s="158" t="s">
        <v>819</v>
      </c>
      <c r="Y117" s="147"/>
      <c r="Z117" s="147"/>
      <c r="AA117" s="147"/>
      <c r="AB117" s="147"/>
      <c r="AC117" s="147"/>
      <c r="AD117" s="147"/>
      <c r="AE117" s="147"/>
      <c r="AF117" s="147"/>
      <c r="AG117" s="147" t="s">
        <v>820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81" t="s">
        <v>785</v>
      </c>
      <c r="D118" s="160"/>
      <c r="E118" s="161"/>
      <c r="F118" s="158"/>
      <c r="G118" s="158"/>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235</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81" t="s">
        <v>788</v>
      </c>
      <c r="D119" s="160"/>
      <c r="E119" s="161"/>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235</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81" t="s">
        <v>821</v>
      </c>
      <c r="D120" s="160"/>
      <c r="E120" s="161">
        <v>8.8104399999999998</v>
      </c>
      <c r="F120" s="158"/>
      <c r="G120" s="158"/>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235</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250"/>
      <c r="D121" s="251"/>
      <c r="E121" s="251"/>
      <c r="F121" s="251"/>
      <c r="G121" s="251"/>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213</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x14ac:dyDescent="0.2">
      <c r="A122" s="163" t="s">
        <v>202</v>
      </c>
      <c r="B122" s="164" t="s">
        <v>105</v>
      </c>
      <c r="C122" s="179" t="s">
        <v>106</v>
      </c>
      <c r="D122" s="165"/>
      <c r="E122" s="166"/>
      <c r="F122" s="167"/>
      <c r="G122" s="167">
        <f>SUMIF(AG123:AG176,"&lt;&gt;NOR",G123:G176)</f>
        <v>0</v>
      </c>
      <c r="H122" s="167"/>
      <c r="I122" s="167">
        <f>SUM(I123:I176)</f>
        <v>0</v>
      </c>
      <c r="J122" s="167"/>
      <c r="K122" s="167">
        <f>SUM(K123:K176)</f>
        <v>0</v>
      </c>
      <c r="L122" s="167"/>
      <c r="M122" s="167">
        <f>SUM(M123:M176)</f>
        <v>0</v>
      </c>
      <c r="N122" s="166"/>
      <c r="O122" s="166">
        <f>SUM(O123:O176)</f>
        <v>2.02</v>
      </c>
      <c r="P122" s="166"/>
      <c r="Q122" s="166">
        <f>SUM(Q123:Q176)</f>
        <v>0</v>
      </c>
      <c r="R122" s="167"/>
      <c r="S122" s="167"/>
      <c r="T122" s="168"/>
      <c r="U122" s="162"/>
      <c r="V122" s="162">
        <f>SUM(V123:V176)</f>
        <v>15.03</v>
      </c>
      <c r="W122" s="162"/>
      <c r="X122" s="162"/>
      <c r="AG122" t="s">
        <v>203</v>
      </c>
    </row>
    <row r="123" spans="1:60" outlineLevel="1" x14ac:dyDescent="0.2">
      <c r="A123" s="169">
        <v>17</v>
      </c>
      <c r="B123" s="170" t="s">
        <v>822</v>
      </c>
      <c r="C123" s="180" t="s">
        <v>823</v>
      </c>
      <c r="D123" s="171" t="s">
        <v>347</v>
      </c>
      <c r="E123" s="172">
        <v>4.8849999999999998E-2</v>
      </c>
      <c r="F123" s="173"/>
      <c r="G123" s="174">
        <f>ROUND(E123*F123,2)</f>
        <v>0</v>
      </c>
      <c r="H123" s="173"/>
      <c r="I123" s="174">
        <f>ROUND(E123*H123,2)</f>
        <v>0</v>
      </c>
      <c r="J123" s="173"/>
      <c r="K123" s="174">
        <f>ROUND(E123*J123,2)</f>
        <v>0</v>
      </c>
      <c r="L123" s="174">
        <v>21</v>
      </c>
      <c r="M123" s="174">
        <f>G123*(1+L123/100)</f>
        <v>0</v>
      </c>
      <c r="N123" s="172">
        <v>1.6823999999999999</v>
      </c>
      <c r="O123" s="172">
        <f>ROUND(E123*N123,2)</f>
        <v>0.08</v>
      </c>
      <c r="P123" s="172">
        <v>0</v>
      </c>
      <c r="Q123" s="172">
        <f>ROUND(E123*P123,2)</f>
        <v>0</v>
      </c>
      <c r="R123" s="174" t="s">
        <v>408</v>
      </c>
      <c r="S123" s="174" t="s">
        <v>207</v>
      </c>
      <c r="T123" s="175" t="s">
        <v>259</v>
      </c>
      <c r="U123" s="158">
        <v>6.87</v>
      </c>
      <c r="V123" s="158">
        <f>ROUND(E123*U123,2)</f>
        <v>0.34</v>
      </c>
      <c r="W123" s="158"/>
      <c r="X123" s="158" t="s">
        <v>224</v>
      </c>
      <c r="Y123" s="147"/>
      <c r="Z123" s="147"/>
      <c r="AA123" s="147"/>
      <c r="AB123" s="147"/>
      <c r="AC123" s="147"/>
      <c r="AD123" s="147"/>
      <c r="AE123" s="147"/>
      <c r="AF123" s="147"/>
      <c r="AG123" s="147" t="s">
        <v>225</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54" t="s">
        <v>824</v>
      </c>
      <c r="D124" s="255"/>
      <c r="E124" s="255"/>
      <c r="F124" s="255"/>
      <c r="G124" s="255"/>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261</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81" t="s">
        <v>785</v>
      </c>
      <c r="D125" s="160"/>
      <c r="E125" s="161"/>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235</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81" t="s">
        <v>825</v>
      </c>
      <c r="D126" s="160"/>
      <c r="E126" s="161">
        <v>4.8849999999999998E-2</v>
      </c>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235</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250"/>
      <c r="D127" s="251"/>
      <c r="E127" s="251"/>
      <c r="F127" s="251"/>
      <c r="G127" s="251"/>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213</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69">
        <v>18</v>
      </c>
      <c r="B128" s="170" t="s">
        <v>826</v>
      </c>
      <c r="C128" s="180" t="s">
        <v>827</v>
      </c>
      <c r="D128" s="171" t="s">
        <v>828</v>
      </c>
      <c r="E128" s="172">
        <v>4</v>
      </c>
      <c r="F128" s="173"/>
      <c r="G128" s="174">
        <f>ROUND(E128*F128,2)</f>
        <v>0</v>
      </c>
      <c r="H128" s="173"/>
      <c r="I128" s="174">
        <f>ROUND(E128*H128,2)</f>
        <v>0</v>
      </c>
      <c r="J128" s="173"/>
      <c r="K128" s="174">
        <f>ROUND(E128*J128,2)</f>
        <v>0</v>
      </c>
      <c r="L128" s="174">
        <v>21</v>
      </c>
      <c r="M128" s="174">
        <f>G128*(1+L128/100)</f>
        <v>0</v>
      </c>
      <c r="N128" s="172">
        <v>7.6600000000000001E-3</v>
      </c>
      <c r="O128" s="172">
        <f>ROUND(E128*N128,2)</f>
        <v>0.03</v>
      </c>
      <c r="P128" s="172">
        <v>0</v>
      </c>
      <c r="Q128" s="172">
        <f>ROUND(E128*P128,2)</f>
        <v>0</v>
      </c>
      <c r="R128" s="174" t="s">
        <v>408</v>
      </c>
      <c r="S128" s="174" t="s">
        <v>207</v>
      </c>
      <c r="T128" s="175" t="s">
        <v>259</v>
      </c>
      <c r="U128" s="158">
        <v>0.11</v>
      </c>
      <c r="V128" s="158">
        <f>ROUND(E128*U128,2)</f>
        <v>0.44</v>
      </c>
      <c r="W128" s="158"/>
      <c r="X128" s="158" t="s">
        <v>224</v>
      </c>
      <c r="Y128" s="147"/>
      <c r="Z128" s="147"/>
      <c r="AA128" s="147"/>
      <c r="AB128" s="147"/>
      <c r="AC128" s="147"/>
      <c r="AD128" s="147"/>
      <c r="AE128" s="147"/>
      <c r="AF128" s="147"/>
      <c r="AG128" s="147" t="s">
        <v>225</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254" t="s">
        <v>829</v>
      </c>
      <c r="D129" s="255"/>
      <c r="E129" s="255"/>
      <c r="F129" s="255"/>
      <c r="G129" s="255"/>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261</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81" t="s">
        <v>785</v>
      </c>
      <c r="D130" s="160"/>
      <c r="E130" s="161"/>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235</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81" t="s">
        <v>830</v>
      </c>
      <c r="D131" s="160"/>
      <c r="E131" s="161">
        <v>4</v>
      </c>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235</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250"/>
      <c r="D132" s="251"/>
      <c r="E132" s="251"/>
      <c r="F132" s="251"/>
      <c r="G132" s="251"/>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213</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69">
        <v>19</v>
      </c>
      <c r="B133" s="170" t="s">
        <v>831</v>
      </c>
      <c r="C133" s="180" t="s">
        <v>832</v>
      </c>
      <c r="D133" s="171" t="s">
        <v>407</v>
      </c>
      <c r="E133" s="172">
        <v>6.5490000000000007E-2</v>
      </c>
      <c r="F133" s="173"/>
      <c r="G133" s="174">
        <f>ROUND(E133*F133,2)</f>
        <v>0</v>
      </c>
      <c r="H133" s="173"/>
      <c r="I133" s="174">
        <f>ROUND(E133*H133,2)</f>
        <v>0</v>
      </c>
      <c r="J133" s="173"/>
      <c r="K133" s="174">
        <f>ROUND(E133*J133,2)</f>
        <v>0</v>
      </c>
      <c r="L133" s="174">
        <v>21</v>
      </c>
      <c r="M133" s="174">
        <f>G133*(1+L133/100)</f>
        <v>0</v>
      </c>
      <c r="N133" s="172">
        <v>1.0900000000000001</v>
      </c>
      <c r="O133" s="172">
        <f>ROUND(E133*N133,2)</f>
        <v>7.0000000000000007E-2</v>
      </c>
      <c r="P133" s="172">
        <v>0</v>
      </c>
      <c r="Q133" s="172">
        <f>ROUND(E133*P133,2)</f>
        <v>0</v>
      </c>
      <c r="R133" s="174" t="s">
        <v>408</v>
      </c>
      <c r="S133" s="174" t="s">
        <v>207</v>
      </c>
      <c r="T133" s="175" t="s">
        <v>259</v>
      </c>
      <c r="U133" s="158">
        <v>20.6</v>
      </c>
      <c r="V133" s="158">
        <f>ROUND(E133*U133,2)</f>
        <v>1.35</v>
      </c>
      <c r="W133" s="158"/>
      <c r="X133" s="158" t="s">
        <v>224</v>
      </c>
      <c r="Y133" s="147"/>
      <c r="Z133" s="147"/>
      <c r="AA133" s="147"/>
      <c r="AB133" s="147"/>
      <c r="AC133" s="147"/>
      <c r="AD133" s="147"/>
      <c r="AE133" s="147"/>
      <c r="AF133" s="147"/>
      <c r="AG133" s="147" t="s">
        <v>225</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254" t="s">
        <v>833</v>
      </c>
      <c r="D134" s="255"/>
      <c r="E134" s="255"/>
      <c r="F134" s="255"/>
      <c r="G134" s="255"/>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261</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81" t="s">
        <v>785</v>
      </c>
      <c r="D135" s="160"/>
      <c r="E135" s="161"/>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235</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81" t="s">
        <v>834</v>
      </c>
      <c r="D136" s="160"/>
      <c r="E136" s="161">
        <v>6.5490000000000007E-2</v>
      </c>
      <c r="F136" s="158"/>
      <c r="G136" s="158"/>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235</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250"/>
      <c r="D137" s="251"/>
      <c r="E137" s="251"/>
      <c r="F137" s="251"/>
      <c r="G137" s="251"/>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213</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22.5" outlineLevel="1" x14ac:dyDescent="0.2">
      <c r="A138" s="169">
        <v>20</v>
      </c>
      <c r="B138" s="170" t="s">
        <v>835</v>
      </c>
      <c r="C138" s="180" t="s">
        <v>836</v>
      </c>
      <c r="D138" s="171" t="s">
        <v>347</v>
      </c>
      <c r="E138" s="172">
        <v>0.36225000000000002</v>
      </c>
      <c r="F138" s="173"/>
      <c r="G138" s="174">
        <f>ROUND(E138*F138,2)</f>
        <v>0</v>
      </c>
      <c r="H138" s="173"/>
      <c r="I138" s="174">
        <f>ROUND(E138*H138,2)</f>
        <v>0</v>
      </c>
      <c r="J138" s="173"/>
      <c r="K138" s="174">
        <f>ROUND(E138*J138,2)</f>
        <v>0</v>
      </c>
      <c r="L138" s="174">
        <v>21</v>
      </c>
      <c r="M138" s="174">
        <f>G138*(1+L138/100)</f>
        <v>0</v>
      </c>
      <c r="N138" s="172">
        <v>0.76605000000000001</v>
      </c>
      <c r="O138" s="172">
        <f>ROUND(E138*N138,2)</f>
        <v>0.28000000000000003</v>
      </c>
      <c r="P138" s="172">
        <v>0</v>
      </c>
      <c r="Q138" s="172">
        <f>ROUND(E138*P138,2)</f>
        <v>0</v>
      </c>
      <c r="R138" s="174" t="s">
        <v>408</v>
      </c>
      <c r="S138" s="174" t="s">
        <v>207</v>
      </c>
      <c r="T138" s="175" t="s">
        <v>259</v>
      </c>
      <c r="U138" s="158">
        <v>3.3231899999999999</v>
      </c>
      <c r="V138" s="158">
        <f>ROUND(E138*U138,2)</f>
        <v>1.2</v>
      </c>
      <c r="W138" s="158"/>
      <c r="X138" s="158" t="s">
        <v>224</v>
      </c>
      <c r="Y138" s="147"/>
      <c r="Z138" s="147"/>
      <c r="AA138" s="147"/>
      <c r="AB138" s="147"/>
      <c r="AC138" s="147"/>
      <c r="AD138" s="147"/>
      <c r="AE138" s="147"/>
      <c r="AF138" s="147"/>
      <c r="AG138" s="147" t="s">
        <v>225</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254" t="s">
        <v>837</v>
      </c>
      <c r="D139" s="255"/>
      <c r="E139" s="255"/>
      <c r="F139" s="255"/>
      <c r="G139" s="255"/>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261</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81" t="s">
        <v>262</v>
      </c>
      <c r="D140" s="160"/>
      <c r="E140" s="161"/>
      <c r="F140" s="158"/>
      <c r="G140" s="158"/>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235</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81" t="s">
        <v>785</v>
      </c>
      <c r="D141" s="160"/>
      <c r="E141" s="161"/>
      <c r="F141" s="158"/>
      <c r="G141" s="158"/>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235</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81" t="s">
        <v>838</v>
      </c>
      <c r="D142" s="160"/>
      <c r="E142" s="161">
        <v>0.36225000000000002</v>
      </c>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235</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250"/>
      <c r="D143" s="251"/>
      <c r="E143" s="251"/>
      <c r="F143" s="251"/>
      <c r="G143" s="251"/>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213</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69">
        <v>21</v>
      </c>
      <c r="B144" s="170" t="s">
        <v>839</v>
      </c>
      <c r="C144" s="180" t="s">
        <v>840</v>
      </c>
      <c r="D144" s="171" t="s">
        <v>257</v>
      </c>
      <c r="E144" s="172">
        <v>4.2337499999999997</v>
      </c>
      <c r="F144" s="173"/>
      <c r="G144" s="174">
        <f>ROUND(E144*F144,2)</f>
        <v>0</v>
      </c>
      <c r="H144" s="173"/>
      <c r="I144" s="174">
        <f>ROUND(E144*H144,2)</f>
        <v>0</v>
      </c>
      <c r="J144" s="173"/>
      <c r="K144" s="174">
        <f>ROUND(E144*J144,2)</f>
        <v>0</v>
      </c>
      <c r="L144" s="174">
        <v>21</v>
      </c>
      <c r="M144" s="174">
        <f>G144*(1+L144/100)</f>
        <v>0</v>
      </c>
      <c r="N144" s="172">
        <v>7.4709999999999999E-2</v>
      </c>
      <c r="O144" s="172">
        <f>ROUND(E144*N144,2)</f>
        <v>0.32</v>
      </c>
      <c r="P144" s="172">
        <v>0</v>
      </c>
      <c r="Q144" s="172">
        <f>ROUND(E144*P144,2)</f>
        <v>0</v>
      </c>
      <c r="R144" s="174" t="s">
        <v>258</v>
      </c>
      <c r="S144" s="174" t="s">
        <v>207</v>
      </c>
      <c r="T144" s="175" t="s">
        <v>259</v>
      </c>
      <c r="U144" s="158">
        <v>0.52915000000000001</v>
      </c>
      <c r="V144" s="158">
        <f>ROUND(E144*U144,2)</f>
        <v>2.2400000000000002</v>
      </c>
      <c r="W144" s="158"/>
      <c r="X144" s="158" t="s">
        <v>224</v>
      </c>
      <c r="Y144" s="147"/>
      <c r="Z144" s="147"/>
      <c r="AA144" s="147"/>
      <c r="AB144" s="147"/>
      <c r="AC144" s="147"/>
      <c r="AD144" s="147"/>
      <c r="AE144" s="147"/>
      <c r="AF144" s="147"/>
      <c r="AG144" s="147" t="s">
        <v>225</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254" t="s">
        <v>841</v>
      </c>
      <c r="D145" s="255"/>
      <c r="E145" s="255"/>
      <c r="F145" s="255"/>
      <c r="G145" s="255"/>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261</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81" t="s">
        <v>785</v>
      </c>
      <c r="D146" s="160"/>
      <c r="E146" s="161"/>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235</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81" t="s">
        <v>842</v>
      </c>
      <c r="D147" s="160"/>
      <c r="E147" s="161">
        <v>2.1775000000000002</v>
      </c>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235</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81" t="s">
        <v>843</v>
      </c>
      <c r="D148" s="160"/>
      <c r="E148" s="161">
        <v>2.0562499999999999</v>
      </c>
      <c r="F148" s="158"/>
      <c r="G148" s="158"/>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235</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250"/>
      <c r="D149" s="251"/>
      <c r="E149" s="251"/>
      <c r="F149" s="251"/>
      <c r="G149" s="251"/>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213</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69">
        <v>22</v>
      </c>
      <c r="B150" s="170" t="s">
        <v>844</v>
      </c>
      <c r="C150" s="180" t="s">
        <v>845</v>
      </c>
      <c r="D150" s="171" t="s">
        <v>257</v>
      </c>
      <c r="E150" s="172">
        <v>6.1974999999999998</v>
      </c>
      <c r="F150" s="173"/>
      <c r="G150" s="174">
        <f>ROUND(E150*F150,2)</f>
        <v>0</v>
      </c>
      <c r="H150" s="173"/>
      <c r="I150" s="174">
        <f>ROUND(E150*H150,2)</f>
        <v>0</v>
      </c>
      <c r="J150" s="173"/>
      <c r="K150" s="174">
        <f>ROUND(E150*J150,2)</f>
        <v>0</v>
      </c>
      <c r="L150" s="174">
        <v>21</v>
      </c>
      <c r="M150" s="174">
        <f>G150*(1+L150/100)</f>
        <v>0</v>
      </c>
      <c r="N150" s="172">
        <v>0.11219</v>
      </c>
      <c r="O150" s="172">
        <f>ROUND(E150*N150,2)</f>
        <v>0.7</v>
      </c>
      <c r="P150" s="172">
        <v>0</v>
      </c>
      <c r="Q150" s="172">
        <f>ROUND(E150*P150,2)</f>
        <v>0</v>
      </c>
      <c r="R150" s="174" t="s">
        <v>258</v>
      </c>
      <c r="S150" s="174" t="s">
        <v>207</v>
      </c>
      <c r="T150" s="175" t="s">
        <v>259</v>
      </c>
      <c r="U150" s="158">
        <v>0.55488999999999999</v>
      </c>
      <c r="V150" s="158">
        <f>ROUND(E150*U150,2)</f>
        <v>3.44</v>
      </c>
      <c r="W150" s="158"/>
      <c r="X150" s="158" t="s">
        <v>224</v>
      </c>
      <c r="Y150" s="147"/>
      <c r="Z150" s="147"/>
      <c r="AA150" s="147"/>
      <c r="AB150" s="147"/>
      <c r="AC150" s="147"/>
      <c r="AD150" s="147"/>
      <c r="AE150" s="147"/>
      <c r="AF150" s="147"/>
      <c r="AG150" s="147" t="s">
        <v>225</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254" t="s">
        <v>841</v>
      </c>
      <c r="D151" s="255"/>
      <c r="E151" s="255"/>
      <c r="F151" s="255"/>
      <c r="G151" s="255"/>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261</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81" t="s">
        <v>785</v>
      </c>
      <c r="D152" s="160"/>
      <c r="E152" s="161"/>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235</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81" t="s">
        <v>846</v>
      </c>
      <c r="D153" s="160"/>
      <c r="E153" s="161">
        <v>6.1974999999999998</v>
      </c>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235</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250"/>
      <c r="D154" s="251"/>
      <c r="E154" s="251"/>
      <c r="F154" s="251"/>
      <c r="G154" s="251"/>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213</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69">
        <v>23</v>
      </c>
      <c r="B155" s="170" t="s">
        <v>847</v>
      </c>
      <c r="C155" s="180" t="s">
        <v>848</v>
      </c>
      <c r="D155" s="171" t="s">
        <v>354</v>
      </c>
      <c r="E155" s="172">
        <v>11.8</v>
      </c>
      <c r="F155" s="173"/>
      <c r="G155" s="174">
        <f>ROUND(E155*F155,2)</f>
        <v>0</v>
      </c>
      <c r="H155" s="173"/>
      <c r="I155" s="174">
        <f>ROUND(E155*H155,2)</f>
        <v>0</v>
      </c>
      <c r="J155" s="173"/>
      <c r="K155" s="174">
        <f>ROUND(E155*J155,2)</f>
        <v>0</v>
      </c>
      <c r="L155" s="174">
        <v>21</v>
      </c>
      <c r="M155" s="174">
        <f>G155*(1+L155/100)</f>
        <v>0</v>
      </c>
      <c r="N155" s="172">
        <v>1.0200000000000001E-3</v>
      </c>
      <c r="O155" s="172">
        <f>ROUND(E155*N155,2)</f>
        <v>0.01</v>
      </c>
      <c r="P155" s="172">
        <v>0</v>
      </c>
      <c r="Q155" s="172">
        <f>ROUND(E155*P155,2)</f>
        <v>0</v>
      </c>
      <c r="R155" s="174" t="s">
        <v>258</v>
      </c>
      <c r="S155" s="174" t="s">
        <v>207</v>
      </c>
      <c r="T155" s="175" t="s">
        <v>259</v>
      </c>
      <c r="U155" s="158">
        <v>0.22</v>
      </c>
      <c r="V155" s="158">
        <f>ROUND(E155*U155,2)</f>
        <v>2.6</v>
      </c>
      <c r="W155" s="158"/>
      <c r="X155" s="158" t="s">
        <v>224</v>
      </c>
      <c r="Y155" s="147"/>
      <c r="Z155" s="147"/>
      <c r="AA155" s="147"/>
      <c r="AB155" s="147"/>
      <c r="AC155" s="147"/>
      <c r="AD155" s="147"/>
      <c r="AE155" s="147"/>
      <c r="AF155" s="147"/>
      <c r="AG155" s="147" t="s">
        <v>225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254" t="s">
        <v>849</v>
      </c>
      <c r="D156" s="255"/>
      <c r="E156" s="255"/>
      <c r="F156" s="255"/>
      <c r="G156" s="255"/>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261</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258" t="s">
        <v>850</v>
      </c>
      <c r="D157" s="259"/>
      <c r="E157" s="259"/>
      <c r="F157" s="259"/>
      <c r="G157" s="259"/>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212</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81" t="s">
        <v>785</v>
      </c>
      <c r="D158" s="160"/>
      <c r="E158" s="161"/>
      <c r="F158" s="158"/>
      <c r="G158" s="158"/>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235</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81" t="s">
        <v>851</v>
      </c>
      <c r="D159" s="160"/>
      <c r="E159" s="161">
        <v>10.050000000000001</v>
      </c>
      <c r="F159" s="158"/>
      <c r="G159" s="158"/>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235</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81" t="s">
        <v>852</v>
      </c>
      <c r="D160" s="160"/>
      <c r="E160" s="161">
        <v>1.75</v>
      </c>
      <c r="F160" s="158"/>
      <c r="G160" s="158"/>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235</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250"/>
      <c r="D161" s="251"/>
      <c r="E161" s="251"/>
      <c r="F161" s="251"/>
      <c r="G161" s="251"/>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213</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33.75" outlineLevel="1" x14ac:dyDescent="0.2">
      <c r="A162" s="169">
        <v>24</v>
      </c>
      <c r="B162" s="170" t="s">
        <v>853</v>
      </c>
      <c r="C162" s="180" t="s">
        <v>854</v>
      </c>
      <c r="D162" s="171" t="s">
        <v>257</v>
      </c>
      <c r="E162" s="172">
        <v>0.81420000000000003</v>
      </c>
      <c r="F162" s="173"/>
      <c r="G162" s="174">
        <f>ROUND(E162*F162,2)</f>
        <v>0</v>
      </c>
      <c r="H162" s="173"/>
      <c r="I162" s="174">
        <f>ROUND(E162*H162,2)</f>
        <v>0</v>
      </c>
      <c r="J162" s="173"/>
      <c r="K162" s="174">
        <f>ROUND(E162*J162,2)</f>
        <v>0</v>
      </c>
      <c r="L162" s="174">
        <v>21</v>
      </c>
      <c r="M162" s="174">
        <f>G162*(1+L162/100)</f>
        <v>0</v>
      </c>
      <c r="N162" s="172">
        <v>0.15679999999999999</v>
      </c>
      <c r="O162" s="172">
        <f>ROUND(E162*N162,2)</f>
        <v>0.13</v>
      </c>
      <c r="P162" s="172">
        <v>0</v>
      </c>
      <c r="Q162" s="172">
        <f>ROUND(E162*P162,2)</f>
        <v>0</v>
      </c>
      <c r="R162" s="174" t="s">
        <v>258</v>
      </c>
      <c r="S162" s="174" t="s">
        <v>207</v>
      </c>
      <c r="T162" s="175" t="s">
        <v>259</v>
      </c>
      <c r="U162" s="158">
        <v>1.22</v>
      </c>
      <c r="V162" s="158">
        <f>ROUND(E162*U162,2)</f>
        <v>0.99</v>
      </c>
      <c r="W162" s="158"/>
      <c r="X162" s="158" t="s">
        <v>224</v>
      </c>
      <c r="Y162" s="147"/>
      <c r="Z162" s="147"/>
      <c r="AA162" s="147"/>
      <c r="AB162" s="147"/>
      <c r="AC162" s="147"/>
      <c r="AD162" s="147"/>
      <c r="AE162" s="147"/>
      <c r="AF162" s="147"/>
      <c r="AG162" s="147" t="s">
        <v>225</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54" t="s">
        <v>855</v>
      </c>
      <c r="D163" s="255"/>
      <c r="E163" s="255"/>
      <c r="F163" s="255"/>
      <c r="G163" s="255"/>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261</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81" t="s">
        <v>785</v>
      </c>
      <c r="D164" s="160"/>
      <c r="E164" s="161"/>
      <c r="F164" s="158"/>
      <c r="G164" s="158"/>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235</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81" t="s">
        <v>856</v>
      </c>
      <c r="D165" s="160"/>
      <c r="E165" s="161">
        <v>0.81420000000000003</v>
      </c>
      <c r="F165" s="158"/>
      <c r="G165" s="158"/>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235</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250"/>
      <c r="D166" s="251"/>
      <c r="E166" s="251"/>
      <c r="F166" s="251"/>
      <c r="G166" s="251"/>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213</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2.5" outlineLevel="1" x14ac:dyDescent="0.2">
      <c r="A167" s="169">
        <v>25</v>
      </c>
      <c r="B167" s="170" t="s">
        <v>857</v>
      </c>
      <c r="C167" s="180" t="s">
        <v>858</v>
      </c>
      <c r="D167" s="171" t="s">
        <v>257</v>
      </c>
      <c r="E167" s="172">
        <v>1.2213000000000001</v>
      </c>
      <c r="F167" s="173"/>
      <c r="G167" s="174">
        <f>ROUND(E167*F167,2)</f>
        <v>0</v>
      </c>
      <c r="H167" s="173"/>
      <c r="I167" s="174">
        <f>ROUND(E167*H167,2)</f>
        <v>0</v>
      </c>
      <c r="J167" s="173"/>
      <c r="K167" s="174">
        <f>ROUND(E167*J167,2)</f>
        <v>0</v>
      </c>
      <c r="L167" s="174">
        <v>21</v>
      </c>
      <c r="M167" s="174">
        <f>G167*(1+L167/100)</f>
        <v>0</v>
      </c>
      <c r="N167" s="172">
        <v>5.4200000000000003E-3</v>
      </c>
      <c r="O167" s="172">
        <f>ROUND(E167*N167,2)</f>
        <v>0.01</v>
      </c>
      <c r="P167" s="172">
        <v>0</v>
      </c>
      <c r="Q167" s="172">
        <f>ROUND(E167*P167,2)</f>
        <v>0</v>
      </c>
      <c r="R167" s="174" t="s">
        <v>258</v>
      </c>
      <c r="S167" s="174" t="s">
        <v>207</v>
      </c>
      <c r="T167" s="175" t="s">
        <v>259</v>
      </c>
      <c r="U167" s="158">
        <v>0.89</v>
      </c>
      <c r="V167" s="158">
        <f>ROUND(E167*U167,2)</f>
        <v>1.0900000000000001</v>
      </c>
      <c r="W167" s="158"/>
      <c r="X167" s="158" t="s">
        <v>224</v>
      </c>
      <c r="Y167" s="147"/>
      <c r="Z167" s="147"/>
      <c r="AA167" s="147"/>
      <c r="AB167" s="147"/>
      <c r="AC167" s="147"/>
      <c r="AD167" s="147"/>
      <c r="AE167" s="147"/>
      <c r="AF167" s="147"/>
      <c r="AG167" s="147" t="s">
        <v>225</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ht="22.5" outlineLevel="1" x14ac:dyDescent="0.2">
      <c r="A168" s="154"/>
      <c r="B168" s="155"/>
      <c r="C168" s="254" t="s">
        <v>859</v>
      </c>
      <c r="D168" s="255"/>
      <c r="E168" s="255"/>
      <c r="F168" s="255"/>
      <c r="G168" s="255"/>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261</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76" t="str">
        <f>C168</f>
        <v>plentování potrubí, válcovaných nosníků, výklenků nebo nik, jakéhokoliv tvaru, na jakoukoliv maltu, s potřebným vypnutím pletiva, přetažením a zakotvením drátů a provedení postřiku maltou,</v>
      </c>
      <c r="BB168" s="147"/>
      <c r="BC168" s="147"/>
      <c r="BD168" s="147"/>
      <c r="BE168" s="147"/>
      <c r="BF168" s="147"/>
      <c r="BG168" s="147"/>
      <c r="BH168" s="147"/>
    </row>
    <row r="169" spans="1:60" outlineLevel="1" x14ac:dyDescent="0.2">
      <c r="A169" s="154"/>
      <c r="B169" s="155"/>
      <c r="C169" s="181" t="s">
        <v>785</v>
      </c>
      <c r="D169" s="160"/>
      <c r="E169" s="161"/>
      <c r="F169" s="158"/>
      <c r="G169" s="158"/>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235</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81" t="s">
        <v>860</v>
      </c>
      <c r="D170" s="160"/>
      <c r="E170" s="161">
        <v>1.2213000000000001</v>
      </c>
      <c r="F170" s="158"/>
      <c r="G170" s="158"/>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235</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50"/>
      <c r="D171" s="251"/>
      <c r="E171" s="251"/>
      <c r="F171" s="251"/>
      <c r="G171" s="251"/>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213</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2.5" outlineLevel="1" x14ac:dyDescent="0.2">
      <c r="A172" s="169">
        <v>26</v>
      </c>
      <c r="B172" s="170" t="s">
        <v>861</v>
      </c>
      <c r="C172" s="180" t="s">
        <v>862</v>
      </c>
      <c r="D172" s="171" t="s">
        <v>347</v>
      </c>
      <c r="E172" s="172">
        <v>0.33961000000000002</v>
      </c>
      <c r="F172" s="173"/>
      <c r="G172" s="174">
        <f>ROUND(E172*F172,2)</f>
        <v>0</v>
      </c>
      <c r="H172" s="173"/>
      <c r="I172" s="174">
        <f>ROUND(E172*H172,2)</f>
        <v>0</v>
      </c>
      <c r="J172" s="173"/>
      <c r="K172" s="174">
        <f>ROUND(E172*J172,2)</f>
        <v>0</v>
      </c>
      <c r="L172" s="174">
        <v>21</v>
      </c>
      <c r="M172" s="174">
        <f>G172*(1+L172/100)</f>
        <v>0</v>
      </c>
      <c r="N172" s="172">
        <v>1.1563600000000001</v>
      </c>
      <c r="O172" s="172">
        <f>ROUND(E172*N172,2)</f>
        <v>0.39</v>
      </c>
      <c r="P172" s="172">
        <v>0</v>
      </c>
      <c r="Q172" s="172">
        <f>ROUND(E172*P172,2)</f>
        <v>0</v>
      </c>
      <c r="R172" s="174"/>
      <c r="S172" s="174" t="s">
        <v>223</v>
      </c>
      <c r="T172" s="175" t="s">
        <v>208</v>
      </c>
      <c r="U172" s="158">
        <v>3.94</v>
      </c>
      <c r="V172" s="158">
        <f>ROUND(E172*U172,2)</f>
        <v>1.34</v>
      </c>
      <c r="W172" s="158"/>
      <c r="X172" s="158" t="s">
        <v>224</v>
      </c>
      <c r="Y172" s="147"/>
      <c r="Z172" s="147"/>
      <c r="AA172" s="147"/>
      <c r="AB172" s="147"/>
      <c r="AC172" s="147"/>
      <c r="AD172" s="147"/>
      <c r="AE172" s="147"/>
      <c r="AF172" s="147"/>
      <c r="AG172" s="147" t="s">
        <v>225</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81" t="s">
        <v>262</v>
      </c>
      <c r="D173" s="160"/>
      <c r="E173" s="161"/>
      <c r="F173" s="158"/>
      <c r="G173" s="158"/>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235</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81" t="s">
        <v>785</v>
      </c>
      <c r="D174" s="160"/>
      <c r="E174" s="161"/>
      <c r="F174" s="158"/>
      <c r="G174" s="158"/>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235</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81" t="s">
        <v>863</v>
      </c>
      <c r="D175" s="160"/>
      <c r="E175" s="161">
        <v>0.33961000000000002</v>
      </c>
      <c r="F175" s="158"/>
      <c r="G175" s="158"/>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235</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250"/>
      <c r="D176" s="251"/>
      <c r="E176" s="251"/>
      <c r="F176" s="251"/>
      <c r="G176" s="251"/>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213</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x14ac:dyDescent="0.2">
      <c r="A177" s="163" t="s">
        <v>202</v>
      </c>
      <c r="B177" s="164" t="s">
        <v>107</v>
      </c>
      <c r="C177" s="179" t="s">
        <v>108</v>
      </c>
      <c r="D177" s="165"/>
      <c r="E177" s="166"/>
      <c r="F177" s="167"/>
      <c r="G177" s="167">
        <f>SUMIF(AG178:AG199,"&lt;&gt;NOR",G178:G199)</f>
        <v>0</v>
      </c>
      <c r="H177" s="167"/>
      <c r="I177" s="167">
        <f>SUM(I178:I199)</f>
        <v>0</v>
      </c>
      <c r="J177" s="167"/>
      <c r="K177" s="167">
        <f>SUM(K178:K199)</f>
        <v>0</v>
      </c>
      <c r="L177" s="167"/>
      <c r="M177" s="167">
        <f>SUM(M178:M199)</f>
        <v>0</v>
      </c>
      <c r="N177" s="166"/>
      <c r="O177" s="166">
        <f>SUM(O178:O199)</f>
        <v>4.6100000000000003</v>
      </c>
      <c r="P177" s="166"/>
      <c r="Q177" s="166">
        <f>SUM(Q178:Q199)</f>
        <v>0</v>
      </c>
      <c r="R177" s="167"/>
      <c r="S177" s="167"/>
      <c r="T177" s="168"/>
      <c r="U177" s="162"/>
      <c r="V177" s="162">
        <f>SUM(V178:V199)</f>
        <v>25.43</v>
      </c>
      <c r="W177" s="162"/>
      <c r="X177" s="162"/>
      <c r="AG177" t="s">
        <v>203</v>
      </c>
    </row>
    <row r="178" spans="1:60" ht="33.75" outlineLevel="1" x14ac:dyDescent="0.2">
      <c r="A178" s="169">
        <v>27</v>
      </c>
      <c r="B178" s="170" t="s">
        <v>864</v>
      </c>
      <c r="C178" s="180" t="s">
        <v>865</v>
      </c>
      <c r="D178" s="171" t="s">
        <v>347</v>
      </c>
      <c r="E178" s="172">
        <v>1.3310599999999999</v>
      </c>
      <c r="F178" s="173"/>
      <c r="G178" s="174">
        <f>ROUND(E178*F178,2)</f>
        <v>0</v>
      </c>
      <c r="H178" s="173"/>
      <c r="I178" s="174">
        <f>ROUND(E178*H178,2)</f>
        <v>0</v>
      </c>
      <c r="J178" s="173"/>
      <c r="K178" s="174">
        <f>ROUND(E178*J178,2)</f>
        <v>0</v>
      </c>
      <c r="L178" s="174">
        <v>21</v>
      </c>
      <c r="M178" s="174">
        <f>G178*(1+L178/100)</f>
        <v>0</v>
      </c>
      <c r="N178" s="172">
        <v>2.5301300000000002</v>
      </c>
      <c r="O178" s="172">
        <f>ROUND(E178*N178,2)</f>
        <v>3.37</v>
      </c>
      <c r="P178" s="172">
        <v>0</v>
      </c>
      <c r="Q178" s="172">
        <f>ROUND(E178*P178,2)</f>
        <v>0</v>
      </c>
      <c r="R178" s="174" t="s">
        <v>258</v>
      </c>
      <c r="S178" s="174" t="s">
        <v>207</v>
      </c>
      <c r="T178" s="175" t="s">
        <v>259</v>
      </c>
      <c r="U178" s="158">
        <v>1.212</v>
      </c>
      <c r="V178" s="158">
        <f>ROUND(E178*U178,2)</f>
        <v>1.61</v>
      </c>
      <c r="W178" s="158"/>
      <c r="X178" s="158" t="s">
        <v>224</v>
      </c>
      <c r="Y178" s="147"/>
      <c r="Z178" s="147"/>
      <c r="AA178" s="147"/>
      <c r="AB178" s="147"/>
      <c r="AC178" s="147"/>
      <c r="AD178" s="147"/>
      <c r="AE178" s="147"/>
      <c r="AF178" s="147"/>
      <c r="AG178" s="147" t="s">
        <v>225</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2.5" outlineLevel="1" x14ac:dyDescent="0.2">
      <c r="A179" s="154"/>
      <c r="B179" s="155"/>
      <c r="C179" s="254" t="s">
        <v>866</v>
      </c>
      <c r="D179" s="255"/>
      <c r="E179" s="255"/>
      <c r="F179" s="255"/>
      <c r="G179" s="255"/>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261</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76" t="str">
        <f>C179</f>
        <v>nosných, výplňových, obkladových, půdních, štítových, poprsních apod. (bez výztuže), s pomocným lešením o výšce podlahy do 1900 mm a pro zatížení 1,5 kPa,</v>
      </c>
      <c r="BB179" s="147"/>
      <c r="BC179" s="147"/>
      <c r="BD179" s="147"/>
      <c r="BE179" s="147"/>
      <c r="BF179" s="147"/>
      <c r="BG179" s="147"/>
      <c r="BH179" s="147"/>
    </row>
    <row r="180" spans="1:60" outlineLevel="1" x14ac:dyDescent="0.2">
      <c r="A180" s="154"/>
      <c r="B180" s="155"/>
      <c r="C180" s="258" t="s">
        <v>867</v>
      </c>
      <c r="D180" s="259"/>
      <c r="E180" s="259"/>
      <c r="F180" s="259"/>
      <c r="G180" s="259"/>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212</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81" t="s">
        <v>800</v>
      </c>
      <c r="D181" s="160"/>
      <c r="E181" s="161"/>
      <c r="F181" s="158"/>
      <c r="G181" s="158"/>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235</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81" t="s">
        <v>785</v>
      </c>
      <c r="D182" s="160"/>
      <c r="E182" s="161"/>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235</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81" t="s">
        <v>868</v>
      </c>
      <c r="D183" s="160"/>
      <c r="E183" s="161">
        <v>1.3310599999999999</v>
      </c>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235</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250"/>
      <c r="D184" s="251"/>
      <c r="E184" s="251"/>
      <c r="F184" s="251"/>
      <c r="G184" s="251"/>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213</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22.5" outlineLevel="1" x14ac:dyDescent="0.2">
      <c r="A185" s="169">
        <v>28</v>
      </c>
      <c r="B185" s="170" t="s">
        <v>869</v>
      </c>
      <c r="C185" s="180" t="s">
        <v>870</v>
      </c>
      <c r="D185" s="171" t="s">
        <v>257</v>
      </c>
      <c r="E185" s="172">
        <v>17.747499999999999</v>
      </c>
      <c r="F185" s="173"/>
      <c r="G185" s="174">
        <f>ROUND(E185*F185,2)</f>
        <v>0</v>
      </c>
      <c r="H185" s="173"/>
      <c r="I185" s="174">
        <f>ROUND(E185*H185,2)</f>
        <v>0</v>
      </c>
      <c r="J185" s="173"/>
      <c r="K185" s="174">
        <f>ROUND(E185*J185,2)</f>
        <v>0</v>
      </c>
      <c r="L185" s="174">
        <v>21</v>
      </c>
      <c r="M185" s="174">
        <f>G185*(1+L185/100)</f>
        <v>0</v>
      </c>
      <c r="N185" s="172">
        <v>6.0310000000000002E-2</v>
      </c>
      <c r="O185" s="172">
        <f>ROUND(E185*N185,2)</f>
        <v>1.07</v>
      </c>
      <c r="P185" s="172">
        <v>0</v>
      </c>
      <c r="Q185" s="172">
        <f>ROUND(E185*P185,2)</f>
        <v>0</v>
      </c>
      <c r="R185" s="174" t="s">
        <v>258</v>
      </c>
      <c r="S185" s="174" t="s">
        <v>207</v>
      </c>
      <c r="T185" s="175" t="s">
        <v>259</v>
      </c>
      <c r="U185" s="158">
        <v>0.85</v>
      </c>
      <c r="V185" s="158">
        <f>ROUND(E185*U185,2)</f>
        <v>15.09</v>
      </c>
      <c r="W185" s="158"/>
      <c r="X185" s="158" t="s">
        <v>224</v>
      </c>
      <c r="Y185" s="147"/>
      <c r="Z185" s="147"/>
      <c r="AA185" s="147"/>
      <c r="AB185" s="147"/>
      <c r="AC185" s="147"/>
      <c r="AD185" s="147"/>
      <c r="AE185" s="147"/>
      <c r="AF185" s="147"/>
      <c r="AG185" s="147" t="s">
        <v>225</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54"/>
      <c r="B186" s="155"/>
      <c r="C186" s="254" t="s">
        <v>871</v>
      </c>
      <c r="D186" s="255"/>
      <c r="E186" s="255"/>
      <c r="F186" s="255"/>
      <c r="G186" s="255"/>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261</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76" t="str">
        <f>C186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86" s="147"/>
      <c r="BC186" s="147"/>
      <c r="BD186" s="147"/>
      <c r="BE186" s="147"/>
      <c r="BF186" s="147"/>
      <c r="BG186" s="147"/>
      <c r="BH186" s="147"/>
    </row>
    <row r="187" spans="1:60" outlineLevel="1" x14ac:dyDescent="0.2">
      <c r="A187" s="154"/>
      <c r="B187" s="155"/>
      <c r="C187" s="181" t="s">
        <v>785</v>
      </c>
      <c r="D187" s="160"/>
      <c r="E187" s="161"/>
      <c r="F187" s="158"/>
      <c r="G187" s="158"/>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235</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81" t="s">
        <v>872</v>
      </c>
      <c r="D188" s="160"/>
      <c r="E188" s="161">
        <v>17.747499999999999</v>
      </c>
      <c r="F188" s="158"/>
      <c r="G188" s="158"/>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235</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250"/>
      <c r="D189" s="251"/>
      <c r="E189" s="251"/>
      <c r="F189" s="251"/>
      <c r="G189" s="251"/>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213</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22.5" outlineLevel="1" x14ac:dyDescent="0.2">
      <c r="A190" s="169">
        <v>29</v>
      </c>
      <c r="B190" s="170" t="s">
        <v>873</v>
      </c>
      <c r="C190" s="180" t="s">
        <v>874</v>
      </c>
      <c r="D190" s="171" t="s">
        <v>257</v>
      </c>
      <c r="E190" s="172">
        <v>17.747499999999999</v>
      </c>
      <c r="F190" s="173"/>
      <c r="G190" s="174">
        <f>ROUND(E190*F190,2)</f>
        <v>0</v>
      </c>
      <c r="H190" s="173"/>
      <c r="I190" s="174">
        <f>ROUND(E190*H190,2)</f>
        <v>0</v>
      </c>
      <c r="J190" s="173"/>
      <c r="K190" s="174">
        <f>ROUND(E190*J190,2)</f>
        <v>0</v>
      </c>
      <c r="L190" s="174">
        <v>21</v>
      </c>
      <c r="M190" s="174">
        <f>G190*(1+L190/100)</f>
        <v>0</v>
      </c>
      <c r="N190" s="172">
        <v>0</v>
      </c>
      <c r="O190" s="172">
        <f>ROUND(E190*N190,2)</f>
        <v>0</v>
      </c>
      <c r="P190" s="172">
        <v>0</v>
      </c>
      <c r="Q190" s="172">
        <f>ROUND(E190*P190,2)</f>
        <v>0</v>
      </c>
      <c r="R190" s="174" t="s">
        <v>258</v>
      </c>
      <c r="S190" s="174" t="s">
        <v>207</v>
      </c>
      <c r="T190" s="175" t="s">
        <v>259</v>
      </c>
      <c r="U190" s="158">
        <v>0.35</v>
      </c>
      <c r="V190" s="158">
        <f>ROUND(E190*U190,2)</f>
        <v>6.21</v>
      </c>
      <c r="W190" s="158"/>
      <c r="X190" s="158" t="s">
        <v>224</v>
      </c>
      <c r="Y190" s="147"/>
      <c r="Z190" s="147"/>
      <c r="AA190" s="147"/>
      <c r="AB190" s="147"/>
      <c r="AC190" s="147"/>
      <c r="AD190" s="147"/>
      <c r="AE190" s="147"/>
      <c r="AF190" s="147"/>
      <c r="AG190" s="147" t="s">
        <v>225</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2.5" outlineLevel="1" x14ac:dyDescent="0.2">
      <c r="A191" s="154"/>
      <c r="B191" s="155"/>
      <c r="C191" s="254" t="s">
        <v>871</v>
      </c>
      <c r="D191" s="255"/>
      <c r="E191" s="255"/>
      <c r="F191" s="255"/>
      <c r="G191" s="255"/>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261</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76" t="str">
        <f>C191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91" s="147"/>
      <c r="BC191" s="147"/>
      <c r="BD191" s="147"/>
      <c r="BE191" s="147"/>
      <c r="BF191" s="147"/>
      <c r="BG191" s="147"/>
      <c r="BH191" s="147"/>
    </row>
    <row r="192" spans="1:60" outlineLevel="1" x14ac:dyDescent="0.2">
      <c r="A192" s="154"/>
      <c r="B192" s="155"/>
      <c r="C192" s="181" t="s">
        <v>785</v>
      </c>
      <c r="D192" s="160"/>
      <c r="E192" s="161"/>
      <c r="F192" s="158"/>
      <c r="G192" s="158"/>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235</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81" t="s">
        <v>872</v>
      </c>
      <c r="D193" s="160"/>
      <c r="E193" s="161">
        <v>17.747499999999999</v>
      </c>
      <c r="F193" s="158"/>
      <c r="G193" s="158"/>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235</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250"/>
      <c r="D194" s="251"/>
      <c r="E194" s="251"/>
      <c r="F194" s="251"/>
      <c r="G194" s="251"/>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213</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2.5" outlineLevel="1" x14ac:dyDescent="0.2">
      <c r="A195" s="169">
        <v>30</v>
      </c>
      <c r="B195" s="170" t="s">
        <v>875</v>
      </c>
      <c r="C195" s="180" t="s">
        <v>876</v>
      </c>
      <c r="D195" s="171" t="s">
        <v>407</v>
      </c>
      <c r="E195" s="172">
        <v>0.16572999999999999</v>
      </c>
      <c r="F195" s="173"/>
      <c r="G195" s="174">
        <f>ROUND(E195*F195,2)</f>
        <v>0</v>
      </c>
      <c r="H195" s="173"/>
      <c r="I195" s="174">
        <f>ROUND(E195*H195,2)</f>
        <v>0</v>
      </c>
      <c r="J195" s="173"/>
      <c r="K195" s="174">
        <f>ROUND(E195*J195,2)</f>
        <v>0</v>
      </c>
      <c r="L195" s="174">
        <v>21</v>
      </c>
      <c r="M195" s="174">
        <f>G195*(1+L195/100)</f>
        <v>0</v>
      </c>
      <c r="N195" s="172">
        <v>1.0554300000000001</v>
      </c>
      <c r="O195" s="172">
        <f>ROUND(E195*N195,2)</f>
        <v>0.17</v>
      </c>
      <c r="P195" s="172">
        <v>0</v>
      </c>
      <c r="Q195" s="172">
        <f>ROUND(E195*P195,2)</f>
        <v>0</v>
      </c>
      <c r="R195" s="174" t="s">
        <v>258</v>
      </c>
      <c r="S195" s="174" t="s">
        <v>207</v>
      </c>
      <c r="T195" s="175" t="s">
        <v>259</v>
      </c>
      <c r="U195" s="158">
        <v>15.231</v>
      </c>
      <c r="V195" s="158">
        <f>ROUND(E195*U195,2)</f>
        <v>2.52</v>
      </c>
      <c r="W195" s="158"/>
      <c r="X195" s="158" t="s">
        <v>224</v>
      </c>
      <c r="Y195" s="147"/>
      <c r="Z195" s="147"/>
      <c r="AA195" s="147"/>
      <c r="AB195" s="147"/>
      <c r="AC195" s="147"/>
      <c r="AD195" s="147"/>
      <c r="AE195" s="147"/>
      <c r="AF195" s="147"/>
      <c r="AG195" s="147" t="s">
        <v>225</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254" t="s">
        <v>877</v>
      </c>
      <c r="D196" s="255"/>
      <c r="E196" s="255"/>
      <c r="F196" s="255"/>
      <c r="G196" s="255"/>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261</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1" t="s">
        <v>785</v>
      </c>
      <c r="D197" s="160"/>
      <c r="E197" s="161"/>
      <c r="F197" s="158"/>
      <c r="G197" s="158"/>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235</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81" t="s">
        <v>878</v>
      </c>
      <c r="D198" s="160"/>
      <c r="E198" s="161">
        <v>0.16572999999999999</v>
      </c>
      <c r="F198" s="158"/>
      <c r="G198" s="158"/>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235</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250"/>
      <c r="D199" s="251"/>
      <c r="E199" s="251"/>
      <c r="F199" s="251"/>
      <c r="G199" s="251"/>
      <c r="H199" s="158"/>
      <c r="I199" s="158"/>
      <c r="J199" s="158"/>
      <c r="K199" s="158"/>
      <c r="L199" s="158"/>
      <c r="M199" s="158"/>
      <c r="N199" s="157"/>
      <c r="O199" s="157"/>
      <c r="P199" s="157"/>
      <c r="Q199" s="157"/>
      <c r="R199" s="158"/>
      <c r="S199" s="158"/>
      <c r="T199" s="158"/>
      <c r="U199" s="158"/>
      <c r="V199" s="158"/>
      <c r="W199" s="158"/>
      <c r="X199" s="158"/>
      <c r="Y199" s="147"/>
      <c r="Z199" s="147"/>
      <c r="AA199" s="147"/>
      <c r="AB199" s="147"/>
      <c r="AC199" s="147"/>
      <c r="AD199" s="147"/>
      <c r="AE199" s="147"/>
      <c r="AF199" s="147"/>
      <c r="AG199" s="147" t="s">
        <v>213</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x14ac:dyDescent="0.2">
      <c r="A200" s="163" t="s">
        <v>202</v>
      </c>
      <c r="B200" s="164" t="s">
        <v>109</v>
      </c>
      <c r="C200" s="179" t="s">
        <v>110</v>
      </c>
      <c r="D200" s="165"/>
      <c r="E200" s="166"/>
      <c r="F200" s="167"/>
      <c r="G200" s="167">
        <f>SUMIF(AG201:AG208,"&lt;&gt;NOR",G201:G208)</f>
        <v>0</v>
      </c>
      <c r="H200" s="167"/>
      <c r="I200" s="167">
        <f>SUM(I201:I208)</f>
        <v>0</v>
      </c>
      <c r="J200" s="167"/>
      <c r="K200" s="167">
        <f>SUM(K201:K208)</f>
        <v>0</v>
      </c>
      <c r="L200" s="167"/>
      <c r="M200" s="167">
        <f>SUM(M201:M208)</f>
        <v>0</v>
      </c>
      <c r="N200" s="166"/>
      <c r="O200" s="166">
        <f>SUM(O201:O208)</f>
        <v>0.09</v>
      </c>
      <c r="P200" s="166"/>
      <c r="Q200" s="166">
        <f>SUM(Q201:Q208)</f>
        <v>0</v>
      </c>
      <c r="R200" s="167"/>
      <c r="S200" s="167"/>
      <c r="T200" s="168"/>
      <c r="U200" s="162"/>
      <c r="V200" s="162">
        <f>SUM(V201:V208)</f>
        <v>10.700000000000001</v>
      </c>
      <c r="W200" s="162"/>
      <c r="X200" s="162"/>
      <c r="AG200" t="s">
        <v>203</v>
      </c>
    </row>
    <row r="201" spans="1:60" ht="33.75" outlineLevel="1" x14ac:dyDescent="0.2">
      <c r="A201" s="169">
        <v>31</v>
      </c>
      <c r="B201" s="170" t="s">
        <v>879</v>
      </c>
      <c r="C201" s="180" t="s">
        <v>880</v>
      </c>
      <c r="D201" s="171" t="s">
        <v>354</v>
      </c>
      <c r="E201" s="172">
        <v>4.4249999999999998</v>
      </c>
      <c r="F201" s="173"/>
      <c r="G201" s="174">
        <f>ROUND(E201*F201,2)</f>
        <v>0</v>
      </c>
      <c r="H201" s="173"/>
      <c r="I201" s="174">
        <f>ROUND(E201*H201,2)</f>
        <v>0</v>
      </c>
      <c r="J201" s="173"/>
      <c r="K201" s="174">
        <f>ROUND(E201*J201,2)</f>
        <v>0</v>
      </c>
      <c r="L201" s="174">
        <v>21</v>
      </c>
      <c r="M201" s="174">
        <f>G201*(1+L201/100)</f>
        <v>0</v>
      </c>
      <c r="N201" s="172">
        <v>1.941E-2</v>
      </c>
      <c r="O201" s="172">
        <f>ROUND(E201*N201,2)</f>
        <v>0.09</v>
      </c>
      <c r="P201" s="172">
        <v>0</v>
      </c>
      <c r="Q201" s="172">
        <f>ROUND(E201*P201,2)</f>
        <v>0</v>
      </c>
      <c r="R201" s="174" t="s">
        <v>258</v>
      </c>
      <c r="S201" s="174" t="s">
        <v>207</v>
      </c>
      <c r="T201" s="175" t="s">
        <v>259</v>
      </c>
      <c r="U201" s="158">
        <v>2.1379999999999999</v>
      </c>
      <c r="V201" s="158">
        <f>ROUND(E201*U201,2)</f>
        <v>9.4600000000000009</v>
      </c>
      <c r="W201" s="158"/>
      <c r="X201" s="158" t="s">
        <v>224</v>
      </c>
      <c r="Y201" s="147"/>
      <c r="Z201" s="147"/>
      <c r="AA201" s="147"/>
      <c r="AB201" s="147"/>
      <c r="AC201" s="147"/>
      <c r="AD201" s="147"/>
      <c r="AE201" s="147"/>
      <c r="AF201" s="147"/>
      <c r="AG201" s="147" t="s">
        <v>225</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81" t="s">
        <v>785</v>
      </c>
      <c r="D202" s="160"/>
      <c r="E202" s="161"/>
      <c r="F202" s="158"/>
      <c r="G202" s="158"/>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235</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81" t="s">
        <v>881</v>
      </c>
      <c r="D203" s="160"/>
      <c r="E203" s="161">
        <v>4.4249999999999998</v>
      </c>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235</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250"/>
      <c r="D204" s="251"/>
      <c r="E204" s="251"/>
      <c r="F204" s="251"/>
      <c r="G204" s="251"/>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213</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69">
        <v>32</v>
      </c>
      <c r="B205" s="170" t="s">
        <v>286</v>
      </c>
      <c r="C205" s="180" t="s">
        <v>287</v>
      </c>
      <c r="D205" s="171" t="s">
        <v>257</v>
      </c>
      <c r="E205" s="172">
        <v>4.4249999999999998</v>
      </c>
      <c r="F205" s="173"/>
      <c r="G205" s="174">
        <f>ROUND(E205*F205,2)</f>
        <v>0</v>
      </c>
      <c r="H205" s="173"/>
      <c r="I205" s="174">
        <f>ROUND(E205*H205,2)</f>
        <v>0</v>
      </c>
      <c r="J205" s="173"/>
      <c r="K205" s="174">
        <f>ROUND(E205*J205,2)</f>
        <v>0</v>
      </c>
      <c r="L205" s="174">
        <v>21</v>
      </c>
      <c r="M205" s="174">
        <f>G205*(1+L205/100)</f>
        <v>0</v>
      </c>
      <c r="N205" s="172">
        <v>0</v>
      </c>
      <c r="O205" s="172">
        <f>ROUND(E205*N205,2)</f>
        <v>0</v>
      </c>
      <c r="P205" s="172">
        <v>0</v>
      </c>
      <c r="Q205" s="172">
        <f>ROUND(E205*P205,2)</f>
        <v>0</v>
      </c>
      <c r="R205" s="174"/>
      <c r="S205" s="174" t="s">
        <v>223</v>
      </c>
      <c r="T205" s="175" t="s">
        <v>208</v>
      </c>
      <c r="U205" s="158">
        <v>0.28000000000000003</v>
      </c>
      <c r="V205" s="158">
        <f>ROUND(E205*U205,2)</f>
        <v>1.24</v>
      </c>
      <c r="W205" s="158"/>
      <c r="X205" s="158" t="s">
        <v>224</v>
      </c>
      <c r="Y205" s="147"/>
      <c r="Z205" s="147"/>
      <c r="AA205" s="147"/>
      <c r="AB205" s="147"/>
      <c r="AC205" s="147"/>
      <c r="AD205" s="147"/>
      <c r="AE205" s="147"/>
      <c r="AF205" s="147"/>
      <c r="AG205" s="147" t="s">
        <v>225</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81" t="s">
        <v>785</v>
      </c>
      <c r="D206" s="160"/>
      <c r="E206" s="161"/>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235</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81" t="s">
        <v>881</v>
      </c>
      <c r="D207" s="160"/>
      <c r="E207" s="161">
        <v>4.4249999999999998</v>
      </c>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235</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250"/>
      <c r="D208" s="251"/>
      <c r="E208" s="251"/>
      <c r="F208" s="251"/>
      <c r="G208" s="251"/>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213</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x14ac:dyDescent="0.2">
      <c r="A209" s="163" t="s">
        <v>202</v>
      </c>
      <c r="B209" s="164" t="s">
        <v>111</v>
      </c>
      <c r="C209" s="179" t="s">
        <v>112</v>
      </c>
      <c r="D209" s="165"/>
      <c r="E209" s="166"/>
      <c r="F209" s="167"/>
      <c r="G209" s="167">
        <f>SUMIF(AG210:AG229,"&lt;&gt;NOR",G210:G229)</f>
        <v>0</v>
      </c>
      <c r="H209" s="167"/>
      <c r="I209" s="167">
        <f>SUM(I210:I229)</f>
        <v>0</v>
      </c>
      <c r="J209" s="167"/>
      <c r="K209" s="167">
        <f>SUM(K210:K229)</f>
        <v>0</v>
      </c>
      <c r="L209" s="167"/>
      <c r="M209" s="167">
        <f>SUM(M210:M229)</f>
        <v>0</v>
      </c>
      <c r="N209" s="166"/>
      <c r="O209" s="166">
        <f>SUM(O210:O229)</f>
        <v>11.030000000000001</v>
      </c>
      <c r="P209" s="166"/>
      <c r="Q209" s="166">
        <f>SUM(Q210:Q229)</f>
        <v>0</v>
      </c>
      <c r="R209" s="167"/>
      <c r="S209" s="167"/>
      <c r="T209" s="168"/>
      <c r="U209" s="162"/>
      <c r="V209" s="162">
        <f>SUM(V210:V229)</f>
        <v>2.5300000000000002</v>
      </c>
      <c r="W209" s="162"/>
      <c r="X209" s="162"/>
      <c r="AG209" t="s">
        <v>203</v>
      </c>
    </row>
    <row r="210" spans="1:60" ht="22.5" outlineLevel="1" x14ac:dyDescent="0.2">
      <c r="A210" s="169">
        <v>33</v>
      </c>
      <c r="B210" s="170" t="s">
        <v>882</v>
      </c>
      <c r="C210" s="180" t="s">
        <v>883</v>
      </c>
      <c r="D210" s="171" t="s">
        <v>257</v>
      </c>
      <c r="E210" s="172">
        <v>2.3879999999999999</v>
      </c>
      <c r="F210" s="173"/>
      <c r="G210" s="174">
        <f>ROUND(E210*F210,2)</f>
        <v>0</v>
      </c>
      <c r="H210" s="173"/>
      <c r="I210" s="174">
        <f>ROUND(E210*H210,2)</f>
        <v>0</v>
      </c>
      <c r="J210" s="173"/>
      <c r="K210" s="174">
        <f>ROUND(E210*J210,2)</f>
        <v>0</v>
      </c>
      <c r="L210" s="174">
        <v>21</v>
      </c>
      <c r="M210" s="174">
        <f>G210*(1+L210/100)</f>
        <v>0</v>
      </c>
      <c r="N210" s="172">
        <v>0.378</v>
      </c>
      <c r="O210" s="172">
        <f>ROUND(E210*N210,2)</f>
        <v>0.9</v>
      </c>
      <c r="P210" s="172">
        <v>0</v>
      </c>
      <c r="Q210" s="172">
        <f>ROUND(E210*P210,2)</f>
        <v>0</v>
      </c>
      <c r="R210" s="174" t="s">
        <v>756</v>
      </c>
      <c r="S210" s="174" t="s">
        <v>207</v>
      </c>
      <c r="T210" s="175" t="s">
        <v>259</v>
      </c>
      <c r="U210" s="158">
        <v>2.5999999999999999E-2</v>
      </c>
      <c r="V210" s="158">
        <f>ROUND(E210*U210,2)</f>
        <v>0.06</v>
      </c>
      <c r="W210" s="158"/>
      <c r="X210" s="158" t="s">
        <v>224</v>
      </c>
      <c r="Y210" s="147"/>
      <c r="Z210" s="147"/>
      <c r="AA210" s="147"/>
      <c r="AB210" s="147"/>
      <c r="AC210" s="147"/>
      <c r="AD210" s="147"/>
      <c r="AE210" s="147"/>
      <c r="AF210" s="147"/>
      <c r="AG210" s="147" t="s">
        <v>225</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1" t="s">
        <v>785</v>
      </c>
      <c r="D211" s="160"/>
      <c r="E211" s="161"/>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235</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81" t="s">
        <v>786</v>
      </c>
      <c r="D212" s="160"/>
      <c r="E212" s="161"/>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235</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81" t="s">
        <v>787</v>
      </c>
      <c r="D213" s="160"/>
      <c r="E213" s="161">
        <v>2.3879999999999999</v>
      </c>
      <c r="F213" s="158"/>
      <c r="G213" s="158"/>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235</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250"/>
      <c r="D214" s="251"/>
      <c r="E214" s="251"/>
      <c r="F214" s="251"/>
      <c r="G214" s="251"/>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213</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ht="22.5" outlineLevel="1" x14ac:dyDescent="0.2">
      <c r="A215" s="169">
        <v>34</v>
      </c>
      <c r="B215" s="170" t="s">
        <v>884</v>
      </c>
      <c r="C215" s="180" t="s">
        <v>885</v>
      </c>
      <c r="D215" s="171" t="s">
        <v>257</v>
      </c>
      <c r="E215" s="172">
        <v>6.8912500000000003</v>
      </c>
      <c r="F215" s="173"/>
      <c r="G215" s="174">
        <f>ROUND(E215*F215,2)</f>
        <v>0</v>
      </c>
      <c r="H215" s="173"/>
      <c r="I215" s="174">
        <f>ROUND(E215*H215,2)</f>
        <v>0</v>
      </c>
      <c r="J215" s="173"/>
      <c r="K215" s="174">
        <f>ROUND(E215*J215,2)</f>
        <v>0</v>
      </c>
      <c r="L215" s="174">
        <v>21</v>
      </c>
      <c r="M215" s="174">
        <f>G215*(1+L215/100)</f>
        <v>0</v>
      </c>
      <c r="N215" s="172">
        <v>0.441</v>
      </c>
      <c r="O215" s="172">
        <f>ROUND(E215*N215,2)</f>
        <v>3.04</v>
      </c>
      <c r="P215" s="172">
        <v>0</v>
      </c>
      <c r="Q215" s="172">
        <f>ROUND(E215*P215,2)</f>
        <v>0</v>
      </c>
      <c r="R215" s="174" t="s">
        <v>756</v>
      </c>
      <c r="S215" s="174" t="s">
        <v>207</v>
      </c>
      <c r="T215" s="175" t="s">
        <v>259</v>
      </c>
      <c r="U215" s="158">
        <v>2.9000000000000001E-2</v>
      </c>
      <c r="V215" s="158">
        <f>ROUND(E215*U215,2)</f>
        <v>0.2</v>
      </c>
      <c r="W215" s="158"/>
      <c r="X215" s="158" t="s">
        <v>224</v>
      </c>
      <c r="Y215" s="147"/>
      <c r="Z215" s="147"/>
      <c r="AA215" s="147"/>
      <c r="AB215" s="147"/>
      <c r="AC215" s="147"/>
      <c r="AD215" s="147"/>
      <c r="AE215" s="147"/>
      <c r="AF215" s="147"/>
      <c r="AG215" s="147" t="s">
        <v>225</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81" t="s">
        <v>785</v>
      </c>
      <c r="D216" s="160"/>
      <c r="E216" s="161"/>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235</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81" t="s">
        <v>788</v>
      </c>
      <c r="D217" s="160"/>
      <c r="E217" s="161"/>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235</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81" t="s">
        <v>886</v>
      </c>
      <c r="D218" s="160"/>
      <c r="E218" s="161">
        <v>6.8912500000000003</v>
      </c>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235</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250"/>
      <c r="D219" s="251"/>
      <c r="E219" s="251"/>
      <c r="F219" s="251"/>
      <c r="G219" s="251"/>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213</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ht="22.5" outlineLevel="1" x14ac:dyDescent="0.2">
      <c r="A220" s="169">
        <v>35</v>
      </c>
      <c r="B220" s="170" t="s">
        <v>887</v>
      </c>
      <c r="C220" s="180" t="s">
        <v>888</v>
      </c>
      <c r="D220" s="171" t="s">
        <v>257</v>
      </c>
      <c r="E220" s="172">
        <v>2.3879999999999999</v>
      </c>
      <c r="F220" s="173"/>
      <c r="G220" s="174">
        <f>ROUND(E220*F220,2)</f>
        <v>0</v>
      </c>
      <c r="H220" s="173"/>
      <c r="I220" s="174">
        <f>ROUND(E220*H220,2)</f>
        <v>0</v>
      </c>
      <c r="J220" s="173"/>
      <c r="K220" s="174">
        <f>ROUND(E220*J220,2)</f>
        <v>0</v>
      </c>
      <c r="L220" s="174">
        <v>21</v>
      </c>
      <c r="M220" s="174">
        <f>G220*(1+L220/100)</f>
        <v>0</v>
      </c>
      <c r="N220" s="172">
        <v>7.1999999999999995E-2</v>
      </c>
      <c r="O220" s="172">
        <f>ROUND(E220*N220,2)</f>
        <v>0.17</v>
      </c>
      <c r="P220" s="172">
        <v>0</v>
      </c>
      <c r="Q220" s="172">
        <f>ROUND(E220*P220,2)</f>
        <v>0</v>
      </c>
      <c r="R220" s="174" t="s">
        <v>756</v>
      </c>
      <c r="S220" s="174" t="s">
        <v>207</v>
      </c>
      <c r="T220" s="175" t="s">
        <v>259</v>
      </c>
      <c r="U220" s="158">
        <v>0.375</v>
      </c>
      <c r="V220" s="158">
        <f>ROUND(E220*U220,2)</f>
        <v>0.9</v>
      </c>
      <c r="W220" s="158"/>
      <c r="X220" s="158" t="s">
        <v>224</v>
      </c>
      <c r="Y220" s="147"/>
      <c r="Z220" s="147"/>
      <c r="AA220" s="147"/>
      <c r="AB220" s="147"/>
      <c r="AC220" s="147"/>
      <c r="AD220" s="147"/>
      <c r="AE220" s="147"/>
      <c r="AF220" s="147"/>
      <c r="AG220" s="147" t="s">
        <v>225</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ht="22.5" outlineLevel="1" x14ac:dyDescent="0.2">
      <c r="A221" s="154"/>
      <c r="B221" s="155"/>
      <c r="C221" s="254" t="s">
        <v>889</v>
      </c>
      <c r="D221" s="255"/>
      <c r="E221" s="255"/>
      <c r="F221" s="255"/>
      <c r="G221" s="255"/>
      <c r="H221" s="158"/>
      <c r="I221" s="158"/>
      <c r="J221" s="158"/>
      <c r="K221" s="158"/>
      <c r="L221" s="158"/>
      <c r="M221" s="158"/>
      <c r="N221" s="157"/>
      <c r="O221" s="157"/>
      <c r="P221" s="157"/>
      <c r="Q221" s="157"/>
      <c r="R221" s="158"/>
      <c r="S221" s="158"/>
      <c r="T221" s="158"/>
      <c r="U221" s="158"/>
      <c r="V221" s="158"/>
      <c r="W221" s="158"/>
      <c r="X221" s="158"/>
      <c r="Y221" s="147"/>
      <c r="Z221" s="147"/>
      <c r="AA221" s="147"/>
      <c r="AB221" s="147"/>
      <c r="AC221" s="147"/>
      <c r="AD221" s="147"/>
      <c r="AE221" s="147"/>
      <c r="AF221" s="147"/>
      <c r="AG221" s="147" t="s">
        <v>261</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76" t="str">
        <f>C221</f>
        <v>komunikací pro pěší do velikosti dlaždic 0,25 m2 s provedením lože do tl. 30 mm, s vyplněním spár a se smetením přebytečného materiálu na vzdálenost do 3 m</v>
      </c>
      <c r="BB221" s="147"/>
      <c r="BC221" s="147"/>
      <c r="BD221" s="147"/>
      <c r="BE221" s="147"/>
      <c r="BF221" s="147"/>
      <c r="BG221" s="147"/>
      <c r="BH221" s="147"/>
    </row>
    <row r="222" spans="1:60" outlineLevel="1" x14ac:dyDescent="0.2">
      <c r="A222" s="154"/>
      <c r="B222" s="155"/>
      <c r="C222" s="181" t="s">
        <v>785</v>
      </c>
      <c r="D222" s="160"/>
      <c r="E222" s="161"/>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235</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81" t="s">
        <v>786</v>
      </c>
      <c r="D223" s="160"/>
      <c r="E223" s="161"/>
      <c r="F223" s="158"/>
      <c r="G223" s="158"/>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235</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81" t="s">
        <v>787</v>
      </c>
      <c r="D224" s="160"/>
      <c r="E224" s="161">
        <v>2.3879999999999999</v>
      </c>
      <c r="F224" s="158"/>
      <c r="G224" s="158"/>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235</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250"/>
      <c r="D225" s="251"/>
      <c r="E225" s="251"/>
      <c r="F225" s="251"/>
      <c r="G225" s="251"/>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213</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69">
        <v>36</v>
      </c>
      <c r="B226" s="170" t="s">
        <v>890</v>
      </c>
      <c r="C226" s="180" t="s">
        <v>891</v>
      </c>
      <c r="D226" s="171" t="s">
        <v>257</v>
      </c>
      <c r="E226" s="172">
        <v>11.392189999999999</v>
      </c>
      <c r="F226" s="173"/>
      <c r="G226" s="174">
        <f>ROUND(E226*F226,2)</f>
        <v>0</v>
      </c>
      <c r="H226" s="173"/>
      <c r="I226" s="174">
        <f>ROUND(E226*H226,2)</f>
        <v>0</v>
      </c>
      <c r="J226" s="173"/>
      <c r="K226" s="174">
        <f>ROUND(E226*J226,2)</f>
        <v>0</v>
      </c>
      <c r="L226" s="174">
        <v>21</v>
      </c>
      <c r="M226" s="174">
        <f>G226*(1+L226/100)</f>
        <v>0</v>
      </c>
      <c r="N226" s="172">
        <v>0.60721000000000003</v>
      </c>
      <c r="O226" s="172">
        <f>ROUND(E226*N226,2)</f>
        <v>6.92</v>
      </c>
      <c r="P226" s="172">
        <v>0</v>
      </c>
      <c r="Q226" s="172">
        <f>ROUND(E226*P226,2)</f>
        <v>0</v>
      </c>
      <c r="R226" s="174"/>
      <c r="S226" s="174" t="s">
        <v>223</v>
      </c>
      <c r="T226" s="175" t="s">
        <v>208</v>
      </c>
      <c r="U226" s="158">
        <v>0.12</v>
      </c>
      <c r="V226" s="158">
        <f>ROUND(E226*U226,2)</f>
        <v>1.37</v>
      </c>
      <c r="W226" s="158"/>
      <c r="X226" s="158" t="s">
        <v>224</v>
      </c>
      <c r="Y226" s="147"/>
      <c r="Z226" s="147"/>
      <c r="AA226" s="147"/>
      <c r="AB226" s="147"/>
      <c r="AC226" s="147"/>
      <c r="AD226" s="147"/>
      <c r="AE226" s="147"/>
      <c r="AF226" s="147"/>
      <c r="AG226" s="147" t="s">
        <v>225</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81" t="s">
        <v>785</v>
      </c>
      <c r="D227" s="160"/>
      <c r="E227" s="161"/>
      <c r="F227" s="158"/>
      <c r="G227" s="158"/>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235</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1" t="s">
        <v>892</v>
      </c>
      <c r="D228" s="160"/>
      <c r="E228" s="161">
        <v>11.392189999999999</v>
      </c>
      <c r="F228" s="158"/>
      <c r="G228" s="158"/>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235</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250"/>
      <c r="D229" s="251"/>
      <c r="E229" s="251"/>
      <c r="F229" s="251"/>
      <c r="G229" s="251"/>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213</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x14ac:dyDescent="0.2">
      <c r="A230" s="163" t="s">
        <v>202</v>
      </c>
      <c r="B230" s="164" t="s">
        <v>113</v>
      </c>
      <c r="C230" s="179" t="s">
        <v>114</v>
      </c>
      <c r="D230" s="165"/>
      <c r="E230" s="166"/>
      <c r="F230" s="167"/>
      <c r="G230" s="167">
        <f>SUMIF(AG231:AG258,"&lt;&gt;NOR",G231:G258)</f>
        <v>0</v>
      </c>
      <c r="H230" s="167"/>
      <c r="I230" s="167">
        <f>SUM(I231:I258)</f>
        <v>0</v>
      </c>
      <c r="J230" s="167"/>
      <c r="K230" s="167">
        <f>SUM(K231:K258)</f>
        <v>0</v>
      </c>
      <c r="L230" s="167"/>
      <c r="M230" s="167">
        <f>SUM(M231:M258)</f>
        <v>0</v>
      </c>
      <c r="N230" s="166"/>
      <c r="O230" s="166">
        <f>SUM(O231:O258)</f>
        <v>0.28000000000000003</v>
      </c>
      <c r="P230" s="166"/>
      <c r="Q230" s="166">
        <f>SUM(Q231:Q258)</f>
        <v>0</v>
      </c>
      <c r="R230" s="167"/>
      <c r="S230" s="167"/>
      <c r="T230" s="168"/>
      <c r="U230" s="162"/>
      <c r="V230" s="162">
        <f>SUM(V231:V258)</f>
        <v>21.06</v>
      </c>
      <c r="W230" s="162"/>
      <c r="X230" s="162"/>
      <c r="AG230" t="s">
        <v>203</v>
      </c>
    </row>
    <row r="231" spans="1:60" ht="22.5" outlineLevel="1" x14ac:dyDescent="0.2">
      <c r="A231" s="169">
        <v>37</v>
      </c>
      <c r="B231" s="170" t="s">
        <v>893</v>
      </c>
      <c r="C231" s="180" t="s">
        <v>894</v>
      </c>
      <c r="D231" s="171" t="s">
        <v>257</v>
      </c>
      <c r="E231" s="172">
        <v>26.320650000000001</v>
      </c>
      <c r="F231" s="173"/>
      <c r="G231" s="174">
        <f>ROUND(E231*F231,2)</f>
        <v>0</v>
      </c>
      <c r="H231" s="173"/>
      <c r="I231" s="174">
        <f>ROUND(E231*H231,2)</f>
        <v>0</v>
      </c>
      <c r="J231" s="173"/>
      <c r="K231" s="174">
        <f>ROUND(E231*J231,2)</f>
        <v>0</v>
      </c>
      <c r="L231" s="174">
        <v>21</v>
      </c>
      <c r="M231" s="174">
        <f>G231*(1+L231/100)</f>
        <v>0</v>
      </c>
      <c r="N231" s="172">
        <v>6.5799999999999999E-3</v>
      </c>
      <c r="O231" s="172">
        <f>ROUND(E231*N231,2)</f>
        <v>0.17</v>
      </c>
      <c r="P231" s="172">
        <v>0</v>
      </c>
      <c r="Q231" s="172">
        <f>ROUND(E231*P231,2)</f>
        <v>0</v>
      </c>
      <c r="R231" s="174" t="s">
        <v>258</v>
      </c>
      <c r="S231" s="174" t="s">
        <v>207</v>
      </c>
      <c r="T231" s="175" t="s">
        <v>259</v>
      </c>
      <c r="U231" s="158">
        <v>0.32</v>
      </c>
      <c r="V231" s="158">
        <f>ROUND(E231*U231,2)</f>
        <v>8.42</v>
      </c>
      <c r="W231" s="158"/>
      <c r="X231" s="158" t="s">
        <v>224</v>
      </c>
      <c r="Y231" s="147"/>
      <c r="Z231" s="147"/>
      <c r="AA231" s="147"/>
      <c r="AB231" s="147"/>
      <c r="AC231" s="147"/>
      <c r="AD231" s="147"/>
      <c r="AE231" s="147"/>
      <c r="AF231" s="147"/>
      <c r="AG231" s="147" t="s">
        <v>225</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22.5" outlineLevel="1" x14ac:dyDescent="0.2">
      <c r="A232" s="154"/>
      <c r="B232" s="155"/>
      <c r="C232" s="254" t="s">
        <v>895</v>
      </c>
      <c r="D232" s="255"/>
      <c r="E232" s="255"/>
      <c r="F232" s="255"/>
      <c r="G232" s="255"/>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261</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76" t="str">
        <f>C232</f>
        <v>na rovném povrchu vnitřních stěn, pilířů, svislých panelových konstrukcí, s nejnutnějším obroušením podkladu (pemzou apod.) a oprášením,</v>
      </c>
      <c r="BB232" s="147"/>
      <c r="BC232" s="147"/>
      <c r="BD232" s="147"/>
      <c r="BE232" s="147"/>
      <c r="BF232" s="147"/>
      <c r="BG232" s="147"/>
      <c r="BH232" s="147"/>
    </row>
    <row r="233" spans="1:60" outlineLevel="1" x14ac:dyDescent="0.2">
      <c r="A233" s="154"/>
      <c r="B233" s="155"/>
      <c r="C233" s="181" t="s">
        <v>785</v>
      </c>
      <c r="D233" s="160"/>
      <c r="E233" s="161"/>
      <c r="F233" s="158"/>
      <c r="G233" s="158"/>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235</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81" t="s">
        <v>896</v>
      </c>
      <c r="D234" s="160"/>
      <c r="E234" s="161">
        <v>0.51749999999999996</v>
      </c>
      <c r="F234" s="158"/>
      <c r="G234" s="158"/>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235</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81" t="s">
        <v>897</v>
      </c>
      <c r="D235" s="160"/>
      <c r="E235" s="161">
        <v>0.61065000000000003</v>
      </c>
      <c r="F235" s="158"/>
      <c r="G235" s="158"/>
      <c r="H235" s="158"/>
      <c r="I235" s="158"/>
      <c r="J235" s="158"/>
      <c r="K235" s="158"/>
      <c r="L235" s="158"/>
      <c r="M235" s="158"/>
      <c r="N235" s="157"/>
      <c r="O235" s="157"/>
      <c r="P235" s="157"/>
      <c r="Q235" s="157"/>
      <c r="R235" s="158"/>
      <c r="S235" s="158"/>
      <c r="T235" s="158"/>
      <c r="U235" s="158"/>
      <c r="V235" s="158"/>
      <c r="W235" s="158"/>
      <c r="X235" s="158"/>
      <c r="Y235" s="147"/>
      <c r="Z235" s="147"/>
      <c r="AA235" s="147"/>
      <c r="AB235" s="147"/>
      <c r="AC235" s="147"/>
      <c r="AD235" s="147"/>
      <c r="AE235" s="147"/>
      <c r="AF235" s="147"/>
      <c r="AG235" s="147" t="s">
        <v>235</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81" t="s">
        <v>898</v>
      </c>
      <c r="D236" s="160"/>
      <c r="E236" s="161">
        <v>4.83</v>
      </c>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235</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81" t="s">
        <v>899</v>
      </c>
      <c r="D237" s="160"/>
      <c r="E237" s="161">
        <v>12.025</v>
      </c>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235</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81" t="s">
        <v>900</v>
      </c>
      <c r="D238" s="160"/>
      <c r="E238" s="161">
        <v>4.2249999999999996</v>
      </c>
      <c r="F238" s="158"/>
      <c r="G238" s="158"/>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235</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81" t="s">
        <v>901</v>
      </c>
      <c r="D239" s="160"/>
      <c r="E239" s="161">
        <v>4.1124999999999998</v>
      </c>
      <c r="F239" s="158"/>
      <c r="G239" s="158"/>
      <c r="H239" s="158"/>
      <c r="I239" s="158"/>
      <c r="J239" s="158"/>
      <c r="K239" s="158"/>
      <c r="L239" s="158"/>
      <c r="M239" s="158"/>
      <c r="N239" s="157"/>
      <c r="O239" s="157"/>
      <c r="P239" s="157"/>
      <c r="Q239" s="157"/>
      <c r="R239" s="158"/>
      <c r="S239" s="158"/>
      <c r="T239" s="158"/>
      <c r="U239" s="158"/>
      <c r="V239" s="158"/>
      <c r="W239" s="158"/>
      <c r="X239" s="158"/>
      <c r="Y239" s="147"/>
      <c r="Z239" s="147"/>
      <c r="AA239" s="147"/>
      <c r="AB239" s="147"/>
      <c r="AC239" s="147"/>
      <c r="AD239" s="147"/>
      <c r="AE239" s="147"/>
      <c r="AF239" s="147"/>
      <c r="AG239" s="147" t="s">
        <v>235</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250"/>
      <c r="D240" s="251"/>
      <c r="E240" s="251"/>
      <c r="F240" s="251"/>
      <c r="G240" s="251"/>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213</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ht="22.5" outlineLevel="1" x14ac:dyDescent="0.2">
      <c r="A241" s="169">
        <v>38</v>
      </c>
      <c r="B241" s="170" t="s">
        <v>295</v>
      </c>
      <c r="C241" s="180" t="s">
        <v>296</v>
      </c>
      <c r="D241" s="171" t="s">
        <v>257</v>
      </c>
      <c r="E241" s="172">
        <v>26.320650000000001</v>
      </c>
      <c r="F241" s="173"/>
      <c r="G241" s="174">
        <f>ROUND(E241*F241,2)</f>
        <v>0</v>
      </c>
      <c r="H241" s="173"/>
      <c r="I241" s="174">
        <f>ROUND(E241*H241,2)</f>
        <v>0</v>
      </c>
      <c r="J241" s="173"/>
      <c r="K241" s="174">
        <f>ROUND(E241*J241,2)</f>
        <v>0</v>
      </c>
      <c r="L241" s="174">
        <v>21</v>
      </c>
      <c r="M241" s="174">
        <f>G241*(1+L241/100)</f>
        <v>0</v>
      </c>
      <c r="N241" s="172">
        <v>3.6700000000000001E-3</v>
      </c>
      <c r="O241" s="172">
        <f>ROUND(E241*N241,2)</f>
        <v>0.1</v>
      </c>
      <c r="P241" s="172">
        <v>0</v>
      </c>
      <c r="Q241" s="172">
        <f>ROUND(E241*P241,2)</f>
        <v>0</v>
      </c>
      <c r="R241" s="174" t="s">
        <v>258</v>
      </c>
      <c r="S241" s="174" t="s">
        <v>207</v>
      </c>
      <c r="T241" s="175" t="s">
        <v>259</v>
      </c>
      <c r="U241" s="158">
        <v>0.36</v>
      </c>
      <c r="V241" s="158">
        <f>ROUND(E241*U241,2)</f>
        <v>9.48</v>
      </c>
      <c r="W241" s="158"/>
      <c r="X241" s="158" t="s">
        <v>224</v>
      </c>
      <c r="Y241" s="147"/>
      <c r="Z241" s="147"/>
      <c r="AA241" s="147"/>
      <c r="AB241" s="147"/>
      <c r="AC241" s="147"/>
      <c r="AD241" s="147"/>
      <c r="AE241" s="147"/>
      <c r="AF241" s="147"/>
      <c r="AG241" s="147" t="s">
        <v>297</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81" t="s">
        <v>785</v>
      </c>
      <c r="D242" s="160"/>
      <c r="E242" s="161"/>
      <c r="F242" s="158"/>
      <c r="G242" s="158"/>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235</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81" t="s">
        <v>896</v>
      </c>
      <c r="D243" s="160"/>
      <c r="E243" s="161">
        <v>0.51749999999999996</v>
      </c>
      <c r="F243" s="158"/>
      <c r="G243" s="158"/>
      <c r="H243" s="158"/>
      <c r="I243" s="158"/>
      <c r="J243" s="158"/>
      <c r="K243" s="158"/>
      <c r="L243" s="158"/>
      <c r="M243" s="158"/>
      <c r="N243" s="157"/>
      <c r="O243" s="157"/>
      <c r="P243" s="157"/>
      <c r="Q243" s="157"/>
      <c r="R243" s="158"/>
      <c r="S243" s="158"/>
      <c r="T243" s="158"/>
      <c r="U243" s="158"/>
      <c r="V243" s="158"/>
      <c r="W243" s="158"/>
      <c r="X243" s="158"/>
      <c r="Y243" s="147"/>
      <c r="Z243" s="147"/>
      <c r="AA243" s="147"/>
      <c r="AB243" s="147"/>
      <c r="AC243" s="147"/>
      <c r="AD243" s="147"/>
      <c r="AE243" s="147"/>
      <c r="AF243" s="147"/>
      <c r="AG243" s="147" t="s">
        <v>235</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81" t="s">
        <v>897</v>
      </c>
      <c r="D244" s="160"/>
      <c r="E244" s="161">
        <v>0.61065000000000003</v>
      </c>
      <c r="F244" s="158"/>
      <c r="G244" s="15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235</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1" t="s">
        <v>898</v>
      </c>
      <c r="D245" s="160"/>
      <c r="E245" s="161">
        <v>4.83</v>
      </c>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235</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81" t="s">
        <v>899</v>
      </c>
      <c r="D246" s="160"/>
      <c r="E246" s="161">
        <v>12.025</v>
      </c>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235</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81" t="s">
        <v>900</v>
      </c>
      <c r="D247" s="160"/>
      <c r="E247" s="161">
        <v>4.2249999999999996</v>
      </c>
      <c r="F247" s="158"/>
      <c r="G247" s="158"/>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235</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181" t="s">
        <v>901</v>
      </c>
      <c r="D248" s="160"/>
      <c r="E248" s="161">
        <v>4.1124999999999998</v>
      </c>
      <c r="F248" s="158"/>
      <c r="G248" s="158"/>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235</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250"/>
      <c r="D249" s="251"/>
      <c r="E249" s="251"/>
      <c r="F249" s="251"/>
      <c r="G249" s="251"/>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213</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69">
        <v>39</v>
      </c>
      <c r="B250" s="170" t="s">
        <v>902</v>
      </c>
      <c r="C250" s="180" t="s">
        <v>903</v>
      </c>
      <c r="D250" s="171" t="s">
        <v>257</v>
      </c>
      <c r="E250" s="172">
        <v>26.320650000000001</v>
      </c>
      <c r="F250" s="173"/>
      <c r="G250" s="174">
        <f>ROUND(E250*F250,2)</f>
        <v>0</v>
      </c>
      <c r="H250" s="173"/>
      <c r="I250" s="174">
        <f>ROUND(E250*H250,2)</f>
        <v>0</v>
      </c>
      <c r="J250" s="173"/>
      <c r="K250" s="174">
        <f>ROUND(E250*J250,2)</f>
        <v>0</v>
      </c>
      <c r="L250" s="174">
        <v>21</v>
      </c>
      <c r="M250" s="174">
        <f>G250*(1+L250/100)</f>
        <v>0</v>
      </c>
      <c r="N250" s="172">
        <v>4.6000000000000001E-4</v>
      </c>
      <c r="O250" s="172">
        <f>ROUND(E250*N250,2)</f>
        <v>0.01</v>
      </c>
      <c r="P250" s="172">
        <v>0</v>
      </c>
      <c r="Q250" s="172">
        <f>ROUND(E250*P250,2)</f>
        <v>0</v>
      </c>
      <c r="R250" s="174"/>
      <c r="S250" s="174" t="s">
        <v>223</v>
      </c>
      <c r="T250" s="175" t="s">
        <v>208</v>
      </c>
      <c r="U250" s="158">
        <v>0.12</v>
      </c>
      <c r="V250" s="158">
        <f>ROUND(E250*U250,2)</f>
        <v>3.16</v>
      </c>
      <c r="W250" s="158"/>
      <c r="X250" s="158" t="s">
        <v>224</v>
      </c>
      <c r="Y250" s="147"/>
      <c r="Z250" s="147"/>
      <c r="AA250" s="147"/>
      <c r="AB250" s="147"/>
      <c r="AC250" s="147"/>
      <c r="AD250" s="147"/>
      <c r="AE250" s="147"/>
      <c r="AF250" s="147"/>
      <c r="AG250" s="147" t="s">
        <v>297</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81" t="s">
        <v>785</v>
      </c>
      <c r="D251" s="160"/>
      <c r="E251" s="161"/>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235</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81" t="s">
        <v>896</v>
      </c>
      <c r="D252" s="160"/>
      <c r="E252" s="161">
        <v>0.51749999999999996</v>
      </c>
      <c r="F252" s="158"/>
      <c r="G252" s="158"/>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235</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81" t="s">
        <v>897</v>
      </c>
      <c r="D253" s="160"/>
      <c r="E253" s="161">
        <v>0.61065000000000003</v>
      </c>
      <c r="F253" s="158"/>
      <c r="G253" s="158"/>
      <c r="H253" s="158"/>
      <c r="I253" s="158"/>
      <c r="J253" s="158"/>
      <c r="K253" s="158"/>
      <c r="L253" s="158"/>
      <c r="M253" s="158"/>
      <c r="N253" s="157"/>
      <c r="O253" s="157"/>
      <c r="P253" s="157"/>
      <c r="Q253" s="157"/>
      <c r="R253" s="158"/>
      <c r="S253" s="158"/>
      <c r="T253" s="158"/>
      <c r="U253" s="158"/>
      <c r="V253" s="158"/>
      <c r="W253" s="158"/>
      <c r="X253" s="158"/>
      <c r="Y253" s="147"/>
      <c r="Z253" s="147"/>
      <c r="AA253" s="147"/>
      <c r="AB253" s="147"/>
      <c r="AC253" s="147"/>
      <c r="AD253" s="147"/>
      <c r="AE253" s="147"/>
      <c r="AF253" s="147"/>
      <c r="AG253" s="147" t="s">
        <v>235</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81" t="s">
        <v>898</v>
      </c>
      <c r="D254" s="160"/>
      <c r="E254" s="161">
        <v>4.83</v>
      </c>
      <c r="F254" s="158"/>
      <c r="G254" s="158"/>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235</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81" t="s">
        <v>899</v>
      </c>
      <c r="D255" s="160"/>
      <c r="E255" s="161">
        <v>12.025</v>
      </c>
      <c r="F255" s="158"/>
      <c r="G255" s="158"/>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235</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81" t="s">
        <v>900</v>
      </c>
      <c r="D256" s="160"/>
      <c r="E256" s="161">
        <v>4.2249999999999996</v>
      </c>
      <c r="F256" s="158"/>
      <c r="G256" s="158"/>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235</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81" t="s">
        <v>901</v>
      </c>
      <c r="D257" s="160"/>
      <c r="E257" s="161">
        <v>4.1124999999999998</v>
      </c>
      <c r="F257" s="158"/>
      <c r="G257" s="15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235</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250"/>
      <c r="D258" s="251"/>
      <c r="E258" s="251"/>
      <c r="F258" s="251"/>
      <c r="G258" s="251"/>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213</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x14ac:dyDescent="0.2">
      <c r="A259" s="163" t="s">
        <v>202</v>
      </c>
      <c r="B259" s="164" t="s">
        <v>115</v>
      </c>
      <c r="C259" s="179" t="s">
        <v>116</v>
      </c>
      <c r="D259" s="165"/>
      <c r="E259" s="166"/>
      <c r="F259" s="167"/>
      <c r="G259" s="167">
        <f>SUMIF(AG260:AG315,"&lt;&gt;NOR",G260:G315)</f>
        <v>0</v>
      </c>
      <c r="H259" s="167"/>
      <c r="I259" s="167">
        <f>SUM(I260:I315)</f>
        <v>0</v>
      </c>
      <c r="J259" s="167"/>
      <c r="K259" s="167">
        <f>SUM(K260:K315)</f>
        <v>0</v>
      </c>
      <c r="L259" s="167"/>
      <c r="M259" s="167">
        <f>SUM(M260:M315)</f>
        <v>0</v>
      </c>
      <c r="N259" s="166"/>
      <c r="O259" s="166">
        <f>SUM(O260:O315)</f>
        <v>5.14</v>
      </c>
      <c r="P259" s="166"/>
      <c r="Q259" s="166">
        <f>SUM(Q260:Q315)</f>
        <v>0</v>
      </c>
      <c r="R259" s="167"/>
      <c r="S259" s="167"/>
      <c r="T259" s="168"/>
      <c r="U259" s="162"/>
      <c r="V259" s="162">
        <f>SUM(V260:V315)</f>
        <v>37.199999999999996</v>
      </c>
      <c r="W259" s="162"/>
      <c r="X259" s="162"/>
      <c r="AG259" t="s">
        <v>203</v>
      </c>
    </row>
    <row r="260" spans="1:60" ht="22.5" outlineLevel="1" x14ac:dyDescent="0.2">
      <c r="A260" s="169">
        <v>40</v>
      </c>
      <c r="B260" s="170" t="s">
        <v>904</v>
      </c>
      <c r="C260" s="180" t="s">
        <v>905</v>
      </c>
      <c r="D260" s="171" t="s">
        <v>257</v>
      </c>
      <c r="E260" s="172">
        <v>22.258749999999999</v>
      </c>
      <c r="F260" s="173"/>
      <c r="G260" s="174">
        <f>ROUND(E260*F260,2)</f>
        <v>0</v>
      </c>
      <c r="H260" s="173"/>
      <c r="I260" s="174">
        <f>ROUND(E260*H260,2)</f>
        <v>0</v>
      </c>
      <c r="J260" s="173"/>
      <c r="K260" s="174">
        <f>ROUND(E260*J260,2)</f>
        <v>0</v>
      </c>
      <c r="L260" s="174">
        <v>21</v>
      </c>
      <c r="M260" s="174">
        <f>G260*(1+L260/100)</f>
        <v>0</v>
      </c>
      <c r="N260" s="172">
        <v>2.7299999999999998E-3</v>
      </c>
      <c r="O260" s="172">
        <f>ROUND(E260*N260,2)</f>
        <v>0.06</v>
      </c>
      <c r="P260" s="172">
        <v>0</v>
      </c>
      <c r="Q260" s="172">
        <f>ROUND(E260*P260,2)</f>
        <v>0</v>
      </c>
      <c r="R260" s="174" t="s">
        <v>258</v>
      </c>
      <c r="S260" s="174" t="s">
        <v>207</v>
      </c>
      <c r="T260" s="175" t="s">
        <v>259</v>
      </c>
      <c r="U260" s="158">
        <v>0.23</v>
      </c>
      <c r="V260" s="158">
        <f>ROUND(E260*U260,2)</f>
        <v>5.12</v>
      </c>
      <c r="W260" s="158"/>
      <c r="X260" s="158" t="s">
        <v>224</v>
      </c>
      <c r="Y260" s="147"/>
      <c r="Z260" s="147"/>
      <c r="AA260" s="147"/>
      <c r="AB260" s="147"/>
      <c r="AC260" s="147"/>
      <c r="AD260" s="147"/>
      <c r="AE260" s="147"/>
      <c r="AF260" s="147"/>
      <c r="AG260" s="147" t="s">
        <v>225</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254" t="s">
        <v>906</v>
      </c>
      <c r="D261" s="255"/>
      <c r="E261" s="255"/>
      <c r="F261" s="255"/>
      <c r="G261" s="255"/>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261</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81" t="s">
        <v>907</v>
      </c>
      <c r="D262" s="160"/>
      <c r="E262" s="161"/>
      <c r="F262" s="158"/>
      <c r="G262" s="15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235</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81" t="s">
        <v>908</v>
      </c>
      <c r="D263" s="160"/>
      <c r="E263" s="161"/>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235</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81" t="s">
        <v>909</v>
      </c>
      <c r="D264" s="160"/>
      <c r="E264" s="161">
        <v>24.228750000000002</v>
      </c>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235</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81" t="s">
        <v>910</v>
      </c>
      <c r="D265" s="160"/>
      <c r="E265" s="161">
        <v>-4.62</v>
      </c>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235</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81" t="s">
        <v>908</v>
      </c>
      <c r="D266" s="160"/>
      <c r="E266" s="161"/>
      <c r="F266" s="158"/>
      <c r="G266" s="158"/>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235</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181" t="s">
        <v>911</v>
      </c>
      <c r="D267" s="160"/>
      <c r="E267" s="161">
        <v>2.65</v>
      </c>
      <c r="F267" s="158"/>
      <c r="G267" s="158"/>
      <c r="H267" s="158"/>
      <c r="I267" s="158"/>
      <c r="J267" s="158"/>
      <c r="K267" s="158"/>
      <c r="L267" s="158"/>
      <c r="M267" s="158"/>
      <c r="N267" s="157"/>
      <c r="O267" s="157"/>
      <c r="P267" s="157"/>
      <c r="Q267" s="157"/>
      <c r="R267" s="158"/>
      <c r="S267" s="158"/>
      <c r="T267" s="158"/>
      <c r="U267" s="158"/>
      <c r="V267" s="158"/>
      <c r="W267" s="158"/>
      <c r="X267" s="158"/>
      <c r="Y267" s="147"/>
      <c r="Z267" s="147"/>
      <c r="AA267" s="147"/>
      <c r="AB267" s="147"/>
      <c r="AC267" s="147"/>
      <c r="AD267" s="147"/>
      <c r="AE267" s="147"/>
      <c r="AF267" s="147"/>
      <c r="AG267" s="147" t="s">
        <v>235</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250"/>
      <c r="D268" s="251"/>
      <c r="E268" s="251"/>
      <c r="F268" s="251"/>
      <c r="G268" s="251"/>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213</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22.5" outlineLevel="1" x14ac:dyDescent="0.2">
      <c r="A269" s="169">
        <v>41</v>
      </c>
      <c r="B269" s="170" t="s">
        <v>912</v>
      </c>
      <c r="C269" s="180" t="s">
        <v>913</v>
      </c>
      <c r="D269" s="171" t="s">
        <v>257</v>
      </c>
      <c r="E269" s="172">
        <v>22.258749999999999</v>
      </c>
      <c r="F269" s="173"/>
      <c r="G269" s="174">
        <f>ROUND(E269*F269,2)</f>
        <v>0</v>
      </c>
      <c r="H269" s="173"/>
      <c r="I269" s="174">
        <f>ROUND(E269*H269,2)</f>
        <v>0</v>
      </c>
      <c r="J269" s="173"/>
      <c r="K269" s="174">
        <f>ROUND(E269*J269,2)</f>
        <v>0</v>
      </c>
      <c r="L269" s="174">
        <v>21</v>
      </c>
      <c r="M269" s="174">
        <f>G269*(1+L269/100)</f>
        <v>0</v>
      </c>
      <c r="N269" s="172">
        <v>3.2000000000000003E-4</v>
      </c>
      <c r="O269" s="172">
        <f>ROUND(E269*N269,2)</f>
        <v>0.01</v>
      </c>
      <c r="P269" s="172">
        <v>0</v>
      </c>
      <c r="Q269" s="172">
        <f>ROUND(E269*P269,2)</f>
        <v>0</v>
      </c>
      <c r="R269" s="174" t="s">
        <v>258</v>
      </c>
      <c r="S269" s="174" t="s">
        <v>207</v>
      </c>
      <c r="T269" s="175" t="s">
        <v>259</v>
      </c>
      <c r="U269" s="158">
        <v>7.0000000000000007E-2</v>
      </c>
      <c r="V269" s="158">
        <f>ROUND(E269*U269,2)</f>
        <v>1.56</v>
      </c>
      <c r="W269" s="158"/>
      <c r="X269" s="158" t="s">
        <v>224</v>
      </c>
      <c r="Y269" s="147"/>
      <c r="Z269" s="147"/>
      <c r="AA269" s="147"/>
      <c r="AB269" s="147"/>
      <c r="AC269" s="147"/>
      <c r="AD269" s="147"/>
      <c r="AE269" s="147"/>
      <c r="AF269" s="147"/>
      <c r="AG269" s="147" t="s">
        <v>225</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254" t="s">
        <v>906</v>
      </c>
      <c r="D270" s="255"/>
      <c r="E270" s="255"/>
      <c r="F270" s="255"/>
      <c r="G270" s="255"/>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261</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81" t="s">
        <v>908</v>
      </c>
      <c r="D271" s="160"/>
      <c r="E271" s="161"/>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235</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81" t="s">
        <v>909</v>
      </c>
      <c r="D272" s="160"/>
      <c r="E272" s="161">
        <v>24.228750000000002</v>
      </c>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235</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81" t="s">
        <v>910</v>
      </c>
      <c r="D273" s="160"/>
      <c r="E273" s="161">
        <v>-4.62</v>
      </c>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235</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81" t="s">
        <v>908</v>
      </c>
      <c r="D274" s="160"/>
      <c r="E274" s="161"/>
      <c r="F274" s="158"/>
      <c r="G274" s="158"/>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235</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81" t="s">
        <v>911</v>
      </c>
      <c r="D275" s="160"/>
      <c r="E275" s="161">
        <v>2.65</v>
      </c>
      <c r="F275" s="158"/>
      <c r="G275" s="158"/>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235</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250"/>
      <c r="D276" s="251"/>
      <c r="E276" s="251"/>
      <c r="F276" s="251"/>
      <c r="G276" s="251"/>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213</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69">
        <v>42</v>
      </c>
      <c r="B277" s="170" t="s">
        <v>914</v>
      </c>
      <c r="C277" s="180" t="s">
        <v>915</v>
      </c>
      <c r="D277" s="171" t="s">
        <v>257</v>
      </c>
      <c r="E277" s="172">
        <v>4.62</v>
      </c>
      <c r="F277" s="173"/>
      <c r="G277" s="174">
        <f>ROUND(E277*F277,2)</f>
        <v>0</v>
      </c>
      <c r="H277" s="173"/>
      <c r="I277" s="174">
        <f>ROUND(E277*H277,2)</f>
        <v>0</v>
      </c>
      <c r="J277" s="173"/>
      <c r="K277" s="174">
        <f>ROUND(E277*J277,2)</f>
        <v>0</v>
      </c>
      <c r="L277" s="174">
        <v>21</v>
      </c>
      <c r="M277" s="174">
        <f>G277*(1+L277/100)</f>
        <v>0</v>
      </c>
      <c r="N277" s="172">
        <v>4.0000000000000003E-5</v>
      </c>
      <c r="O277" s="172">
        <f>ROUND(E277*N277,2)</f>
        <v>0</v>
      </c>
      <c r="P277" s="172">
        <v>0</v>
      </c>
      <c r="Q277" s="172">
        <f>ROUND(E277*P277,2)</f>
        <v>0</v>
      </c>
      <c r="R277" s="174" t="s">
        <v>258</v>
      </c>
      <c r="S277" s="174" t="s">
        <v>207</v>
      </c>
      <c r="T277" s="175" t="s">
        <v>259</v>
      </c>
      <c r="U277" s="158">
        <v>0.08</v>
      </c>
      <c r="V277" s="158">
        <f>ROUND(E277*U277,2)</f>
        <v>0.37</v>
      </c>
      <c r="W277" s="158"/>
      <c r="X277" s="158" t="s">
        <v>224</v>
      </c>
      <c r="Y277" s="147"/>
      <c r="Z277" s="147"/>
      <c r="AA277" s="147"/>
      <c r="AB277" s="147"/>
      <c r="AC277" s="147"/>
      <c r="AD277" s="147"/>
      <c r="AE277" s="147"/>
      <c r="AF277" s="147"/>
      <c r="AG277" s="147" t="s">
        <v>225</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22.5" outlineLevel="1" x14ac:dyDescent="0.2">
      <c r="A278" s="154"/>
      <c r="B278" s="155"/>
      <c r="C278" s="254" t="s">
        <v>916</v>
      </c>
      <c r="D278" s="255"/>
      <c r="E278" s="255"/>
      <c r="F278" s="255"/>
      <c r="G278" s="255"/>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261</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76" t="str">
        <f>C278</f>
        <v>s rámy a zárubněmi, zábradlí, předmětů oplechování apod., které se zřizují ještě před úpravami povrchu, před jejich znečištěním při úpravách povrchu nástřikem plastických (lepivých) maltovin</v>
      </c>
      <c r="BB278" s="147"/>
      <c r="BC278" s="147"/>
      <c r="BD278" s="147"/>
      <c r="BE278" s="147"/>
      <c r="BF278" s="147"/>
      <c r="BG278" s="147"/>
      <c r="BH278" s="147"/>
    </row>
    <row r="279" spans="1:60" outlineLevel="1" x14ac:dyDescent="0.2">
      <c r="A279" s="154"/>
      <c r="B279" s="155"/>
      <c r="C279" s="181" t="s">
        <v>908</v>
      </c>
      <c r="D279" s="160"/>
      <c r="E279" s="161"/>
      <c r="F279" s="158"/>
      <c r="G279" s="158"/>
      <c r="H279" s="158"/>
      <c r="I279" s="158"/>
      <c r="J279" s="158"/>
      <c r="K279" s="158"/>
      <c r="L279" s="158"/>
      <c r="M279" s="158"/>
      <c r="N279" s="157"/>
      <c r="O279" s="157"/>
      <c r="P279" s="157"/>
      <c r="Q279" s="157"/>
      <c r="R279" s="158"/>
      <c r="S279" s="158"/>
      <c r="T279" s="158"/>
      <c r="U279" s="158"/>
      <c r="V279" s="158"/>
      <c r="W279" s="158"/>
      <c r="X279" s="158"/>
      <c r="Y279" s="147"/>
      <c r="Z279" s="147"/>
      <c r="AA279" s="147"/>
      <c r="AB279" s="147"/>
      <c r="AC279" s="147"/>
      <c r="AD279" s="147"/>
      <c r="AE279" s="147"/>
      <c r="AF279" s="147"/>
      <c r="AG279" s="147" t="s">
        <v>235</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81" t="s">
        <v>917</v>
      </c>
      <c r="D280" s="160"/>
      <c r="E280" s="161">
        <v>4.62</v>
      </c>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235</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250"/>
      <c r="D281" s="251"/>
      <c r="E281" s="251"/>
      <c r="F281" s="251"/>
      <c r="G281" s="251"/>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213</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ht="45" outlineLevel="1" x14ac:dyDescent="0.2">
      <c r="A282" s="169">
        <v>43</v>
      </c>
      <c r="B282" s="170" t="s">
        <v>918</v>
      </c>
      <c r="C282" s="180" t="s">
        <v>919</v>
      </c>
      <c r="D282" s="171" t="s">
        <v>257</v>
      </c>
      <c r="E282" s="172">
        <v>2.65</v>
      </c>
      <c r="F282" s="173"/>
      <c r="G282" s="174">
        <f>ROUND(E282*F282,2)</f>
        <v>0</v>
      </c>
      <c r="H282" s="173"/>
      <c r="I282" s="174">
        <f>ROUND(E282*H282,2)</f>
        <v>0</v>
      </c>
      <c r="J282" s="173"/>
      <c r="K282" s="174">
        <f>ROUND(E282*J282,2)</f>
        <v>0</v>
      </c>
      <c r="L282" s="174">
        <v>21</v>
      </c>
      <c r="M282" s="174">
        <f>G282*(1+L282/100)</f>
        <v>0</v>
      </c>
      <c r="N282" s="172">
        <v>1.9480000000000001E-2</v>
      </c>
      <c r="O282" s="172">
        <f>ROUND(E282*N282,2)</f>
        <v>0.05</v>
      </c>
      <c r="P282" s="172">
        <v>0</v>
      </c>
      <c r="Q282" s="172">
        <f>ROUND(E282*P282,2)</f>
        <v>0</v>
      </c>
      <c r="R282" s="174" t="s">
        <v>258</v>
      </c>
      <c r="S282" s="174" t="s">
        <v>207</v>
      </c>
      <c r="T282" s="175" t="s">
        <v>259</v>
      </c>
      <c r="U282" s="158">
        <v>2.4900000000000002</v>
      </c>
      <c r="V282" s="158">
        <f>ROUND(E282*U282,2)</f>
        <v>6.6</v>
      </c>
      <c r="W282" s="158"/>
      <c r="X282" s="158" t="s">
        <v>224</v>
      </c>
      <c r="Y282" s="147"/>
      <c r="Z282" s="147"/>
      <c r="AA282" s="147"/>
      <c r="AB282" s="147"/>
      <c r="AC282" s="147"/>
      <c r="AD282" s="147"/>
      <c r="AE282" s="147"/>
      <c r="AF282" s="147"/>
      <c r="AG282" s="147" t="s">
        <v>225</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ht="33.75" outlineLevel="1" x14ac:dyDescent="0.2">
      <c r="A283" s="154"/>
      <c r="B283" s="155"/>
      <c r="C283" s="254" t="s">
        <v>920</v>
      </c>
      <c r="D283" s="255"/>
      <c r="E283" s="255"/>
      <c r="F283" s="255"/>
      <c r="G283" s="255"/>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261</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76" t="str">
        <f>C283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83" s="147"/>
      <c r="BC283" s="147"/>
      <c r="BD283" s="147"/>
      <c r="BE283" s="147"/>
      <c r="BF283" s="147"/>
      <c r="BG283" s="147"/>
      <c r="BH283" s="147"/>
    </row>
    <row r="284" spans="1:60" outlineLevel="1" x14ac:dyDescent="0.2">
      <c r="A284" s="154"/>
      <c r="B284" s="155"/>
      <c r="C284" s="258" t="s">
        <v>921</v>
      </c>
      <c r="D284" s="259"/>
      <c r="E284" s="259"/>
      <c r="F284" s="259"/>
      <c r="G284" s="259"/>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212</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258" t="s">
        <v>922</v>
      </c>
      <c r="D285" s="259"/>
      <c r="E285" s="259"/>
      <c r="F285" s="259"/>
      <c r="G285" s="259"/>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212</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81" t="s">
        <v>908</v>
      </c>
      <c r="D286" s="160"/>
      <c r="E286" s="161"/>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235</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81" t="s">
        <v>911</v>
      </c>
      <c r="D287" s="160"/>
      <c r="E287" s="161">
        <v>2.65</v>
      </c>
      <c r="F287" s="158"/>
      <c r="G287" s="158"/>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235</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250"/>
      <c r="D288" s="251"/>
      <c r="E288" s="251"/>
      <c r="F288" s="251"/>
      <c r="G288" s="251"/>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213</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69">
        <v>44</v>
      </c>
      <c r="B289" s="170" t="s">
        <v>923</v>
      </c>
      <c r="C289" s="180" t="s">
        <v>924</v>
      </c>
      <c r="D289" s="171" t="s">
        <v>257</v>
      </c>
      <c r="E289" s="172">
        <v>17.673749999999998</v>
      </c>
      <c r="F289" s="173"/>
      <c r="G289" s="174">
        <f>ROUND(E289*F289,2)</f>
        <v>0</v>
      </c>
      <c r="H289" s="173"/>
      <c r="I289" s="174">
        <f>ROUND(E289*H289,2)</f>
        <v>0</v>
      </c>
      <c r="J289" s="173"/>
      <c r="K289" s="174">
        <f>ROUND(E289*J289,2)</f>
        <v>0</v>
      </c>
      <c r="L289" s="174">
        <v>21</v>
      </c>
      <c r="M289" s="174">
        <f>G289*(1+L289/100)</f>
        <v>0</v>
      </c>
      <c r="N289" s="172">
        <v>2.0000000000000002E-5</v>
      </c>
      <c r="O289" s="172">
        <f>ROUND(E289*N289,2)</f>
        <v>0</v>
      </c>
      <c r="P289" s="172">
        <v>0</v>
      </c>
      <c r="Q289" s="172">
        <f>ROUND(E289*P289,2)</f>
        <v>0</v>
      </c>
      <c r="R289" s="174" t="s">
        <v>258</v>
      </c>
      <c r="S289" s="174" t="s">
        <v>207</v>
      </c>
      <c r="T289" s="175" t="s">
        <v>259</v>
      </c>
      <c r="U289" s="158">
        <v>0.11</v>
      </c>
      <c r="V289" s="158">
        <f>ROUND(E289*U289,2)</f>
        <v>1.94</v>
      </c>
      <c r="W289" s="158"/>
      <c r="X289" s="158" t="s">
        <v>224</v>
      </c>
      <c r="Y289" s="147"/>
      <c r="Z289" s="147"/>
      <c r="AA289" s="147"/>
      <c r="AB289" s="147"/>
      <c r="AC289" s="147"/>
      <c r="AD289" s="147"/>
      <c r="AE289" s="147"/>
      <c r="AF289" s="147"/>
      <c r="AG289" s="147" t="s">
        <v>290</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81" t="s">
        <v>908</v>
      </c>
      <c r="D290" s="160"/>
      <c r="E290" s="161"/>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235</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81" t="s">
        <v>909</v>
      </c>
      <c r="D291" s="160"/>
      <c r="E291" s="161">
        <v>24.228750000000002</v>
      </c>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235</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81" t="s">
        <v>925</v>
      </c>
      <c r="D292" s="160"/>
      <c r="E292" s="161">
        <v>-6.5549999999999997</v>
      </c>
      <c r="F292" s="158"/>
      <c r="G292" s="158"/>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235</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250"/>
      <c r="D293" s="251"/>
      <c r="E293" s="251"/>
      <c r="F293" s="251"/>
      <c r="G293" s="251"/>
      <c r="H293" s="158"/>
      <c r="I293" s="158"/>
      <c r="J293" s="158"/>
      <c r="K293" s="158"/>
      <c r="L293" s="158"/>
      <c r="M293" s="158"/>
      <c r="N293" s="157"/>
      <c r="O293" s="157"/>
      <c r="P293" s="157"/>
      <c r="Q293" s="157"/>
      <c r="R293" s="158"/>
      <c r="S293" s="158"/>
      <c r="T293" s="158"/>
      <c r="U293" s="158"/>
      <c r="V293" s="158"/>
      <c r="W293" s="158"/>
      <c r="X293" s="158"/>
      <c r="Y293" s="147"/>
      <c r="Z293" s="147"/>
      <c r="AA293" s="147"/>
      <c r="AB293" s="147"/>
      <c r="AC293" s="147"/>
      <c r="AD293" s="147"/>
      <c r="AE293" s="147"/>
      <c r="AF293" s="147"/>
      <c r="AG293" s="147" t="s">
        <v>213</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69">
        <v>45</v>
      </c>
      <c r="B294" s="170" t="s">
        <v>926</v>
      </c>
      <c r="C294" s="180" t="s">
        <v>927</v>
      </c>
      <c r="D294" s="171" t="s">
        <v>257</v>
      </c>
      <c r="E294" s="172">
        <v>17.673749999999998</v>
      </c>
      <c r="F294" s="173"/>
      <c r="G294" s="174">
        <f>ROUND(E294*F294,2)</f>
        <v>0</v>
      </c>
      <c r="H294" s="173"/>
      <c r="I294" s="174">
        <f>ROUND(E294*H294,2)</f>
        <v>0</v>
      </c>
      <c r="J294" s="173"/>
      <c r="K294" s="174">
        <f>ROUND(E294*J294,2)</f>
        <v>0</v>
      </c>
      <c r="L294" s="174">
        <v>21</v>
      </c>
      <c r="M294" s="174">
        <f>G294*(1+L294/100)</f>
        <v>0</v>
      </c>
      <c r="N294" s="172">
        <v>0</v>
      </c>
      <c r="O294" s="172">
        <f>ROUND(E294*N294,2)</f>
        <v>0</v>
      </c>
      <c r="P294" s="172">
        <v>0</v>
      </c>
      <c r="Q294" s="172">
        <f>ROUND(E294*P294,2)</f>
        <v>0</v>
      </c>
      <c r="R294" s="174" t="s">
        <v>258</v>
      </c>
      <c r="S294" s="174" t="s">
        <v>207</v>
      </c>
      <c r="T294" s="175" t="s">
        <v>259</v>
      </c>
      <c r="U294" s="158">
        <v>0.43</v>
      </c>
      <c r="V294" s="158">
        <f>ROUND(E294*U294,2)</f>
        <v>7.6</v>
      </c>
      <c r="W294" s="158"/>
      <c r="X294" s="158" t="s">
        <v>224</v>
      </c>
      <c r="Y294" s="147"/>
      <c r="Z294" s="147"/>
      <c r="AA294" s="147"/>
      <c r="AB294" s="147"/>
      <c r="AC294" s="147"/>
      <c r="AD294" s="147"/>
      <c r="AE294" s="147"/>
      <c r="AF294" s="147"/>
      <c r="AG294" s="147" t="s">
        <v>225</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81" t="s">
        <v>908</v>
      </c>
      <c r="D295" s="160"/>
      <c r="E295" s="161"/>
      <c r="F295" s="158"/>
      <c r="G295" s="158"/>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235</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81" t="s">
        <v>909</v>
      </c>
      <c r="D296" s="160"/>
      <c r="E296" s="161">
        <v>24.228750000000002</v>
      </c>
      <c r="F296" s="158"/>
      <c r="G296" s="158"/>
      <c r="H296" s="158"/>
      <c r="I296" s="158"/>
      <c r="J296" s="158"/>
      <c r="K296" s="158"/>
      <c r="L296" s="158"/>
      <c r="M296" s="158"/>
      <c r="N296" s="157"/>
      <c r="O296" s="157"/>
      <c r="P296" s="157"/>
      <c r="Q296" s="157"/>
      <c r="R296" s="158"/>
      <c r="S296" s="158"/>
      <c r="T296" s="158"/>
      <c r="U296" s="158"/>
      <c r="V296" s="158"/>
      <c r="W296" s="158"/>
      <c r="X296" s="158"/>
      <c r="Y296" s="147"/>
      <c r="Z296" s="147"/>
      <c r="AA296" s="147"/>
      <c r="AB296" s="147"/>
      <c r="AC296" s="147"/>
      <c r="AD296" s="147"/>
      <c r="AE296" s="147"/>
      <c r="AF296" s="147"/>
      <c r="AG296" s="147" t="s">
        <v>235</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81" t="s">
        <v>925</v>
      </c>
      <c r="D297" s="160"/>
      <c r="E297" s="161">
        <v>-6.5549999999999997</v>
      </c>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235</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250"/>
      <c r="D298" s="251"/>
      <c r="E298" s="251"/>
      <c r="F298" s="251"/>
      <c r="G298" s="251"/>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213</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69">
        <v>46</v>
      </c>
      <c r="B299" s="170" t="s">
        <v>928</v>
      </c>
      <c r="C299" s="180" t="s">
        <v>929</v>
      </c>
      <c r="D299" s="171" t="s">
        <v>457</v>
      </c>
      <c r="E299" s="172">
        <v>1.9350000000000001</v>
      </c>
      <c r="F299" s="173"/>
      <c r="G299" s="174">
        <f>ROUND(E299*F299,2)</f>
        <v>0</v>
      </c>
      <c r="H299" s="173"/>
      <c r="I299" s="174">
        <f>ROUND(E299*H299,2)</f>
        <v>0</v>
      </c>
      <c r="J299" s="173"/>
      <c r="K299" s="174">
        <f>ROUND(E299*J299,2)</f>
        <v>0</v>
      </c>
      <c r="L299" s="174">
        <v>21</v>
      </c>
      <c r="M299" s="174">
        <f>G299*(1+L299/100)</f>
        <v>0</v>
      </c>
      <c r="N299" s="172">
        <v>2.5</v>
      </c>
      <c r="O299" s="172">
        <f>ROUND(E299*N299,2)</f>
        <v>4.84</v>
      </c>
      <c r="P299" s="172">
        <v>0</v>
      </c>
      <c r="Q299" s="172">
        <f>ROUND(E299*P299,2)</f>
        <v>0</v>
      </c>
      <c r="R299" s="174"/>
      <c r="S299" s="174" t="s">
        <v>223</v>
      </c>
      <c r="T299" s="175" t="s">
        <v>208</v>
      </c>
      <c r="U299" s="158">
        <v>3.6</v>
      </c>
      <c r="V299" s="158">
        <f>ROUND(E299*U299,2)</f>
        <v>6.97</v>
      </c>
      <c r="W299" s="158"/>
      <c r="X299" s="158" t="s">
        <v>224</v>
      </c>
      <c r="Y299" s="147"/>
      <c r="Z299" s="147"/>
      <c r="AA299" s="147"/>
      <c r="AB299" s="147"/>
      <c r="AC299" s="147"/>
      <c r="AD299" s="147"/>
      <c r="AE299" s="147"/>
      <c r="AF299" s="147"/>
      <c r="AG299" s="147" t="s">
        <v>225</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81" t="s">
        <v>908</v>
      </c>
      <c r="D300" s="160"/>
      <c r="E300" s="161"/>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235</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81" t="s">
        <v>930</v>
      </c>
      <c r="D301" s="160"/>
      <c r="E301" s="161">
        <v>6.5549999999999997</v>
      </c>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235</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81" t="s">
        <v>910</v>
      </c>
      <c r="D302" s="160"/>
      <c r="E302" s="161">
        <v>-4.62</v>
      </c>
      <c r="F302" s="158"/>
      <c r="G302" s="15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235</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250"/>
      <c r="D303" s="251"/>
      <c r="E303" s="251"/>
      <c r="F303" s="251"/>
      <c r="G303" s="251"/>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213</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69">
        <v>47</v>
      </c>
      <c r="B304" s="170" t="s">
        <v>931</v>
      </c>
      <c r="C304" s="180" t="s">
        <v>932</v>
      </c>
      <c r="D304" s="171" t="s">
        <v>457</v>
      </c>
      <c r="E304" s="172">
        <v>4.585</v>
      </c>
      <c r="F304" s="173"/>
      <c r="G304" s="174">
        <f>ROUND(E304*F304,2)</f>
        <v>0</v>
      </c>
      <c r="H304" s="173"/>
      <c r="I304" s="174">
        <f>ROUND(E304*H304,2)</f>
        <v>0</v>
      </c>
      <c r="J304" s="173"/>
      <c r="K304" s="174">
        <f>ROUND(E304*J304,2)</f>
        <v>0</v>
      </c>
      <c r="L304" s="174">
        <v>21</v>
      </c>
      <c r="M304" s="174">
        <f>G304*(1+L304/100)</f>
        <v>0</v>
      </c>
      <c r="N304" s="172">
        <v>3.8210000000000001E-2</v>
      </c>
      <c r="O304" s="172">
        <f>ROUND(E304*N304,2)</f>
        <v>0.18</v>
      </c>
      <c r="P304" s="172">
        <v>0</v>
      </c>
      <c r="Q304" s="172">
        <f>ROUND(E304*P304,2)</f>
        <v>0</v>
      </c>
      <c r="R304" s="174"/>
      <c r="S304" s="174" t="s">
        <v>223</v>
      </c>
      <c r="T304" s="175" t="s">
        <v>208</v>
      </c>
      <c r="U304" s="158">
        <v>1.42</v>
      </c>
      <c r="V304" s="158">
        <f>ROUND(E304*U304,2)</f>
        <v>6.51</v>
      </c>
      <c r="W304" s="158"/>
      <c r="X304" s="158" t="s">
        <v>224</v>
      </c>
      <c r="Y304" s="147"/>
      <c r="Z304" s="147"/>
      <c r="AA304" s="147"/>
      <c r="AB304" s="147"/>
      <c r="AC304" s="147"/>
      <c r="AD304" s="147"/>
      <c r="AE304" s="147"/>
      <c r="AF304" s="147"/>
      <c r="AG304" s="147" t="s">
        <v>225</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81" t="s">
        <v>908</v>
      </c>
      <c r="D305" s="160"/>
      <c r="E305" s="161"/>
      <c r="F305" s="158"/>
      <c r="G305" s="158"/>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235</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81" t="s">
        <v>930</v>
      </c>
      <c r="D306" s="160"/>
      <c r="E306" s="161">
        <v>6.5549999999999997</v>
      </c>
      <c r="F306" s="158"/>
      <c r="G306" s="158"/>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235</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81" t="s">
        <v>910</v>
      </c>
      <c r="D307" s="160"/>
      <c r="E307" s="161">
        <v>-4.62</v>
      </c>
      <c r="F307" s="158"/>
      <c r="G307" s="158"/>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235</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81" t="s">
        <v>908</v>
      </c>
      <c r="D308" s="160"/>
      <c r="E308" s="161"/>
      <c r="F308" s="158"/>
      <c r="G308" s="158"/>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235</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181" t="s">
        <v>911</v>
      </c>
      <c r="D309" s="160"/>
      <c r="E309" s="161">
        <v>2.65</v>
      </c>
      <c r="F309" s="158"/>
      <c r="G309" s="158"/>
      <c r="H309" s="158"/>
      <c r="I309" s="158"/>
      <c r="J309" s="158"/>
      <c r="K309" s="158"/>
      <c r="L309" s="158"/>
      <c r="M309" s="158"/>
      <c r="N309" s="157"/>
      <c r="O309" s="157"/>
      <c r="P309" s="157"/>
      <c r="Q309" s="157"/>
      <c r="R309" s="158"/>
      <c r="S309" s="158"/>
      <c r="T309" s="158"/>
      <c r="U309" s="158"/>
      <c r="V309" s="158"/>
      <c r="W309" s="158"/>
      <c r="X309" s="158"/>
      <c r="Y309" s="147"/>
      <c r="Z309" s="147"/>
      <c r="AA309" s="147"/>
      <c r="AB309" s="147"/>
      <c r="AC309" s="147"/>
      <c r="AD309" s="147"/>
      <c r="AE309" s="147"/>
      <c r="AF309" s="147"/>
      <c r="AG309" s="147" t="s">
        <v>235</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250"/>
      <c r="D310" s="251"/>
      <c r="E310" s="251"/>
      <c r="F310" s="251"/>
      <c r="G310" s="251"/>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213</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69">
        <v>48</v>
      </c>
      <c r="B311" s="170" t="s">
        <v>933</v>
      </c>
      <c r="C311" s="180" t="s">
        <v>934</v>
      </c>
      <c r="D311" s="171" t="s">
        <v>257</v>
      </c>
      <c r="E311" s="172">
        <v>17.673749999999998</v>
      </c>
      <c r="F311" s="173"/>
      <c r="G311" s="174">
        <f>ROUND(E311*F311,2)</f>
        <v>0</v>
      </c>
      <c r="H311" s="173"/>
      <c r="I311" s="174">
        <f>ROUND(E311*H311,2)</f>
        <v>0</v>
      </c>
      <c r="J311" s="173"/>
      <c r="K311" s="174">
        <f>ROUND(E311*J311,2)</f>
        <v>0</v>
      </c>
      <c r="L311" s="174">
        <v>21</v>
      </c>
      <c r="M311" s="174">
        <f>G311*(1+L311/100)</f>
        <v>0</v>
      </c>
      <c r="N311" s="172">
        <v>1.8000000000000001E-4</v>
      </c>
      <c r="O311" s="172">
        <f>ROUND(E311*N311,2)</f>
        <v>0</v>
      </c>
      <c r="P311" s="172">
        <v>0</v>
      </c>
      <c r="Q311" s="172">
        <f>ROUND(E311*P311,2)</f>
        <v>0</v>
      </c>
      <c r="R311" s="174"/>
      <c r="S311" s="174" t="s">
        <v>223</v>
      </c>
      <c r="T311" s="175" t="s">
        <v>208</v>
      </c>
      <c r="U311" s="158">
        <v>0.03</v>
      </c>
      <c r="V311" s="158">
        <f>ROUND(E311*U311,2)</f>
        <v>0.53</v>
      </c>
      <c r="W311" s="158"/>
      <c r="X311" s="158" t="s">
        <v>224</v>
      </c>
      <c r="Y311" s="147"/>
      <c r="Z311" s="147"/>
      <c r="AA311" s="147"/>
      <c r="AB311" s="147"/>
      <c r="AC311" s="147"/>
      <c r="AD311" s="147"/>
      <c r="AE311" s="147"/>
      <c r="AF311" s="147"/>
      <c r="AG311" s="147" t="s">
        <v>297</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81" t="s">
        <v>908</v>
      </c>
      <c r="D312" s="160"/>
      <c r="E312" s="161"/>
      <c r="F312" s="158"/>
      <c r="G312" s="158"/>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235</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81" t="s">
        <v>909</v>
      </c>
      <c r="D313" s="160"/>
      <c r="E313" s="161">
        <v>24.228750000000002</v>
      </c>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235</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81" t="s">
        <v>925</v>
      </c>
      <c r="D314" s="160"/>
      <c r="E314" s="161">
        <v>-6.5549999999999997</v>
      </c>
      <c r="F314" s="158"/>
      <c r="G314" s="158"/>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235</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250"/>
      <c r="D315" s="251"/>
      <c r="E315" s="251"/>
      <c r="F315" s="251"/>
      <c r="G315" s="251"/>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213</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x14ac:dyDescent="0.2">
      <c r="A316" s="163" t="s">
        <v>202</v>
      </c>
      <c r="B316" s="164" t="s">
        <v>117</v>
      </c>
      <c r="C316" s="179" t="s">
        <v>118</v>
      </c>
      <c r="D316" s="165"/>
      <c r="E316" s="166"/>
      <c r="F316" s="167"/>
      <c r="G316" s="167">
        <f>SUMIF(AG317:AG353,"&lt;&gt;NOR",G317:G353)</f>
        <v>0</v>
      </c>
      <c r="H316" s="167"/>
      <c r="I316" s="167">
        <f>SUM(I317:I353)</f>
        <v>0</v>
      </c>
      <c r="J316" s="167"/>
      <c r="K316" s="167">
        <f>SUM(K317:K353)</f>
        <v>0</v>
      </c>
      <c r="L316" s="167"/>
      <c r="M316" s="167">
        <f>SUM(M317:M353)</f>
        <v>0</v>
      </c>
      <c r="N316" s="166"/>
      <c r="O316" s="166">
        <f>SUM(O317:O353)</f>
        <v>3.27</v>
      </c>
      <c r="P316" s="166"/>
      <c r="Q316" s="166">
        <f>SUM(Q317:Q353)</f>
        <v>0</v>
      </c>
      <c r="R316" s="167"/>
      <c r="S316" s="167"/>
      <c r="T316" s="168"/>
      <c r="U316" s="162"/>
      <c r="V316" s="162">
        <f>SUM(V317:V353)</f>
        <v>11.3</v>
      </c>
      <c r="W316" s="162"/>
      <c r="X316" s="162"/>
      <c r="AG316" t="s">
        <v>203</v>
      </c>
    </row>
    <row r="317" spans="1:60" ht="22.5" outlineLevel="1" x14ac:dyDescent="0.2">
      <c r="A317" s="169">
        <v>49</v>
      </c>
      <c r="B317" s="170" t="s">
        <v>935</v>
      </c>
      <c r="C317" s="180" t="s">
        <v>936</v>
      </c>
      <c r="D317" s="171" t="s">
        <v>347</v>
      </c>
      <c r="E317" s="172">
        <v>1.1491899999999999</v>
      </c>
      <c r="F317" s="173"/>
      <c r="G317" s="174">
        <f>ROUND(E317*F317,2)</f>
        <v>0</v>
      </c>
      <c r="H317" s="173"/>
      <c r="I317" s="174">
        <f>ROUND(E317*H317,2)</f>
        <v>0</v>
      </c>
      <c r="J317" s="173"/>
      <c r="K317" s="174">
        <f>ROUND(E317*J317,2)</f>
        <v>0</v>
      </c>
      <c r="L317" s="174">
        <v>21</v>
      </c>
      <c r="M317" s="174">
        <f>G317*(1+L317/100)</f>
        <v>0</v>
      </c>
      <c r="N317" s="172">
        <v>2.5249999999999999</v>
      </c>
      <c r="O317" s="172">
        <f>ROUND(E317*N317,2)</f>
        <v>2.9</v>
      </c>
      <c r="P317" s="172">
        <v>0</v>
      </c>
      <c r="Q317" s="172">
        <f>ROUND(E317*P317,2)</f>
        <v>0</v>
      </c>
      <c r="R317" s="174" t="s">
        <v>258</v>
      </c>
      <c r="S317" s="174" t="s">
        <v>207</v>
      </c>
      <c r="T317" s="175" t="s">
        <v>259</v>
      </c>
      <c r="U317" s="158">
        <v>2.3170000000000002</v>
      </c>
      <c r="V317" s="158">
        <f>ROUND(E317*U317,2)</f>
        <v>2.66</v>
      </c>
      <c r="W317" s="158"/>
      <c r="X317" s="158" t="s">
        <v>224</v>
      </c>
      <c r="Y317" s="147"/>
      <c r="Z317" s="147"/>
      <c r="AA317" s="147"/>
      <c r="AB317" s="147"/>
      <c r="AC317" s="147"/>
      <c r="AD317" s="147"/>
      <c r="AE317" s="147"/>
      <c r="AF317" s="147"/>
      <c r="AG317" s="147" t="s">
        <v>225</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254" t="s">
        <v>937</v>
      </c>
      <c r="D318" s="255"/>
      <c r="E318" s="255"/>
      <c r="F318" s="255"/>
      <c r="G318" s="255"/>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261</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258" t="s">
        <v>938</v>
      </c>
      <c r="D319" s="259"/>
      <c r="E319" s="259"/>
      <c r="F319" s="259"/>
      <c r="G319" s="259"/>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212</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81" t="s">
        <v>785</v>
      </c>
      <c r="D320" s="160"/>
      <c r="E320" s="161"/>
      <c r="F320" s="158"/>
      <c r="G320" s="158"/>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235</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81" t="s">
        <v>788</v>
      </c>
      <c r="D321" s="160"/>
      <c r="E321" s="161"/>
      <c r="F321" s="158"/>
      <c r="G321" s="158"/>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235</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81" t="s">
        <v>939</v>
      </c>
      <c r="D322" s="160"/>
      <c r="E322" s="161">
        <v>1.1491899999999999</v>
      </c>
      <c r="F322" s="158"/>
      <c r="G322" s="158"/>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235</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250"/>
      <c r="D323" s="251"/>
      <c r="E323" s="251"/>
      <c r="F323" s="251"/>
      <c r="G323" s="251"/>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213</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69">
        <v>50</v>
      </c>
      <c r="B324" s="170" t="s">
        <v>940</v>
      </c>
      <c r="C324" s="180" t="s">
        <v>941</v>
      </c>
      <c r="D324" s="171" t="s">
        <v>347</v>
      </c>
      <c r="E324" s="172">
        <v>1.1491899999999999</v>
      </c>
      <c r="F324" s="173"/>
      <c r="G324" s="174">
        <f>ROUND(E324*F324,2)</f>
        <v>0</v>
      </c>
      <c r="H324" s="173"/>
      <c r="I324" s="174">
        <f>ROUND(E324*H324,2)</f>
        <v>0</v>
      </c>
      <c r="J324" s="173"/>
      <c r="K324" s="174">
        <f>ROUND(E324*J324,2)</f>
        <v>0</v>
      </c>
      <c r="L324" s="174">
        <v>21</v>
      </c>
      <c r="M324" s="174">
        <f>G324*(1+L324/100)</f>
        <v>0</v>
      </c>
      <c r="N324" s="172">
        <v>0.01</v>
      </c>
      <c r="O324" s="172">
        <f>ROUND(E324*N324,2)</f>
        <v>0.01</v>
      </c>
      <c r="P324" s="172">
        <v>0</v>
      </c>
      <c r="Q324" s="172">
        <f>ROUND(E324*P324,2)</f>
        <v>0</v>
      </c>
      <c r="R324" s="174" t="s">
        <v>258</v>
      </c>
      <c r="S324" s="174" t="s">
        <v>207</v>
      </c>
      <c r="T324" s="175" t="s">
        <v>259</v>
      </c>
      <c r="U324" s="158">
        <v>0.67500000000000004</v>
      </c>
      <c r="V324" s="158">
        <f>ROUND(E324*U324,2)</f>
        <v>0.78</v>
      </c>
      <c r="W324" s="158"/>
      <c r="X324" s="158" t="s">
        <v>224</v>
      </c>
      <c r="Y324" s="147"/>
      <c r="Z324" s="147"/>
      <c r="AA324" s="147"/>
      <c r="AB324" s="147"/>
      <c r="AC324" s="147"/>
      <c r="AD324" s="147"/>
      <c r="AE324" s="147"/>
      <c r="AF324" s="147"/>
      <c r="AG324" s="147" t="s">
        <v>225</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254" t="s">
        <v>942</v>
      </c>
      <c r="D325" s="255"/>
      <c r="E325" s="255"/>
      <c r="F325" s="255"/>
      <c r="G325" s="255"/>
      <c r="H325" s="158"/>
      <c r="I325" s="158"/>
      <c r="J325" s="158"/>
      <c r="K325" s="158"/>
      <c r="L325" s="158"/>
      <c r="M325" s="158"/>
      <c r="N325" s="157"/>
      <c r="O325" s="157"/>
      <c r="P325" s="157"/>
      <c r="Q325" s="157"/>
      <c r="R325" s="158"/>
      <c r="S325" s="158"/>
      <c r="T325" s="158"/>
      <c r="U325" s="158"/>
      <c r="V325" s="158"/>
      <c r="W325" s="158"/>
      <c r="X325" s="158"/>
      <c r="Y325" s="147"/>
      <c r="Z325" s="147"/>
      <c r="AA325" s="147"/>
      <c r="AB325" s="147"/>
      <c r="AC325" s="147"/>
      <c r="AD325" s="147"/>
      <c r="AE325" s="147"/>
      <c r="AF325" s="147"/>
      <c r="AG325" s="147" t="s">
        <v>261</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81" t="s">
        <v>785</v>
      </c>
      <c r="D326" s="160"/>
      <c r="E326" s="161"/>
      <c r="F326" s="158"/>
      <c r="G326" s="158"/>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235</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181" t="s">
        <v>788</v>
      </c>
      <c r="D327" s="160"/>
      <c r="E327" s="161"/>
      <c r="F327" s="158"/>
      <c r="G327" s="158"/>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235</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81" t="s">
        <v>939</v>
      </c>
      <c r="D328" s="160"/>
      <c r="E328" s="161">
        <v>1.1491899999999999</v>
      </c>
      <c r="F328" s="158"/>
      <c r="G328" s="158"/>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235</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250"/>
      <c r="D329" s="251"/>
      <c r="E329" s="251"/>
      <c r="F329" s="251"/>
      <c r="G329" s="251"/>
      <c r="H329" s="158"/>
      <c r="I329" s="158"/>
      <c r="J329" s="158"/>
      <c r="K329" s="158"/>
      <c r="L329" s="158"/>
      <c r="M329" s="158"/>
      <c r="N329" s="157"/>
      <c r="O329" s="157"/>
      <c r="P329" s="157"/>
      <c r="Q329" s="157"/>
      <c r="R329" s="158"/>
      <c r="S329" s="158"/>
      <c r="T329" s="158"/>
      <c r="U329" s="158"/>
      <c r="V329" s="158"/>
      <c r="W329" s="158"/>
      <c r="X329" s="158"/>
      <c r="Y329" s="147"/>
      <c r="Z329" s="147"/>
      <c r="AA329" s="147"/>
      <c r="AB329" s="147"/>
      <c r="AC329" s="147"/>
      <c r="AD329" s="147"/>
      <c r="AE329" s="147"/>
      <c r="AF329" s="147"/>
      <c r="AG329" s="147" t="s">
        <v>213</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69">
        <v>51</v>
      </c>
      <c r="B330" s="170" t="s">
        <v>943</v>
      </c>
      <c r="C330" s="180" t="s">
        <v>944</v>
      </c>
      <c r="D330" s="171" t="s">
        <v>347</v>
      </c>
      <c r="E330" s="172">
        <v>1.1491899999999999</v>
      </c>
      <c r="F330" s="173"/>
      <c r="G330" s="174">
        <f>ROUND(E330*F330,2)</f>
        <v>0</v>
      </c>
      <c r="H330" s="173"/>
      <c r="I330" s="174">
        <f>ROUND(E330*H330,2)</f>
        <v>0</v>
      </c>
      <c r="J330" s="173"/>
      <c r="K330" s="174">
        <f>ROUND(E330*J330,2)</f>
        <v>0</v>
      </c>
      <c r="L330" s="174">
        <v>21</v>
      </c>
      <c r="M330" s="174">
        <f>G330*(1+L330/100)</f>
        <v>0</v>
      </c>
      <c r="N330" s="172">
        <v>0</v>
      </c>
      <c r="O330" s="172">
        <f>ROUND(E330*N330,2)</f>
        <v>0</v>
      </c>
      <c r="P330" s="172">
        <v>0</v>
      </c>
      <c r="Q330" s="172">
        <f>ROUND(E330*P330,2)</f>
        <v>0</v>
      </c>
      <c r="R330" s="174" t="s">
        <v>258</v>
      </c>
      <c r="S330" s="174" t="s">
        <v>207</v>
      </c>
      <c r="T330" s="175" t="s">
        <v>259</v>
      </c>
      <c r="U330" s="158">
        <v>0.21</v>
      </c>
      <c r="V330" s="158">
        <f>ROUND(E330*U330,2)</f>
        <v>0.24</v>
      </c>
      <c r="W330" s="158"/>
      <c r="X330" s="158" t="s">
        <v>224</v>
      </c>
      <c r="Y330" s="147"/>
      <c r="Z330" s="147"/>
      <c r="AA330" s="147"/>
      <c r="AB330" s="147"/>
      <c r="AC330" s="147"/>
      <c r="AD330" s="147"/>
      <c r="AE330" s="147"/>
      <c r="AF330" s="147"/>
      <c r="AG330" s="147" t="s">
        <v>225</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254" t="s">
        <v>945</v>
      </c>
      <c r="D331" s="255"/>
      <c r="E331" s="255"/>
      <c r="F331" s="255"/>
      <c r="G331" s="255"/>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261</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81" t="s">
        <v>785</v>
      </c>
      <c r="D332" s="160"/>
      <c r="E332" s="161"/>
      <c r="F332" s="158"/>
      <c r="G332" s="158"/>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235</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81" t="s">
        <v>788</v>
      </c>
      <c r="D333" s="160"/>
      <c r="E333" s="161"/>
      <c r="F333" s="158"/>
      <c r="G333" s="158"/>
      <c r="H333" s="158"/>
      <c r="I333" s="158"/>
      <c r="J333" s="158"/>
      <c r="K333" s="158"/>
      <c r="L333" s="158"/>
      <c r="M333" s="158"/>
      <c r="N333" s="157"/>
      <c r="O333" s="157"/>
      <c r="P333" s="157"/>
      <c r="Q333" s="157"/>
      <c r="R333" s="158"/>
      <c r="S333" s="158"/>
      <c r="T333" s="158"/>
      <c r="U333" s="158"/>
      <c r="V333" s="158"/>
      <c r="W333" s="158"/>
      <c r="X333" s="158"/>
      <c r="Y333" s="147"/>
      <c r="Z333" s="147"/>
      <c r="AA333" s="147"/>
      <c r="AB333" s="147"/>
      <c r="AC333" s="147"/>
      <c r="AD333" s="147"/>
      <c r="AE333" s="147"/>
      <c r="AF333" s="147"/>
      <c r="AG333" s="147" t="s">
        <v>235</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81" t="s">
        <v>939</v>
      </c>
      <c r="D334" s="160"/>
      <c r="E334" s="161">
        <v>1.1491899999999999</v>
      </c>
      <c r="F334" s="158"/>
      <c r="G334" s="158"/>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235</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250"/>
      <c r="D335" s="251"/>
      <c r="E335" s="251"/>
      <c r="F335" s="251"/>
      <c r="G335" s="251"/>
      <c r="H335" s="158"/>
      <c r="I335" s="158"/>
      <c r="J335" s="158"/>
      <c r="K335" s="158"/>
      <c r="L335" s="158"/>
      <c r="M335" s="158"/>
      <c r="N335" s="157"/>
      <c r="O335" s="157"/>
      <c r="P335" s="157"/>
      <c r="Q335" s="157"/>
      <c r="R335" s="158"/>
      <c r="S335" s="158"/>
      <c r="T335" s="158"/>
      <c r="U335" s="158"/>
      <c r="V335" s="158"/>
      <c r="W335" s="158"/>
      <c r="X335" s="158"/>
      <c r="Y335" s="147"/>
      <c r="Z335" s="147"/>
      <c r="AA335" s="147"/>
      <c r="AB335" s="147"/>
      <c r="AC335" s="147"/>
      <c r="AD335" s="147"/>
      <c r="AE335" s="147"/>
      <c r="AF335" s="147"/>
      <c r="AG335" s="147" t="s">
        <v>213</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ht="22.5" outlineLevel="1" x14ac:dyDescent="0.2">
      <c r="A336" s="169">
        <v>52</v>
      </c>
      <c r="B336" s="170" t="s">
        <v>946</v>
      </c>
      <c r="C336" s="180" t="s">
        <v>947</v>
      </c>
      <c r="D336" s="171" t="s">
        <v>407</v>
      </c>
      <c r="E336" s="172">
        <v>5.4760000000000003E-2</v>
      </c>
      <c r="F336" s="173"/>
      <c r="G336" s="174">
        <f>ROUND(E336*F336,2)</f>
        <v>0</v>
      </c>
      <c r="H336" s="173"/>
      <c r="I336" s="174">
        <f>ROUND(E336*H336,2)</f>
        <v>0</v>
      </c>
      <c r="J336" s="173"/>
      <c r="K336" s="174">
        <f>ROUND(E336*J336,2)</f>
        <v>0</v>
      </c>
      <c r="L336" s="174">
        <v>21</v>
      </c>
      <c r="M336" s="174">
        <f>G336*(1+L336/100)</f>
        <v>0</v>
      </c>
      <c r="N336" s="172">
        <v>1.0662499999999999</v>
      </c>
      <c r="O336" s="172">
        <f>ROUND(E336*N336,2)</f>
        <v>0.06</v>
      </c>
      <c r="P336" s="172">
        <v>0</v>
      </c>
      <c r="Q336" s="172">
        <f>ROUND(E336*P336,2)</f>
        <v>0</v>
      </c>
      <c r="R336" s="174" t="s">
        <v>258</v>
      </c>
      <c r="S336" s="174" t="s">
        <v>207</v>
      </c>
      <c r="T336" s="175" t="s">
        <v>259</v>
      </c>
      <c r="U336" s="158">
        <v>15.231</v>
      </c>
      <c r="V336" s="158">
        <f>ROUND(E336*U336,2)</f>
        <v>0.83</v>
      </c>
      <c r="W336" s="158"/>
      <c r="X336" s="158" t="s">
        <v>224</v>
      </c>
      <c r="Y336" s="147"/>
      <c r="Z336" s="147"/>
      <c r="AA336" s="147"/>
      <c r="AB336" s="147"/>
      <c r="AC336" s="147"/>
      <c r="AD336" s="147"/>
      <c r="AE336" s="147"/>
      <c r="AF336" s="147"/>
      <c r="AG336" s="147" t="s">
        <v>225</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254" t="s">
        <v>877</v>
      </c>
      <c r="D337" s="255"/>
      <c r="E337" s="255"/>
      <c r="F337" s="255"/>
      <c r="G337" s="255"/>
      <c r="H337" s="158"/>
      <c r="I337" s="158"/>
      <c r="J337" s="158"/>
      <c r="K337" s="158"/>
      <c r="L337" s="158"/>
      <c r="M337" s="158"/>
      <c r="N337" s="157"/>
      <c r="O337" s="157"/>
      <c r="P337" s="157"/>
      <c r="Q337" s="157"/>
      <c r="R337" s="158"/>
      <c r="S337" s="158"/>
      <c r="T337" s="158"/>
      <c r="U337" s="158"/>
      <c r="V337" s="158"/>
      <c r="W337" s="158"/>
      <c r="X337" s="158"/>
      <c r="Y337" s="147"/>
      <c r="Z337" s="147"/>
      <c r="AA337" s="147"/>
      <c r="AB337" s="147"/>
      <c r="AC337" s="147"/>
      <c r="AD337" s="147"/>
      <c r="AE337" s="147"/>
      <c r="AF337" s="147"/>
      <c r="AG337" s="147" t="s">
        <v>261</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81" t="s">
        <v>785</v>
      </c>
      <c r="D338" s="160"/>
      <c r="E338" s="161"/>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235</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81" t="s">
        <v>788</v>
      </c>
      <c r="D339" s="160"/>
      <c r="E339" s="161"/>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235</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81" t="s">
        <v>948</v>
      </c>
      <c r="D340" s="160"/>
      <c r="E340" s="161">
        <v>5.4760000000000003E-2</v>
      </c>
      <c r="F340" s="158"/>
      <c r="G340" s="158"/>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235</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250"/>
      <c r="D341" s="251"/>
      <c r="E341" s="251"/>
      <c r="F341" s="251"/>
      <c r="G341" s="251"/>
      <c r="H341" s="158"/>
      <c r="I341" s="158"/>
      <c r="J341" s="158"/>
      <c r="K341" s="158"/>
      <c r="L341" s="158"/>
      <c r="M341" s="158"/>
      <c r="N341" s="157"/>
      <c r="O341" s="157"/>
      <c r="P341" s="157"/>
      <c r="Q341" s="157"/>
      <c r="R341" s="158"/>
      <c r="S341" s="158"/>
      <c r="T341" s="158"/>
      <c r="U341" s="158"/>
      <c r="V341" s="158"/>
      <c r="W341" s="158"/>
      <c r="X341" s="158"/>
      <c r="Y341" s="147"/>
      <c r="Z341" s="147"/>
      <c r="AA341" s="147"/>
      <c r="AB341" s="147"/>
      <c r="AC341" s="147"/>
      <c r="AD341" s="147"/>
      <c r="AE341" s="147"/>
      <c r="AF341" s="147"/>
      <c r="AG341" s="147" t="s">
        <v>213</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ht="22.5" outlineLevel="1" x14ac:dyDescent="0.2">
      <c r="A342" s="169">
        <v>53</v>
      </c>
      <c r="B342" s="170" t="s">
        <v>949</v>
      </c>
      <c r="C342" s="180" t="s">
        <v>950</v>
      </c>
      <c r="D342" s="171" t="s">
        <v>257</v>
      </c>
      <c r="E342" s="172">
        <v>11.5</v>
      </c>
      <c r="F342" s="173"/>
      <c r="G342" s="174">
        <f>ROUND(E342*F342,2)</f>
        <v>0</v>
      </c>
      <c r="H342" s="173"/>
      <c r="I342" s="174">
        <f>ROUND(E342*H342,2)</f>
        <v>0</v>
      </c>
      <c r="J342" s="173"/>
      <c r="K342" s="174">
        <f>ROUND(E342*J342,2)</f>
        <v>0</v>
      </c>
      <c r="L342" s="174">
        <v>21</v>
      </c>
      <c r="M342" s="174">
        <f>G342*(1+L342/100)</f>
        <v>0</v>
      </c>
      <c r="N342" s="172">
        <v>1.035E-2</v>
      </c>
      <c r="O342" s="172">
        <f>ROUND(E342*N342,2)</f>
        <v>0.12</v>
      </c>
      <c r="P342" s="172">
        <v>0</v>
      </c>
      <c r="Q342" s="172">
        <f>ROUND(E342*P342,2)</f>
        <v>0</v>
      </c>
      <c r="R342" s="174" t="s">
        <v>258</v>
      </c>
      <c r="S342" s="174" t="s">
        <v>207</v>
      </c>
      <c r="T342" s="175" t="s">
        <v>259</v>
      </c>
      <c r="U342" s="158">
        <v>0.35</v>
      </c>
      <c r="V342" s="158">
        <f>ROUND(E342*U342,2)</f>
        <v>4.03</v>
      </c>
      <c r="W342" s="158"/>
      <c r="X342" s="158" t="s">
        <v>224</v>
      </c>
      <c r="Y342" s="147"/>
      <c r="Z342" s="147"/>
      <c r="AA342" s="147"/>
      <c r="AB342" s="147"/>
      <c r="AC342" s="147"/>
      <c r="AD342" s="147"/>
      <c r="AE342" s="147"/>
      <c r="AF342" s="147"/>
      <c r="AG342" s="147" t="s">
        <v>225</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254" t="s">
        <v>951</v>
      </c>
      <c r="D343" s="255"/>
      <c r="E343" s="255"/>
      <c r="F343" s="255"/>
      <c r="G343" s="255"/>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261</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81" t="s">
        <v>952</v>
      </c>
      <c r="D344" s="160"/>
      <c r="E344" s="161"/>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235</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81" t="s">
        <v>953</v>
      </c>
      <c r="D345" s="160"/>
      <c r="E345" s="161"/>
      <c r="F345" s="158"/>
      <c r="G345" s="158"/>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235</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81" t="s">
        <v>954</v>
      </c>
      <c r="D346" s="160"/>
      <c r="E346" s="161">
        <v>11.5</v>
      </c>
      <c r="F346" s="158"/>
      <c r="G346" s="158"/>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235</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250"/>
      <c r="D347" s="251"/>
      <c r="E347" s="251"/>
      <c r="F347" s="251"/>
      <c r="G347" s="251"/>
      <c r="H347" s="158"/>
      <c r="I347" s="158"/>
      <c r="J347" s="158"/>
      <c r="K347" s="158"/>
      <c r="L347" s="158"/>
      <c r="M347" s="158"/>
      <c r="N347" s="157"/>
      <c r="O347" s="157"/>
      <c r="P347" s="157"/>
      <c r="Q347" s="157"/>
      <c r="R347" s="158"/>
      <c r="S347" s="158"/>
      <c r="T347" s="158"/>
      <c r="U347" s="158"/>
      <c r="V347" s="158"/>
      <c r="W347" s="158"/>
      <c r="X347" s="158"/>
      <c r="Y347" s="147"/>
      <c r="Z347" s="147"/>
      <c r="AA347" s="147"/>
      <c r="AB347" s="147"/>
      <c r="AC347" s="147"/>
      <c r="AD347" s="147"/>
      <c r="AE347" s="147"/>
      <c r="AF347" s="147"/>
      <c r="AG347" s="147" t="s">
        <v>213</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69">
        <v>54</v>
      </c>
      <c r="B348" s="170" t="s">
        <v>955</v>
      </c>
      <c r="C348" s="180" t="s">
        <v>956</v>
      </c>
      <c r="D348" s="171" t="s">
        <v>257</v>
      </c>
      <c r="E348" s="172">
        <v>11.5</v>
      </c>
      <c r="F348" s="173"/>
      <c r="G348" s="174">
        <f>ROUND(E348*F348,2)</f>
        <v>0</v>
      </c>
      <c r="H348" s="173"/>
      <c r="I348" s="174">
        <f>ROUND(E348*H348,2)</f>
        <v>0</v>
      </c>
      <c r="J348" s="173"/>
      <c r="K348" s="174">
        <f>ROUND(E348*J348,2)</f>
        <v>0</v>
      </c>
      <c r="L348" s="174">
        <v>21</v>
      </c>
      <c r="M348" s="174">
        <f>G348*(1+L348/100)</f>
        <v>0</v>
      </c>
      <c r="N348" s="172">
        <v>1.554E-2</v>
      </c>
      <c r="O348" s="172">
        <f>ROUND(E348*N348,2)</f>
        <v>0.18</v>
      </c>
      <c r="P348" s="172">
        <v>0</v>
      </c>
      <c r="Q348" s="172">
        <f>ROUND(E348*P348,2)</f>
        <v>0</v>
      </c>
      <c r="R348" s="174"/>
      <c r="S348" s="174" t="s">
        <v>223</v>
      </c>
      <c r="T348" s="175" t="s">
        <v>208</v>
      </c>
      <c r="U348" s="158">
        <v>0.24</v>
      </c>
      <c r="V348" s="158">
        <f>ROUND(E348*U348,2)</f>
        <v>2.76</v>
      </c>
      <c r="W348" s="158"/>
      <c r="X348" s="158" t="s">
        <v>224</v>
      </c>
      <c r="Y348" s="147"/>
      <c r="Z348" s="147"/>
      <c r="AA348" s="147"/>
      <c r="AB348" s="147"/>
      <c r="AC348" s="147"/>
      <c r="AD348" s="147"/>
      <c r="AE348" s="147"/>
      <c r="AF348" s="147"/>
      <c r="AG348" s="147" t="s">
        <v>225</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241" t="s">
        <v>957</v>
      </c>
      <c r="D349" s="242"/>
      <c r="E349" s="242"/>
      <c r="F349" s="242"/>
      <c r="G349" s="242"/>
      <c r="H349" s="158"/>
      <c r="I349" s="158"/>
      <c r="J349" s="158"/>
      <c r="K349" s="158"/>
      <c r="L349" s="158"/>
      <c r="M349" s="158"/>
      <c r="N349" s="157"/>
      <c r="O349" s="157"/>
      <c r="P349" s="157"/>
      <c r="Q349" s="157"/>
      <c r="R349" s="158"/>
      <c r="S349" s="158"/>
      <c r="T349" s="158"/>
      <c r="U349" s="158"/>
      <c r="V349" s="158"/>
      <c r="W349" s="158"/>
      <c r="X349" s="158"/>
      <c r="Y349" s="147"/>
      <c r="Z349" s="147"/>
      <c r="AA349" s="147"/>
      <c r="AB349" s="147"/>
      <c r="AC349" s="147"/>
      <c r="AD349" s="147"/>
      <c r="AE349" s="147"/>
      <c r="AF349" s="147"/>
      <c r="AG349" s="147" t="s">
        <v>212</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81" t="s">
        <v>952</v>
      </c>
      <c r="D350" s="160"/>
      <c r="E350" s="161"/>
      <c r="F350" s="158"/>
      <c r="G350" s="158"/>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235</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1" t="s">
        <v>953</v>
      </c>
      <c r="D351" s="160"/>
      <c r="E351" s="161"/>
      <c r="F351" s="158"/>
      <c r="G351" s="158"/>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235</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81" t="s">
        <v>954</v>
      </c>
      <c r="D352" s="160"/>
      <c r="E352" s="161">
        <v>11.5</v>
      </c>
      <c r="F352" s="158"/>
      <c r="G352" s="158"/>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235</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250"/>
      <c r="D353" s="251"/>
      <c r="E353" s="251"/>
      <c r="F353" s="251"/>
      <c r="G353" s="251"/>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213</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x14ac:dyDescent="0.2">
      <c r="A354" s="163" t="s">
        <v>202</v>
      </c>
      <c r="B354" s="164" t="s">
        <v>121</v>
      </c>
      <c r="C354" s="179" t="s">
        <v>122</v>
      </c>
      <c r="D354" s="165"/>
      <c r="E354" s="166"/>
      <c r="F354" s="167"/>
      <c r="G354" s="167">
        <f>SUMIF(AG355:AG368,"&lt;&gt;NOR",G355:G368)</f>
        <v>0</v>
      </c>
      <c r="H354" s="167"/>
      <c r="I354" s="167">
        <f>SUM(I355:I368)</f>
        <v>0</v>
      </c>
      <c r="J354" s="167"/>
      <c r="K354" s="167">
        <f>SUM(K355:K368)</f>
        <v>0</v>
      </c>
      <c r="L354" s="167"/>
      <c r="M354" s="167">
        <f>SUM(M355:M368)</f>
        <v>0</v>
      </c>
      <c r="N354" s="166"/>
      <c r="O354" s="166">
        <f>SUM(O355:O368)</f>
        <v>0.43999999999999995</v>
      </c>
      <c r="P354" s="166"/>
      <c r="Q354" s="166">
        <f>SUM(Q355:Q368)</f>
        <v>0</v>
      </c>
      <c r="R354" s="167"/>
      <c r="S354" s="167"/>
      <c r="T354" s="168"/>
      <c r="U354" s="162"/>
      <c r="V354" s="162">
        <f>SUM(V355:V368)</f>
        <v>0.36</v>
      </c>
      <c r="W354" s="162"/>
      <c r="X354" s="162"/>
      <c r="AG354" t="s">
        <v>203</v>
      </c>
    </row>
    <row r="355" spans="1:60" ht="22.5" outlineLevel="1" x14ac:dyDescent="0.2">
      <c r="A355" s="169">
        <v>55</v>
      </c>
      <c r="B355" s="170" t="s">
        <v>958</v>
      </c>
      <c r="C355" s="180" t="s">
        <v>959</v>
      </c>
      <c r="D355" s="171" t="s">
        <v>354</v>
      </c>
      <c r="E355" s="172">
        <v>1</v>
      </c>
      <c r="F355" s="173"/>
      <c r="G355" s="174">
        <f>ROUND(E355*F355,2)</f>
        <v>0</v>
      </c>
      <c r="H355" s="173"/>
      <c r="I355" s="174">
        <f>ROUND(E355*H355,2)</f>
        <v>0</v>
      </c>
      <c r="J355" s="173"/>
      <c r="K355" s="174">
        <f>ROUND(E355*J355,2)</f>
        <v>0</v>
      </c>
      <c r="L355" s="174">
        <v>21</v>
      </c>
      <c r="M355" s="174">
        <f>G355*(1+L355/100)</f>
        <v>0</v>
      </c>
      <c r="N355" s="172">
        <v>0.188</v>
      </c>
      <c r="O355" s="172">
        <f>ROUND(E355*N355,2)</f>
        <v>0.19</v>
      </c>
      <c r="P355" s="172">
        <v>0</v>
      </c>
      <c r="Q355" s="172">
        <f>ROUND(E355*P355,2)</f>
        <v>0</v>
      </c>
      <c r="R355" s="174" t="s">
        <v>756</v>
      </c>
      <c r="S355" s="174" t="s">
        <v>207</v>
      </c>
      <c r="T355" s="175" t="s">
        <v>259</v>
      </c>
      <c r="U355" s="158">
        <v>0.27200000000000002</v>
      </c>
      <c r="V355" s="158">
        <f>ROUND(E355*U355,2)</f>
        <v>0.27</v>
      </c>
      <c r="W355" s="158"/>
      <c r="X355" s="158" t="s">
        <v>224</v>
      </c>
      <c r="Y355" s="147"/>
      <c r="Z355" s="147"/>
      <c r="AA355" s="147"/>
      <c r="AB355" s="147"/>
      <c r="AC355" s="147"/>
      <c r="AD355" s="147"/>
      <c r="AE355" s="147"/>
      <c r="AF355" s="147"/>
      <c r="AG355" s="147" t="s">
        <v>297</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254" t="s">
        <v>960</v>
      </c>
      <c r="D356" s="255"/>
      <c r="E356" s="255"/>
      <c r="F356" s="255"/>
      <c r="G356" s="255"/>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261</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81" t="s">
        <v>785</v>
      </c>
      <c r="D357" s="160"/>
      <c r="E357" s="161"/>
      <c r="F357" s="158"/>
      <c r="G357" s="158"/>
      <c r="H357" s="158"/>
      <c r="I357" s="158"/>
      <c r="J357" s="158"/>
      <c r="K357" s="158"/>
      <c r="L357" s="158"/>
      <c r="M357" s="158"/>
      <c r="N357" s="157"/>
      <c r="O357" s="157"/>
      <c r="P357" s="157"/>
      <c r="Q357" s="157"/>
      <c r="R357" s="158"/>
      <c r="S357" s="158"/>
      <c r="T357" s="158"/>
      <c r="U357" s="158"/>
      <c r="V357" s="158"/>
      <c r="W357" s="158"/>
      <c r="X357" s="158"/>
      <c r="Y357" s="147"/>
      <c r="Z357" s="147"/>
      <c r="AA357" s="147"/>
      <c r="AB357" s="147"/>
      <c r="AC357" s="147"/>
      <c r="AD357" s="147"/>
      <c r="AE357" s="147"/>
      <c r="AF357" s="147"/>
      <c r="AG357" s="147" t="s">
        <v>235</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81" t="s">
        <v>99</v>
      </c>
      <c r="D358" s="160"/>
      <c r="E358" s="161">
        <v>1</v>
      </c>
      <c r="F358" s="158"/>
      <c r="G358" s="158"/>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235</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250"/>
      <c r="D359" s="251"/>
      <c r="E359" s="251"/>
      <c r="F359" s="251"/>
      <c r="G359" s="251"/>
      <c r="H359" s="158"/>
      <c r="I359" s="158"/>
      <c r="J359" s="158"/>
      <c r="K359" s="158"/>
      <c r="L359" s="158"/>
      <c r="M359" s="158"/>
      <c r="N359" s="157"/>
      <c r="O359" s="157"/>
      <c r="P359" s="157"/>
      <c r="Q359" s="157"/>
      <c r="R359" s="158"/>
      <c r="S359" s="158"/>
      <c r="T359" s="158"/>
      <c r="U359" s="158"/>
      <c r="V359" s="158"/>
      <c r="W359" s="158"/>
      <c r="X359" s="158"/>
      <c r="Y359" s="147"/>
      <c r="Z359" s="147"/>
      <c r="AA359" s="147"/>
      <c r="AB359" s="147"/>
      <c r="AC359" s="147"/>
      <c r="AD359" s="147"/>
      <c r="AE359" s="147"/>
      <c r="AF359" s="147"/>
      <c r="AG359" s="147" t="s">
        <v>213</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69">
        <v>56</v>
      </c>
      <c r="B360" s="170" t="s">
        <v>961</v>
      </c>
      <c r="C360" s="180" t="s">
        <v>962</v>
      </c>
      <c r="D360" s="171" t="s">
        <v>347</v>
      </c>
      <c r="E360" s="172">
        <v>6.25E-2</v>
      </c>
      <c r="F360" s="173"/>
      <c r="G360" s="174">
        <f>ROUND(E360*F360,2)</f>
        <v>0</v>
      </c>
      <c r="H360" s="173"/>
      <c r="I360" s="174">
        <f>ROUND(E360*H360,2)</f>
        <v>0</v>
      </c>
      <c r="J360" s="173"/>
      <c r="K360" s="174">
        <f>ROUND(E360*J360,2)</f>
        <v>0</v>
      </c>
      <c r="L360" s="174">
        <v>21</v>
      </c>
      <c r="M360" s="174">
        <f>G360*(1+L360/100)</f>
        <v>0</v>
      </c>
      <c r="N360" s="172">
        <v>2.5249999999999999</v>
      </c>
      <c r="O360" s="172">
        <f>ROUND(E360*N360,2)</f>
        <v>0.16</v>
      </c>
      <c r="P360" s="172">
        <v>0</v>
      </c>
      <c r="Q360" s="172">
        <f>ROUND(E360*P360,2)</f>
        <v>0</v>
      </c>
      <c r="R360" s="174" t="s">
        <v>756</v>
      </c>
      <c r="S360" s="174" t="s">
        <v>207</v>
      </c>
      <c r="T360" s="175" t="s">
        <v>259</v>
      </c>
      <c r="U360" s="158">
        <v>1.44</v>
      </c>
      <c r="V360" s="158">
        <f>ROUND(E360*U360,2)</f>
        <v>0.09</v>
      </c>
      <c r="W360" s="158"/>
      <c r="X360" s="158" t="s">
        <v>224</v>
      </c>
      <c r="Y360" s="147"/>
      <c r="Z360" s="147"/>
      <c r="AA360" s="147"/>
      <c r="AB360" s="147"/>
      <c r="AC360" s="147"/>
      <c r="AD360" s="147"/>
      <c r="AE360" s="147"/>
      <c r="AF360" s="147"/>
      <c r="AG360" s="147" t="s">
        <v>225</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254" t="s">
        <v>963</v>
      </c>
      <c r="D361" s="255"/>
      <c r="E361" s="255"/>
      <c r="F361" s="255"/>
      <c r="G361" s="255"/>
      <c r="H361" s="158"/>
      <c r="I361" s="158"/>
      <c r="J361" s="158"/>
      <c r="K361" s="158"/>
      <c r="L361" s="158"/>
      <c r="M361" s="158"/>
      <c r="N361" s="157"/>
      <c r="O361" s="157"/>
      <c r="P361" s="157"/>
      <c r="Q361" s="157"/>
      <c r="R361" s="158"/>
      <c r="S361" s="158"/>
      <c r="T361" s="158"/>
      <c r="U361" s="158"/>
      <c r="V361" s="158"/>
      <c r="W361" s="158"/>
      <c r="X361" s="158"/>
      <c r="Y361" s="147"/>
      <c r="Z361" s="147"/>
      <c r="AA361" s="147"/>
      <c r="AB361" s="147"/>
      <c r="AC361" s="147"/>
      <c r="AD361" s="147"/>
      <c r="AE361" s="147"/>
      <c r="AF361" s="147"/>
      <c r="AG361" s="147" t="s">
        <v>261</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81" t="s">
        <v>785</v>
      </c>
      <c r="D362" s="160"/>
      <c r="E362" s="161"/>
      <c r="F362" s="158"/>
      <c r="G362" s="158"/>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235</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81" t="s">
        <v>964</v>
      </c>
      <c r="D363" s="160"/>
      <c r="E363" s="161">
        <v>6.25E-2</v>
      </c>
      <c r="F363" s="158"/>
      <c r="G363" s="158"/>
      <c r="H363" s="158"/>
      <c r="I363" s="158"/>
      <c r="J363" s="158"/>
      <c r="K363" s="158"/>
      <c r="L363" s="158"/>
      <c r="M363" s="158"/>
      <c r="N363" s="157"/>
      <c r="O363" s="157"/>
      <c r="P363" s="157"/>
      <c r="Q363" s="157"/>
      <c r="R363" s="158"/>
      <c r="S363" s="158"/>
      <c r="T363" s="158"/>
      <c r="U363" s="158"/>
      <c r="V363" s="158"/>
      <c r="W363" s="158"/>
      <c r="X363" s="158"/>
      <c r="Y363" s="147"/>
      <c r="Z363" s="147"/>
      <c r="AA363" s="147"/>
      <c r="AB363" s="147"/>
      <c r="AC363" s="147"/>
      <c r="AD363" s="147"/>
      <c r="AE363" s="147"/>
      <c r="AF363" s="147"/>
      <c r="AG363" s="147" t="s">
        <v>235</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250"/>
      <c r="D364" s="251"/>
      <c r="E364" s="251"/>
      <c r="F364" s="251"/>
      <c r="G364" s="251"/>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213</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ht="22.5" outlineLevel="1" x14ac:dyDescent="0.2">
      <c r="A365" s="169">
        <v>57</v>
      </c>
      <c r="B365" s="170" t="s">
        <v>965</v>
      </c>
      <c r="C365" s="180" t="s">
        <v>966</v>
      </c>
      <c r="D365" s="171" t="s">
        <v>828</v>
      </c>
      <c r="E365" s="172">
        <v>1.1499999999999999</v>
      </c>
      <c r="F365" s="173"/>
      <c r="G365" s="174">
        <f>ROUND(E365*F365,2)</f>
        <v>0</v>
      </c>
      <c r="H365" s="173"/>
      <c r="I365" s="174">
        <f>ROUND(E365*H365,2)</f>
        <v>0</v>
      </c>
      <c r="J365" s="173"/>
      <c r="K365" s="174">
        <f>ROUND(E365*J365,2)</f>
        <v>0</v>
      </c>
      <c r="L365" s="174">
        <v>21</v>
      </c>
      <c r="M365" s="174">
        <f>G365*(1+L365/100)</f>
        <v>0</v>
      </c>
      <c r="N365" s="172">
        <v>8.1970000000000001E-2</v>
      </c>
      <c r="O365" s="172">
        <f>ROUND(E365*N365,2)</f>
        <v>0.09</v>
      </c>
      <c r="P365" s="172">
        <v>0</v>
      </c>
      <c r="Q365" s="172">
        <f>ROUND(E365*P365,2)</f>
        <v>0</v>
      </c>
      <c r="R365" s="174" t="s">
        <v>818</v>
      </c>
      <c r="S365" s="174" t="s">
        <v>207</v>
      </c>
      <c r="T365" s="175" t="s">
        <v>259</v>
      </c>
      <c r="U365" s="158">
        <v>0</v>
      </c>
      <c r="V365" s="158">
        <f>ROUND(E365*U365,2)</f>
        <v>0</v>
      </c>
      <c r="W365" s="158"/>
      <c r="X365" s="158" t="s">
        <v>819</v>
      </c>
      <c r="Y365" s="147"/>
      <c r="Z365" s="147"/>
      <c r="AA365" s="147"/>
      <c r="AB365" s="147"/>
      <c r="AC365" s="147"/>
      <c r="AD365" s="147"/>
      <c r="AE365" s="147"/>
      <c r="AF365" s="147"/>
      <c r="AG365" s="147" t="s">
        <v>820</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81" t="s">
        <v>785</v>
      </c>
      <c r="D366" s="160"/>
      <c r="E366" s="161"/>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235</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81" t="s">
        <v>967</v>
      </c>
      <c r="D367" s="160"/>
      <c r="E367" s="161">
        <v>1.1499999999999999</v>
      </c>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235</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250"/>
      <c r="D368" s="251"/>
      <c r="E368" s="251"/>
      <c r="F368" s="251"/>
      <c r="G368" s="251"/>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213</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x14ac:dyDescent="0.2">
      <c r="A369" s="163" t="s">
        <v>202</v>
      </c>
      <c r="B369" s="164" t="s">
        <v>123</v>
      </c>
      <c r="C369" s="179" t="s">
        <v>124</v>
      </c>
      <c r="D369" s="165"/>
      <c r="E369" s="166"/>
      <c r="F369" s="167"/>
      <c r="G369" s="167">
        <f>SUMIF(AG370:AG375,"&lt;&gt;NOR",G370:G375)</f>
        <v>0</v>
      </c>
      <c r="H369" s="167"/>
      <c r="I369" s="167">
        <f>SUM(I370:I375)</f>
        <v>0</v>
      </c>
      <c r="J369" s="167"/>
      <c r="K369" s="167">
        <f>SUM(K370:K375)</f>
        <v>0</v>
      </c>
      <c r="L369" s="167"/>
      <c r="M369" s="167">
        <f>SUM(M370:M375)</f>
        <v>0</v>
      </c>
      <c r="N369" s="166"/>
      <c r="O369" s="166">
        <f>SUM(O370:O375)</f>
        <v>0.21</v>
      </c>
      <c r="P369" s="166"/>
      <c r="Q369" s="166">
        <f>SUM(Q370:Q375)</f>
        <v>0</v>
      </c>
      <c r="R369" s="167"/>
      <c r="S369" s="167"/>
      <c r="T369" s="168"/>
      <c r="U369" s="162"/>
      <c r="V369" s="162">
        <f>SUM(V370:V375)</f>
        <v>9.2899999999999991</v>
      </c>
      <c r="W369" s="162"/>
      <c r="X369" s="162"/>
      <c r="AG369" t="s">
        <v>203</v>
      </c>
    </row>
    <row r="370" spans="1:60" outlineLevel="1" x14ac:dyDescent="0.2">
      <c r="A370" s="169">
        <v>58</v>
      </c>
      <c r="B370" s="170" t="s">
        <v>298</v>
      </c>
      <c r="C370" s="180" t="s">
        <v>299</v>
      </c>
      <c r="D370" s="171" t="s">
        <v>257</v>
      </c>
      <c r="E370" s="172">
        <v>35.728749999999998</v>
      </c>
      <c r="F370" s="173"/>
      <c r="G370" s="174">
        <f>ROUND(E370*F370,2)</f>
        <v>0</v>
      </c>
      <c r="H370" s="173"/>
      <c r="I370" s="174">
        <f>ROUND(E370*H370,2)</f>
        <v>0</v>
      </c>
      <c r="J370" s="173"/>
      <c r="K370" s="174">
        <f>ROUND(E370*J370,2)</f>
        <v>0</v>
      </c>
      <c r="L370" s="174">
        <v>21</v>
      </c>
      <c r="M370" s="174">
        <f>G370*(1+L370/100)</f>
        <v>0</v>
      </c>
      <c r="N370" s="172">
        <v>5.9199999999999999E-3</v>
      </c>
      <c r="O370" s="172">
        <f>ROUND(E370*N370,2)</f>
        <v>0.21</v>
      </c>
      <c r="P370" s="172">
        <v>0</v>
      </c>
      <c r="Q370" s="172">
        <f>ROUND(E370*P370,2)</f>
        <v>0</v>
      </c>
      <c r="R370" s="174" t="s">
        <v>300</v>
      </c>
      <c r="S370" s="174" t="s">
        <v>207</v>
      </c>
      <c r="T370" s="175" t="s">
        <v>259</v>
      </c>
      <c r="U370" s="158">
        <v>0.26</v>
      </c>
      <c r="V370" s="158">
        <f>ROUND(E370*U370,2)</f>
        <v>9.2899999999999991</v>
      </c>
      <c r="W370" s="158"/>
      <c r="X370" s="158" t="s">
        <v>224</v>
      </c>
      <c r="Y370" s="147"/>
      <c r="Z370" s="147"/>
      <c r="AA370" s="147"/>
      <c r="AB370" s="147"/>
      <c r="AC370" s="147"/>
      <c r="AD370" s="147"/>
      <c r="AE370" s="147"/>
      <c r="AF370" s="147"/>
      <c r="AG370" s="147" t="s">
        <v>225</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81" t="s">
        <v>908</v>
      </c>
      <c r="D371" s="160"/>
      <c r="E371" s="161"/>
      <c r="F371" s="158"/>
      <c r="G371" s="158"/>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235</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81" t="s">
        <v>968</v>
      </c>
      <c r="D372" s="160"/>
      <c r="E372" s="161">
        <v>11.5</v>
      </c>
      <c r="F372" s="158"/>
      <c r="G372" s="158"/>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235</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81" t="s">
        <v>908</v>
      </c>
      <c r="D373" s="160"/>
      <c r="E373" s="161"/>
      <c r="F373" s="158"/>
      <c r="G373" s="158"/>
      <c r="H373" s="158"/>
      <c r="I373" s="158"/>
      <c r="J373" s="158"/>
      <c r="K373" s="158"/>
      <c r="L373" s="158"/>
      <c r="M373" s="158"/>
      <c r="N373" s="157"/>
      <c r="O373" s="157"/>
      <c r="P373" s="157"/>
      <c r="Q373" s="157"/>
      <c r="R373" s="158"/>
      <c r="S373" s="158"/>
      <c r="T373" s="158"/>
      <c r="U373" s="158"/>
      <c r="V373" s="158"/>
      <c r="W373" s="158"/>
      <c r="X373" s="158"/>
      <c r="Y373" s="147"/>
      <c r="Z373" s="147"/>
      <c r="AA373" s="147"/>
      <c r="AB373" s="147"/>
      <c r="AC373" s="147"/>
      <c r="AD373" s="147"/>
      <c r="AE373" s="147"/>
      <c r="AF373" s="147"/>
      <c r="AG373" s="147" t="s">
        <v>235</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81" t="s">
        <v>909</v>
      </c>
      <c r="D374" s="160"/>
      <c r="E374" s="161">
        <v>24.228750000000002</v>
      </c>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235</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250"/>
      <c r="D375" s="251"/>
      <c r="E375" s="251"/>
      <c r="F375" s="251"/>
      <c r="G375" s="251"/>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213</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x14ac:dyDescent="0.2">
      <c r="A376" s="163" t="s">
        <v>202</v>
      </c>
      <c r="B376" s="164" t="s">
        <v>125</v>
      </c>
      <c r="C376" s="179" t="s">
        <v>126</v>
      </c>
      <c r="D376" s="165"/>
      <c r="E376" s="166"/>
      <c r="F376" s="167"/>
      <c r="G376" s="167">
        <f>SUMIF(AG377:AG412,"&lt;&gt;NOR",G377:G412)</f>
        <v>0</v>
      </c>
      <c r="H376" s="167"/>
      <c r="I376" s="167">
        <f>SUM(I377:I412)</f>
        <v>0</v>
      </c>
      <c r="J376" s="167"/>
      <c r="K376" s="167">
        <f>SUM(K377:K412)</f>
        <v>0</v>
      </c>
      <c r="L376" s="167"/>
      <c r="M376" s="167">
        <f>SUM(M377:M412)</f>
        <v>0</v>
      </c>
      <c r="N376" s="166"/>
      <c r="O376" s="166">
        <f>SUM(O377:O412)</f>
        <v>0</v>
      </c>
      <c r="P376" s="166"/>
      <c r="Q376" s="166">
        <f>SUM(Q377:Q412)</f>
        <v>0</v>
      </c>
      <c r="R376" s="167"/>
      <c r="S376" s="167"/>
      <c r="T376" s="168"/>
      <c r="U376" s="162"/>
      <c r="V376" s="162">
        <f>SUM(V377:V412)</f>
        <v>3.84</v>
      </c>
      <c r="W376" s="162"/>
      <c r="X376" s="162"/>
      <c r="AG376" t="s">
        <v>203</v>
      </c>
    </row>
    <row r="377" spans="1:60" ht="56.25" outlineLevel="1" x14ac:dyDescent="0.2">
      <c r="A377" s="169">
        <v>59</v>
      </c>
      <c r="B377" s="170" t="s">
        <v>303</v>
      </c>
      <c r="C377" s="180" t="s">
        <v>304</v>
      </c>
      <c r="D377" s="171" t="s">
        <v>257</v>
      </c>
      <c r="E377" s="172">
        <v>11.5</v>
      </c>
      <c r="F377" s="173"/>
      <c r="G377" s="174">
        <f>ROUND(E377*F377,2)</f>
        <v>0</v>
      </c>
      <c r="H377" s="173"/>
      <c r="I377" s="174">
        <f>ROUND(E377*H377,2)</f>
        <v>0</v>
      </c>
      <c r="J377" s="173"/>
      <c r="K377" s="174">
        <f>ROUND(E377*J377,2)</f>
        <v>0</v>
      </c>
      <c r="L377" s="174">
        <v>21</v>
      </c>
      <c r="M377" s="174">
        <f>G377*(1+L377/100)</f>
        <v>0</v>
      </c>
      <c r="N377" s="172">
        <v>4.0000000000000003E-5</v>
      </c>
      <c r="O377" s="172">
        <f>ROUND(E377*N377,2)</f>
        <v>0</v>
      </c>
      <c r="P377" s="172">
        <v>0</v>
      </c>
      <c r="Q377" s="172">
        <f>ROUND(E377*P377,2)</f>
        <v>0</v>
      </c>
      <c r="R377" s="174" t="s">
        <v>258</v>
      </c>
      <c r="S377" s="174" t="s">
        <v>207</v>
      </c>
      <c r="T377" s="175" t="s">
        <v>259</v>
      </c>
      <c r="U377" s="158">
        <v>0.31</v>
      </c>
      <c r="V377" s="158">
        <f>ROUND(E377*U377,2)</f>
        <v>3.57</v>
      </c>
      <c r="W377" s="158"/>
      <c r="X377" s="158" t="s">
        <v>224</v>
      </c>
      <c r="Y377" s="147"/>
      <c r="Z377" s="147"/>
      <c r="AA377" s="147"/>
      <c r="AB377" s="147"/>
      <c r="AC377" s="147"/>
      <c r="AD377" s="147"/>
      <c r="AE377" s="147"/>
      <c r="AF377" s="147"/>
      <c r="AG377" s="147" t="s">
        <v>225</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81" t="s">
        <v>908</v>
      </c>
      <c r="D378" s="160"/>
      <c r="E378" s="161"/>
      <c r="F378" s="158"/>
      <c r="G378" s="158"/>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235</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81" t="s">
        <v>953</v>
      </c>
      <c r="D379" s="160"/>
      <c r="E379" s="161"/>
      <c r="F379" s="158"/>
      <c r="G379" s="158"/>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235</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181" t="s">
        <v>969</v>
      </c>
      <c r="D380" s="160"/>
      <c r="E380" s="161">
        <v>11.5</v>
      </c>
      <c r="F380" s="158"/>
      <c r="G380" s="158"/>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235</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250"/>
      <c r="D381" s="251"/>
      <c r="E381" s="251"/>
      <c r="F381" s="251"/>
      <c r="G381" s="251"/>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213</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69">
        <v>60</v>
      </c>
      <c r="B382" s="170" t="s">
        <v>319</v>
      </c>
      <c r="C382" s="180" t="s">
        <v>320</v>
      </c>
      <c r="D382" s="171" t="s">
        <v>257</v>
      </c>
      <c r="E382" s="172">
        <v>27.868749999999999</v>
      </c>
      <c r="F382" s="173"/>
      <c r="G382" s="174">
        <f>ROUND(E382*F382,2)</f>
        <v>0</v>
      </c>
      <c r="H382" s="173"/>
      <c r="I382" s="174">
        <f>ROUND(E382*H382,2)</f>
        <v>0</v>
      </c>
      <c r="J382" s="173"/>
      <c r="K382" s="174">
        <f>ROUND(E382*J382,2)</f>
        <v>0</v>
      </c>
      <c r="L382" s="174">
        <v>21</v>
      </c>
      <c r="M382" s="174">
        <f>G382*(1+L382/100)</f>
        <v>0</v>
      </c>
      <c r="N382" s="172">
        <v>0</v>
      </c>
      <c r="O382" s="172">
        <f>ROUND(E382*N382,2)</f>
        <v>0</v>
      </c>
      <c r="P382" s="172">
        <v>0</v>
      </c>
      <c r="Q382" s="172">
        <f>ROUND(E382*P382,2)</f>
        <v>0</v>
      </c>
      <c r="R382" s="174"/>
      <c r="S382" s="174" t="s">
        <v>223</v>
      </c>
      <c r="T382" s="175" t="s">
        <v>208</v>
      </c>
      <c r="U382" s="158">
        <v>0</v>
      </c>
      <c r="V382" s="158">
        <f>ROUND(E382*U382,2)</f>
        <v>0</v>
      </c>
      <c r="W382" s="158"/>
      <c r="X382" s="158" t="s">
        <v>224</v>
      </c>
      <c r="Y382" s="147"/>
      <c r="Z382" s="147"/>
      <c r="AA382" s="147"/>
      <c r="AB382" s="147"/>
      <c r="AC382" s="147"/>
      <c r="AD382" s="147"/>
      <c r="AE382" s="147"/>
      <c r="AF382" s="147"/>
      <c r="AG382" s="147" t="s">
        <v>225</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81" t="s">
        <v>785</v>
      </c>
      <c r="D383" s="160"/>
      <c r="E383" s="161"/>
      <c r="F383" s="158"/>
      <c r="G383" s="158"/>
      <c r="H383" s="158"/>
      <c r="I383" s="158"/>
      <c r="J383" s="158"/>
      <c r="K383" s="158"/>
      <c r="L383" s="158"/>
      <c r="M383" s="158"/>
      <c r="N383" s="157"/>
      <c r="O383" s="157"/>
      <c r="P383" s="157"/>
      <c r="Q383" s="157"/>
      <c r="R383" s="158"/>
      <c r="S383" s="158"/>
      <c r="T383" s="158"/>
      <c r="U383" s="158"/>
      <c r="V383" s="158"/>
      <c r="W383" s="158"/>
      <c r="X383" s="158"/>
      <c r="Y383" s="147"/>
      <c r="Z383" s="147"/>
      <c r="AA383" s="147"/>
      <c r="AB383" s="147"/>
      <c r="AC383" s="147"/>
      <c r="AD383" s="147"/>
      <c r="AE383" s="147"/>
      <c r="AF383" s="147"/>
      <c r="AG383" s="147" t="s">
        <v>235</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81" t="s">
        <v>970</v>
      </c>
      <c r="D384" s="160"/>
      <c r="E384" s="161">
        <v>27.868749999999999</v>
      </c>
      <c r="F384" s="158"/>
      <c r="G384" s="158"/>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235</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250"/>
      <c r="D385" s="251"/>
      <c r="E385" s="251"/>
      <c r="F385" s="251"/>
      <c r="G385" s="251"/>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213</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69">
        <v>61</v>
      </c>
      <c r="B386" s="170" t="s">
        <v>322</v>
      </c>
      <c r="C386" s="180" t="s">
        <v>323</v>
      </c>
      <c r="D386" s="171" t="s">
        <v>324</v>
      </c>
      <c r="E386" s="172">
        <v>2</v>
      </c>
      <c r="F386" s="173"/>
      <c r="G386" s="174">
        <f>ROUND(E386*F386,2)</f>
        <v>0</v>
      </c>
      <c r="H386" s="173"/>
      <c r="I386" s="174">
        <f>ROUND(E386*H386,2)</f>
        <v>0</v>
      </c>
      <c r="J386" s="173"/>
      <c r="K386" s="174">
        <f>ROUND(E386*J386,2)</f>
        <v>0</v>
      </c>
      <c r="L386" s="174">
        <v>21</v>
      </c>
      <c r="M386" s="174">
        <f>G386*(1+L386/100)</f>
        <v>0</v>
      </c>
      <c r="N386" s="172">
        <v>0</v>
      </c>
      <c r="O386" s="172">
        <f>ROUND(E386*N386,2)</f>
        <v>0</v>
      </c>
      <c r="P386" s="172">
        <v>0</v>
      </c>
      <c r="Q386" s="172">
        <f>ROUND(E386*P386,2)</f>
        <v>0</v>
      </c>
      <c r="R386" s="174"/>
      <c r="S386" s="174" t="s">
        <v>223</v>
      </c>
      <c r="T386" s="175" t="s">
        <v>208</v>
      </c>
      <c r="U386" s="158">
        <v>0.02</v>
      </c>
      <c r="V386" s="158">
        <f>ROUND(E386*U386,2)</f>
        <v>0.04</v>
      </c>
      <c r="W386" s="158"/>
      <c r="X386" s="158" t="s">
        <v>224</v>
      </c>
      <c r="Y386" s="147"/>
      <c r="Z386" s="147"/>
      <c r="AA386" s="147"/>
      <c r="AB386" s="147"/>
      <c r="AC386" s="147"/>
      <c r="AD386" s="147"/>
      <c r="AE386" s="147"/>
      <c r="AF386" s="147"/>
      <c r="AG386" s="147" t="s">
        <v>225</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181" t="s">
        <v>785</v>
      </c>
      <c r="D387" s="160"/>
      <c r="E387" s="161"/>
      <c r="F387" s="158"/>
      <c r="G387" s="158"/>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235</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81" t="s">
        <v>102</v>
      </c>
      <c r="D388" s="160"/>
      <c r="E388" s="161">
        <v>2</v>
      </c>
      <c r="F388" s="158"/>
      <c r="G388" s="158"/>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235</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250"/>
      <c r="D389" s="251"/>
      <c r="E389" s="251"/>
      <c r="F389" s="251"/>
      <c r="G389" s="251"/>
      <c r="H389" s="158"/>
      <c r="I389" s="158"/>
      <c r="J389" s="158"/>
      <c r="K389" s="158"/>
      <c r="L389" s="158"/>
      <c r="M389" s="158"/>
      <c r="N389" s="157"/>
      <c r="O389" s="157"/>
      <c r="P389" s="157"/>
      <c r="Q389" s="157"/>
      <c r="R389" s="158"/>
      <c r="S389" s="158"/>
      <c r="T389" s="158"/>
      <c r="U389" s="158"/>
      <c r="V389" s="158"/>
      <c r="W389" s="158"/>
      <c r="X389" s="158"/>
      <c r="Y389" s="147"/>
      <c r="Z389" s="147"/>
      <c r="AA389" s="147"/>
      <c r="AB389" s="147"/>
      <c r="AC389" s="147"/>
      <c r="AD389" s="147"/>
      <c r="AE389" s="147"/>
      <c r="AF389" s="147"/>
      <c r="AG389" s="147" t="s">
        <v>213</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69">
        <v>62</v>
      </c>
      <c r="B390" s="170" t="s">
        <v>325</v>
      </c>
      <c r="C390" s="180" t="s">
        <v>326</v>
      </c>
      <c r="D390" s="171" t="s">
        <v>257</v>
      </c>
      <c r="E390" s="172">
        <v>23</v>
      </c>
      <c r="F390" s="173"/>
      <c r="G390" s="174">
        <f>ROUND(E390*F390,2)</f>
        <v>0</v>
      </c>
      <c r="H390" s="173"/>
      <c r="I390" s="174">
        <f>ROUND(E390*H390,2)</f>
        <v>0</v>
      </c>
      <c r="J390" s="173"/>
      <c r="K390" s="174">
        <f>ROUND(E390*J390,2)</f>
        <v>0</v>
      </c>
      <c r="L390" s="174">
        <v>21</v>
      </c>
      <c r="M390" s="174">
        <f>G390*(1+L390/100)</f>
        <v>0</v>
      </c>
      <c r="N390" s="172">
        <v>0</v>
      </c>
      <c r="O390" s="172">
        <f>ROUND(E390*N390,2)</f>
        <v>0</v>
      </c>
      <c r="P390" s="172">
        <v>0</v>
      </c>
      <c r="Q390" s="172">
        <f>ROUND(E390*P390,2)</f>
        <v>0</v>
      </c>
      <c r="R390" s="174"/>
      <c r="S390" s="174" t="s">
        <v>223</v>
      </c>
      <c r="T390" s="175" t="s">
        <v>208</v>
      </c>
      <c r="U390" s="158">
        <v>0</v>
      </c>
      <c r="V390" s="158">
        <f>ROUND(E390*U390,2)</f>
        <v>0</v>
      </c>
      <c r="W390" s="158"/>
      <c r="X390" s="158" t="s">
        <v>224</v>
      </c>
      <c r="Y390" s="147"/>
      <c r="Z390" s="147"/>
      <c r="AA390" s="147"/>
      <c r="AB390" s="147"/>
      <c r="AC390" s="147"/>
      <c r="AD390" s="147"/>
      <c r="AE390" s="147"/>
      <c r="AF390" s="147"/>
      <c r="AG390" s="147" t="s">
        <v>225</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81" t="s">
        <v>952</v>
      </c>
      <c r="D391" s="160"/>
      <c r="E391" s="161"/>
      <c r="F391" s="158"/>
      <c r="G391" s="158"/>
      <c r="H391" s="158"/>
      <c r="I391" s="158"/>
      <c r="J391" s="158"/>
      <c r="K391" s="158"/>
      <c r="L391" s="158"/>
      <c r="M391" s="158"/>
      <c r="N391" s="157"/>
      <c r="O391" s="157"/>
      <c r="P391" s="157"/>
      <c r="Q391" s="157"/>
      <c r="R391" s="158"/>
      <c r="S391" s="158"/>
      <c r="T391" s="158"/>
      <c r="U391" s="158"/>
      <c r="V391" s="158"/>
      <c r="W391" s="158"/>
      <c r="X391" s="158"/>
      <c r="Y391" s="147"/>
      <c r="Z391" s="147"/>
      <c r="AA391" s="147"/>
      <c r="AB391" s="147"/>
      <c r="AC391" s="147"/>
      <c r="AD391" s="147"/>
      <c r="AE391" s="147"/>
      <c r="AF391" s="147"/>
      <c r="AG391" s="147" t="s">
        <v>235</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81" t="s">
        <v>971</v>
      </c>
      <c r="D392" s="160"/>
      <c r="E392" s="161">
        <v>23</v>
      </c>
      <c r="F392" s="158"/>
      <c r="G392" s="158"/>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235</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250"/>
      <c r="D393" s="251"/>
      <c r="E393" s="251"/>
      <c r="F393" s="251"/>
      <c r="G393" s="251"/>
      <c r="H393" s="158"/>
      <c r="I393" s="158"/>
      <c r="J393" s="158"/>
      <c r="K393" s="158"/>
      <c r="L393" s="158"/>
      <c r="M393" s="158"/>
      <c r="N393" s="157"/>
      <c r="O393" s="157"/>
      <c r="P393" s="157"/>
      <c r="Q393" s="157"/>
      <c r="R393" s="158"/>
      <c r="S393" s="158"/>
      <c r="T393" s="158"/>
      <c r="U393" s="158"/>
      <c r="V393" s="158"/>
      <c r="W393" s="158"/>
      <c r="X393" s="158"/>
      <c r="Y393" s="147"/>
      <c r="Z393" s="147"/>
      <c r="AA393" s="147"/>
      <c r="AB393" s="147"/>
      <c r="AC393" s="147"/>
      <c r="AD393" s="147"/>
      <c r="AE393" s="147"/>
      <c r="AF393" s="147"/>
      <c r="AG393" s="147" t="s">
        <v>213</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69">
        <v>63</v>
      </c>
      <c r="B394" s="170" t="s">
        <v>328</v>
      </c>
      <c r="C394" s="180" t="s">
        <v>329</v>
      </c>
      <c r="D394" s="171" t="s">
        <v>257</v>
      </c>
      <c r="E394" s="172">
        <v>5.75</v>
      </c>
      <c r="F394" s="173"/>
      <c r="G394" s="174">
        <f>ROUND(E394*F394,2)</f>
        <v>0</v>
      </c>
      <c r="H394" s="173"/>
      <c r="I394" s="174">
        <f>ROUND(E394*H394,2)</f>
        <v>0</v>
      </c>
      <c r="J394" s="173"/>
      <c r="K394" s="174">
        <f>ROUND(E394*J394,2)</f>
        <v>0</v>
      </c>
      <c r="L394" s="174">
        <v>21</v>
      </c>
      <c r="M394" s="174">
        <f>G394*(1+L394/100)</f>
        <v>0</v>
      </c>
      <c r="N394" s="172">
        <v>0</v>
      </c>
      <c r="O394" s="172">
        <f>ROUND(E394*N394,2)</f>
        <v>0</v>
      </c>
      <c r="P394" s="172">
        <v>0</v>
      </c>
      <c r="Q394" s="172">
        <f>ROUND(E394*P394,2)</f>
        <v>0</v>
      </c>
      <c r="R394" s="174"/>
      <c r="S394" s="174" t="s">
        <v>223</v>
      </c>
      <c r="T394" s="175" t="s">
        <v>208</v>
      </c>
      <c r="U394" s="158">
        <v>0</v>
      </c>
      <c r="V394" s="158">
        <f>ROUND(E394*U394,2)</f>
        <v>0</v>
      </c>
      <c r="W394" s="158"/>
      <c r="X394" s="158" t="s">
        <v>224</v>
      </c>
      <c r="Y394" s="147"/>
      <c r="Z394" s="147"/>
      <c r="AA394" s="147"/>
      <c r="AB394" s="147"/>
      <c r="AC394" s="147"/>
      <c r="AD394" s="147"/>
      <c r="AE394" s="147"/>
      <c r="AF394" s="147"/>
      <c r="AG394" s="147" t="s">
        <v>225</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181" t="s">
        <v>952</v>
      </c>
      <c r="D395" s="160"/>
      <c r="E395" s="161"/>
      <c r="F395" s="158"/>
      <c r="G395" s="158"/>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235</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181" t="s">
        <v>972</v>
      </c>
      <c r="D396" s="160"/>
      <c r="E396" s="161">
        <v>5.75</v>
      </c>
      <c r="F396" s="158"/>
      <c r="G396" s="158"/>
      <c r="H396" s="158"/>
      <c r="I396" s="158"/>
      <c r="J396" s="158"/>
      <c r="K396" s="158"/>
      <c r="L396" s="158"/>
      <c r="M396" s="158"/>
      <c r="N396" s="157"/>
      <c r="O396" s="157"/>
      <c r="P396" s="157"/>
      <c r="Q396" s="157"/>
      <c r="R396" s="158"/>
      <c r="S396" s="158"/>
      <c r="T396" s="158"/>
      <c r="U396" s="158"/>
      <c r="V396" s="158"/>
      <c r="W396" s="158"/>
      <c r="X396" s="158"/>
      <c r="Y396" s="147"/>
      <c r="Z396" s="147"/>
      <c r="AA396" s="147"/>
      <c r="AB396" s="147"/>
      <c r="AC396" s="147"/>
      <c r="AD396" s="147"/>
      <c r="AE396" s="147"/>
      <c r="AF396" s="147"/>
      <c r="AG396" s="147" t="s">
        <v>235</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250"/>
      <c r="D397" s="251"/>
      <c r="E397" s="251"/>
      <c r="F397" s="251"/>
      <c r="G397" s="251"/>
      <c r="H397" s="158"/>
      <c r="I397" s="158"/>
      <c r="J397" s="158"/>
      <c r="K397" s="158"/>
      <c r="L397" s="158"/>
      <c r="M397" s="158"/>
      <c r="N397" s="157"/>
      <c r="O397" s="157"/>
      <c r="P397" s="157"/>
      <c r="Q397" s="157"/>
      <c r="R397" s="158"/>
      <c r="S397" s="158"/>
      <c r="T397" s="158"/>
      <c r="U397" s="158"/>
      <c r="V397" s="158"/>
      <c r="W397" s="158"/>
      <c r="X397" s="158"/>
      <c r="Y397" s="147"/>
      <c r="Z397" s="147"/>
      <c r="AA397" s="147"/>
      <c r="AB397" s="147"/>
      <c r="AC397" s="147"/>
      <c r="AD397" s="147"/>
      <c r="AE397" s="147"/>
      <c r="AF397" s="147"/>
      <c r="AG397" s="147" t="s">
        <v>213</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9">
        <v>64</v>
      </c>
      <c r="B398" s="170" t="s">
        <v>973</v>
      </c>
      <c r="C398" s="180" t="s">
        <v>974</v>
      </c>
      <c r="D398" s="171" t="s">
        <v>324</v>
      </c>
      <c r="E398" s="172">
        <v>10</v>
      </c>
      <c r="F398" s="173"/>
      <c r="G398" s="174">
        <f>ROUND(E398*F398,2)</f>
        <v>0</v>
      </c>
      <c r="H398" s="173"/>
      <c r="I398" s="174">
        <f>ROUND(E398*H398,2)</f>
        <v>0</v>
      </c>
      <c r="J398" s="173"/>
      <c r="K398" s="174">
        <f>ROUND(E398*J398,2)</f>
        <v>0</v>
      </c>
      <c r="L398" s="174">
        <v>21</v>
      </c>
      <c r="M398" s="174">
        <f>G398*(1+L398/100)</f>
        <v>0</v>
      </c>
      <c r="N398" s="172">
        <v>0</v>
      </c>
      <c r="O398" s="172">
        <f>ROUND(E398*N398,2)</f>
        <v>0</v>
      </c>
      <c r="P398" s="172">
        <v>0</v>
      </c>
      <c r="Q398" s="172">
        <f>ROUND(E398*P398,2)</f>
        <v>0</v>
      </c>
      <c r="R398" s="174"/>
      <c r="S398" s="174" t="s">
        <v>223</v>
      </c>
      <c r="T398" s="175" t="s">
        <v>208</v>
      </c>
      <c r="U398" s="158">
        <v>0</v>
      </c>
      <c r="V398" s="158">
        <f>ROUND(E398*U398,2)</f>
        <v>0</v>
      </c>
      <c r="W398" s="158"/>
      <c r="X398" s="158" t="s">
        <v>224</v>
      </c>
      <c r="Y398" s="147"/>
      <c r="Z398" s="147"/>
      <c r="AA398" s="147"/>
      <c r="AB398" s="147"/>
      <c r="AC398" s="147"/>
      <c r="AD398" s="147"/>
      <c r="AE398" s="147"/>
      <c r="AF398" s="147"/>
      <c r="AG398" s="147" t="s">
        <v>225</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252"/>
      <c r="D399" s="253"/>
      <c r="E399" s="253"/>
      <c r="F399" s="253"/>
      <c r="G399" s="253"/>
      <c r="H399" s="158"/>
      <c r="I399" s="158"/>
      <c r="J399" s="158"/>
      <c r="K399" s="158"/>
      <c r="L399" s="158"/>
      <c r="M399" s="158"/>
      <c r="N399" s="157"/>
      <c r="O399" s="157"/>
      <c r="P399" s="157"/>
      <c r="Q399" s="157"/>
      <c r="R399" s="158"/>
      <c r="S399" s="158"/>
      <c r="T399" s="158"/>
      <c r="U399" s="158"/>
      <c r="V399" s="158"/>
      <c r="W399" s="158"/>
      <c r="X399" s="158"/>
      <c r="Y399" s="147"/>
      <c r="Z399" s="147"/>
      <c r="AA399" s="147"/>
      <c r="AB399" s="147"/>
      <c r="AC399" s="147"/>
      <c r="AD399" s="147"/>
      <c r="AE399" s="147"/>
      <c r="AF399" s="147"/>
      <c r="AG399" s="147" t="s">
        <v>213</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69">
        <v>65</v>
      </c>
      <c r="B400" s="170" t="s">
        <v>975</v>
      </c>
      <c r="C400" s="180" t="s">
        <v>976</v>
      </c>
      <c r="D400" s="171" t="s">
        <v>324</v>
      </c>
      <c r="E400" s="172">
        <v>10</v>
      </c>
      <c r="F400" s="173"/>
      <c r="G400" s="174">
        <f>ROUND(E400*F400,2)</f>
        <v>0</v>
      </c>
      <c r="H400" s="173"/>
      <c r="I400" s="174">
        <f>ROUND(E400*H400,2)</f>
        <v>0</v>
      </c>
      <c r="J400" s="173"/>
      <c r="K400" s="174">
        <f>ROUND(E400*J400,2)</f>
        <v>0</v>
      </c>
      <c r="L400" s="174">
        <v>21</v>
      </c>
      <c r="M400" s="174">
        <f>G400*(1+L400/100)</f>
        <v>0</v>
      </c>
      <c r="N400" s="172">
        <v>0</v>
      </c>
      <c r="O400" s="172">
        <f>ROUND(E400*N400,2)</f>
        <v>0</v>
      </c>
      <c r="P400" s="172">
        <v>0</v>
      </c>
      <c r="Q400" s="172">
        <f>ROUND(E400*P400,2)</f>
        <v>0</v>
      </c>
      <c r="R400" s="174"/>
      <c r="S400" s="174" t="s">
        <v>223</v>
      </c>
      <c r="T400" s="175" t="s">
        <v>208</v>
      </c>
      <c r="U400" s="158">
        <v>0</v>
      </c>
      <c r="V400" s="158">
        <f>ROUND(E400*U400,2)</f>
        <v>0</v>
      </c>
      <c r="W400" s="158"/>
      <c r="X400" s="158" t="s">
        <v>224</v>
      </c>
      <c r="Y400" s="147"/>
      <c r="Z400" s="147"/>
      <c r="AA400" s="147"/>
      <c r="AB400" s="147"/>
      <c r="AC400" s="147"/>
      <c r="AD400" s="147"/>
      <c r="AE400" s="147"/>
      <c r="AF400" s="147"/>
      <c r="AG400" s="147" t="s">
        <v>225</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252"/>
      <c r="D401" s="253"/>
      <c r="E401" s="253"/>
      <c r="F401" s="253"/>
      <c r="G401" s="253"/>
      <c r="H401" s="158"/>
      <c r="I401" s="158"/>
      <c r="J401" s="158"/>
      <c r="K401" s="158"/>
      <c r="L401" s="158"/>
      <c r="M401" s="158"/>
      <c r="N401" s="157"/>
      <c r="O401" s="157"/>
      <c r="P401" s="157"/>
      <c r="Q401" s="157"/>
      <c r="R401" s="158"/>
      <c r="S401" s="158"/>
      <c r="T401" s="158"/>
      <c r="U401" s="158"/>
      <c r="V401" s="158"/>
      <c r="W401" s="158"/>
      <c r="X401" s="158"/>
      <c r="Y401" s="147"/>
      <c r="Z401" s="147"/>
      <c r="AA401" s="147"/>
      <c r="AB401" s="147"/>
      <c r="AC401" s="147"/>
      <c r="AD401" s="147"/>
      <c r="AE401" s="147"/>
      <c r="AF401" s="147"/>
      <c r="AG401" s="147" t="s">
        <v>213</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69">
        <v>66</v>
      </c>
      <c r="B402" s="170" t="s">
        <v>977</v>
      </c>
      <c r="C402" s="180" t="s">
        <v>978</v>
      </c>
      <c r="D402" s="171" t="s">
        <v>257</v>
      </c>
      <c r="E402" s="172">
        <v>11.5</v>
      </c>
      <c r="F402" s="173"/>
      <c r="G402" s="174">
        <f>ROUND(E402*F402,2)</f>
        <v>0</v>
      </c>
      <c r="H402" s="173"/>
      <c r="I402" s="174">
        <f>ROUND(E402*H402,2)</f>
        <v>0</v>
      </c>
      <c r="J402" s="173"/>
      <c r="K402" s="174">
        <f>ROUND(E402*J402,2)</f>
        <v>0</v>
      </c>
      <c r="L402" s="174">
        <v>21</v>
      </c>
      <c r="M402" s="174">
        <f>G402*(1+L402/100)</f>
        <v>0</v>
      </c>
      <c r="N402" s="172">
        <v>0</v>
      </c>
      <c r="O402" s="172">
        <f>ROUND(E402*N402,2)</f>
        <v>0</v>
      </c>
      <c r="P402" s="172">
        <v>0</v>
      </c>
      <c r="Q402" s="172">
        <f>ROUND(E402*P402,2)</f>
        <v>0</v>
      </c>
      <c r="R402" s="174"/>
      <c r="S402" s="174" t="s">
        <v>223</v>
      </c>
      <c r="T402" s="175" t="s">
        <v>979</v>
      </c>
      <c r="U402" s="158">
        <v>0.02</v>
      </c>
      <c r="V402" s="158">
        <f>ROUND(E402*U402,2)</f>
        <v>0.23</v>
      </c>
      <c r="W402" s="158"/>
      <c r="X402" s="158" t="s">
        <v>224</v>
      </c>
      <c r="Y402" s="147"/>
      <c r="Z402" s="147"/>
      <c r="AA402" s="147"/>
      <c r="AB402" s="147"/>
      <c r="AC402" s="147"/>
      <c r="AD402" s="147"/>
      <c r="AE402" s="147"/>
      <c r="AF402" s="147"/>
      <c r="AG402" s="147" t="s">
        <v>225</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81" t="s">
        <v>908</v>
      </c>
      <c r="D403" s="160"/>
      <c r="E403" s="161"/>
      <c r="F403" s="158"/>
      <c r="G403" s="158"/>
      <c r="H403" s="158"/>
      <c r="I403" s="158"/>
      <c r="J403" s="158"/>
      <c r="K403" s="158"/>
      <c r="L403" s="158"/>
      <c r="M403" s="158"/>
      <c r="N403" s="157"/>
      <c r="O403" s="157"/>
      <c r="P403" s="157"/>
      <c r="Q403" s="157"/>
      <c r="R403" s="158"/>
      <c r="S403" s="158"/>
      <c r="T403" s="158"/>
      <c r="U403" s="158"/>
      <c r="V403" s="158"/>
      <c r="W403" s="158"/>
      <c r="X403" s="158"/>
      <c r="Y403" s="147"/>
      <c r="Z403" s="147"/>
      <c r="AA403" s="147"/>
      <c r="AB403" s="147"/>
      <c r="AC403" s="147"/>
      <c r="AD403" s="147"/>
      <c r="AE403" s="147"/>
      <c r="AF403" s="147"/>
      <c r="AG403" s="147" t="s">
        <v>235</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81" t="s">
        <v>953</v>
      </c>
      <c r="D404" s="160"/>
      <c r="E404" s="161"/>
      <c r="F404" s="158"/>
      <c r="G404" s="158"/>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235</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181" t="s">
        <v>969</v>
      </c>
      <c r="D405" s="160"/>
      <c r="E405" s="161">
        <v>11.5</v>
      </c>
      <c r="F405" s="158"/>
      <c r="G405" s="158"/>
      <c r="H405" s="158"/>
      <c r="I405" s="158"/>
      <c r="J405" s="158"/>
      <c r="K405" s="158"/>
      <c r="L405" s="158"/>
      <c r="M405" s="158"/>
      <c r="N405" s="157"/>
      <c r="O405" s="157"/>
      <c r="P405" s="157"/>
      <c r="Q405" s="157"/>
      <c r="R405" s="158"/>
      <c r="S405" s="158"/>
      <c r="T405" s="158"/>
      <c r="U405" s="158"/>
      <c r="V405" s="158"/>
      <c r="W405" s="158"/>
      <c r="X405" s="158"/>
      <c r="Y405" s="147"/>
      <c r="Z405" s="147"/>
      <c r="AA405" s="147"/>
      <c r="AB405" s="147"/>
      <c r="AC405" s="147"/>
      <c r="AD405" s="147"/>
      <c r="AE405" s="147"/>
      <c r="AF405" s="147"/>
      <c r="AG405" s="147" t="s">
        <v>235</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250"/>
      <c r="D406" s="251"/>
      <c r="E406" s="251"/>
      <c r="F406" s="251"/>
      <c r="G406" s="251"/>
      <c r="H406" s="158"/>
      <c r="I406" s="158"/>
      <c r="J406" s="158"/>
      <c r="K406" s="158"/>
      <c r="L406" s="158"/>
      <c r="M406" s="158"/>
      <c r="N406" s="157"/>
      <c r="O406" s="157"/>
      <c r="P406" s="157"/>
      <c r="Q406" s="157"/>
      <c r="R406" s="158"/>
      <c r="S406" s="158"/>
      <c r="T406" s="158"/>
      <c r="U406" s="158"/>
      <c r="V406" s="158"/>
      <c r="W406" s="158"/>
      <c r="X406" s="158"/>
      <c r="Y406" s="147"/>
      <c r="Z406" s="147"/>
      <c r="AA406" s="147"/>
      <c r="AB406" s="147"/>
      <c r="AC406" s="147"/>
      <c r="AD406" s="147"/>
      <c r="AE406" s="147"/>
      <c r="AF406" s="147"/>
      <c r="AG406" s="147" t="s">
        <v>213</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ht="22.5" outlineLevel="1" x14ac:dyDescent="0.2">
      <c r="A407" s="169">
        <v>67</v>
      </c>
      <c r="B407" s="170" t="s">
        <v>337</v>
      </c>
      <c r="C407" s="180" t="s">
        <v>338</v>
      </c>
      <c r="D407" s="171" t="s">
        <v>339</v>
      </c>
      <c r="E407" s="172">
        <v>20</v>
      </c>
      <c r="F407" s="173"/>
      <c r="G407" s="174">
        <f>ROUND(E407*F407,2)</f>
        <v>0</v>
      </c>
      <c r="H407" s="173"/>
      <c r="I407" s="174">
        <f>ROUND(E407*H407,2)</f>
        <v>0</v>
      </c>
      <c r="J407" s="173"/>
      <c r="K407" s="174">
        <f>ROUND(E407*J407,2)</f>
        <v>0</v>
      </c>
      <c r="L407" s="174">
        <v>21</v>
      </c>
      <c r="M407" s="174">
        <f>G407*(1+L407/100)</f>
        <v>0</v>
      </c>
      <c r="N407" s="172">
        <v>0</v>
      </c>
      <c r="O407" s="172">
        <f>ROUND(E407*N407,2)</f>
        <v>0</v>
      </c>
      <c r="P407" s="172">
        <v>0</v>
      </c>
      <c r="Q407" s="172">
        <f>ROUND(E407*P407,2)</f>
        <v>0</v>
      </c>
      <c r="R407" s="174"/>
      <c r="S407" s="174" t="s">
        <v>223</v>
      </c>
      <c r="T407" s="175" t="s">
        <v>208</v>
      </c>
      <c r="U407" s="158">
        <v>0</v>
      </c>
      <c r="V407" s="158">
        <f>ROUND(E407*U407,2)</f>
        <v>0</v>
      </c>
      <c r="W407" s="158"/>
      <c r="X407" s="158" t="s">
        <v>138</v>
      </c>
      <c r="Y407" s="147"/>
      <c r="Z407" s="147"/>
      <c r="AA407" s="147"/>
      <c r="AB407" s="147"/>
      <c r="AC407" s="147"/>
      <c r="AD407" s="147"/>
      <c r="AE407" s="147"/>
      <c r="AF407" s="147"/>
      <c r="AG407" s="147" t="s">
        <v>340</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252"/>
      <c r="D408" s="253"/>
      <c r="E408" s="253"/>
      <c r="F408" s="253"/>
      <c r="G408" s="253"/>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213</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69">
        <v>68</v>
      </c>
      <c r="B409" s="170" t="s">
        <v>341</v>
      </c>
      <c r="C409" s="180" t="s">
        <v>342</v>
      </c>
      <c r="D409" s="171" t="s">
        <v>339</v>
      </c>
      <c r="E409" s="172">
        <v>20</v>
      </c>
      <c r="F409" s="173"/>
      <c r="G409" s="174">
        <f>ROUND(E409*F409,2)</f>
        <v>0</v>
      </c>
      <c r="H409" s="173"/>
      <c r="I409" s="174">
        <f>ROUND(E409*H409,2)</f>
        <v>0</v>
      </c>
      <c r="J409" s="173"/>
      <c r="K409" s="174">
        <f>ROUND(E409*J409,2)</f>
        <v>0</v>
      </c>
      <c r="L409" s="174">
        <v>21</v>
      </c>
      <c r="M409" s="174">
        <f>G409*(1+L409/100)</f>
        <v>0</v>
      </c>
      <c r="N409" s="172">
        <v>0</v>
      </c>
      <c r="O409" s="172">
        <f>ROUND(E409*N409,2)</f>
        <v>0</v>
      </c>
      <c r="P409" s="172">
        <v>0</v>
      </c>
      <c r="Q409" s="172">
        <f>ROUND(E409*P409,2)</f>
        <v>0</v>
      </c>
      <c r="R409" s="174"/>
      <c r="S409" s="174" t="s">
        <v>223</v>
      </c>
      <c r="T409" s="175" t="s">
        <v>208</v>
      </c>
      <c r="U409" s="158">
        <v>0</v>
      </c>
      <c r="V409" s="158">
        <f>ROUND(E409*U409,2)</f>
        <v>0</v>
      </c>
      <c r="W409" s="158"/>
      <c r="X409" s="158" t="s">
        <v>138</v>
      </c>
      <c r="Y409" s="147"/>
      <c r="Z409" s="147"/>
      <c r="AA409" s="147"/>
      <c r="AB409" s="147"/>
      <c r="AC409" s="147"/>
      <c r="AD409" s="147"/>
      <c r="AE409" s="147"/>
      <c r="AF409" s="147"/>
      <c r="AG409" s="147" t="s">
        <v>340</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252"/>
      <c r="D410" s="253"/>
      <c r="E410" s="253"/>
      <c r="F410" s="253"/>
      <c r="G410" s="253"/>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213</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69">
        <v>69</v>
      </c>
      <c r="B411" s="170" t="s">
        <v>343</v>
      </c>
      <c r="C411" s="180" t="s">
        <v>344</v>
      </c>
      <c r="D411" s="171" t="s">
        <v>324</v>
      </c>
      <c r="E411" s="172">
        <v>1</v>
      </c>
      <c r="F411" s="173"/>
      <c r="G411" s="174">
        <f>ROUND(E411*F411,2)</f>
        <v>0</v>
      </c>
      <c r="H411" s="173"/>
      <c r="I411" s="174">
        <f>ROUND(E411*H411,2)</f>
        <v>0</v>
      </c>
      <c r="J411" s="173"/>
      <c r="K411" s="174">
        <f>ROUND(E411*J411,2)</f>
        <v>0</v>
      </c>
      <c r="L411" s="174">
        <v>21</v>
      </c>
      <c r="M411" s="174">
        <f>G411*(1+L411/100)</f>
        <v>0</v>
      </c>
      <c r="N411" s="172">
        <v>0</v>
      </c>
      <c r="O411" s="172">
        <f>ROUND(E411*N411,2)</f>
        <v>0</v>
      </c>
      <c r="P411" s="172">
        <v>0</v>
      </c>
      <c r="Q411" s="172">
        <f>ROUND(E411*P411,2)</f>
        <v>0</v>
      </c>
      <c r="R411" s="174"/>
      <c r="S411" s="174" t="s">
        <v>223</v>
      </c>
      <c r="T411" s="175" t="s">
        <v>208</v>
      </c>
      <c r="U411" s="158">
        <v>0</v>
      </c>
      <c r="V411" s="158">
        <f>ROUND(E411*U411,2)</f>
        <v>0</v>
      </c>
      <c r="W411" s="158"/>
      <c r="X411" s="158" t="s">
        <v>138</v>
      </c>
      <c r="Y411" s="147"/>
      <c r="Z411" s="147"/>
      <c r="AA411" s="147"/>
      <c r="AB411" s="147"/>
      <c r="AC411" s="147"/>
      <c r="AD411" s="147"/>
      <c r="AE411" s="147"/>
      <c r="AF411" s="147"/>
      <c r="AG411" s="147" t="s">
        <v>340</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252"/>
      <c r="D412" s="253"/>
      <c r="E412" s="253"/>
      <c r="F412" s="253"/>
      <c r="G412" s="253"/>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213</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x14ac:dyDescent="0.2">
      <c r="A413" s="163" t="s">
        <v>202</v>
      </c>
      <c r="B413" s="164" t="s">
        <v>129</v>
      </c>
      <c r="C413" s="179" t="s">
        <v>130</v>
      </c>
      <c r="D413" s="165"/>
      <c r="E413" s="166"/>
      <c r="F413" s="167"/>
      <c r="G413" s="167">
        <f>SUMIF(AG414:AG513,"&lt;&gt;NOR",G414:G513)</f>
        <v>0</v>
      </c>
      <c r="H413" s="167"/>
      <c r="I413" s="167">
        <f>SUM(I414:I513)</f>
        <v>0</v>
      </c>
      <c r="J413" s="167"/>
      <c r="K413" s="167">
        <f>SUM(K414:K513)</f>
        <v>0</v>
      </c>
      <c r="L413" s="167"/>
      <c r="M413" s="167">
        <f>SUM(M414:M513)</f>
        <v>0</v>
      </c>
      <c r="N413" s="166"/>
      <c r="O413" s="166">
        <f>SUM(O414:O513)</f>
        <v>0</v>
      </c>
      <c r="P413" s="166"/>
      <c r="Q413" s="166">
        <f>SUM(Q414:Q513)</f>
        <v>17.180000000000003</v>
      </c>
      <c r="R413" s="167"/>
      <c r="S413" s="167"/>
      <c r="T413" s="168"/>
      <c r="U413" s="162"/>
      <c r="V413" s="162">
        <f>SUM(V414:V513)</f>
        <v>166.16</v>
      </c>
      <c r="W413" s="162"/>
      <c r="X413" s="162"/>
      <c r="AG413" t="s">
        <v>203</v>
      </c>
    </row>
    <row r="414" spans="1:60" outlineLevel="1" x14ac:dyDescent="0.2">
      <c r="A414" s="169">
        <v>70</v>
      </c>
      <c r="B414" s="170" t="s">
        <v>980</v>
      </c>
      <c r="C414" s="180" t="s">
        <v>981</v>
      </c>
      <c r="D414" s="171" t="s">
        <v>347</v>
      </c>
      <c r="E414" s="172">
        <v>1.79322</v>
      </c>
      <c r="F414" s="173"/>
      <c r="G414" s="174">
        <f>ROUND(E414*F414,2)</f>
        <v>0</v>
      </c>
      <c r="H414" s="173"/>
      <c r="I414" s="174">
        <f>ROUND(E414*H414,2)</f>
        <v>0</v>
      </c>
      <c r="J414" s="173"/>
      <c r="K414" s="174">
        <f>ROUND(E414*J414,2)</f>
        <v>0</v>
      </c>
      <c r="L414" s="174">
        <v>21</v>
      </c>
      <c r="M414" s="174">
        <f>G414*(1+L414/100)</f>
        <v>0</v>
      </c>
      <c r="N414" s="172">
        <v>0</v>
      </c>
      <c r="O414" s="172">
        <f>ROUND(E414*N414,2)</f>
        <v>0</v>
      </c>
      <c r="P414" s="172">
        <v>2.4</v>
      </c>
      <c r="Q414" s="172">
        <f>ROUND(E414*P414,2)</f>
        <v>4.3</v>
      </c>
      <c r="R414" s="174" t="s">
        <v>119</v>
      </c>
      <c r="S414" s="174" t="s">
        <v>207</v>
      </c>
      <c r="T414" s="175" t="s">
        <v>259</v>
      </c>
      <c r="U414" s="158">
        <v>13.3</v>
      </c>
      <c r="V414" s="158">
        <f>ROUND(E414*U414,2)</f>
        <v>23.85</v>
      </c>
      <c r="W414" s="158"/>
      <c r="X414" s="158" t="s">
        <v>224</v>
      </c>
      <c r="Y414" s="147"/>
      <c r="Z414" s="147"/>
      <c r="AA414" s="147"/>
      <c r="AB414" s="147"/>
      <c r="AC414" s="147"/>
      <c r="AD414" s="147"/>
      <c r="AE414" s="147"/>
      <c r="AF414" s="147"/>
      <c r="AG414" s="147" t="s">
        <v>225</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254" t="s">
        <v>982</v>
      </c>
      <c r="D415" s="255"/>
      <c r="E415" s="255"/>
      <c r="F415" s="255"/>
      <c r="G415" s="255"/>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261</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181" t="s">
        <v>908</v>
      </c>
      <c r="D416" s="160"/>
      <c r="E416" s="161"/>
      <c r="F416" s="158"/>
      <c r="G416" s="158"/>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235</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181" t="s">
        <v>983</v>
      </c>
      <c r="D417" s="160"/>
      <c r="E417" s="161">
        <v>1.79322</v>
      </c>
      <c r="F417" s="158"/>
      <c r="G417" s="158"/>
      <c r="H417" s="158"/>
      <c r="I417" s="158"/>
      <c r="J417" s="158"/>
      <c r="K417" s="158"/>
      <c r="L417" s="158"/>
      <c r="M417" s="158"/>
      <c r="N417" s="157"/>
      <c r="O417" s="157"/>
      <c r="P417" s="157"/>
      <c r="Q417" s="157"/>
      <c r="R417" s="158"/>
      <c r="S417" s="158"/>
      <c r="T417" s="158"/>
      <c r="U417" s="158"/>
      <c r="V417" s="158"/>
      <c r="W417" s="158"/>
      <c r="X417" s="158"/>
      <c r="Y417" s="147"/>
      <c r="Z417" s="147"/>
      <c r="AA417" s="147"/>
      <c r="AB417" s="147"/>
      <c r="AC417" s="147"/>
      <c r="AD417" s="147"/>
      <c r="AE417" s="147"/>
      <c r="AF417" s="147"/>
      <c r="AG417" s="147" t="s">
        <v>235</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250"/>
      <c r="D418" s="251"/>
      <c r="E418" s="251"/>
      <c r="F418" s="251"/>
      <c r="G418" s="251"/>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213</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ht="22.5" outlineLevel="1" x14ac:dyDescent="0.2">
      <c r="A419" s="169">
        <v>71</v>
      </c>
      <c r="B419" s="170" t="s">
        <v>984</v>
      </c>
      <c r="C419" s="180" t="s">
        <v>985</v>
      </c>
      <c r="D419" s="171" t="s">
        <v>347</v>
      </c>
      <c r="E419" s="172">
        <v>2.4742999999999999</v>
      </c>
      <c r="F419" s="173"/>
      <c r="G419" s="174">
        <f>ROUND(E419*F419,2)</f>
        <v>0</v>
      </c>
      <c r="H419" s="173"/>
      <c r="I419" s="174">
        <f>ROUND(E419*H419,2)</f>
        <v>0</v>
      </c>
      <c r="J419" s="173"/>
      <c r="K419" s="174">
        <f>ROUND(E419*J419,2)</f>
        <v>0</v>
      </c>
      <c r="L419" s="174">
        <v>21</v>
      </c>
      <c r="M419" s="174">
        <f>G419*(1+L419/100)</f>
        <v>0</v>
      </c>
      <c r="N419" s="172">
        <v>1.2800000000000001E-3</v>
      </c>
      <c r="O419" s="172">
        <f>ROUND(E419*N419,2)</f>
        <v>0</v>
      </c>
      <c r="P419" s="172">
        <v>1.8</v>
      </c>
      <c r="Q419" s="172">
        <f>ROUND(E419*P419,2)</f>
        <v>4.45</v>
      </c>
      <c r="R419" s="174" t="s">
        <v>119</v>
      </c>
      <c r="S419" s="174" t="s">
        <v>207</v>
      </c>
      <c r="T419" s="175" t="s">
        <v>259</v>
      </c>
      <c r="U419" s="158">
        <v>1.52</v>
      </c>
      <c r="V419" s="158">
        <f>ROUND(E419*U419,2)</f>
        <v>3.76</v>
      </c>
      <c r="W419" s="158"/>
      <c r="X419" s="158" t="s">
        <v>224</v>
      </c>
      <c r="Y419" s="147"/>
      <c r="Z419" s="147"/>
      <c r="AA419" s="147"/>
      <c r="AB419" s="147"/>
      <c r="AC419" s="147"/>
      <c r="AD419" s="147"/>
      <c r="AE419" s="147"/>
      <c r="AF419" s="147"/>
      <c r="AG419" s="147" t="s">
        <v>225</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ht="22.5" outlineLevel="1" x14ac:dyDescent="0.2">
      <c r="A420" s="154"/>
      <c r="B420" s="155"/>
      <c r="C420" s="254" t="s">
        <v>986</v>
      </c>
      <c r="D420" s="255"/>
      <c r="E420" s="255"/>
      <c r="F420" s="255"/>
      <c r="G420" s="255"/>
      <c r="H420" s="158"/>
      <c r="I420" s="158"/>
      <c r="J420" s="158"/>
      <c r="K420" s="158"/>
      <c r="L420" s="158"/>
      <c r="M420" s="158"/>
      <c r="N420" s="157"/>
      <c r="O420" s="157"/>
      <c r="P420" s="157"/>
      <c r="Q420" s="157"/>
      <c r="R420" s="158"/>
      <c r="S420" s="158"/>
      <c r="T420" s="158"/>
      <c r="U420" s="158"/>
      <c r="V420" s="158"/>
      <c r="W420" s="158"/>
      <c r="X420" s="158"/>
      <c r="Y420" s="147"/>
      <c r="Z420" s="147"/>
      <c r="AA420" s="147"/>
      <c r="AB420" s="147"/>
      <c r="AC420" s="147"/>
      <c r="AD420" s="147"/>
      <c r="AE420" s="147"/>
      <c r="AF420" s="147"/>
      <c r="AG420" s="147" t="s">
        <v>261</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76" t="str">
        <f>C420</f>
        <v>nebo vybourání otvorů průřezové plochy přes 4 m2 ve zdivu nadzákladovém, včetně pomocného lešení o výšce podlahy do 1900 mm a pro zatížení do 1,5 kPa  (150 kg/m2)</v>
      </c>
      <c r="BB420" s="147"/>
      <c r="BC420" s="147"/>
      <c r="BD420" s="147"/>
      <c r="BE420" s="147"/>
      <c r="BF420" s="147"/>
      <c r="BG420" s="147"/>
      <c r="BH420" s="147"/>
    </row>
    <row r="421" spans="1:60" outlineLevel="1" x14ac:dyDescent="0.2">
      <c r="A421" s="154"/>
      <c r="B421" s="155"/>
      <c r="C421" s="181" t="s">
        <v>987</v>
      </c>
      <c r="D421" s="160"/>
      <c r="E421" s="161"/>
      <c r="F421" s="158"/>
      <c r="G421" s="158"/>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235</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81" t="s">
        <v>758</v>
      </c>
      <c r="D422" s="160"/>
      <c r="E422" s="161"/>
      <c r="F422" s="158"/>
      <c r="G422" s="158"/>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235</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181" t="s">
        <v>988</v>
      </c>
      <c r="D423" s="160"/>
      <c r="E423" s="161">
        <v>2.4742999999999999</v>
      </c>
      <c r="F423" s="158"/>
      <c r="G423" s="158"/>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235</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250"/>
      <c r="D424" s="251"/>
      <c r="E424" s="251"/>
      <c r="F424" s="251"/>
      <c r="G424" s="251"/>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213</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69">
        <v>72</v>
      </c>
      <c r="B425" s="170" t="s">
        <v>989</v>
      </c>
      <c r="C425" s="180" t="s">
        <v>990</v>
      </c>
      <c r="D425" s="171" t="s">
        <v>347</v>
      </c>
      <c r="E425" s="172">
        <v>1.1026100000000001</v>
      </c>
      <c r="F425" s="173"/>
      <c r="G425" s="174">
        <f>ROUND(E425*F425,2)</f>
        <v>0</v>
      </c>
      <c r="H425" s="173"/>
      <c r="I425" s="174">
        <f>ROUND(E425*H425,2)</f>
        <v>0</v>
      </c>
      <c r="J425" s="173"/>
      <c r="K425" s="174">
        <f>ROUND(E425*J425,2)</f>
        <v>0</v>
      </c>
      <c r="L425" s="174">
        <v>21</v>
      </c>
      <c r="M425" s="174">
        <f>G425*(1+L425/100)</f>
        <v>0</v>
      </c>
      <c r="N425" s="172">
        <v>1.47E-3</v>
      </c>
      <c r="O425" s="172">
        <f>ROUND(E425*N425,2)</f>
        <v>0</v>
      </c>
      <c r="P425" s="172">
        <v>2.4</v>
      </c>
      <c r="Q425" s="172">
        <f>ROUND(E425*P425,2)</f>
        <v>2.65</v>
      </c>
      <c r="R425" s="174" t="s">
        <v>119</v>
      </c>
      <c r="S425" s="174" t="s">
        <v>207</v>
      </c>
      <c r="T425" s="175" t="s">
        <v>259</v>
      </c>
      <c r="U425" s="158">
        <v>8.5</v>
      </c>
      <c r="V425" s="158">
        <f>ROUND(E425*U425,2)</f>
        <v>9.3699999999999992</v>
      </c>
      <c r="W425" s="158"/>
      <c r="X425" s="158" t="s">
        <v>224</v>
      </c>
      <c r="Y425" s="147"/>
      <c r="Z425" s="147"/>
      <c r="AA425" s="147"/>
      <c r="AB425" s="147"/>
      <c r="AC425" s="147"/>
      <c r="AD425" s="147"/>
      <c r="AE425" s="147"/>
      <c r="AF425" s="147"/>
      <c r="AG425" s="147" t="s">
        <v>225</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ht="22.5" outlineLevel="1" x14ac:dyDescent="0.2">
      <c r="A426" s="154"/>
      <c r="B426" s="155"/>
      <c r="C426" s="254" t="s">
        <v>991</v>
      </c>
      <c r="D426" s="255"/>
      <c r="E426" s="255"/>
      <c r="F426" s="255"/>
      <c r="G426" s="255"/>
      <c r="H426" s="158"/>
      <c r="I426" s="158"/>
      <c r="J426" s="158"/>
      <c r="K426" s="158"/>
      <c r="L426" s="158"/>
      <c r="M426" s="158"/>
      <c r="N426" s="157"/>
      <c r="O426" s="157"/>
      <c r="P426" s="157"/>
      <c r="Q426" s="157"/>
      <c r="R426" s="158"/>
      <c r="S426" s="158"/>
      <c r="T426" s="158"/>
      <c r="U426" s="158"/>
      <c r="V426" s="158"/>
      <c r="W426" s="158"/>
      <c r="X426" s="158"/>
      <c r="Y426" s="147"/>
      <c r="Z426" s="147"/>
      <c r="AA426" s="147"/>
      <c r="AB426" s="147"/>
      <c r="AC426" s="147"/>
      <c r="AD426" s="147"/>
      <c r="AE426" s="147"/>
      <c r="AF426" s="147"/>
      <c r="AG426" s="147" t="s">
        <v>261</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76" t="str">
        <f>C426</f>
        <v>nebo vybourání otvorů průřezové plochy přes 4 m2 ve zdivu železobetonovém, včetně pomocného lešení o výšce podlahy do 1900 mm a pro zatížení do 1,5 kPa  (150 kg/m2),</v>
      </c>
      <c r="BB426" s="147"/>
      <c r="BC426" s="147"/>
      <c r="BD426" s="147"/>
      <c r="BE426" s="147"/>
      <c r="BF426" s="147"/>
      <c r="BG426" s="147"/>
      <c r="BH426" s="147"/>
    </row>
    <row r="427" spans="1:60" outlineLevel="1" x14ac:dyDescent="0.2">
      <c r="A427" s="154"/>
      <c r="B427" s="155"/>
      <c r="C427" s="181" t="s">
        <v>908</v>
      </c>
      <c r="D427" s="160"/>
      <c r="E427" s="161"/>
      <c r="F427" s="158"/>
      <c r="G427" s="158"/>
      <c r="H427" s="158"/>
      <c r="I427" s="158"/>
      <c r="J427" s="158"/>
      <c r="K427" s="158"/>
      <c r="L427" s="158"/>
      <c r="M427" s="158"/>
      <c r="N427" s="157"/>
      <c r="O427" s="157"/>
      <c r="P427" s="157"/>
      <c r="Q427" s="157"/>
      <c r="R427" s="158"/>
      <c r="S427" s="158"/>
      <c r="T427" s="158"/>
      <c r="U427" s="158"/>
      <c r="V427" s="158"/>
      <c r="W427" s="158"/>
      <c r="X427" s="158"/>
      <c r="Y427" s="147"/>
      <c r="Z427" s="147"/>
      <c r="AA427" s="147"/>
      <c r="AB427" s="147"/>
      <c r="AC427" s="147"/>
      <c r="AD427" s="147"/>
      <c r="AE427" s="147"/>
      <c r="AF427" s="147"/>
      <c r="AG427" s="147" t="s">
        <v>235</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81" t="s">
        <v>992</v>
      </c>
      <c r="D428" s="160"/>
      <c r="E428" s="161">
        <v>1.1026100000000001</v>
      </c>
      <c r="F428" s="158"/>
      <c r="G428" s="158"/>
      <c r="H428" s="158"/>
      <c r="I428" s="158"/>
      <c r="J428" s="158"/>
      <c r="K428" s="158"/>
      <c r="L428" s="158"/>
      <c r="M428" s="158"/>
      <c r="N428" s="157"/>
      <c r="O428" s="157"/>
      <c r="P428" s="157"/>
      <c r="Q428" s="157"/>
      <c r="R428" s="158"/>
      <c r="S428" s="158"/>
      <c r="T428" s="158"/>
      <c r="U428" s="158"/>
      <c r="V428" s="158"/>
      <c r="W428" s="158"/>
      <c r="X428" s="158"/>
      <c r="Y428" s="147"/>
      <c r="Z428" s="147"/>
      <c r="AA428" s="147"/>
      <c r="AB428" s="147"/>
      <c r="AC428" s="147"/>
      <c r="AD428" s="147"/>
      <c r="AE428" s="147"/>
      <c r="AF428" s="147"/>
      <c r="AG428" s="147" t="s">
        <v>235</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250"/>
      <c r="D429" s="251"/>
      <c r="E429" s="251"/>
      <c r="F429" s="251"/>
      <c r="G429" s="251"/>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213</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ht="22.5" outlineLevel="1" x14ac:dyDescent="0.2">
      <c r="A430" s="169">
        <v>73</v>
      </c>
      <c r="B430" s="170" t="s">
        <v>993</v>
      </c>
      <c r="C430" s="180" t="s">
        <v>994</v>
      </c>
      <c r="D430" s="171" t="s">
        <v>347</v>
      </c>
      <c r="E430" s="172">
        <v>1.88931</v>
      </c>
      <c r="F430" s="173"/>
      <c r="G430" s="174">
        <f>ROUND(E430*F430,2)</f>
        <v>0</v>
      </c>
      <c r="H430" s="173"/>
      <c r="I430" s="174">
        <f>ROUND(E430*H430,2)</f>
        <v>0</v>
      </c>
      <c r="J430" s="173"/>
      <c r="K430" s="174">
        <f>ROUND(E430*J430,2)</f>
        <v>0</v>
      </c>
      <c r="L430" s="174">
        <v>21</v>
      </c>
      <c r="M430" s="174">
        <f>G430*(1+L430/100)</f>
        <v>0</v>
      </c>
      <c r="N430" s="172">
        <v>0</v>
      </c>
      <c r="O430" s="172">
        <f>ROUND(E430*N430,2)</f>
        <v>0</v>
      </c>
      <c r="P430" s="172">
        <v>2.2000000000000002</v>
      </c>
      <c r="Q430" s="172">
        <f>ROUND(E430*P430,2)</f>
        <v>4.16</v>
      </c>
      <c r="R430" s="174" t="s">
        <v>119</v>
      </c>
      <c r="S430" s="174" t="s">
        <v>207</v>
      </c>
      <c r="T430" s="175" t="s">
        <v>259</v>
      </c>
      <c r="U430" s="158">
        <v>5.87</v>
      </c>
      <c r="V430" s="158">
        <f>ROUND(E430*U430,2)</f>
        <v>11.09</v>
      </c>
      <c r="W430" s="158"/>
      <c r="X430" s="158" t="s">
        <v>224</v>
      </c>
      <c r="Y430" s="147"/>
      <c r="Z430" s="147"/>
      <c r="AA430" s="147"/>
      <c r="AB430" s="147"/>
      <c r="AC430" s="147"/>
      <c r="AD430" s="147"/>
      <c r="AE430" s="147"/>
      <c r="AF430" s="147"/>
      <c r="AG430" s="147" t="s">
        <v>225</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81" t="s">
        <v>908</v>
      </c>
      <c r="D431" s="160"/>
      <c r="E431" s="161"/>
      <c r="F431" s="158"/>
      <c r="G431" s="158"/>
      <c r="H431" s="158"/>
      <c r="I431" s="158"/>
      <c r="J431" s="158"/>
      <c r="K431" s="158"/>
      <c r="L431" s="158"/>
      <c r="M431" s="158"/>
      <c r="N431" s="157"/>
      <c r="O431" s="157"/>
      <c r="P431" s="157"/>
      <c r="Q431" s="157"/>
      <c r="R431" s="158"/>
      <c r="S431" s="158"/>
      <c r="T431" s="158"/>
      <c r="U431" s="158"/>
      <c r="V431" s="158"/>
      <c r="W431" s="158"/>
      <c r="X431" s="158"/>
      <c r="Y431" s="147"/>
      <c r="Z431" s="147"/>
      <c r="AA431" s="147"/>
      <c r="AB431" s="147"/>
      <c r="AC431" s="147"/>
      <c r="AD431" s="147"/>
      <c r="AE431" s="147"/>
      <c r="AF431" s="147"/>
      <c r="AG431" s="147" t="s">
        <v>235</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81" t="s">
        <v>995</v>
      </c>
      <c r="D432" s="160"/>
      <c r="E432" s="161">
        <v>1.88931</v>
      </c>
      <c r="F432" s="158"/>
      <c r="G432" s="158"/>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235</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250"/>
      <c r="D433" s="251"/>
      <c r="E433" s="251"/>
      <c r="F433" s="251"/>
      <c r="G433" s="251"/>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213</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ht="22.5" outlineLevel="1" x14ac:dyDescent="0.2">
      <c r="A434" s="169">
        <v>74</v>
      </c>
      <c r="B434" s="170" t="s">
        <v>996</v>
      </c>
      <c r="C434" s="180" t="s">
        <v>997</v>
      </c>
      <c r="D434" s="171" t="s">
        <v>257</v>
      </c>
      <c r="E434" s="172">
        <v>11.5</v>
      </c>
      <c r="F434" s="173"/>
      <c r="G434" s="174">
        <f>ROUND(E434*F434,2)</f>
        <v>0</v>
      </c>
      <c r="H434" s="173"/>
      <c r="I434" s="174">
        <f>ROUND(E434*H434,2)</f>
        <v>0</v>
      </c>
      <c r="J434" s="173"/>
      <c r="K434" s="174">
        <f>ROUND(E434*J434,2)</f>
        <v>0</v>
      </c>
      <c r="L434" s="174">
        <v>21</v>
      </c>
      <c r="M434" s="174">
        <f>G434*(1+L434/100)</f>
        <v>0</v>
      </c>
      <c r="N434" s="172">
        <v>0</v>
      </c>
      <c r="O434" s="172">
        <f>ROUND(E434*N434,2)</f>
        <v>0</v>
      </c>
      <c r="P434" s="172">
        <v>1.26E-2</v>
      </c>
      <c r="Q434" s="172">
        <f>ROUND(E434*P434,2)</f>
        <v>0.14000000000000001</v>
      </c>
      <c r="R434" s="174" t="s">
        <v>119</v>
      </c>
      <c r="S434" s="174" t="s">
        <v>207</v>
      </c>
      <c r="T434" s="175" t="s">
        <v>259</v>
      </c>
      <c r="U434" s="158">
        <v>0.33</v>
      </c>
      <c r="V434" s="158">
        <f>ROUND(E434*U434,2)</f>
        <v>3.8</v>
      </c>
      <c r="W434" s="158"/>
      <c r="X434" s="158" t="s">
        <v>224</v>
      </c>
      <c r="Y434" s="147"/>
      <c r="Z434" s="147"/>
      <c r="AA434" s="147"/>
      <c r="AB434" s="147"/>
      <c r="AC434" s="147"/>
      <c r="AD434" s="147"/>
      <c r="AE434" s="147"/>
      <c r="AF434" s="147"/>
      <c r="AG434" s="147" t="s">
        <v>225</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81" t="s">
        <v>952</v>
      </c>
      <c r="D435" s="160"/>
      <c r="E435" s="161"/>
      <c r="F435" s="158"/>
      <c r="G435" s="158"/>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235</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181" t="s">
        <v>953</v>
      </c>
      <c r="D436" s="160"/>
      <c r="E436" s="161"/>
      <c r="F436" s="158"/>
      <c r="G436" s="158"/>
      <c r="H436" s="158"/>
      <c r="I436" s="158"/>
      <c r="J436" s="158"/>
      <c r="K436" s="158"/>
      <c r="L436" s="158"/>
      <c r="M436" s="158"/>
      <c r="N436" s="157"/>
      <c r="O436" s="157"/>
      <c r="P436" s="157"/>
      <c r="Q436" s="157"/>
      <c r="R436" s="158"/>
      <c r="S436" s="158"/>
      <c r="T436" s="158"/>
      <c r="U436" s="158"/>
      <c r="V436" s="158"/>
      <c r="W436" s="158"/>
      <c r="X436" s="158"/>
      <c r="Y436" s="147"/>
      <c r="Z436" s="147"/>
      <c r="AA436" s="147"/>
      <c r="AB436" s="147"/>
      <c r="AC436" s="147"/>
      <c r="AD436" s="147"/>
      <c r="AE436" s="147"/>
      <c r="AF436" s="147"/>
      <c r="AG436" s="147" t="s">
        <v>235</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81" t="s">
        <v>954</v>
      </c>
      <c r="D437" s="160"/>
      <c r="E437" s="161">
        <v>11.5</v>
      </c>
      <c r="F437" s="158"/>
      <c r="G437" s="158"/>
      <c r="H437" s="158"/>
      <c r="I437" s="158"/>
      <c r="J437" s="158"/>
      <c r="K437" s="158"/>
      <c r="L437" s="158"/>
      <c r="M437" s="158"/>
      <c r="N437" s="157"/>
      <c r="O437" s="157"/>
      <c r="P437" s="157"/>
      <c r="Q437" s="157"/>
      <c r="R437" s="158"/>
      <c r="S437" s="158"/>
      <c r="T437" s="158"/>
      <c r="U437" s="158"/>
      <c r="V437" s="158"/>
      <c r="W437" s="158"/>
      <c r="X437" s="158"/>
      <c r="Y437" s="147"/>
      <c r="Z437" s="147"/>
      <c r="AA437" s="147"/>
      <c r="AB437" s="147"/>
      <c r="AC437" s="147"/>
      <c r="AD437" s="147"/>
      <c r="AE437" s="147"/>
      <c r="AF437" s="147"/>
      <c r="AG437" s="147" t="s">
        <v>235</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250"/>
      <c r="D438" s="251"/>
      <c r="E438" s="251"/>
      <c r="F438" s="251"/>
      <c r="G438" s="251"/>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213</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69">
        <v>75</v>
      </c>
      <c r="B439" s="170" t="s">
        <v>998</v>
      </c>
      <c r="C439" s="180" t="s">
        <v>999</v>
      </c>
      <c r="D439" s="171" t="s">
        <v>828</v>
      </c>
      <c r="E439" s="172">
        <v>1</v>
      </c>
      <c r="F439" s="173"/>
      <c r="G439" s="174">
        <f>ROUND(E439*F439,2)</f>
        <v>0</v>
      </c>
      <c r="H439" s="173"/>
      <c r="I439" s="174">
        <f>ROUND(E439*H439,2)</f>
        <v>0</v>
      </c>
      <c r="J439" s="173"/>
      <c r="K439" s="174">
        <f>ROUND(E439*J439,2)</f>
        <v>0</v>
      </c>
      <c r="L439" s="174">
        <v>21</v>
      </c>
      <c r="M439" s="174">
        <f>G439*(1+L439/100)</f>
        <v>0</v>
      </c>
      <c r="N439" s="172">
        <v>0</v>
      </c>
      <c r="O439" s="172">
        <f>ROUND(E439*N439,2)</f>
        <v>0</v>
      </c>
      <c r="P439" s="172">
        <v>0</v>
      </c>
      <c r="Q439" s="172">
        <f>ROUND(E439*P439,2)</f>
        <v>0</v>
      </c>
      <c r="R439" s="174" t="s">
        <v>119</v>
      </c>
      <c r="S439" s="174" t="s">
        <v>207</v>
      </c>
      <c r="T439" s="175" t="s">
        <v>259</v>
      </c>
      <c r="U439" s="158">
        <v>0.05</v>
      </c>
      <c r="V439" s="158">
        <f>ROUND(E439*U439,2)</f>
        <v>0.05</v>
      </c>
      <c r="W439" s="158"/>
      <c r="X439" s="158" t="s">
        <v>224</v>
      </c>
      <c r="Y439" s="147"/>
      <c r="Z439" s="147"/>
      <c r="AA439" s="147"/>
      <c r="AB439" s="147"/>
      <c r="AC439" s="147"/>
      <c r="AD439" s="147"/>
      <c r="AE439" s="147"/>
      <c r="AF439" s="147"/>
      <c r="AG439" s="147" t="s">
        <v>225</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254" t="s">
        <v>1000</v>
      </c>
      <c r="D440" s="255"/>
      <c r="E440" s="255"/>
      <c r="F440" s="255"/>
      <c r="G440" s="255"/>
      <c r="H440" s="158"/>
      <c r="I440" s="158"/>
      <c r="J440" s="158"/>
      <c r="K440" s="158"/>
      <c r="L440" s="158"/>
      <c r="M440" s="158"/>
      <c r="N440" s="157"/>
      <c r="O440" s="157"/>
      <c r="P440" s="157"/>
      <c r="Q440" s="157"/>
      <c r="R440" s="158"/>
      <c r="S440" s="158"/>
      <c r="T440" s="158"/>
      <c r="U440" s="158"/>
      <c r="V440" s="158"/>
      <c r="W440" s="158"/>
      <c r="X440" s="158"/>
      <c r="Y440" s="147"/>
      <c r="Z440" s="147"/>
      <c r="AA440" s="147"/>
      <c r="AB440" s="147"/>
      <c r="AC440" s="147"/>
      <c r="AD440" s="147"/>
      <c r="AE440" s="147"/>
      <c r="AF440" s="147"/>
      <c r="AG440" s="147" t="s">
        <v>261</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81" t="s">
        <v>758</v>
      </c>
      <c r="D441" s="160"/>
      <c r="E441" s="161"/>
      <c r="F441" s="158"/>
      <c r="G441" s="158"/>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235</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81" t="s">
        <v>99</v>
      </c>
      <c r="D442" s="160"/>
      <c r="E442" s="161">
        <v>1</v>
      </c>
      <c r="F442" s="158"/>
      <c r="G442" s="158"/>
      <c r="H442" s="158"/>
      <c r="I442" s="158"/>
      <c r="J442" s="158"/>
      <c r="K442" s="158"/>
      <c r="L442" s="158"/>
      <c r="M442" s="158"/>
      <c r="N442" s="157"/>
      <c r="O442" s="157"/>
      <c r="P442" s="157"/>
      <c r="Q442" s="157"/>
      <c r="R442" s="158"/>
      <c r="S442" s="158"/>
      <c r="T442" s="158"/>
      <c r="U442" s="158"/>
      <c r="V442" s="158"/>
      <c r="W442" s="158"/>
      <c r="X442" s="158"/>
      <c r="Y442" s="147"/>
      <c r="Z442" s="147"/>
      <c r="AA442" s="147"/>
      <c r="AB442" s="147"/>
      <c r="AC442" s="147"/>
      <c r="AD442" s="147"/>
      <c r="AE442" s="147"/>
      <c r="AF442" s="147"/>
      <c r="AG442" s="147" t="s">
        <v>235</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250"/>
      <c r="D443" s="251"/>
      <c r="E443" s="251"/>
      <c r="F443" s="251"/>
      <c r="G443" s="251"/>
      <c r="H443" s="158"/>
      <c r="I443" s="158"/>
      <c r="J443" s="158"/>
      <c r="K443" s="158"/>
      <c r="L443" s="158"/>
      <c r="M443" s="158"/>
      <c r="N443" s="157"/>
      <c r="O443" s="157"/>
      <c r="P443" s="157"/>
      <c r="Q443" s="157"/>
      <c r="R443" s="158"/>
      <c r="S443" s="158"/>
      <c r="T443" s="158"/>
      <c r="U443" s="158"/>
      <c r="V443" s="158"/>
      <c r="W443" s="158"/>
      <c r="X443" s="158"/>
      <c r="Y443" s="147"/>
      <c r="Z443" s="147"/>
      <c r="AA443" s="147"/>
      <c r="AB443" s="147"/>
      <c r="AC443" s="147"/>
      <c r="AD443" s="147"/>
      <c r="AE443" s="147"/>
      <c r="AF443" s="147"/>
      <c r="AG443" s="147" t="s">
        <v>213</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ht="33.75" outlineLevel="1" x14ac:dyDescent="0.2">
      <c r="A444" s="169">
        <v>76</v>
      </c>
      <c r="B444" s="170" t="s">
        <v>1001</v>
      </c>
      <c r="C444" s="180" t="s">
        <v>1002</v>
      </c>
      <c r="D444" s="171" t="s">
        <v>257</v>
      </c>
      <c r="E444" s="172">
        <v>1.8</v>
      </c>
      <c r="F444" s="173"/>
      <c r="G444" s="174">
        <f>ROUND(E444*F444,2)</f>
        <v>0</v>
      </c>
      <c r="H444" s="173"/>
      <c r="I444" s="174">
        <f>ROUND(E444*H444,2)</f>
        <v>0</v>
      </c>
      <c r="J444" s="173"/>
      <c r="K444" s="174">
        <f>ROUND(E444*J444,2)</f>
        <v>0</v>
      </c>
      <c r="L444" s="174">
        <v>21</v>
      </c>
      <c r="M444" s="174">
        <f>G444*(1+L444/100)</f>
        <v>0</v>
      </c>
      <c r="N444" s="172">
        <v>0</v>
      </c>
      <c r="O444" s="172">
        <f>ROUND(E444*N444,2)</f>
        <v>0</v>
      </c>
      <c r="P444" s="172">
        <v>0</v>
      </c>
      <c r="Q444" s="172">
        <f>ROUND(E444*P444,2)</f>
        <v>0</v>
      </c>
      <c r="R444" s="174" t="s">
        <v>119</v>
      </c>
      <c r="S444" s="174" t="s">
        <v>207</v>
      </c>
      <c r="T444" s="175" t="s">
        <v>259</v>
      </c>
      <c r="U444" s="158">
        <v>0.94</v>
      </c>
      <c r="V444" s="158">
        <f>ROUND(E444*U444,2)</f>
        <v>1.69</v>
      </c>
      <c r="W444" s="158"/>
      <c r="X444" s="158" t="s">
        <v>224</v>
      </c>
      <c r="Y444" s="147"/>
      <c r="Z444" s="147"/>
      <c r="AA444" s="147"/>
      <c r="AB444" s="147"/>
      <c r="AC444" s="147"/>
      <c r="AD444" s="147"/>
      <c r="AE444" s="147"/>
      <c r="AF444" s="147"/>
      <c r="AG444" s="147" t="s">
        <v>225</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241" t="s">
        <v>385</v>
      </c>
      <c r="D445" s="242"/>
      <c r="E445" s="242"/>
      <c r="F445" s="242"/>
      <c r="G445" s="242"/>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212</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81" t="s">
        <v>758</v>
      </c>
      <c r="D446" s="160"/>
      <c r="E446" s="161"/>
      <c r="F446" s="158"/>
      <c r="G446" s="158"/>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235</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81" t="s">
        <v>1003</v>
      </c>
      <c r="D447" s="160"/>
      <c r="E447" s="161">
        <v>1.8</v>
      </c>
      <c r="F447" s="158"/>
      <c r="G447" s="158"/>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235</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250"/>
      <c r="D448" s="251"/>
      <c r="E448" s="251"/>
      <c r="F448" s="251"/>
      <c r="G448" s="251"/>
      <c r="H448" s="158"/>
      <c r="I448" s="158"/>
      <c r="J448" s="158"/>
      <c r="K448" s="158"/>
      <c r="L448" s="158"/>
      <c r="M448" s="158"/>
      <c r="N448" s="157"/>
      <c r="O448" s="157"/>
      <c r="P448" s="157"/>
      <c r="Q448" s="157"/>
      <c r="R448" s="158"/>
      <c r="S448" s="158"/>
      <c r="T448" s="158"/>
      <c r="U448" s="158"/>
      <c r="V448" s="158"/>
      <c r="W448" s="158"/>
      <c r="X448" s="158"/>
      <c r="Y448" s="147"/>
      <c r="Z448" s="147"/>
      <c r="AA448" s="147"/>
      <c r="AB448" s="147"/>
      <c r="AC448" s="147"/>
      <c r="AD448" s="147"/>
      <c r="AE448" s="147"/>
      <c r="AF448" s="147"/>
      <c r="AG448" s="147" t="s">
        <v>213</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69">
        <v>77</v>
      </c>
      <c r="B449" s="170" t="s">
        <v>1004</v>
      </c>
      <c r="C449" s="180" t="s">
        <v>1005</v>
      </c>
      <c r="D449" s="171" t="s">
        <v>354</v>
      </c>
      <c r="E449" s="172">
        <v>1.18</v>
      </c>
      <c r="F449" s="173"/>
      <c r="G449" s="174">
        <f>ROUND(E449*F449,2)</f>
        <v>0</v>
      </c>
      <c r="H449" s="173"/>
      <c r="I449" s="174">
        <f>ROUND(E449*H449,2)</f>
        <v>0</v>
      </c>
      <c r="J449" s="173"/>
      <c r="K449" s="174">
        <f>ROUND(E449*J449,2)</f>
        <v>0</v>
      </c>
      <c r="L449" s="174">
        <v>21</v>
      </c>
      <c r="M449" s="174">
        <f>G449*(1+L449/100)</f>
        <v>0</v>
      </c>
      <c r="N449" s="172">
        <v>0</v>
      </c>
      <c r="O449" s="172">
        <f>ROUND(E449*N449,2)</f>
        <v>0</v>
      </c>
      <c r="P449" s="172">
        <v>1.507E-2</v>
      </c>
      <c r="Q449" s="172">
        <f>ROUND(E449*P449,2)</f>
        <v>0.02</v>
      </c>
      <c r="R449" s="174" t="s">
        <v>119</v>
      </c>
      <c r="S449" s="174" t="s">
        <v>207</v>
      </c>
      <c r="T449" s="175" t="s">
        <v>259</v>
      </c>
      <c r="U449" s="158">
        <v>0.11</v>
      </c>
      <c r="V449" s="158">
        <f>ROUND(E449*U449,2)</f>
        <v>0.13</v>
      </c>
      <c r="W449" s="158"/>
      <c r="X449" s="158" t="s">
        <v>224</v>
      </c>
      <c r="Y449" s="147"/>
      <c r="Z449" s="147"/>
      <c r="AA449" s="147"/>
      <c r="AB449" s="147"/>
      <c r="AC449" s="147"/>
      <c r="AD449" s="147"/>
      <c r="AE449" s="147"/>
      <c r="AF449" s="147"/>
      <c r="AG449" s="147" t="s">
        <v>225</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81" t="s">
        <v>758</v>
      </c>
      <c r="D450" s="160"/>
      <c r="E450" s="161"/>
      <c r="F450" s="158"/>
      <c r="G450" s="158"/>
      <c r="H450" s="158"/>
      <c r="I450" s="158"/>
      <c r="J450" s="158"/>
      <c r="K450" s="158"/>
      <c r="L450" s="158"/>
      <c r="M450" s="158"/>
      <c r="N450" s="157"/>
      <c r="O450" s="157"/>
      <c r="P450" s="157"/>
      <c r="Q450" s="157"/>
      <c r="R450" s="158"/>
      <c r="S450" s="158"/>
      <c r="T450" s="158"/>
      <c r="U450" s="158"/>
      <c r="V450" s="158"/>
      <c r="W450" s="158"/>
      <c r="X450" s="158"/>
      <c r="Y450" s="147"/>
      <c r="Z450" s="147"/>
      <c r="AA450" s="147"/>
      <c r="AB450" s="147"/>
      <c r="AC450" s="147"/>
      <c r="AD450" s="147"/>
      <c r="AE450" s="147"/>
      <c r="AF450" s="147"/>
      <c r="AG450" s="147" t="s">
        <v>235</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81" t="s">
        <v>1006</v>
      </c>
      <c r="D451" s="160"/>
      <c r="E451" s="161">
        <v>1.18</v>
      </c>
      <c r="F451" s="158"/>
      <c r="G451" s="158"/>
      <c r="H451" s="158"/>
      <c r="I451" s="158"/>
      <c r="J451" s="158"/>
      <c r="K451" s="158"/>
      <c r="L451" s="158"/>
      <c r="M451" s="158"/>
      <c r="N451" s="157"/>
      <c r="O451" s="157"/>
      <c r="P451" s="157"/>
      <c r="Q451" s="157"/>
      <c r="R451" s="158"/>
      <c r="S451" s="158"/>
      <c r="T451" s="158"/>
      <c r="U451" s="158"/>
      <c r="V451" s="158"/>
      <c r="W451" s="158"/>
      <c r="X451" s="158"/>
      <c r="Y451" s="147"/>
      <c r="Z451" s="147"/>
      <c r="AA451" s="147"/>
      <c r="AB451" s="147"/>
      <c r="AC451" s="147"/>
      <c r="AD451" s="147"/>
      <c r="AE451" s="147"/>
      <c r="AF451" s="147"/>
      <c r="AG451" s="147" t="s">
        <v>235</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250"/>
      <c r="D452" s="251"/>
      <c r="E452" s="251"/>
      <c r="F452" s="251"/>
      <c r="G452" s="251"/>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213</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69">
        <v>78</v>
      </c>
      <c r="B453" s="170" t="s">
        <v>1007</v>
      </c>
      <c r="C453" s="180" t="s">
        <v>1008</v>
      </c>
      <c r="D453" s="171" t="s">
        <v>354</v>
      </c>
      <c r="E453" s="172">
        <v>1.8</v>
      </c>
      <c r="F453" s="173"/>
      <c r="G453" s="174">
        <f>ROUND(E453*F453,2)</f>
        <v>0</v>
      </c>
      <c r="H453" s="173"/>
      <c r="I453" s="174">
        <f>ROUND(E453*H453,2)</f>
        <v>0</v>
      </c>
      <c r="J453" s="173"/>
      <c r="K453" s="174">
        <f>ROUND(E453*J453,2)</f>
        <v>0</v>
      </c>
      <c r="L453" s="174">
        <v>21</v>
      </c>
      <c r="M453" s="174">
        <f>G453*(1+L453/100)</f>
        <v>0</v>
      </c>
      <c r="N453" s="172">
        <v>0</v>
      </c>
      <c r="O453" s="172">
        <f>ROUND(E453*N453,2)</f>
        <v>0</v>
      </c>
      <c r="P453" s="172">
        <v>8.8000000000000003E-4</v>
      </c>
      <c r="Q453" s="172">
        <f>ROUND(E453*P453,2)</f>
        <v>0</v>
      </c>
      <c r="R453" s="174" t="s">
        <v>119</v>
      </c>
      <c r="S453" s="174" t="s">
        <v>207</v>
      </c>
      <c r="T453" s="175" t="s">
        <v>259</v>
      </c>
      <c r="U453" s="158">
        <v>2.25</v>
      </c>
      <c r="V453" s="158">
        <f>ROUND(E453*U453,2)</f>
        <v>4.05</v>
      </c>
      <c r="W453" s="158"/>
      <c r="X453" s="158" t="s">
        <v>224</v>
      </c>
      <c r="Y453" s="147"/>
      <c r="Z453" s="147"/>
      <c r="AA453" s="147"/>
      <c r="AB453" s="147"/>
      <c r="AC453" s="147"/>
      <c r="AD453" s="147"/>
      <c r="AE453" s="147"/>
      <c r="AF453" s="147"/>
      <c r="AG453" s="147" t="s">
        <v>225</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81" t="s">
        <v>758</v>
      </c>
      <c r="D454" s="160"/>
      <c r="E454" s="161"/>
      <c r="F454" s="158"/>
      <c r="G454" s="158"/>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235</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81" t="s">
        <v>1009</v>
      </c>
      <c r="D455" s="160"/>
      <c r="E455" s="161">
        <v>1.8</v>
      </c>
      <c r="F455" s="158"/>
      <c r="G455" s="158"/>
      <c r="H455" s="158"/>
      <c r="I455" s="158"/>
      <c r="J455" s="158"/>
      <c r="K455" s="158"/>
      <c r="L455" s="158"/>
      <c r="M455" s="158"/>
      <c r="N455" s="157"/>
      <c r="O455" s="157"/>
      <c r="P455" s="157"/>
      <c r="Q455" s="157"/>
      <c r="R455" s="158"/>
      <c r="S455" s="158"/>
      <c r="T455" s="158"/>
      <c r="U455" s="158"/>
      <c r="V455" s="158"/>
      <c r="W455" s="158"/>
      <c r="X455" s="158"/>
      <c r="Y455" s="147"/>
      <c r="Z455" s="147"/>
      <c r="AA455" s="147"/>
      <c r="AB455" s="147"/>
      <c r="AC455" s="147"/>
      <c r="AD455" s="147"/>
      <c r="AE455" s="147"/>
      <c r="AF455" s="147"/>
      <c r="AG455" s="147" t="s">
        <v>235</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250"/>
      <c r="D456" s="251"/>
      <c r="E456" s="251"/>
      <c r="F456" s="251"/>
      <c r="G456" s="251"/>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213</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69">
        <v>79</v>
      </c>
      <c r="B457" s="170" t="s">
        <v>1010</v>
      </c>
      <c r="C457" s="180" t="s">
        <v>1011</v>
      </c>
      <c r="D457" s="171" t="s">
        <v>354</v>
      </c>
      <c r="E457" s="172">
        <v>5.1749999999999998</v>
      </c>
      <c r="F457" s="173"/>
      <c r="G457" s="174">
        <f>ROUND(E457*F457,2)</f>
        <v>0</v>
      </c>
      <c r="H457" s="173"/>
      <c r="I457" s="174">
        <f>ROUND(E457*H457,2)</f>
        <v>0</v>
      </c>
      <c r="J457" s="173"/>
      <c r="K457" s="174">
        <f>ROUND(E457*J457,2)</f>
        <v>0</v>
      </c>
      <c r="L457" s="174">
        <v>21</v>
      </c>
      <c r="M457" s="174">
        <f>G457*(1+L457/100)</f>
        <v>0</v>
      </c>
      <c r="N457" s="172">
        <v>0</v>
      </c>
      <c r="O457" s="172">
        <f>ROUND(E457*N457,2)</f>
        <v>0</v>
      </c>
      <c r="P457" s="172">
        <v>4.6000000000000001E-4</v>
      </c>
      <c r="Q457" s="172">
        <f>ROUND(E457*P457,2)</f>
        <v>0</v>
      </c>
      <c r="R457" s="174" t="s">
        <v>119</v>
      </c>
      <c r="S457" s="174" t="s">
        <v>207</v>
      </c>
      <c r="T457" s="175" t="s">
        <v>259</v>
      </c>
      <c r="U457" s="158">
        <v>3.24</v>
      </c>
      <c r="V457" s="158">
        <f>ROUND(E457*U457,2)</f>
        <v>16.77</v>
      </c>
      <c r="W457" s="158"/>
      <c r="X457" s="158" t="s">
        <v>224</v>
      </c>
      <c r="Y457" s="147"/>
      <c r="Z457" s="147"/>
      <c r="AA457" s="147"/>
      <c r="AB457" s="147"/>
      <c r="AC457" s="147"/>
      <c r="AD457" s="147"/>
      <c r="AE457" s="147"/>
      <c r="AF457" s="147"/>
      <c r="AG457" s="147" t="s">
        <v>290</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181" t="s">
        <v>758</v>
      </c>
      <c r="D458" s="160"/>
      <c r="E458" s="161"/>
      <c r="F458" s="158"/>
      <c r="G458" s="158"/>
      <c r="H458" s="158"/>
      <c r="I458" s="158"/>
      <c r="J458" s="158"/>
      <c r="K458" s="158"/>
      <c r="L458" s="158"/>
      <c r="M458" s="158"/>
      <c r="N458" s="157"/>
      <c r="O458" s="157"/>
      <c r="P458" s="157"/>
      <c r="Q458" s="157"/>
      <c r="R458" s="158"/>
      <c r="S458" s="158"/>
      <c r="T458" s="158"/>
      <c r="U458" s="158"/>
      <c r="V458" s="158"/>
      <c r="W458" s="158"/>
      <c r="X458" s="158"/>
      <c r="Y458" s="147"/>
      <c r="Z458" s="147"/>
      <c r="AA458" s="147"/>
      <c r="AB458" s="147"/>
      <c r="AC458" s="147"/>
      <c r="AD458" s="147"/>
      <c r="AE458" s="147"/>
      <c r="AF458" s="147"/>
      <c r="AG458" s="147" t="s">
        <v>235</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181" t="s">
        <v>1012</v>
      </c>
      <c r="D459" s="160"/>
      <c r="E459" s="161">
        <v>5.1749999999999998</v>
      </c>
      <c r="F459" s="158"/>
      <c r="G459" s="158"/>
      <c r="H459" s="158"/>
      <c r="I459" s="158"/>
      <c r="J459" s="158"/>
      <c r="K459" s="158"/>
      <c r="L459" s="158"/>
      <c r="M459" s="158"/>
      <c r="N459" s="157"/>
      <c r="O459" s="157"/>
      <c r="P459" s="157"/>
      <c r="Q459" s="157"/>
      <c r="R459" s="158"/>
      <c r="S459" s="158"/>
      <c r="T459" s="158"/>
      <c r="U459" s="158"/>
      <c r="V459" s="158"/>
      <c r="W459" s="158"/>
      <c r="X459" s="158"/>
      <c r="Y459" s="147"/>
      <c r="Z459" s="147"/>
      <c r="AA459" s="147"/>
      <c r="AB459" s="147"/>
      <c r="AC459" s="147"/>
      <c r="AD459" s="147"/>
      <c r="AE459" s="147"/>
      <c r="AF459" s="147"/>
      <c r="AG459" s="147" t="s">
        <v>235</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250"/>
      <c r="D460" s="251"/>
      <c r="E460" s="251"/>
      <c r="F460" s="251"/>
      <c r="G460" s="251"/>
      <c r="H460" s="158"/>
      <c r="I460" s="158"/>
      <c r="J460" s="158"/>
      <c r="K460" s="158"/>
      <c r="L460" s="158"/>
      <c r="M460" s="158"/>
      <c r="N460" s="157"/>
      <c r="O460" s="157"/>
      <c r="P460" s="157"/>
      <c r="Q460" s="157"/>
      <c r="R460" s="158"/>
      <c r="S460" s="158"/>
      <c r="T460" s="158"/>
      <c r="U460" s="158"/>
      <c r="V460" s="158"/>
      <c r="W460" s="158"/>
      <c r="X460" s="158"/>
      <c r="Y460" s="147"/>
      <c r="Z460" s="147"/>
      <c r="AA460" s="147"/>
      <c r="AB460" s="147"/>
      <c r="AC460" s="147"/>
      <c r="AD460" s="147"/>
      <c r="AE460" s="147"/>
      <c r="AF460" s="147"/>
      <c r="AG460" s="147" t="s">
        <v>213</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69">
        <v>80</v>
      </c>
      <c r="B461" s="170" t="s">
        <v>1013</v>
      </c>
      <c r="C461" s="180" t="s">
        <v>1014</v>
      </c>
      <c r="D461" s="171" t="s">
        <v>354</v>
      </c>
      <c r="E461" s="172">
        <v>3.7</v>
      </c>
      <c r="F461" s="173"/>
      <c r="G461" s="174">
        <f>ROUND(E461*F461,2)</f>
        <v>0</v>
      </c>
      <c r="H461" s="173"/>
      <c r="I461" s="174">
        <f>ROUND(E461*H461,2)</f>
        <v>0</v>
      </c>
      <c r="J461" s="173"/>
      <c r="K461" s="174">
        <f>ROUND(E461*J461,2)</f>
        <v>0</v>
      </c>
      <c r="L461" s="174">
        <v>21</v>
      </c>
      <c r="M461" s="174">
        <f>G461*(1+L461/100)</f>
        <v>0</v>
      </c>
      <c r="N461" s="172">
        <v>0</v>
      </c>
      <c r="O461" s="172">
        <f>ROUND(E461*N461,2)</f>
        <v>0</v>
      </c>
      <c r="P461" s="172">
        <v>4.6000000000000001E-4</v>
      </c>
      <c r="Q461" s="172">
        <f>ROUND(E461*P461,2)</f>
        <v>0</v>
      </c>
      <c r="R461" s="174" t="s">
        <v>119</v>
      </c>
      <c r="S461" s="174" t="s">
        <v>207</v>
      </c>
      <c r="T461" s="175" t="s">
        <v>259</v>
      </c>
      <c r="U461" s="158">
        <v>0.9</v>
      </c>
      <c r="V461" s="158">
        <f>ROUND(E461*U461,2)</f>
        <v>3.33</v>
      </c>
      <c r="W461" s="158"/>
      <c r="X461" s="158" t="s">
        <v>224</v>
      </c>
      <c r="Y461" s="147"/>
      <c r="Z461" s="147"/>
      <c r="AA461" s="147"/>
      <c r="AB461" s="147"/>
      <c r="AC461" s="147"/>
      <c r="AD461" s="147"/>
      <c r="AE461" s="147"/>
      <c r="AF461" s="147"/>
      <c r="AG461" s="147" t="s">
        <v>225</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81" t="s">
        <v>758</v>
      </c>
      <c r="D462" s="160"/>
      <c r="E462" s="161"/>
      <c r="F462" s="158"/>
      <c r="G462" s="158"/>
      <c r="H462" s="158"/>
      <c r="I462" s="158"/>
      <c r="J462" s="158"/>
      <c r="K462" s="158"/>
      <c r="L462" s="158"/>
      <c r="M462" s="158"/>
      <c r="N462" s="157"/>
      <c r="O462" s="157"/>
      <c r="P462" s="157"/>
      <c r="Q462" s="157"/>
      <c r="R462" s="158"/>
      <c r="S462" s="158"/>
      <c r="T462" s="158"/>
      <c r="U462" s="158"/>
      <c r="V462" s="158"/>
      <c r="W462" s="158"/>
      <c r="X462" s="158"/>
      <c r="Y462" s="147"/>
      <c r="Z462" s="147"/>
      <c r="AA462" s="147"/>
      <c r="AB462" s="147"/>
      <c r="AC462" s="147"/>
      <c r="AD462" s="147"/>
      <c r="AE462" s="147"/>
      <c r="AF462" s="147"/>
      <c r="AG462" s="147" t="s">
        <v>235</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181" t="s">
        <v>1015</v>
      </c>
      <c r="D463" s="160"/>
      <c r="E463" s="161">
        <v>3.7</v>
      </c>
      <c r="F463" s="158"/>
      <c r="G463" s="158"/>
      <c r="H463" s="158"/>
      <c r="I463" s="158"/>
      <c r="J463" s="158"/>
      <c r="K463" s="158"/>
      <c r="L463" s="158"/>
      <c r="M463" s="158"/>
      <c r="N463" s="157"/>
      <c r="O463" s="157"/>
      <c r="P463" s="157"/>
      <c r="Q463" s="157"/>
      <c r="R463" s="158"/>
      <c r="S463" s="158"/>
      <c r="T463" s="158"/>
      <c r="U463" s="158"/>
      <c r="V463" s="158"/>
      <c r="W463" s="158"/>
      <c r="X463" s="158"/>
      <c r="Y463" s="147"/>
      <c r="Z463" s="147"/>
      <c r="AA463" s="147"/>
      <c r="AB463" s="147"/>
      <c r="AC463" s="147"/>
      <c r="AD463" s="147"/>
      <c r="AE463" s="147"/>
      <c r="AF463" s="147"/>
      <c r="AG463" s="147" t="s">
        <v>235</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c r="B464" s="155"/>
      <c r="C464" s="250"/>
      <c r="D464" s="251"/>
      <c r="E464" s="251"/>
      <c r="F464" s="251"/>
      <c r="G464" s="251"/>
      <c r="H464" s="158"/>
      <c r="I464" s="158"/>
      <c r="J464" s="158"/>
      <c r="K464" s="158"/>
      <c r="L464" s="158"/>
      <c r="M464" s="158"/>
      <c r="N464" s="157"/>
      <c r="O464" s="157"/>
      <c r="P464" s="157"/>
      <c r="Q464" s="157"/>
      <c r="R464" s="158"/>
      <c r="S464" s="158"/>
      <c r="T464" s="158"/>
      <c r="U464" s="158"/>
      <c r="V464" s="158"/>
      <c r="W464" s="158"/>
      <c r="X464" s="158"/>
      <c r="Y464" s="147"/>
      <c r="Z464" s="147"/>
      <c r="AA464" s="147"/>
      <c r="AB464" s="147"/>
      <c r="AC464" s="147"/>
      <c r="AD464" s="147"/>
      <c r="AE464" s="147"/>
      <c r="AF464" s="147"/>
      <c r="AG464" s="147" t="s">
        <v>213</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69">
        <v>81</v>
      </c>
      <c r="B465" s="170" t="s">
        <v>1016</v>
      </c>
      <c r="C465" s="180" t="s">
        <v>1017</v>
      </c>
      <c r="D465" s="171" t="s">
        <v>354</v>
      </c>
      <c r="E465" s="172">
        <v>1.85</v>
      </c>
      <c r="F465" s="173"/>
      <c r="G465" s="174">
        <f>ROUND(E465*F465,2)</f>
        <v>0</v>
      </c>
      <c r="H465" s="173"/>
      <c r="I465" s="174">
        <f>ROUND(E465*H465,2)</f>
        <v>0</v>
      </c>
      <c r="J465" s="173"/>
      <c r="K465" s="174">
        <f>ROUND(E465*J465,2)</f>
        <v>0</v>
      </c>
      <c r="L465" s="174">
        <v>21</v>
      </c>
      <c r="M465" s="174">
        <f>G465*(1+L465/100)</f>
        <v>0</v>
      </c>
      <c r="N465" s="172">
        <v>0</v>
      </c>
      <c r="O465" s="172">
        <f>ROUND(E465*N465,2)</f>
        <v>0</v>
      </c>
      <c r="P465" s="172">
        <v>2.1999999999999999E-2</v>
      </c>
      <c r="Q465" s="172">
        <f>ROUND(E465*P465,2)</f>
        <v>0.04</v>
      </c>
      <c r="R465" s="174" t="s">
        <v>119</v>
      </c>
      <c r="S465" s="174" t="s">
        <v>207</v>
      </c>
      <c r="T465" s="175" t="s">
        <v>259</v>
      </c>
      <c r="U465" s="158">
        <v>0.76</v>
      </c>
      <c r="V465" s="158">
        <f>ROUND(E465*U465,2)</f>
        <v>1.41</v>
      </c>
      <c r="W465" s="158"/>
      <c r="X465" s="158" t="s">
        <v>224</v>
      </c>
      <c r="Y465" s="147"/>
      <c r="Z465" s="147"/>
      <c r="AA465" s="147"/>
      <c r="AB465" s="147"/>
      <c r="AC465" s="147"/>
      <c r="AD465" s="147"/>
      <c r="AE465" s="147"/>
      <c r="AF465" s="147"/>
      <c r="AG465" s="147" t="s">
        <v>225</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254" t="s">
        <v>1018</v>
      </c>
      <c r="D466" s="255"/>
      <c r="E466" s="255"/>
      <c r="F466" s="255"/>
      <c r="G466" s="255"/>
      <c r="H466" s="158"/>
      <c r="I466" s="158"/>
      <c r="J466" s="158"/>
      <c r="K466" s="158"/>
      <c r="L466" s="158"/>
      <c r="M466" s="158"/>
      <c r="N466" s="157"/>
      <c r="O466" s="157"/>
      <c r="P466" s="157"/>
      <c r="Q466" s="157"/>
      <c r="R466" s="158"/>
      <c r="S466" s="158"/>
      <c r="T466" s="158"/>
      <c r="U466" s="158"/>
      <c r="V466" s="158"/>
      <c r="W466" s="158"/>
      <c r="X466" s="158"/>
      <c r="Y466" s="147"/>
      <c r="Z466" s="147"/>
      <c r="AA466" s="147"/>
      <c r="AB466" s="147"/>
      <c r="AC466" s="147"/>
      <c r="AD466" s="147"/>
      <c r="AE466" s="147"/>
      <c r="AF466" s="147"/>
      <c r="AG466" s="147" t="s">
        <v>261</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81" t="s">
        <v>758</v>
      </c>
      <c r="D467" s="160"/>
      <c r="E467" s="161"/>
      <c r="F467" s="158"/>
      <c r="G467" s="158"/>
      <c r="H467" s="158"/>
      <c r="I467" s="158"/>
      <c r="J467" s="158"/>
      <c r="K467" s="158"/>
      <c r="L467" s="158"/>
      <c r="M467" s="158"/>
      <c r="N467" s="157"/>
      <c r="O467" s="157"/>
      <c r="P467" s="157"/>
      <c r="Q467" s="157"/>
      <c r="R467" s="158"/>
      <c r="S467" s="158"/>
      <c r="T467" s="158"/>
      <c r="U467" s="158"/>
      <c r="V467" s="158"/>
      <c r="W467" s="158"/>
      <c r="X467" s="158"/>
      <c r="Y467" s="147"/>
      <c r="Z467" s="147"/>
      <c r="AA467" s="147"/>
      <c r="AB467" s="147"/>
      <c r="AC467" s="147"/>
      <c r="AD467" s="147"/>
      <c r="AE467" s="147"/>
      <c r="AF467" s="147"/>
      <c r="AG467" s="147" t="s">
        <v>235</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81" t="s">
        <v>1019</v>
      </c>
      <c r="D468" s="160"/>
      <c r="E468" s="161">
        <v>1.85</v>
      </c>
      <c r="F468" s="158"/>
      <c r="G468" s="158"/>
      <c r="H468" s="158"/>
      <c r="I468" s="158"/>
      <c r="J468" s="158"/>
      <c r="K468" s="158"/>
      <c r="L468" s="158"/>
      <c r="M468" s="158"/>
      <c r="N468" s="157"/>
      <c r="O468" s="157"/>
      <c r="P468" s="157"/>
      <c r="Q468" s="157"/>
      <c r="R468" s="158"/>
      <c r="S468" s="158"/>
      <c r="T468" s="158"/>
      <c r="U468" s="158"/>
      <c r="V468" s="158"/>
      <c r="W468" s="158"/>
      <c r="X468" s="158"/>
      <c r="Y468" s="147"/>
      <c r="Z468" s="147"/>
      <c r="AA468" s="147"/>
      <c r="AB468" s="147"/>
      <c r="AC468" s="147"/>
      <c r="AD468" s="147"/>
      <c r="AE468" s="147"/>
      <c r="AF468" s="147"/>
      <c r="AG468" s="147" t="s">
        <v>235</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250"/>
      <c r="D469" s="251"/>
      <c r="E469" s="251"/>
      <c r="F469" s="251"/>
      <c r="G469" s="251"/>
      <c r="H469" s="158"/>
      <c r="I469" s="158"/>
      <c r="J469" s="158"/>
      <c r="K469" s="158"/>
      <c r="L469" s="158"/>
      <c r="M469" s="158"/>
      <c r="N469" s="157"/>
      <c r="O469" s="157"/>
      <c r="P469" s="157"/>
      <c r="Q469" s="157"/>
      <c r="R469" s="158"/>
      <c r="S469" s="158"/>
      <c r="T469" s="158"/>
      <c r="U469" s="158"/>
      <c r="V469" s="158"/>
      <c r="W469" s="158"/>
      <c r="X469" s="158"/>
      <c r="Y469" s="147"/>
      <c r="Z469" s="147"/>
      <c r="AA469" s="147"/>
      <c r="AB469" s="147"/>
      <c r="AC469" s="147"/>
      <c r="AD469" s="147"/>
      <c r="AE469" s="147"/>
      <c r="AF469" s="147"/>
      <c r="AG469" s="147" t="s">
        <v>213</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69">
        <v>82</v>
      </c>
      <c r="B470" s="170" t="s">
        <v>1020</v>
      </c>
      <c r="C470" s="180" t="s">
        <v>1021</v>
      </c>
      <c r="D470" s="171" t="s">
        <v>354</v>
      </c>
      <c r="E470" s="172">
        <v>2.5</v>
      </c>
      <c r="F470" s="173"/>
      <c r="G470" s="174">
        <f>ROUND(E470*F470,2)</f>
        <v>0</v>
      </c>
      <c r="H470" s="173"/>
      <c r="I470" s="174">
        <f>ROUND(E470*H470,2)</f>
        <v>0</v>
      </c>
      <c r="J470" s="173"/>
      <c r="K470" s="174">
        <f>ROUND(E470*J470,2)</f>
        <v>0</v>
      </c>
      <c r="L470" s="174">
        <v>21</v>
      </c>
      <c r="M470" s="174">
        <f>G470*(1+L470/100)</f>
        <v>0</v>
      </c>
      <c r="N470" s="172">
        <v>0</v>
      </c>
      <c r="O470" s="172">
        <f>ROUND(E470*N470,2)</f>
        <v>0</v>
      </c>
      <c r="P470" s="172">
        <v>3.6999999999999998E-2</v>
      </c>
      <c r="Q470" s="172">
        <f>ROUND(E470*P470,2)</f>
        <v>0.09</v>
      </c>
      <c r="R470" s="174" t="s">
        <v>119</v>
      </c>
      <c r="S470" s="174" t="s">
        <v>207</v>
      </c>
      <c r="T470" s="175" t="s">
        <v>259</v>
      </c>
      <c r="U470" s="158">
        <v>0.55000000000000004</v>
      </c>
      <c r="V470" s="158">
        <f>ROUND(E470*U470,2)</f>
        <v>1.38</v>
      </c>
      <c r="W470" s="158"/>
      <c r="X470" s="158" t="s">
        <v>224</v>
      </c>
      <c r="Y470" s="147"/>
      <c r="Z470" s="147"/>
      <c r="AA470" s="147"/>
      <c r="AB470" s="147"/>
      <c r="AC470" s="147"/>
      <c r="AD470" s="147"/>
      <c r="AE470" s="147"/>
      <c r="AF470" s="147"/>
      <c r="AG470" s="147" t="s">
        <v>225</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181" t="s">
        <v>785</v>
      </c>
      <c r="D471" s="160"/>
      <c r="E471" s="161"/>
      <c r="F471" s="158"/>
      <c r="G471" s="158"/>
      <c r="H471" s="158"/>
      <c r="I471" s="158"/>
      <c r="J471" s="158"/>
      <c r="K471" s="158"/>
      <c r="L471" s="158"/>
      <c r="M471" s="158"/>
      <c r="N471" s="157"/>
      <c r="O471" s="157"/>
      <c r="P471" s="157"/>
      <c r="Q471" s="157"/>
      <c r="R471" s="158"/>
      <c r="S471" s="158"/>
      <c r="T471" s="158"/>
      <c r="U471" s="158"/>
      <c r="V471" s="158"/>
      <c r="W471" s="158"/>
      <c r="X471" s="158"/>
      <c r="Y471" s="147"/>
      <c r="Z471" s="147"/>
      <c r="AA471" s="147"/>
      <c r="AB471" s="147"/>
      <c r="AC471" s="147"/>
      <c r="AD471" s="147"/>
      <c r="AE471" s="147"/>
      <c r="AF471" s="147"/>
      <c r="AG471" s="147" t="s">
        <v>235</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181" t="s">
        <v>1022</v>
      </c>
      <c r="D472" s="160"/>
      <c r="E472" s="161">
        <v>2.5</v>
      </c>
      <c r="F472" s="158"/>
      <c r="G472" s="158"/>
      <c r="H472" s="158"/>
      <c r="I472" s="158"/>
      <c r="J472" s="158"/>
      <c r="K472" s="158"/>
      <c r="L472" s="158"/>
      <c r="M472" s="158"/>
      <c r="N472" s="157"/>
      <c r="O472" s="157"/>
      <c r="P472" s="157"/>
      <c r="Q472" s="157"/>
      <c r="R472" s="158"/>
      <c r="S472" s="158"/>
      <c r="T472" s="158"/>
      <c r="U472" s="158"/>
      <c r="V472" s="158"/>
      <c r="W472" s="158"/>
      <c r="X472" s="158"/>
      <c r="Y472" s="147"/>
      <c r="Z472" s="147"/>
      <c r="AA472" s="147"/>
      <c r="AB472" s="147"/>
      <c r="AC472" s="147"/>
      <c r="AD472" s="147"/>
      <c r="AE472" s="147"/>
      <c r="AF472" s="147"/>
      <c r="AG472" s="147" t="s">
        <v>235</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250"/>
      <c r="D473" s="251"/>
      <c r="E473" s="251"/>
      <c r="F473" s="251"/>
      <c r="G473" s="251"/>
      <c r="H473" s="158"/>
      <c r="I473" s="158"/>
      <c r="J473" s="158"/>
      <c r="K473" s="158"/>
      <c r="L473" s="158"/>
      <c r="M473" s="158"/>
      <c r="N473" s="157"/>
      <c r="O473" s="157"/>
      <c r="P473" s="157"/>
      <c r="Q473" s="157"/>
      <c r="R473" s="158"/>
      <c r="S473" s="158"/>
      <c r="T473" s="158"/>
      <c r="U473" s="158"/>
      <c r="V473" s="158"/>
      <c r="W473" s="158"/>
      <c r="X473" s="158"/>
      <c r="Y473" s="147"/>
      <c r="Z473" s="147"/>
      <c r="AA473" s="147"/>
      <c r="AB473" s="147"/>
      <c r="AC473" s="147"/>
      <c r="AD473" s="147"/>
      <c r="AE473" s="147"/>
      <c r="AF473" s="147"/>
      <c r="AG473" s="147" t="s">
        <v>213</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ht="22.5" outlineLevel="1" x14ac:dyDescent="0.2">
      <c r="A474" s="169">
        <v>83</v>
      </c>
      <c r="B474" s="170" t="s">
        <v>1023</v>
      </c>
      <c r="C474" s="180" t="s">
        <v>1024</v>
      </c>
      <c r="D474" s="171" t="s">
        <v>257</v>
      </c>
      <c r="E474" s="172">
        <v>6.5549999999999997</v>
      </c>
      <c r="F474" s="173"/>
      <c r="G474" s="174">
        <f>ROUND(E474*F474,2)</f>
        <v>0</v>
      </c>
      <c r="H474" s="173"/>
      <c r="I474" s="174">
        <f>ROUND(E474*H474,2)</f>
        <v>0</v>
      </c>
      <c r="J474" s="173"/>
      <c r="K474" s="174">
        <f>ROUND(E474*J474,2)</f>
        <v>0</v>
      </c>
      <c r="L474" s="174">
        <v>21</v>
      </c>
      <c r="M474" s="174">
        <f>G474*(1+L474/100)</f>
        <v>0</v>
      </c>
      <c r="N474" s="172">
        <v>0</v>
      </c>
      <c r="O474" s="172">
        <f>ROUND(E474*N474,2)</f>
        <v>0</v>
      </c>
      <c r="P474" s="172">
        <v>3.3239999999999999E-2</v>
      </c>
      <c r="Q474" s="172">
        <f>ROUND(E474*P474,2)</f>
        <v>0.22</v>
      </c>
      <c r="R474" s="174" t="s">
        <v>119</v>
      </c>
      <c r="S474" s="174" t="s">
        <v>207</v>
      </c>
      <c r="T474" s="175" t="s">
        <v>259</v>
      </c>
      <c r="U474" s="158">
        <v>0.441</v>
      </c>
      <c r="V474" s="158">
        <f>ROUND(E474*U474,2)</f>
        <v>2.89</v>
      </c>
      <c r="W474" s="158"/>
      <c r="X474" s="158" t="s">
        <v>224</v>
      </c>
      <c r="Y474" s="147"/>
      <c r="Z474" s="147"/>
      <c r="AA474" s="147"/>
      <c r="AB474" s="147"/>
      <c r="AC474" s="147"/>
      <c r="AD474" s="147"/>
      <c r="AE474" s="147"/>
      <c r="AF474" s="147"/>
      <c r="AG474" s="147" t="s">
        <v>225</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81" t="s">
        <v>908</v>
      </c>
      <c r="D475" s="160"/>
      <c r="E475" s="161"/>
      <c r="F475" s="158"/>
      <c r="G475" s="158"/>
      <c r="H475" s="158"/>
      <c r="I475" s="158"/>
      <c r="J475" s="158"/>
      <c r="K475" s="158"/>
      <c r="L475" s="158"/>
      <c r="M475" s="158"/>
      <c r="N475" s="157"/>
      <c r="O475" s="157"/>
      <c r="P475" s="157"/>
      <c r="Q475" s="157"/>
      <c r="R475" s="158"/>
      <c r="S475" s="158"/>
      <c r="T475" s="158"/>
      <c r="U475" s="158"/>
      <c r="V475" s="158"/>
      <c r="W475" s="158"/>
      <c r="X475" s="158"/>
      <c r="Y475" s="147"/>
      <c r="Z475" s="147"/>
      <c r="AA475" s="147"/>
      <c r="AB475" s="147"/>
      <c r="AC475" s="147"/>
      <c r="AD475" s="147"/>
      <c r="AE475" s="147"/>
      <c r="AF475" s="147"/>
      <c r="AG475" s="147" t="s">
        <v>235</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181" t="s">
        <v>930</v>
      </c>
      <c r="D476" s="160"/>
      <c r="E476" s="161">
        <v>6.5549999999999997</v>
      </c>
      <c r="F476" s="158"/>
      <c r="G476" s="158"/>
      <c r="H476" s="158"/>
      <c r="I476" s="158"/>
      <c r="J476" s="158"/>
      <c r="K476" s="158"/>
      <c r="L476" s="158"/>
      <c r="M476" s="158"/>
      <c r="N476" s="157"/>
      <c r="O476" s="157"/>
      <c r="P476" s="157"/>
      <c r="Q476" s="157"/>
      <c r="R476" s="158"/>
      <c r="S476" s="158"/>
      <c r="T476" s="158"/>
      <c r="U476" s="158"/>
      <c r="V476" s="158"/>
      <c r="W476" s="158"/>
      <c r="X476" s="158"/>
      <c r="Y476" s="147"/>
      <c r="Z476" s="147"/>
      <c r="AA476" s="147"/>
      <c r="AB476" s="147"/>
      <c r="AC476" s="147"/>
      <c r="AD476" s="147"/>
      <c r="AE476" s="147"/>
      <c r="AF476" s="147"/>
      <c r="AG476" s="147" t="s">
        <v>235</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54"/>
      <c r="B477" s="155"/>
      <c r="C477" s="250"/>
      <c r="D477" s="251"/>
      <c r="E477" s="251"/>
      <c r="F477" s="251"/>
      <c r="G477" s="251"/>
      <c r="H477" s="158"/>
      <c r="I477" s="158"/>
      <c r="J477" s="158"/>
      <c r="K477" s="158"/>
      <c r="L477" s="158"/>
      <c r="M477" s="158"/>
      <c r="N477" s="157"/>
      <c r="O477" s="157"/>
      <c r="P477" s="157"/>
      <c r="Q477" s="157"/>
      <c r="R477" s="158"/>
      <c r="S477" s="158"/>
      <c r="T477" s="158"/>
      <c r="U477" s="158"/>
      <c r="V477" s="158"/>
      <c r="W477" s="158"/>
      <c r="X477" s="158"/>
      <c r="Y477" s="147"/>
      <c r="Z477" s="147"/>
      <c r="AA477" s="147"/>
      <c r="AB477" s="147"/>
      <c r="AC477" s="147"/>
      <c r="AD477" s="147"/>
      <c r="AE477" s="147"/>
      <c r="AF477" s="147"/>
      <c r="AG477" s="147" t="s">
        <v>213</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ht="22.5" outlineLevel="1" x14ac:dyDescent="0.2">
      <c r="A478" s="169">
        <v>84</v>
      </c>
      <c r="B478" s="170" t="s">
        <v>1025</v>
      </c>
      <c r="C478" s="180" t="s">
        <v>1026</v>
      </c>
      <c r="D478" s="171" t="s">
        <v>257</v>
      </c>
      <c r="E478" s="172">
        <v>3</v>
      </c>
      <c r="F478" s="173"/>
      <c r="G478" s="174">
        <f>ROUND(E478*F478,2)</f>
        <v>0</v>
      </c>
      <c r="H478" s="173"/>
      <c r="I478" s="174">
        <f>ROUND(E478*H478,2)</f>
        <v>0</v>
      </c>
      <c r="J478" s="173"/>
      <c r="K478" s="174">
        <f>ROUND(E478*J478,2)</f>
        <v>0</v>
      </c>
      <c r="L478" s="174">
        <v>21</v>
      </c>
      <c r="M478" s="174">
        <f>G478*(1+L478/100)</f>
        <v>0</v>
      </c>
      <c r="N478" s="172">
        <v>0</v>
      </c>
      <c r="O478" s="172">
        <f>ROUND(E478*N478,2)</f>
        <v>0</v>
      </c>
      <c r="P478" s="172">
        <v>6.8000000000000005E-2</v>
      </c>
      <c r="Q478" s="172">
        <f>ROUND(E478*P478,2)</f>
        <v>0.2</v>
      </c>
      <c r="R478" s="174" t="s">
        <v>119</v>
      </c>
      <c r="S478" s="174" t="s">
        <v>207</v>
      </c>
      <c r="T478" s="175" t="s">
        <v>259</v>
      </c>
      <c r="U478" s="158">
        <v>0.3</v>
      </c>
      <c r="V478" s="158">
        <f>ROUND(E478*U478,2)</f>
        <v>0.9</v>
      </c>
      <c r="W478" s="158"/>
      <c r="X478" s="158" t="s">
        <v>224</v>
      </c>
      <c r="Y478" s="147"/>
      <c r="Z478" s="147"/>
      <c r="AA478" s="147"/>
      <c r="AB478" s="147"/>
      <c r="AC478" s="147"/>
      <c r="AD478" s="147"/>
      <c r="AE478" s="147"/>
      <c r="AF478" s="147"/>
      <c r="AG478" s="147" t="s">
        <v>225</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254" t="s">
        <v>397</v>
      </c>
      <c r="D479" s="255"/>
      <c r="E479" s="255"/>
      <c r="F479" s="255"/>
      <c r="G479" s="255"/>
      <c r="H479" s="158"/>
      <c r="I479" s="158"/>
      <c r="J479" s="158"/>
      <c r="K479" s="158"/>
      <c r="L479" s="158"/>
      <c r="M479" s="158"/>
      <c r="N479" s="157"/>
      <c r="O479" s="157"/>
      <c r="P479" s="157"/>
      <c r="Q479" s="157"/>
      <c r="R479" s="158"/>
      <c r="S479" s="158"/>
      <c r="T479" s="158"/>
      <c r="U479" s="158"/>
      <c r="V479" s="158"/>
      <c r="W479" s="158"/>
      <c r="X479" s="158"/>
      <c r="Y479" s="147"/>
      <c r="Z479" s="147"/>
      <c r="AA479" s="147"/>
      <c r="AB479" s="147"/>
      <c r="AC479" s="147"/>
      <c r="AD479" s="147"/>
      <c r="AE479" s="147"/>
      <c r="AF479" s="147"/>
      <c r="AG479" s="147" t="s">
        <v>261</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54"/>
      <c r="B480" s="155"/>
      <c r="C480" s="181" t="s">
        <v>758</v>
      </c>
      <c r="D480" s="160"/>
      <c r="E480" s="161"/>
      <c r="F480" s="158"/>
      <c r="G480" s="158"/>
      <c r="H480" s="158"/>
      <c r="I480" s="158"/>
      <c r="J480" s="158"/>
      <c r="K480" s="158"/>
      <c r="L480" s="158"/>
      <c r="M480" s="158"/>
      <c r="N480" s="157"/>
      <c r="O480" s="157"/>
      <c r="P480" s="157"/>
      <c r="Q480" s="157"/>
      <c r="R480" s="158"/>
      <c r="S480" s="158"/>
      <c r="T480" s="158"/>
      <c r="U480" s="158"/>
      <c r="V480" s="158"/>
      <c r="W480" s="158"/>
      <c r="X480" s="158"/>
      <c r="Y480" s="147"/>
      <c r="Z480" s="147"/>
      <c r="AA480" s="147"/>
      <c r="AB480" s="147"/>
      <c r="AC480" s="147"/>
      <c r="AD480" s="147"/>
      <c r="AE480" s="147"/>
      <c r="AF480" s="147"/>
      <c r="AG480" s="147" t="s">
        <v>235</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81" t="s">
        <v>1027</v>
      </c>
      <c r="D481" s="160"/>
      <c r="E481" s="161"/>
      <c r="F481" s="158"/>
      <c r="G481" s="158"/>
      <c r="H481" s="158"/>
      <c r="I481" s="158"/>
      <c r="J481" s="158"/>
      <c r="K481" s="158"/>
      <c r="L481" s="158"/>
      <c r="M481" s="158"/>
      <c r="N481" s="157"/>
      <c r="O481" s="157"/>
      <c r="P481" s="157"/>
      <c r="Q481" s="157"/>
      <c r="R481" s="158"/>
      <c r="S481" s="158"/>
      <c r="T481" s="158"/>
      <c r="U481" s="158"/>
      <c r="V481" s="158"/>
      <c r="W481" s="158"/>
      <c r="X481" s="158"/>
      <c r="Y481" s="147"/>
      <c r="Z481" s="147"/>
      <c r="AA481" s="147"/>
      <c r="AB481" s="147"/>
      <c r="AC481" s="147"/>
      <c r="AD481" s="147"/>
      <c r="AE481" s="147"/>
      <c r="AF481" s="147"/>
      <c r="AG481" s="147" t="s">
        <v>235</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81" t="s">
        <v>1028</v>
      </c>
      <c r="D482" s="160"/>
      <c r="E482" s="161">
        <v>3</v>
      </c>
      <c r="F482" s="158"/>
      <c r="G482" s="158"/>
      <c r="H482" s="158"/>
      <c r="I482" s="158"/>
      <c r="J482" s="158"/>
      <c r="K482" s="158"/>
      <c r="L482" s="158"/>
      <c r="M482" s="158"/>
      <c r="N482" s="157"/>
      <c r="O482" s="157"/>
      <c r="P482" s="157"/>
      <c r="Q482" s="157"/>
      <c r="R482" s="158"/>
      <c r="S482" s="158"/>
      <c r="T482" s="158"/>
      <c r="U482" s="158"/>
      <c r="V482" s="158"/>
      <c r="W482" s="158"/>
      <c r="X482" s="158"/>
      <c r="Y482" s="147"/>
      <c r="Z482" s="147"/>
      <c r="AA482" s="147"/>
      <c r="AB482" s="147"/>
      <c r="AC482" s="147"/>
      <c r="AD482" s="147"/>
      <c r="AE482" s="147"/>
      <c r="AF482" s="147"/>
      <c r="AG482" s="147" t="s">
        <v>235</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250"/>
      <c r="D483" s="251"/>
      <c r="E483" s="251"/>
      <c r="F483" s="251"/>
      <c r="G483" s="251"/>
      <c r="H483" s="158"/>
      <c r="I483" s="158"/>
      <c r="J483" s="158"/>
      <c r="K483" s="158"/>
      <c r="L483" s="158"/>
      <c r="M483" s="158"/>
      <c r="N483" s="157"/>
      <c r="O483" s="157"/>
      <c r="P483" s="157"/>
      <c r="Q483" s="157"/>
      <c r="R483" s="158"/>
      <c r="S483" s="158"/>
      <c r="T483" s="158"/>
      <c r="U483" s="158"/>
      <c r="V483" s="158"/>
      <c r="W483" s="158"/>
      <c r="X483" s="158"/>
      <c r="Y483" s="147"/>
      <c r="Z483" s="147"/>
      <c r="AA483" s="147"/>
      <c r="AB483" s="147"/>
      <c r="AC483" s="147"/>
      <c r="AD483" s="147"/>
      <c r="AE483" s="147"/>
      <c r="AF483" s="147"/>
      <c r="AG483" s="147" t="s">
        <v>213</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ht="22.5" outlineLevel="1" x14ac:dyDescent="0.2">
      <c r="A484" s="169">
        <v>85</v>
      </c>
      <c r="B484" s="170" t="s">
        <v>1029</v>
      </c>
      <c r="C484" s="180" t="s">
        <v>1030</v>
      </c>
      <c r="D484" s="171" t="s">
        <v>257</v>
      </c>
      <c r="E484" s="172">
        <v>3.75</v>
      </c>
      <c r="F484" s="173"/>
      <c r="G484" s="174">
        <f>ROUND(E484*F484,2)</f>
        <v>0</v>
      </c>
      <c r="H484" s="173"/>
      <c r="I484" s="174">
        <f>ROUND(E484*H484,2)</f>
        <v>0</v>
      </c>
      <c r="J484" s="173"/>
      <c r="K484" s="174">
        <f>ROUND(E484*J484,2)</f>
        <v>0</v>
      </c>
      <c r="L484" s="174">
        <v>21</v>
      </c>
      <c r="M484" s="174">
        <f>G484*(1+L484/100)</f>
        <v>0</v>
      </c>
      <c r="N484" s="172">
        <v>0</v>
      </c>
      <c r="O484" s="172">
        <f>ROUND(E484*N484,2)</f>
        <v>0</v>
      </c>
      <c r="P484" s="172">
        <v>0</v>
      </c>
      <c r="Q484" s="172">
        <f>ROUND(E484*P484,2)</f>
        <v>0</v>
      </c>
      <c r="R484" s="174" t="s">
        <v>756</v>
      </c>
      <c r="S484" s="174" t="s">
        <v>207</v>
      </c>
      <c r="T484" s="175" t="s">
        <v>259</v>
      </c>
      <c r="U484" s="158">
        <v>0.115</v>
      </c>
      <c r="V484" s="158">
        <f>ROUND(E484*U484,2)</f>
        <v>0.43</v>
      </c>
      <c r="W484" s="158"/>
      <c r="X484" s="158" t="s">
        <v>224</v>
      </c>
      <c r="Y484" s="147"/>
      <c r="Z484" s="147"/>
      <c r="AA484" s="147"/>
      <c r="AB484" s="147"/>
      <c r="AC484" s="147"/>
      <c r="AD484" s="147"/>
      <c r="AE484" s="147"/>
      <c r="AF484" s="147"/>
      <c r="AG484" s="147" t="s">
        <v>225</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ht="22.5" outlineLevel="1" x14ac:dyDescent="0.2">
      <c r="A485" s="154"/>
      <c r="B485" s="155"/>
      <c r="C485" s="254" t="s">
        <v>1031</v>
      </c>
      <c r="D485" s="255"/>
      <c r="E485" s="255"/>
      <c r="F485" s="255"/>
      <c r="G485" s="255"/>
      <c r="H485" s="158"/>
      <c r="I485" s="158"/>
      <c r="J485" s="158"/>
      <c r="K485" s="158"/>
      <c r="L485" s="158"/>
      <c r="M485" s="158"/>
      <c r="N485" s="157"/>
      <c r="O485" s="157"/>
      <c r="P485" s="157"/>
      <c r="Q485" s="157"/>
      <c r="R485" s="158"/>
      <c r="S485" s="158"/>
      <c r="T485" s="158"/>
      <c r="U485" s="158"/>
      <c r="V485" s="158"/>
      <c r="W485" s="158"/>
      <c r="X485" s="158"/>
      <c r="Y485" s="147"/>
      <c r="Z485" s="147"/>
      <c r="AA485" s="147"/>
      <c r="AB485" s="147"/>
      <c r="AC485" s="147"/>
      <c r="AD485" s="147"/>
      <c r="AE485" s="147"/>
      <c r="AF485" s="147"/>
      <c r="AG485" s="147" t="s">
        <v>261</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76" t="str">
        <f>C485</f>
        <v>krajníků, desek nebo panelů od spojovacího materiálu s odklizením a uložením očištěných hmot a spojovacího materiálu na skládku na vzdálenost do 10 m</v>
      </c>
      <c r="BB485" s="147"/>
      <c r="BC485" s="147"/>
      <c r="BD485" s="147"/>
      <c r="BE485" s="147"/>
      <c r="BF485" s="147"/>
      <c r="BG485" s="147"/>
      <c r="BH485" s="147"/>
    </row>
    <row r="486" spans="1:60" outlineLevel="1" x14ac:dyDescent="0.2">
      <c r="A486" s="154"/>
      <c r="B486" s="155"/>
      <c r="C486" s="181" t="s">
        <v>758</v>
      </c>
      <c r="D486" s="160"/>
      <c r="E486" s="161"/>
      <c r="F486" s="158"/>
      <c r="G486" s="158"/>
      <c r="H486" s="158"/>
      <c r="I486" s="158"/>
      <c r="J486" s="158"/>
      <c r="K486" s="158"/>
      <c r="L486" s="158"/>
      <c r="M486" s="158"/>
      <c r="N486" s="157"/>
      <c r="O486" s="157"/>
      <c r="P486" s="157"/>
      <c r="Q486" s="157"/>
      <c r="R486" s="158"/>
      <c r="S486" s="158"/>
      <c r="T486" s="158"/>
      <c r="U486" s="158"/>
      <c r="V486" s="158"/>
      <c r="W486" s="158"/>
      <c r="X486" s="158"/>
      <c r="Y486" s="147"/>
      <c r="Z486" s="147"/>
      <c r="AA486" s="147"/>
      <c r="AB486" s="147"/>
      <c r="AC486" s="147"/>
      <c r="AD486" s="147"/>
      <c r="AE486" s="147"/>
      <c r="AF486" s="147"/>
      <c r="AG486" s="147" t="s">
        <v>235</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81" t="s">
        <v>759</v>
      </c>
      <c r="D487" s="160"/>
      <c r="E487" s="161">
        <v>3.75</v>
      </c>
      <c r="F487" s="158"/>
      <c r="G487" s="158"/>
      <c r="H487" s="158"/>
      <c r="I487" s="158"/>
      <c r="J487" s="158"/>
      <c r="K487" s="158"/>
      <c r="L487" s="158"/>
      <c r="M487" s="158"/>
      <c r="N487" s="157"/>
      <c r="O487" s="157"/>
      <c r="P487" s="157"/>
      <c r="Q487" s="157"/>
      <c r="R487" s="158"/>
      <c r="S487" s="158"/>
      <c r="T487" s="158"/>
      <c r="U487" s="158"/>
      <c r="V487" s="158"/>
      <c r="W487" s="158"/>
      <c r="X487" s="158"/>
      <c r="Y487" s="147"/>
      <c r="Z487" s="147"/>
      <c r="AA487" s="147"/>
      <c r="AB487" s="147"/>
      <c r="AC487" s="147"/>
      <c r="AD487" s="147"/>
      <c r="AE487" s="147"/>
      <c r="AF487" s="147"/>
      <c r="AG487" s="147" t="s">
        <v>235</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250"/>
      <c r="D488" s="251"/>
      <c r="E488" s="251"/>
      <c r="F488" s="251"/>
      <c r="G488" s="251"/>
      <c r="H488" s="158"/>
      <c r="I488" s="158"/>
      <c r="J488" s="158"/>
      <c r="K488" s="158"/>
      <c r="L488" s="158"/>
      <c r="M488" s="158"/>
      <c r="N488" s="157"/>
      <c r="O488" s="157"/>
      <c r="P488" s="157"/>
      <c r="Q488" s="157"/>
      <c r="R488" s="158"/>
      <c r="S488" s="158"/>
      <c r="T488" s="158"/>
      <c r="U488" s="158"/>
      <c r="V488" s="158"/>
      <c r="W488" s="158"/>
      <c r="X488" s="158"/>
      <c r="Y488" s="147"/>
      <c r="Z488" s="147"/>
      <c r="AA488" s="147"/>
      <c r="AB488" s="147"/>
      <c r="AC488" s="147"/>
      <c r="AD488" s="147"/>
      <c r="AE488" s="147"/>
      <c r="AF488" s="147"/>
      <c r="AG488" s="147" t="s">
        <v>213</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69">
        <v>86</v>
      </c>
      <c r="B489" s="170" t="s">
        <v>1032</v>
      </c>
      <c r="C489" s="180" t="s">
        <v>1033</v>
      </c>
      <c r="D489" s="171" t="s">
        <v>257</v>
      </c>
      <c r="E489" s="172">
        <v>149.38</v>
      </c>
      <c r="F489" s="173"/>
      <c r="G489" s="174">
        <f>ROUND(E489*F489,2)</f>
        <v>0</v>
      </c>
      <c r="H489" s="173"/>
      <c r="I489" s="174">
        <f>ROUND(E489*H489,2)</f>
        <v>0</v>
      </c>
      <c r="J489" s="173"/>
      <c r="K489" s="174">
        <f>ROUND(E489*J489,2)</f>
        <v>0</v>
      </c>
      <c r="L489" s="174">
        <v>21</v>
      </c>
      <c r="M489" s="174">
        <f>G489*(1+L489/100)</f>
        <v>0</v>
      </c>
      <c r="N489" s="172">
        <v>0</v>
      </c>
      <c r="O489" s="172">
        <f>ROUND(E489*N489,2)</f>
        <v>0</v>
      </c>
      <c r="P489" s="172">
        <v>4.0000000000000001E-3</v>
      </c>
      <c r="Q489" s="172">
        <f>ROUND(E489*P489,2)</f>
        <v>0.6</v>
      </c>
      <c r="R489" s="174" t="s">
        <v>400</v>
      </c>
      <c r="S489" s="174" t="s">
        <v>207</v>
      </c>
      <c r="T489" s="175" t="s">
        <v>259</v>
      </c>
      <c r="U489" s="158">
        <v>0.41</v>
      </c>
      <c r="V489" s="158">
        <f>ROUND(E489*U489,2)</f>
        <v>61.25</v>
      </c>
      <c r="W489" s="158"/>
      <c r="X489" s="158" t="s">
        <v>224</v>
      </c>
      <c r="Y489" s="147"/>
      <c r="Z489" s="147"/>
      <c r="AA489" s="147"/>
      <c r="AB489" s="147"/>
      <c r="AC489" s="147"/>
      <c r="AD489" s="147"/>
      <c r="AE489" s="147"/>
      <c r="AF489" s="147"/>
      <c r="AG489" s="147" t="s">
        <v>225</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181" t="s">
        <v>1034</v>
      </c>
      <c r="D490" s="160"/>
      <c r="E490" s="161"/>
      <c r="F490" s="158"/>
      <c r="G490" s="158"/>
      <c r="H490" s="158"/>
      <c r="I490" s="158"/>
      <c r="J490" s="158"/>
      <c r="K490" s="158"/>
      <c r="L490" s="158"/>
      <c r="M490" s="158"/>
      <c r="N490" s="157"/>
      <c r="O490" s="157"/>
      <c r="P490" s="157"/>
      <c r="Q490" s="157"/>
      <c r="R490" s="158"/>
      <c r="S490" s="158"/>
      <c r="T490" s="158"/>
      <c r="U490" s="158"/>
      <c r="V490" s="158"/>
      <c r="W490" s="158"/>
      <c r="X490" s="158"/>
      <c r="Y490" s="147"/>
      <c r="Z490" s="147"/>
      <c r="AA490" s="147"/>
      <c r="AB490" s="147"/>
      <c r="AC490" s="147"/>
      <c r="AD490" s="147"/>
      <c r="AE490" s="147"/>
      <c r="AF490" s="147"/>
      <c r="AG490" s="147" t="s">
        <v>235</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81" t="s">
        <v>758</v>
      </c>
      <c r="D491" s="160"/>
      <c r="E491" s="161"/>
      <c r="F491" s="158"/>
      <c r="G491" s="158"/>
      <c r="H491" s="158"/>
      <c r="I491" s="158"/>
      <c r="J491" s="158"/>
      <c r="K491" s="158"/>
      <c r="L491" s="158"/>
      <c r="M491" s="158"/>
      <c r="N491" s="157"/>
      <c r="O491" s="157"/>
      <c r="P491" s="157"/>
      <c r="Q491" s="157"/>
      <c r="R491" s="158"/>
      <c r="S491" s="158"/>
      <c r="T491" s="158"/>
      <c r="U491" s="158"/>
      <c r="V491" s="158"/>
      <c r="W491" s="158"/>
      <c r="X491" s="158"/>
      <c r="Y491" s="147"/>
      <c r="Z491" s="147"/>
      <c r="AA491" s="147"/>
      <c r="AB491" s="147"/>
      <c r="AC491" s="147"/>
      <c r="AD491" s="147"/>
      <c r="AE491" s="147"/>
      <c r="AF491" s="147"/>
      <c r="AG491" s="147" t="s">
        <v>235</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81" t="s">
        <v>1035</v>
      </c>
      <c r="D492" s="160"/>
      <c r="E492" s="161">
        <v>126.9</v>
      </c>
      <c r="F492" s="158"/>
      <c r="G492" s="158"/>
      <c r="H492" s="158"/>
      <c r="I492" s="158"/>
      <c r="J492" s="158"/>
      <c r="K492" s="158"/>
      <c r="L492" s="158"/>
      <c r="M492" s="158"/>
      <c r="N492" s="157"/>
      <c r="O492" s="157"/>
      <c r="P492" s="157"/>
      <c r="Q492" s="157"/>
      <c r="R492" s="158"/>
      <c r="S492" s="158"/>
      <c r="T492" s="158"/>
      <c r="U492" s="158"/>
      <c r="V492" s="158"/>
      <c r="W492" s="158"/>
      <c r="X492" s="158"/>
      <c r="Y492" s="147"/>
      <c r="Z492" s="147"/>
      <c r="AA492" s="147"/>
      <c r="AB492" s="147"/>
      <c r="AC492" s="147"/>
      <c r="AD492" s="147"/>
      <c r="AE492" s="147"/>
      <c r="AF492" s="147"/>
      <c r="AG492" s="147" t="s">
        <v>235</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81" t="s">
        <v>1036</v>
      </c>
      <c r="D493" s="160"/>
      <c r="E493" s="161">
        <v>7.63</v>
      </c>
      <c r="F493" s="158"/>
      <c r="G493" s="158"/>
      <c r="H493" s="158"/>
      <c r="I493" s="158"/>
      <c r="J493" s="158"/>
      <c r="K493" s="158"/>
      <c r="L493" s="158"/>
      <c r="M493" s="158"/>
      <c r="N493" s="157"/>
      <c r="O493" s="157"/>
      <c r="P493" s="157"/>
      <c r="Q493" s="157"/>
      <c r="R493" s="158"/>
      <c r="S493" s="158"/>
      <c r="T493" s="158"/>
      <c r="U493" s="158"/>
      <c r="V493" s="158"/>
      <c r="W493" s="158"/>
      <c r="X493" s="158"/>
      <c r="Y493" s="147"/>
      <c r="Z493" s="147"/>
      <c r="AA493" s="147"/>
      <c r="AB493" s="147"/>
      <c r="AC493" s="147"/>
      <c r="AD493" s="147"/>
      <c r="AE493" s="147"/>
      <c r="AF493" s="147"/>
      <c r="AG493" s="147" t="s">
        <v>235</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1" t="s">
        <v>1037</v>
      </c>
      <c r="D494" s="160"/>
      <c r="E494" s="161">
        <v>14.85</v>
      </c>
      <c r="F494" s="158"/>
      <c r="G494" s="158"/>
      <c r="H494" s="158"/>
      <c r="I494" s="158"/>
      <c r="J494" s="158"/>
      <c r="K494" s="158"/>
      <c r="L494" s="158"/>
      <c r="M494" s="158"/>
      <c r="N494" s="157"/>
      <c r="O494" s="157"/>
      <c r="P494" s="157"/>
      <c r="Q494" s="157"/>
      <c r="R494" s="158"/>
      <c r="S494" s="158"/>
      <c r="T494" s="158"/>
      <c r="U494" s="158"/>
      <c r="V494" s="158"/>
      <c r="W494" s="158"/>
      <c r="X494" s="158"/>
      <c r="Y494" s="147"/>
      <c r="Z494" s="147"/>
      <c r="AA494" s="147"/>
      <c r="AB494" s="147"/>
      <c r="AC494" s="147"/>
      <c r="AD494" s="147"/>
      <c r="AE494" s="147"/>
      <c r="AF494" s="147"/>
      <c r="AG494" s="147" t="s">
        <v>235</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250"/>
      <c r="D495" s="251"/>
      <c r="E495" s="251"/>
      <c r="F495" s="251"/>
      <c r="G495" s="251"/>
      <c r="H495" s="158"/>
      <c r="I495" s="158"/>
      <c r="J495" s="158"/>
      <c r="K495" s="158"/>
      <c r="L495" s="158"/>
      <c r="M495" s="158"/>
      <c r="N495" s="157"/>
      <c r="O495" s="157"/>
      <c r="P495" s="157"/>
      <c r="Q495" s="157"/>
      <c r="R495" s="158"/>
      <c r="S495" s="158"/>
      <c r="T495" s="158"/>
      <c r="U495" s="158"/>
      <c r="V495" s="158"/>
      <c r="W495" s="158"/>
      <c r="X495" s="158"/>
      <c r="Y495" s="147"/>
      <c r="Z495" s="147"/>
      <c r="AA495" s="147"/>
      <c r="AB495" s="147"/>
      <c r="AC495" s="147"/>
      <c r="AD495" s="147"/>
      <c r="AE495" s="147"/>
      <c r="AF495" s="147"/>
      <c r="AG495" s="147" t="s">
        <v>213</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69">
        <v>87</v>
      </c>
      <c r="B496" s="170" t="s">
        <v>1038</v>
      </c>
      <c r="C496" s="180" t="s">
        <v>1039</v>
      </c>
      <c r="D496" s="171" t="s">
        <v>257</v>
      </c>
      <c r="E496" s="172">
        <v>149.38</v>
      </c>
      <c r="F496" s="173"/>
      <c r="G496" s="174">
        <f>ROUND(E496*F496,2)</f>
        <v>0</v>
      </c>
      <c r="H496" s="173"/>
      <c r="I496" s="174">
        <f>ROUND(E496*H496,2)</f>
        <v>0</v>
      </c>
      <c r="J496" s="173"/>
      <c r="K496" s="174">
        <f>ROUND(E496*J496,2)</f>
        <v>0</v>
      </c>
      <c r="L496" s="174">
        <v>21</v>
      </c>
      <c r="M496" s="174">
        <f>G496*(1+L496/100)</f>
        <v>0</v>
      </c>
      <c r="N496" s="172">
        <v>0</v>
      </c>
      <c r="O496" s="172">
        <f>ROUND(E496*N496,2)</f>
        <v>0</v>
      </c>
      <c r="P496" s="172">
        <v>2E-3</v>
      </c>
      <c r="Q496" s="172">
        <f>ROUND(E496*P496,2)</f>
        <v>0.3</v>
      </c>
      <c r="R496" s="174" t="s">
        <v>400</v>
      </c>
      <c r="S496" s="174" t="s">
        <v>207</v>
      </c>
      <c r="T496" s="175" t="s">
        <v>259</v>
      </c>
      <c r="U496" s="158">
        <v>0.1</v>
      </c>
      <c r="V496" s="158">
        <f>ROUND(E496*U496,2)</f>
        <v>14.94</v>
      </c>
      <c r="W496" s="158"/>
      <c r="X496" s="158" t="s">
        <v>224</v>
      </c>
      <c r="Y496" s="147"/>
      <c r="Z496" s="147"/>
      <c r="AA496" s="147"/>
      <c r="AB496" s="147"/>
      <c r="AC496" s="147"/>
      <c r="AD496" s="147"/>
      <c r="AE496" s="147"/>
      <c r="AF496" s="147"/>
      <c r="AG496" s="147" t="s">
        <v>297</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181" t="s">
        <v>758</v>
      </c>
      <c r="D497" s="160"/>
      <c r="E497" s="161"/>
      <c r="F497" s="158"/>
      <c r="G497" s="158"/>
      <c r="H497" s="158"/>
      <c r="I497" s="158"/>
      <c r="J497" s="158"/>
      <c r="K497" s="158"/>
      <c r="L497" s="158"/>
      <c r="M497" s="158"/>
      <c r="N497" s="157"/>
      <c r="O497" s="157"/>
      <c r="P497" s="157"/>
      <c r="Q497" s="157"/>
      <c r="R497" s="158"/>
      <c r="S497" s="158"/>
      <c r="T497" s="158"/>
      <c r="U497" s="158"/>
      <c r="V497" s="158"/>
      <c r="W497" s="158"/>
      <c r="X497" s="158"/>
      <c r="Y497" s="147"/>
      <c r="Z497" s="147"/>
      <c r="AA497" s="147"/>
      <c r="AB497" s="147"/>
      <c r="AC497" s="147"/>
      <c r="AD497" s="147"/>
      <c r="AE497" s="147"/>
      <c r="AF497" s="147"/>
      <c r="AG497" s="147" t="s">
        <v>235</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81" t="s">
        <v>1035</v>
      </c>
      <c r="D498" s="160"/>
      <c r="E498" s="161">
        <v>126.9</v>
      </c>
      <c r="F498" s="158"/>
      <c r="G498" s="158"/>
      <c r="H498" s="158"/>
      <c r="I498" s="158"/>
      <c r="J498" s="158"/>
      <c r="K498" s="158"/>
      <c r="L498" s="158"/>
      <c r="M498" s="158"/>
      <c r="N498" s="157"/>
      <c r="O498" s="157"/>
      <c r="P498" s="157"/>
      <c r="Q498" s="157"/>
      <c r="R498" s="158"/>
      <c r="S498" s="158"/>
      <c r="T498" s="158"/>
      <c r="U498" s="158"/>
      <c r="V498" s="158"/>
      <c r="W498" s="158"/>
      <c r="X498" s="158"/>
      <c r="Y498" s="147"/>
      <c r="Z498" s="147"/>
      <c r="AA498" s="147"/>
      <c r="AB498" s="147"/>
      <c r="AC498" s="147"/>
      <c r="AD498" s="147"/>
      <c r="AE498" s="147"/>
      <c r="AF498" s="147"/>
      <c r="AG498" s="147" t="s">
        <v>235</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81" t="s">
        <v>1036</v>
      </c>
      <c r="D499" s="160"/>
      <c r="E499" s="161">
        <v>7.63</v>
      </c>
      <c r="F499" s="158"/>
      <c r="G499" s="158"/>
      <c r="H499" s="158"/>
      <c r="I499" s="158"/>
      <c r="J499" s="158"/>
      <c r="K499" s="158"/>
      <c r="L499" s="158"/>
      <c r="M499" s="158"/>
      <c r="N499" s="157"/>
      <c r="O499" s="157"/>
      <c r="P499" s="157"/>
      <c r="Q499" s="157"/>
      <c r="R499" s="158"/>
      <c r="S499" s="158"/>
      <c r="T499" s="158"/>
      <c r="U499" s="158"/>
      <c r="V499" s="158"/>
      <c r="W499" s="158"/>
      <c r="X499" s="158"/>
      <c r="Y499" s="147"/>
      <c r="Z499" s="147"/>
      <c r="AA499" s="147"/>
      <c r="AB499" s="147"/>
      <c r="AC499" s="147"/>
      <c r="AD499" s="147"/>
      <c r="AE499" s="147"/>
      <c r="AF499" s="147"/>
      <c r="AG499" s="147" t="s">
        <v>235</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81" t="s">
        <v>1037</v>
      </c>
      <c r="D500" s="160"/>
      <c r="E500" s="161">
        <v>14.85</v>
      </c>
      <c r="F500" s="158"/>
      <c r="G500" s="158"/>
      <c r="H500" s="158"/>
      <c r="I500" s="158"/>
      <c r="J500" s="158"/>
      <c r="K500" s="158"/>
      <c r="L500" s="158"/>
      <c r="M500" s="158"/>
      <c r="N500" s="157"/>
      <c r="O500" s="157"/>
      <c r="P500" s="157"/>
      <c r="Q500" s="157"/>
      <c r="R500" s="158"/>
      <c r="S500" s="158"/>
      <c r="T500" s="158"/>
      <c r="U500" s="158"/>
      <c r="V500" s="158"/>
      <c r="W500" s="158"/>
      <c r="X500" s="158"/>
      <c r="Y500" s="147"/>
      <c r="Z500" s="147"/>
      <c r="AA500" s="147"/>
      <c r="AB500" s="147"/>
      <c r="AC500" s="147"/>
      <c r="AD500" s="147"/>
      <c r="AE500" s="147"/>
      <c r="AF500" s="147"/>
      <c r="AG500" s="147" t="s">
        <v>235</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250"/>
      <c r="D501" s="251"/>
      <c r="E501" s="251"/>
      <c r="F501" s="251"/>
      <c r="G501" s="251"/>
      <c r="H501" s="158"/>
      <c r="I501" s="158"/>
      <c r="J501" s="158"/>
      <c r="K501" s="158"/>
      <c r="L501" s="158"/>
      <c r="M501" s="158"/>
      <c r="N501" s="157"/>
      <c r="O501" s="157"/>
      <c r="P501" s="157"/>
      <c r="Q501" s="157"/>
      <c r="R501" s="158"/>
      <c r="S501" s="158"/>
      <c r="T501" s="158"/>
      <c r="U501" s="158"/>
      <c r="V501" s="158"/>
      <c r="W501" s="158"/>
      <c r="X501" s="158"/>
      <c r="Y501" s="147"/>
      <c r="Z501" s="147"/>
      <c r="AA501" s="147"/>
      <c r="AB501" s="147"/>
      <c r="AC501" s="147"/>
      <c r="AD501" s="147"/>
      <c r="AE501" s="147"/>
      <c r="AF501" s="147"/>
      <c r="AG501" s="147" t="s">
        <v>213</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ht="22.5" outlineLevel="1" x14ac:dyDescent="0.2">
      <c r="A502" s="169">
        <v>88</v>
      </c>
      <c r="B502" s="170" t="s">
        <v>1040</v>
      </c>
      <c r="C502" s="180" t="s">
        <v>1041</v>
      </c>
      <c r="D502" s="171" t="s">
        <v>257</v>
      </c>
      <c r="E502" s="172">
        <v>11.5</v>
      </c>
      <c r="F502" s="173"/>
      <c r="G502" s="174">
        <f>ROUND(E502*F502,2)</f>
        <v>0</v>
      </c>
      <c r="H502" s="173"/>
      <c r="I502" s="174">
        <f>ROUND(E502*H502,2)</f>
        <v>0</v>
      </c>
      <c r="J502" s="173"/>
      <c r="K502" s="174">
        <f>ROUND(E502*J502,2)</f>
        <v>0</v>
      </c>
      <c r="L502" s="174">
        <v>21</v>
      </c>
      <c r="M502" s="174">
        <f>G502*(1+L502/100)</f>
        <v>0</v>
      </c>
      <c r="N502" s="172">
        <v>0</v>
      </c>
      <c r="O502" s="172">
        <f>ROUND(E502*N502,2)</f>
        <v>0</v>
      </c>
      <c r="P502" s="172">
        <v>1E-3</v>
      </c>
      <c r="Q502" s="172">
        <f>ROUND(E502*P502,2)</f>
        <v>0.01</v>
      </c>
      <c r="R502" s="174" t="s">
        <v>1042</v>
      </c>
      <c r="S502" s="174" t="s">
        <v>207</v>
      </c>
      <c r="T502" s="175" t="s">
        <v>259</v>
      </c>
      <c r="U502" s="158">
        <v>0.27</v>
      </c>
      <c r="V502" s="158">
        <f>ROUND(E502*U502,2)</f>
        <v>3.11</v>
      </c>
      <c r="W502" s="158"/>
      <c r="X502" s="158" t="s">
        <v>224</v>
      </c>
      <c r="Y502" s="147"/>
      <c r="Z502" s="147"/>
      <c r="AA502" s="147"/>
      <c r="AB502" s="147"/>
      <c r="AC502" s="147"/>
      <c r="AD502" s="147"/>
      <c r="AE502" s="147"/>
      <c r="AF502" s="147"/>
      <c r="AG502" s="147" t="s">
        <v>225</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81" t="s">
        <v>758</v>
      </c>
      <c r="D503" s="160"/>
      <c r="E503" s="161"/>
      <c r="F503" s="158"/>
      <c r="G503" s="158"/>
      <c r="H503" s="158"/>
      <c r="I503" s="158"/>
      <c r="J503" s="158"/>
      <c r="K503" s="158"/>
      <c r="L503" s="158"/>
      <c r="M503" s="158"/>
      <c r="N503" s="157"/>
      <c r="O503" s="157"/>
      <c r="P503" s="157"/>
      <c r="Q503" s="157"/>
      <c r="R503" s="158"/>
      <c r="S503" s="158"/>
      <c r="T503" s="158"/>
      <c r="U503" s="158"/>
      <c r="V503" s="158"/>
      <c r="W503" s="158"/>
      <c r="X503" s="158"/>
      <c r="Y503" s="147"/>
      <c r="Z503" s="147"/>
      <c r="AA503" s="147"/>
      <c r="AB503" s="147"/>
      <c r="AC503" s="147"/>
      <c r="AD503" s="147"/>
      <c r="AE503" s="147"/>
      <c r="AF503" s="147"/>
      <c r="AG503" s="147" t="s">
        <v>235</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81" t="s">
        <v>1027</v>
      </c>
      <c r="D504" s="160"/>
      <c r="E504" s="161"/>
      <c r="F504" s="158"/>
      <c r="G504" s="158"/>
      <c r="H504" s="158"/>
      <c r="I504" s="158"/>
      <c r="J504" s="158"/>
      <c r="K504" s="158"/>
      <c r="L504" s="158"/>
      <c r="M504" s="158"/>
      <c r="N504" s="157"/>
      <c r="O504" s="157"/>
      <c r="P504" s="157"/>
      <c r="Q504" s="157"/>
      <c r="R504" s="158"/>
      <c r="S504" s="158"/>
      <c r="T504" s="158"/>
      <c r="U504" s="158"/>
      <c r="V504" s="158"/>
      <c r="W504" s="158"/>
      <c r="X504" s="158"/>
      <c r="Y504" s="147"/>
      <c r="Z504" s="147"/>
      <c r="AA504" s="147"/>
      <c r="AB504" s="147"/>
      <c r="AC504" s="147"/>
      <c r="AD504" s="147"/>
      <c r="AE504" s="147"/>
      <c r="AF504" s="147"/>
      <c r="AG504" s="147" t="s">
        <v>235</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81" t="s">
        <v>954</v>
      </c>
      <c r="D505" s="160"/>
      <c r="E505" s="161">
        <v>11.5</v>
      </c>
      <c r="F505" s="158"/>
      <c r="G505" s="158"/>
      <c r="H505" s="158"/>
      <c r="I505" s="158"/>
      <c r="J505" s="158"/>
      <c r="K505" s="158"/>
      <c r="L505" s="158"/>
      <c r="M505" s="158"/>
      <c r="N505" s="157"/>
      <c r="O505" s="157"/>
      <c r="P505" s="157"/>
      <c r="Q505" s="157"/>
      <c r="R505" s="158"/>
      <c r="S505" s="158"/>
      <c r="T505" s="158"/>
      <c r="U505" s="158"/>
      <c r="V505" s="158"/>
      <c r="W505" s="158"/>
      <c r="X505" s="158"/>
      <c r="Y505" s="147"/>
      <c r="Z505" s="147"/>
      <c r="AA505" s="147"/>
      <c r="AB505" s="147"/>
      <c r="AC505" s="147"/>
      <c r="AD505" s="147"/>
      <c r="AE505" s="147"/>
      <c r="AF505" s="147"/>
      <c r="AG505" s="147" t="s">
        <v>235</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250"/>
      <c r="D506" s="251"/>
      <c r="E506" s="251"/>
      <c r="F506" s="251"/>
      <c r="G506" s="251"/>
      <c r="H506" s="158"/>
      <c r="I506" s="158"/>
      <c r="J506" s="158"/>
      <c r="K506" s="158"/>
      <c r="L506" s="158"/>
      <c r="M506" s="158"/>
      <c r="N506" s="157"/>
      <c r="O506" s="157"/>
      <c r="P506" s="157"/>
      <c r="Q506" s="157"/>
      <c r="R506" s="158"/>
      <c r="S506" s="158"/>
      <c r="T506" s="158"/>
      <c r="U506" s="158"/>
      <c r="V506" s="158"/>
      <c r="W506" s="158"/>
      <c r="X506" s="158"/>
      <c r="Y506" s="147"/>
      <c r="Z506" s="147"/>
      <c r="AA506" s="147"/>
      <c r="AB506" s="147"/>
      <c r="AC506" s="147"/>
      <c r="AD506" s="147"/>
      <c r="AE506" s="147"/>
      <c r="AF506" s="147"/>
      <c r="AG506" s="147" t="s">
        <v>213</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69">
        <v>89</v>
      </c>
      <c r="B507" s="170" t="s">
        <v>1043</v>
      </c>
      <c r="C507" s="180" t="s">
        <v>1044</v>
      </c>
      <c r="D507" s="171" t="s">
        <v>257</v>
      </c>
      <c r="E507" s="172">
        <v>11.5</v>
      </c>
      <c r="F507" s="173"/>
      <c r="G507" s="174">
        <f>ROUND(E507*F507,2)</f>
        <v>0</v>
      </c>
      <c r="H507" s="173"/>
      <c r="I507" s="174">
        <f>ROUND(E507*H507,2)</f>
        <v>0</v>
      </c>
      <c r="J507" s="173"/>
      <c r="K507" s="174">
        <f>ROUND(E507*J507,2)</f>
        <v>0</v>
      </c>
      <c r="L507" s="174">
        <v>21</v>
      </c>
      <c r="M507" s="174">
        <f>G507*(1+L507/100)</f>
        <v>0</v>
      </c>
      <c r="N507" s="172">
        <v>0</v>
      </c>
      <c r="O507" s="172">
        <f>ROUND(E507*N507,2)</f>
        <v>0</v>
      </c>
      <c r="P507" s="172">
        <v>0</v>
      </c>
      <c r="Q507" s="172">
        <f>ROUND(E507*P507,2)</f>
        <v>0</v>
      </c>
      <c r="R507" s="174"/>
      <c r="S507" s="174" t="s">
        <v>223</v>
      </c>
      <c r="T507" s="175" t="s">
        <v>208</v>
      </c>
      <c r="U507" s="158">
        <v>0.17</v>
      </c>
      <c r="V507" s="158">
        <f>ROUND(E507*U507,2)</f>
        <v>1.96</v>
      </c>
      <c r="W507" s="158"/>
      <c r="X507" s="158" t="s">
        <v>224</v>
      </c>
      <c r="Y507" s="147"/>
      <c r="Z507" s="147"/>
      <c r="AA507" s="147"/>
      <c r="AB507" s="147"/>
      <c r="AC507" s="147"/>
      <c r="AD507" s="147"/>
      <c r="AE507" s="147"/>
      <c r="AF507" s="147"/>
      <c r="AG507" s="147" t="s">
        <v>225</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181" t="s">
        <v>758</v>
      </c>
      <c r="D508" s="160"/>
      <c r="E508" s="161"/>
      <c r="F508" s="158"/>
      <c r="G508" s="158"/>
      <c r="H508" s="158"/>
      <c r="I508" s="158"/>
      <c r="J508" s="158"/>
      <c r="K508" s="158"/>
      <c r="L508" s="158"/>
      <c r="M508" s="158"/>
      <c r="N508" s="157"/>
      <c r="O508" s="157"/>
      <c r="P508" s="157"/>
      <c r="Q508" s="157"/>
      <c r="R508" s="158"/>
      <c r="S508" s="158"/>
      <c r="T508" s="158"/>
      <c r="U508" s="158"/>
      <c r="V508" s="158"/>
      <c r="W508" s="158"/>
      <c r="X508" s="158"/>
      <c r="Y508" s="147"/>
      <c r="Z508" s="147"/>
      <c r="AA508" s="147"/>
      <c r="AB508" s="147"/>
      <c r="AC508" s="147"/>
      <c r="AD508" s="147"/>
      <c r="AE508" s="147"/>
      <c r="AF508" s="147"/>
      <c r="AG508" s="147" t="s">
        <v>235</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181" t="s">
        <v>1027</v>
      </c>
      <c r="D509" s="160"/>
      <c r="E509" s="161"/>
      <c r="F509" s="158"/>
      <c r="G509" s="158"/>
      <c r="H509" s="158"/>
      <c r="I509" s="158"/>
      <c r="J509" s="158"/>
      <c r="K509" s="158"/>
      <c r="L509" s="158"/>
      <c r="M509" s="158"/>
      <c r="N509" s="157"/>
      <c r="O509" s="157"/>
      <c r="P509" s="157"/>
      <c r="Q509" s="157"/>
      <c r="R509" s="158"/>
      <c r="S509" s="158"/>
      <c r="T509" s="158"/>
      <c r="U509" s="158"/>
      <c r="V509" s="158"/>
      <c r="W509" s="158"/>
      <c r="X509" s="158"/>
      <c r="Y509" s="147"/>
      <c r="Z509" s="147"/>
      <c r="AA509" s="147"/>
      <c r="AB509" s="147"/>
      <c r="AC509" s="147"/>
      <c r="AD509" s="147"/>
      <c r="AE509" s="147"/>
      <c r="AF509" s="147"/>
      <c r="AG509" s="147" t="s">
        <v>235</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181" t="s">
        <v>954</v>
      </c>
      <c r="D510" s="160"/>
      <c r="E510" s="161">
        <v>11.5</v>
      </c>
      <c r="F510" s="158"/>
      <c r="G510" s="158"/>
      <c r="H510" s="158"/>
      <c r="I510" s="158"/>
      <c r="J510" s="158"/>
      <c r="K510" s="158"/>
      <c r="L510" s="158"/>
      <c r="M510" s="158"/>
      <c r="N510" s="157"/>
      <c r="O510" s="157"/>
      <c r="P510" s="157"/>
      <c r="Q510" s="157"/>
      <c r="R510" s="158"/>
      <c r="S510" s="158"/>
      <c r="T510" s="158"/>
      <c r="U510" s="158"/>
      <c r="V510" s="158"/>
      <c r="W510" s="158"/>
      <c r="X510" s="158"/>
      <c r="Y510" s="147"/>
      <c r="Z510" s="147"/>
      <c r="AA510" s="147"/>
      <c r="AB510" s="147"/>
      <c r="AC510" s="147"/>
      <c r="AD510" s="147"/>
      <c r="AE510" s="147"/>
      <c r="AF510" s="147"/>
      <c r="AG510" s="147" t="s">
        <v>235</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54"/>
      <c r="B511" s="155"/>
      <c r="C511" s="250"/>
      <c r="D511" s="251"/>
      <c r="E511" s="251"/>
      <c r="F511" s="251"/>
      <c r="G511" s="251"/>
      <c r="H511" s="158"/>
      <c r="I511" s="158"/>
      <c r="J511" s="158"/>
      <c r="K511" s="158"/>
      <c r="L511" s="158"/>
      <c r="M511" s="158"/>
      <c r="N511" s="157"/>
      <c r="O511" s="157"/>
      <c r="P511" s="157"/>
      <c r="Q511" s="157"/>
      <c r="R511" s="158"/>
      <c r="S511" s="158"/>
      <c r="T511" s="158"/>
      <c r="U511" s="158"/>
      <c r="V511" s="158"/>
      <c r="W511" s="158"/>
      <c r="X511" s="158"/>
      <c r="Y511" s="147"/>
      <c r="Z511" s="147"/>
      <c r="AA511" s="147"/>
      <c r="AB511" s="147"/>
      <c r="AC511" s="147"/>
      <c r="AD511" s="147"/>
      <c r="AE511" s="147"/>
      <c r="AF511" s="147"/>
      <c r="AG511" s="147" t="s">
        <v>213</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69">
        <v>90</v>
      </c>
      <c r="B512" s="170" t="s">
        <v>403</v>
      </c>
      <c r="C512" s="180" t="s">
        <v>404</v>
      </c>
      <c r="D512" s="171" t="s">
        <v>339</v>
      </c>
      <c r="E512" s="172">
        <v>20</v>
      </c>
      <c r="F512" s="173"/>
      <c r="G512" s="174">
        <f>ROUND(E512*F512,2)</f>
        <v>0</v>
      </c>
      <c r="H512" s="173"/>
      <c r="I512" s="174">
        <f>ROUND(E512*H512,2)</f>
        <v>0</v>
      </c>
      <c r="J512" s="173"/>
      <c r="K512" s="174">
        <f>ROUND(E512*J512,2)</f>
        <v>0</v>
      </c>
      <c r="L512" s="174">
        <v>21</v>
      </c>
      <c r="M512" s="174">
        <f>G512*(1+L512/100)</f>
        <v>0</v>
      </c>
      <c r="N512" s="172">
        <v>0</v>
      </c>
      <c r="O512" s="172">
        <f>ROUND(E512*N512,2)</f>
        <v>0</v>
      </c>
      <c r="P512" s="172">
        <v>0</v>
      </c>
      <c r="Q512" s="172">
        <f>ROUND(E512*P512,2)</f>
        <v>0</v>
      </c>
      <c r="R512" s="174"/>
      <c r="S512" s="174" t="s">
        <v>223</v>
      </c>
      <c r="T512" s="175" t="s">
        <v>208</v>
      </c>
      <c r="U512" s="158">
        <v>0</v>
      </c>
      <c r="V512" s="158">
        <f>ROUND(E512*U512,2)</f>
        <v>0</v>
      </c>
      <c r="W512" s="158"/>
      <c r="X512" s="158" t="s">
        <v>224</v>
      </c>
      <c r="Y512" s="147"/>
      <c r="Z512" s="147"/>
      <c r="AA512" s="147"/>
      <c r="AB512" s="147"/>
      <c r="AC512" s="147"/>
      <c r="AD512" s="147"/>
      <c r="AE512" s="147"/>
      <c r="AF512" s="147"/>
      <c r="AG512" s="147" t="s">
        <v>225</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252"/>
      <c r="D513" s="253"/>
      <c r="E513" s="253"/>
      <c r="F513" s="253"/>
      <c r="G513" s="253"/>
      <c r="H513" s="158"/>
      <c r="I513" s="158"/>
      <c r="J513" s="158"/>
      <c r="K513" s="158"/>
      <c r="L513" s="158"/>
      <c r="M513" s="158"/>
      <c r="N513" s="157"/>
      <c r="O513" s="157"/>
      <c r="P513" s="157"/>
      <c r="Q513" s="157"/>
      <c r="R513" s="158"/>
      <c r="S513" s="158"/>
      <c r="T513" s="158"/>
      <c r="U513" s="158"/>
      <c r="V513" s="158"/>
      <c r="W513" s="158"/>
      <c r="X513" s="158"/>
      <c r="Y513" s="147"/>
      <c r="Z513" s="147"/>
      <c r="AA513" s="147"/>
      <c r="AB513" s="147"/>
      <c r="AC513" s="147"/>
      <c r="AD513" s="147"/>
      <c r="AE513" s="147"/>
      <c r="AF513" s="147"/>
      <c r="AG513" s="147" t="s">
        <v>213</v>
      </c>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x14ac:dyDescent="0.2">
      <c r="A514" s="163" t="s">
        <v>202</v>
      </c>
      <c r="B514" s="164" t="s">
        <v>131</v>
      </c>
      <c r="C514" s="179" t="s">
        <v>132</v>
      </c>
      <c r="D514" s="165"/>
      <c r="E514" s="166"/>
      <c r="F514" s="167"/>
      <c r="G514" s="167">
        <f>SUMIF(AG515:AG521,"&lt;&gt;NOR",G515:G521)</f>
        <v>0</v>
      </c>
      <c r="H514" s="167"/>
      <c r="I514" s="167">
        <f>SUM(I515:I521)</f>
        <v>0</v>
      </c>
      <c r="J514" s="167"/>
      <c r="K514" s="167">
        <f>SUM(K515:K521)</f>
        <v>0</v>
      </c>
      <c r="L514" s="167"/>
      <c r="M514" s="167">
        <f>SUM(M515:M521)</f>
        <v>0</v>
      </c>
      <c r="N514" s="166"/>
      <c r="O514" s="166">
        <f>SUM(O515:O521)</f>
        <v>0</v>
      </c>
      <c r="P514" s="166"/>
      <c r="Q514" s="166">
        <f>SUM(Q515:Q521)</f>
        <v>0</v>
      </c>
      <c r="R514" s="167"/>
      <c r="S514" s="167"/>
      <c r="T514" s="168"/>
      <c r="U514" s="162"/>
      <c r="V514" s="162">
        <f>SUM(V515:V521)</f>
        <v>30.85</v>
      </c>
      <c r="W514" s="162"/>
      <c r="X514" s="162"/>
      <c r="AG514" t="s">
        <v>203</v>
      </c>
    </row>
    <row r="515" spans="1:60" ht="22.5" outlineLevel="1" x14ac:dyDescent="0.2">
      <c r="A515" s="169">
        <v>91</v>
      </c>
      <c r="B515" s="170" t="s">
        <v>723</v>
      </c>
      <c r="C515" s="180" t="s">
        <v>724</v>
      </c>
      <c r="D515" s="171" t="s">
        <v>407</v>
      </c>
      <c r="E515" s="172">
        <v>32.868729999999999</v>
      </c>
      <c r="F515" s="173"/>
      <c r="G515" s="174">
        <f>ROUND(E515*F515,2)</f>
        <v>0</v>
      </c>
      <c r="H515" s="173"/>
      <c r="I515" s="174">
        <f>ROUND(E515*H515,2)</f>
        <v>0</v>
      </c>
      <c r="J515" s="173"/>
      <c r="K515" s="174">
        <f>ROUND(E515*J515,2)</f>
        <v>0</v>
      </c>
      <c r="L515" s="174">
        <v>21</v>
      </c>
      <c r="M515" s="174">
        <f>G515*(1+L515/100)</f>
        <v>0</v>
      </c>
      <c r="N515" s="172">
        <v>0</v>
      </c>
      <c r="O515" s="172">
        <f>ROUND(E515*N515,2)</f>
        <v>0</v>
      </c>
      <c r="P515" s="172">
        <v>0</v>
      </c>
      <c r="Q515" s="172">
        <f>ROUND(E515*P515,2)</f>
        <v>0</v>
      </c>
      <c r="R515" s="174" t="s">
        <v>408</v>
      </c>
      <c r="S515" s="174" t="s">
        <v>207</v>
      </c>
      <c r="T515" s="175" t="s">
        <v>259</v>
      </c>
      <c r="U515" s="158">
        <v>0.9385</v>
      </c>
      <c r="V515" s="158">
        <f>ROUND(E515*U515,2)</f>
        <v>30.85</v>
      </c>
      <c r="W515" s="158"/>
      <c r="X515" s="158" t="s">
        <v>409</v>
      </c>
      <c r="Y515" s="147"/>
      <c r="Z515" s="147"/>
      <c r="AA515" s="147"/>
      <c r="AB515" s="147"/>
      <c r="AC515" s="147"/>
      <c r="AD515" s="147"/>
      <c r="AE515" s="147"/>
      <c r="AF515" s="147"/>
      <c r="AG515" s="147" t="s">
        <v>410</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254" t="s">
        <v>411</v>
      </c>
      <c r="D516" s="255"/>
      <c r="E516" s="255"/>
      <c r="F516" s="255"/>
      <c r="G516" s="255"/>
      <c r="H516" s="158"/>
      <c r="I516" s="158"/>
      <c r="J516" s="158"/>
      <c r="K516" s="158"/>
      <c r="L516" s="158"/>
      <c r="M516" s="158"/>
      <c r="N516" s="157"/>
      <c r="O516" s="157"/>
      <c r="P516" s="157"/>
      <c r="Q516" s="157"/>
      <c r="R516" s="158"/>
      <c r="S516" s="158"/>
      <c r="T516" s="158"/>
      <c r="U516" s="158"/>
      <c r="V516" s="158"/>
      <c r="W516" s="158"/>
      <c r="X516" s="158"/>
      <c r="Y516" s="147"/>
      <c r="Z516" s="147"/>
      <c r="AA516" s="147"/>
      <c r="AB516" s="147"/>
      <c r="AC516" s="147"/>
      <c r="AD516" s="147"/>
      <c r="AE516" s="147"/>
      <c r="AF516" s="147"/>
      <c r="AG516" s="147" t="s">
        <v>261</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81" t="s">
        <v>412</v>
      </c>
      <c r="D517" s="160"/>
      <c r="E517" s="161"/>
      <c r="F517" s="158"/>
      <c r="G517" s="158"/>
      <c r="H517" s="158"/>
      <c r="I517" s="158"/>
      <c r="J517" s="158"/>
      <c r="K517" s="158"/>
      <c r="L517" s="158"/>
      <c r="M517" s="158"/>
      <c r="N517" s="157"/>
      <c r="O517" s="157"/>
      <c r="P517" s="157"/>
      <c r="Q517" s="157"/>
      <c r="R517" s="158"/>
      <c r="S517" s="158"/>
      <c r="T517" s="158"/>
      <c r="U517" s="158"/>
      <c r="V517" s="158"/>
      <c r="W517" s="158"/>
      <c r="X517" s="158"/>
      <c r="Y517" s="147"/>
      <c r="Z517" s="147"/>
      <c r="AA517" s="147"/>
      <c r="AB517" s="147"/>
      <c r="AC517" s="147"/>
      <c r="AD517" s="147"/>
      <c r="AE517" s="147"/>
      <c r="AF517" s="147"/>
      <c r="AG517" s="147" t="s">
        <v>235</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ht="22.5" outlineLevel="1" x14ac:dyDescent="0.2">
      <c r="A518" s="154"/>
      <c r="B518" s="155"/>
      <c r="C518" s="181" t="s">
        <v>1045</v>
      </c>
      <c r="D518" s="160"/>
      <c r="E518" s="161"/>
      <c r="F518" s="158"/>
      <c r="G518" s="158"/>
      <c r="H518" s="158"/>
      <c r="I518" s="158"/>
      <c r="J518" s="158"/>
      <c r="K518" s="158"/>
      <c r="L518" s="158"/>
      <c r="M518" s="158"/>
      <c r="N518" s="157"/>
      <c r="O518" s="157"/>
      <c r="P518" s="157"/>
      <c r="Q518" s="157"/>
      <c r="R518" s="158"/>
      <c r="S518" s="158"/>
      <c r="T518" s="158"/>
      <c r="U518" s="158"/>
      <c r="V518" s="158"/>
      <c r="W518" s="158"/>
      <c r="X518" s="158"/>
      <c r="Y518" s="147"/>
      <c r="Z518" s="147"/>
      <c r="AA518" s="147"/>
      <c r="AB518" s="147"/>
      <c r="AC518" s="147"/>
      <c r="AD518" s="147"/>
      <c r="AE518" s="147"/>
      <c r="AF518" s="147"/>
      <c r="AG518" s="147" t="s">
        <v>235</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181" t="s">
        <v>1046</v>
      </c>
      <c r="D519" s="160"/>
      <c r="E519" s="161"/>
      <c r="F519" s="158"/>
      <c r="G519" s="158"/>
      <c r="H519" s="158"/>
      <c r="I519" s="158"/>
      <c r="J519" s="158"/>
      <c r="K519" s="158"/>
      <c r="L519" s="158"/>
      <c r="M519" s="158"/>
      <c r="N519" s="157"/>
      <c r="O519" s="157"/>
      <c r="P519" s="157"/>
      <c r="Q519" s="157"/>
      <c r="R519" s="158"/>
      <c r="S519" s="158"/>
      <c r="T519" s="158"/>
      <c r="U519" s="158"/>
      <c r="V519" s="158"/>
      <c r="W519" s="158"/>
      <c r="X519" s="158"/>
      <c r="Y519" s="147"/>
      <c r="Z519" s="147"/>
      <c r="AA519" s="147"/>
      <c r="AB519" s="147"/>
      <c r="AC519" s="147"/>
      <c r="AD519" s="147"/>
      <c r="AE519" s="147"/>
      <c r="AF519" s="147"/>
      <c r="AG519" s="147" t="s">
        <v>235</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181" t="s">
        <v>1047</v>
      </c>
      <c r="D520" s="160"/>
      <c r="E520" s="161">
        <v>32.868729999999999</v>
      </c>
      <c r="F520" s="158"/>
      <c r="G520" s="158"/>
      <c r="H520" s="158"/>
      <c r="I520" s="158"/>
      <c r="J520" s="158"/>
      <c r="K520" s="158"/>
      <c r="L520" s="158"/>
      <c r="M520" s="158"/>
      <c r="N520" s="157"/>
      <c r="O520" s="157"/>
      <c r="P520" s="157"/>
      <c r="Q520" s="157"/>
      <c r="R520" s="158"/>
      <c r="S520" s="158"/>
      <c r="T520" s="158"/>
      <c r="U520" s="158"/>
      <c r="V520" s="158"/>
      <c r="W520" s="158"/>
      <c r="X520" s="158"/>
      <c r="Y520" s="147"/>
      <c r="Z520" s="147"/>
      <c r="AA520" s="147"/>
      <c r="AB520" s="147"/>
      <c r="AC520" s="147"/>
      <c r="AD520" s="147"/>
      <c r="AE520" s="147"/>
      <c r="AF520" s="147"/>
      <c r="AG520" s="147" t="s">
        <v>235</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4"/>
      <c r="B521" s="155"/>
      <c r="C521" s="250"/>
      <c r="D521" s="251"/>
      <c r="E521" s="251"/>
      <c r="F521" s="251"/>
      <c r="G521" s="251"/>
      <c r="H521" s="158"/>
      <c r="I521" s="158"/>
      <c r="J521" s="158"/>
      <c r="K521" s="158"/>
      <c r="L521" s="158"/>
      <c r="M521" s="158"/>
      <c r="N521" s="157"/>
      <c r="O521" s="157"/>
      <c r="P521" s="157"/>
      <c r="Q521" s="157"/>
      <c r="R521" s="158"/>
      <c r="S521" s="158"/>
      <c r="T521" s="158"/>
      <c r="U521" s="158"/>
      <c r="V521" s="158"/>
      <c r="W521" s="158"/>
      <c r="X521" s="158"/>
      <c r="Y521" s="147"/>
      <c r="Z521" s="147"/>
      <c r="AA521" s="147"/>
      <c r="AB521" s="147"/>
      <c r="AC521" s="147"/>
      <c r="AD521" s="147"/>
      <c r="AE521" s="147"/>
      <c r="AF521" s="147"/>
      <c r="AG521" s="147" t="s">
        <v>213</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x14ac:dyDescent="0.2">
      <c r="A522" s="163" t="s">
        <v>202</v>
      </c>
      <c r="B522" s="164" t="s">
        <v>141</v>
      </c>
      <c r="C522" s="179" t="s">
        <v>142</v>
      </c>
      <c r="D522" s="165"/>
      <c r="E522" s="166"/>
      <c r="F522" s="167"/>
      <c r="G522" s="167">
        <f>SUMIF(AG523:AG529,"&lt;&gt;NOR",G523:G529)</f>
        <v>0</v>
      </c>
      <c r="H522" s="167"/>
      <c r="I522" s="167">
        <f>SUM(I523:I529)</f>
        <v>0</v>
      </c>
      <c r="J522" s="167"/>
      <c r="K522" s="167">
        <f>SUM(K523:K529)</f>
        <v>0</v>
      </c>
      <c r="L522" s="167"/>
      <c r="M522" s="167">
        <f>SUM(M523:M529)</f>
        <v>0</v>
      </c>
      <c r="N522" s="166"/>
      <c r="O522" s="166">
        <f>SUM(O523:O529)</f>
        <v>0.02</v>
      </c>
      <c r="P522" s="166"/>
      <c r="Q522" s="166">
        <f>SUM(Q523:Q529)</f>
        <v>0</v>
      </c>
      <c r="R522" s="167"/>
      <c r="S522" s="167"/>
      <c r="T522" s="168"/>
      <c r="U522" s="162"/>
      <c r="V522" s="162">
        <f>SUM(V523:V529)</f>
        <v>0</v>
      </c>
      <c r="W522" s="162"/>
      <c r="X522" s="162"/>
      <c r="AG522" t="s">
        <v>203</v>
      </c>
    </row>
    <row r="523" spans="1:60" ht="22.5" outlineLevel="1" x14ac:dyDescent="0.2">
      <c r="A523" s="169">
        <v>92</v>
      </c>
      <c r="B523" s="170" t="s">
        <v>1048</v>
      </c>
      <c r="C523" s="180" t="s">
        <v>1049</v>
      </c>
      <c r="D523" s="171" t="s">
        <v>257</v>
      </c>
      <c r="E523" s="172">
        <v>2.5143800000000001</v>
      </c>
      <c r="F523" s="173"/>
      <c r="G523" s="174">
        <f>ROUND(E523*F523,2)</f>
        <v>0</v>
      </c>
      <c r="H523" s="173"/>
      <c r="I523" s="174">
        <f>ROUND(E523*H523,2)</f>
        <v>0</v>
      </c>
      <c r="J523" s="173"/>
      <c r="K523" s="174">
        <f>ROUND(E523*J523,2)</f>
        <v>0</v>
      </c>
      <c r="L523" s="174">
        <v>21</v>
      </c>
      <c r="M523" s="174">
        <f>G523*(1+L523/100)</f>
        <v>0</v>
      </c>
      <c r="N523" s="172">
        <v>6.0299999999999998E-3</v>
      </c>
      <c r="O523" s="172">
        <f>ROUND(E523*N523,2)</f>
        <v>0.02</v>
      </c>
      <c r="P523" s="172">
        <v>0</v>
      </c>
      <c r="Q523" s="172">
        <f>ROUND(E523*P523,2)</f>
        <v>0</v>
      </c>
      <c r="R523" s="174"/>
      <c r="S523" s="174" t="s">
        <v>223</v>
      </c>
      <c r="T523" s="175" t="s">
        <v>208</v>
      </c>
      <c r="U523" s="158">
        <v>0</v>
      </c>
      <c r="V523" s="158">
        <f>ROUND(E523*U523,2)</f>
        <v>0</v>
      </c>
      <c r="W523" s="158"/>
      <c r="X523" s="158" t="s">
        <v>224</v>
      </c>
      <c r="Y523" s="147"/>
      <c r="Z523" s="147"/>
      <c r="AA523" s="147"/>
      <c r="AB523" s="147"/>
      <c r="AC523" s="147"/>
      <c r="AD523" s="147"/>
      <c r="AE523" s="147"/>
      <c r="AF523" s="147"/>
      <c r="AG523" s="147" t="s">
        <v>225</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181" t="s">
        <v>908</v>
      </c>
      <c r="D524" s="160"/>
      <c r="E524" s="161"/>
      <c r="F524" s="158"/>
      <c r="G524" s="158"/>
      <c r="H524" s="158"/>
      <c r="I524" s="158"/>
      <c r="J524" s="158"/>
      <c r="K524" s="158"/>
      <c r="L524" s="158"/>
      <c r="M524" s="158"/>
      <c r="N524" s="157"/>
      <c r="O524" s="157"/>
      <c r="P524" s="157"/>
      <c r="Q524" s="157"/>
      <c r="R524" s="158"/>
      <c r="S524" s="158"/>
      <c r="T524" s="158"/>
      <c r="U524" s="158"/>
      <c r="V524" s="158"/>
      <c r="W524" s="158"/>
      <c r="X524" s="158"/>
      <c r="Y524" s="147"/>
      <c r="Z524" s="147"/>
      <c r="AA524" s="147"/>
      <c r="AB524" s="147"/>
      <c r="AC524" s="147"/>
      <c r="AD524" s="147"/>
      <c r="AE524" s="147"/>
      <c r="AF524" s="147"/>
      <c r="AG524" s="147" t="s">
        <v>235</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81" t="s">
        <v>1050</v>
      </c>
      <c r="D525" s="160"/>
      <c r="E525" s="161">
        <v>2.5143800000000001</v>
      </c>
      <c r="F525" s="158"/>
      <c r="G525" s="158"/>
      <c r="H525" s="158"/>
      <c r="I525" s="158"/>
      <c r="J525" s="158"/>
      <c r="K525" s="158"/>
      <c r="L525" s="158"/>
      <c r="M525" s="158"/>
      <c r="N525" s="157"/>
      <c r="O525" s="157"/>
      <c r="P525" s="157"/>
      <c r="Q525" s="157"/>
      <c r="R525" s="158"/>
      <c r="S525" s="158"/>
      <c r="T525" s="158"/>
      <c r="U525" s="158"/>
      <c r="V525" s="158"/>
      <c r="W525" s="158"/>
      <c r="X525" s="158"/>
      <c r="Y525" s="147"/>
      <c r="Z525" s="147"/>
      <c r="AA525" s="147"/>
      <c r="AB525" s="147"/>
      <c r="AC525" s="147"/>
      <c r="AD525" s="147"/>
      <c r="AE525" s="147"/>
      <c r="AF525" s="147"/>
      <c r="AG525" s="147" t="s">
        <v>235</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250"/>
      <c r="D526" s="251"/>
      <c r="E526" s="251"/>
      <c r="F526" s="251"/>
      <c r="G526" s="251"/>
      <c r="H526" s="158"/>
      <c r="I526" s="158"/>
      <c r="J526" s="158"/>
      <c r="K526" s="158"/>
      <c r="L526" s="158"/>
      <c r="M526" s="158"/>
      <c r="N526" s="157"/>
      <c r="O526" s="157"/>
      <c r="P526" s="157"/>
      <c r="Q526" s="157"/>
      <c r="R526" s="158"/>
      <c r="S526" s="158"/>
      <c r="T526" s="158"/>
      <c r="U526" s="158"/>
      <c r="V526" s="158"/>
      <c r="W526" s="158"/>
      <c r="X526" s="158"/>
      <c r="Y526" s="147"/>
      <c r="Z526" s="147"/>
      <c r="AA526" s="147"/>
      <c r="AB526" s="147"/>
      <c r="AC526" s="147"/>
      <c r="AD526" s="147"/>
      <c r="AE526" s="147"/>
      <c r="AF526" s="147"/>
      <c r="AG526" s="147" t="s">
        <v>213</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4">
        <v>93</v>
      </c>
      <c r="B527" s="155" t="s">
        <v>1051</v>
      </c>
      <c r="C527" s="185" t="s">
        <v>1052</v>
      </c>
      <c r="D527" s="156" t="s">
        <v>0</v>
      </c>
      <c r="E527" s="177"/>
      <c r="F527" s="159"/>
      <c r="G527" s="158">
        <f>ROUND(E527*F527,2)</f>
        <v>0</v>
      </c>
      <c r="H527" s="159"/>
      <c r="I527" s="158">
        <f>ROUND(E527*H527,2)</f>
        <v>0</v>
      </c>
      <c r="J527" s="159"/>
      <c r="K527" s="158">
        <f>ROUND(E527*J527,2)</f>
        <v>0</v>
      </c>
      <c r="L527" s="158">
        <v>21</v>
      </c>
      <c r="M527" s="158">
        <f>G527*(1+L527/100)</f>
        <v>0</v>
      </c>
      <c r="N527" s="157">
        <v>0</v>
      </c>
      <c r="O527" s="157">
        <f>ROUND(E527*N527,2)</f>
        <v>0</v>
      </c>
      <c r="P527" s="157">
        <v>0</v>
      </c>
      <c r="Q527" s="157">
        <f>ROUND(E527*P527,2)</f>
        <v>0</v>
      </c>
      <c r="R527" s="158" t="s">
        <v>1053</v>
      </c>
      <c r="S527" s="158" t="s">
        <v>207</v>
      </c>
      <c r="T527" s="158" t="s">
        <v>259</v>
      </c>
      <c r="U527" s="158">
        <v>0</v>
      </c>
      <c r="V527" s="158">
        <f>ROUND(E527*U527,2)</f>
        <v>0</v>
      </c>
      <c r="W527" s="158"/>
      <c r="X527" s="158" t="s">
        <v>409</v>
      </c>
      <c r="Y527" s="147"/>
      <c r="Z527" s="147"/>
      <c r="AA527" s="147"/>
      <c r="AB527" s="147"/>
      <c r="AC527" s="147"/>
      <c r="AD527" s="147"/>
      <c r="AE527" s="147"/>
      <c r="AF527" s="147"/>
      <c r="AG527" s="147" t="s">
        <v>410</v>
      </c>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256" t="s">
        <v>1054</v>
      </c>
      <c r="D528" s="257"/>
      <c r="E528" s="257"/>
      <c r="F528" s="257"/>
      <c r="G528" s="257"/>
      <c r="H528" s="158"/>
      <c r="I528" s="158"/>
      <c r="J528" s="158"/>
      <c r="K528" s="158"/>
      <c r="L528" s="158"/>
      <c r="M528" s="158"/>
      <c r="N528" s="157"/>
      <c r="O528" s="157"/>
      <c r="P528" s="157"/>
      <c r="Q528" s="157"/>
      <c r="R528" s="158"/>
      <c r="S528" s="158"/>
      <c r="T528" s="158"/>
      <c r="U528" s="158"/>
      <c r="V528" s="158"/>
      <c r="W528" s="158"/>
      <c r="X528" s="158"/>
      <c r="Y528" s="147"/>
      <c r="Z528" s="147"/>
      <c r="AA528" s="147"/>
      <c r="AB528" s="147"/>
      <c r="AC528" s="147"/>
      <c r="AD528" s="147"/>
      <c r="AE528" s="147"/>
      <c r="AF528" s="147"/>
      <c r="AG528" s="147" t="s">
        <v>261</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250"/>
      <c r="D529" s="251"/>
      <c r="E529" s="251"/>
      <c r="F529" s="251"/>
      <c r="G529" s="251"/>
      <c r="H529" s="158"/>
      <c r="I529" s="158"/>
      <c r="J529" s="158"/>
      <c r="K529" s="158"/>
      <c r="L529" s="158"/>
      <c r="M529" s="158"/>
      <c r="N529" s="157"/>
      <c r="O529" s="157"/>
      <c r="P529" s="157"/>
      <c r="Q529" s="157"/>
      <c r="R529" s="158"/>
      <c r="S529" s="158"/>
      <c r="T529" s="158"/>
      <c r="U529" s="158"/>
      <c r="V529" s="158"/>
      <c r="W529" s="158"/>
      <c r="X529" s="158"/>
      <c r="Y529" s="147"/>
      <c r="Z529" s="147"/>
      <c r="AA529" s="147"/>
      <c r="AB529" s="147"/>
      <c r="AC529" s="147"/>
      <c r="AD529" s="147"/>
      <c r="AE529" s="147"/>
      <c r="AF529" s="147"/>
      <c r="AG529" s="147" t="s">
        <v>213</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x14ac:dyDescent="0.2">
      <c r="A530" s="163" t="s">
        <v>202</v>
      </c>
      <c r="B530" s="164" t="s">
        <v>143</v>
      </c>
      <c r="C530" s="179" t="s">
        <v>144</v>
      </c>
      <c r="D530" s="165"/>
      <c r="E530" s="166"/>
      <c r="F530" s="167"/>
      <c r="G530" s="167">
        <f>SUMIF(AG531:AG542,"&lt;&gt;NOR",G531:G542)</f>
        <v>0</v>
      </c>
      <c r="H530" s="167"/>
      <c r="I530" s="167">
        <f>SUM(I531:I542)</f>
        <v>0</v>
      </c>
      <c r="J530" s="167"/>
      <c r="K530" s="167">
        <f>SUM(K531:K542)</f>
        <v>0</v>
      </c>
      <c r="L530" s="167"/>
      <c r="M530" s="167">
        <f>SUM(M531:M542)</f>
        <v>0</v>
      </c>
      <c r="N530" s="166"/>
      <c r="O530" s="166">
        <f>SUM(O531:O542)</f>
        <v>0</v>
      </c>
      <c r="P530" s="166"/>
      <c r="Q530" s="166">
        <f>SUM(Q531:Q542)</f>
        <v>0</v>
      </c>
      <c r="R530" s="167"/>
      <c r="S530" s="167"/>
      <c r="T530" s="168"/>
      <c r="U530" s="162"/>
      <c r="V530" s="162">
        <f>SUM(V531:V542)</f>
        <v>0.21</v>
      </c>
      <c r="W530" s="162"/>
      <c r="X530" s="162"/>
      <c r="AG530" t="s">
        <v>203</v>
      </c>
    </row>
    <row r="531" spans="1:60" outlineLevel="1" x14ac:dyDescent="0.2">
      <c r="A531" s="169">
        <v>94</v>
      </c>
      <c r="B531" s="170" t="s">
        <v>1055</v>
      </c>
      <c r="C531" s="180" t="s">
        <v>1056</v>
      </c>
      <c r="D531" s="171" t="s">
        <v>257</v>
      </c>
      <c r="E531" s="172">
        <v>0.745</v>
      </c>
      <c r="F531" s="173"/>
      <c r="G531" s="174">
        <f>ROUND(E531*F531,2)</f>
        <v>0</v>
      </c>
      <c r="H531" s="173"/>
      <c r="I531" s="174">
        <f>ROUND(E531*H531,2)</f>
        <v>0</v>
      </c>
      <c r="J531" s="173"/>
      <c r="K531" s="174">
        <f>ROUND(E531*J531,2)</f>
        <v>0</v>
      </c>
      <c r="L531" s="174">
        <v>21</v>
      </c>
      <c r="M531" s="174">
        <f>G531*(1+L531/100)</f>
        <v>0</v>
      </c>
      <c r="N531" s="172">
        <v>3.0000000000000001E-3</v>
      </c>
      <c r="O531" s="172">
        <f>ROUND(E531*N531,2)</f>
        <v>0</v>
      </c>
      <c r="P531" s="172">
        <v>0</v>
      </c>
      <c r="Q531" s="172">
        <f>ROUND(E531*P531,2)</f>
        <v>0</v>
      </c>
      <c r="R531" s="174" t="s">
        <v>1057</v>
      </c>
      <c r="S531" s="174" t="s">
        <v>207</v>
      </c>
      <c r="T531" s="175" t="s">
        <v>259</v>
      </c>
      <c r="U531" s="158">
        <v>0.28000000000000003</v>
      </c>
      <c r="V531" s="158">
        <f>ROUND(E531*U531,2)</f>
        <v>0.21</v>
      </c>
      <c r="W531" s="158"/>
      <c r="X531" s="158" t="s">
        <v>224</v>
      </c>
      <c r="Y531" s="147"/>
      <c r="Z531" s="147"/>
      <c r="AA531" s="147"/>
      <c r="AB531" s="147"/>
      <c r="AC531" s="147"/>
      <c r="AD531" s="147"/>
      <c r="AE531" s="147"/>
      <c r="AF531" s="147"/>
      <c r="AG531" s="147" t="s">
        <v>225</v>
      </c>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241" t="s">
        <v>1058</v>
      </c>
      <c r="D532" s="242"/>
      <c r="E532" s="242"/>
      <c r="F532" s="242"/>
      <c r="G532" s="242"/>
      <c r="H532" s="158"/>
      <c r="I532" s="158"/>
      <c r="J532" s="158"/>
      <c r="K532" s="158"/>
      <c r="L532" s="158"/>
      <c r="M532" s="158"/>
      <c r="N532" s="157"/>
      <c r="O532" s="157"/>
      <c r="P532" s="157"/>
      <c r="Q532" s="157"/>
      <c r="R532" s="158"/>
      <c r="S532" s="158"/>
      <c r="T532" s="158"/>
      <c r="U532" s="158"/>
      <c r="V532" s="158"/>
      <c r="W532" s="158"/>
      <c r="X532" s="158"/>
      <c r="Y532" s="147"/>
      <c r="Z532" s="147"/>
      <c r="AA532" s="147"/>
      <c r="AB532" s="147"/>
      <c r="AC532" s="147"/>
      <c r="AD532" s="147"/>
      <c r="AE532" s="147"/>
      <c r="AF532" s="147"/>
      <c r="AG532" s="147" t="s">
        <v>212</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76" t="str">
        <f>C532</f>
        <v>Očištění povrchu stěny od prachu, nařezání izolačních desek na požadovaný rozměr, nanesení lepicího tmelu, osazení desek.</v>
      </c>
      <c r="BB532" s="147"/>
      <c r="BC532" s="147"/>
      <c r="BD532" s="147"/>
      <c r="BE532" s="147"/>
      <c r="BF532" s="147"/>
      <c r="BG532" s="147"/>
      <c r="BH532" s="147"/>
    </row>
    <row r="533" spans="1:60" outlineLevel="1" x14ac:dyDescent="0.2">
      <c r="A533" s="154"/>
      <c r="B533" s="155"/>
      <c r="C533" s="181" t="s">
        <v>908</v>
      </c>
      <c r="D533" s="160"/>
      <c r="E533" s="161"/>
      <c r="F533" s="158"/>
      <c r="G533" s="158"/>
      <c r="H533" s="158"/>
      <c r="I533" s="158"/>
      <c r="J533" s="158"/>
      <c r="K533" s="158"/>
      <c r="L533" s="158"/>
      <c r="M533" s="158"/>
      <c r="N533" s="157"/>
      <c r="O533" s="157"/>
      <c r="P533" s="157"/>
      <c r="Q533" s="157"/>
      <c r="R533" s="158"/>
      <c r="S533" s="158"/>
      <c r="T533" s="158"/>
      <c r="U533" s="158"/>
      <c r="V533" s="158"/>
      <c r="W533" s="158"/>
      <c r="X533" s="158"/>
      <c r="Y533" s="147"/>
      <c r="Z533" s="147"/>
      <c r="AA533" s="147"/>
      <c r="AB533" s="147"/>
      <c r="AC533" s="147"/>
      <c r="AD533" s="147"/>
      <c r="AE533" s="147"/>
      <c r="AF533" s="147"/>
      <c r="AG533" s="147" t="s">
        <v>235</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181" t="s">
        <v>1059</v>
      </c>
      <c r="D534" s="160"/>
      <c r="E534" s="161">
        <v>0.745</v>
      </c>
      <c r="F534" s="158"/>
      <c r="G534" s="158"/>
      <c r="H534" s="158"/>
      <c r="I534" s="158"/>
      <c r="J534" s="158"/>
      <c r="K534" s="158"/>
      <c r="L534" s="158"/>
      <c r="M534" s="158"/>
      <c r="N534" s="157"/>
      <c r="O534" s="157"/>
      <c r="P534" s="157"/>
      <c r="Q534" s="157"/>
      <c r="R534" s="158"/>
      <c r="S534" s="158"/>
      <c r="T534" s="158"/>
      <c r="U534" s="158"/>
      <c r="V534" s="158"/>
      <c r="W534" s="158"/>
      <c r="X534" s="158"/>
      <c r="Y534" s="147"/>
      <c r="Z534" s="147"/>
      <c r="AA534" s="147"/>
      <c r="AB534" s="147"/>
      <c r="AC534" s="147"/>
      <c r="AD534" s="147"/>
      <c r="AE534" s="147"/>
      <c r="AF534" s="147"/>
      <c r="AG534" s="147" t="s">
        <v>235</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250"/>
      <c r="D535" s="251"/>
      <c r="E535" s="251"/>
      <c r="F535" s="251"/>
      <c r="G535" s="251"/>
      <c r="H535" s="158"/>
      <c r="I535" s="158"/>
      <c r="J535" s="158"/>
      <c r="K535" s="158"/>
      <c r="L535" s="158"/>
      <c r="M535" s="158"/>
      <c r="N535" s="157"/>
      <c r="O535" s="157"/>
      <c r="P535" s="157"/>
      <c r="Q535" s="157"/>
      <c r="R535" s="158"/>
      <c r="S535" s="158"/>
      <c r="T535" s="158"/>
      <c r="U535" s="158"/>
      <c r="V535" s="158"/>
      <c r="W535" s="158"/>
      <c r="X535" s="158"/>
      <c r="Y535" s="147"/>
      <c r="Z535" s="147"/>
      <c r="AA535" s="147"/>
      <c r="AB535" s="147"/>
      <c r="AC535" s="147"/>
      <c r="AD535" s="147"/>
      <c r="AE535" s="147"/>
      <c r="AF535" s="147"/>
      <c r="AG535" s="147" t="s">
        <v>213</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ht="33.75" outlineLevel="1" x14ac:dyDescent="0.2">
      <c r="A536" s="169">
        <v>95</v>
      </c>
      <c r="B536" s="170" t="s">
        <v>1060</v>
      </c>
      <c r="C536" s="180" t="s">
        <v>1061</v>
      </c>
      <c r="D536" s="171" t="s">
        <v>257</v>
      </c>
      <c r="E536" s="172">
        <v>0.75990000000000002</v>
      </c>
      <c r="F536" s="173"/>
      <c r="G536" s="174">
        <f>ROUND(E536*F536,2)</f>
        <v>0</v>
      </c>
      <c r="H536" s="173"/>
      <c r="I536" s="174">
        <f>ROUND(E536*H536,2)</f>
        <v>0</v>
      </c>
      <c r="J536" s="173"/>
      <c r="K536" s="174">
        <f>ROUND(E536*J536,2)</f>
        <v>0</v>
      </c>
      <c r="L536" s="174">
        <v>21</v>
      </c>
      <c r="M536" s="174">
        <f>G536*(1+L536/100)</f>
        <v>0</v>
      </c>
      <c r="N536" s="172">
        <v>3.5000000000000001E-3</v>
      </c>
      <c r="O536" s="172">
        <f>ROUND(E536*N536,2)</f>
        <v>0</v>
      </c>
      <c r="P536" s="172">
        <v>0</v>
      </c>
      <c r="Q536" s="172">
        <f>ROUND(E536*P536,2)</f>
        <v>0</v>
      </c>
      <c r="R536" s="174" t="s">
        <v>818</v>
      </c>
      <c r="S536" s="174" t="s">
        <v>207</v>
      </c>
      <c r="T536" s="175" t="s">
        <v>259</v>
      </c>
      <c r="U536" s="158">
        <v>0</v>
      </c>
      <c r="V536" s="158">
        <f>ROUND(E536*U536,2)</f>
        <v>0</v>
      </c>
      <c r="W536" s="158"/>
      <c r="X536" s="158" t="s">
        <v>819</v>
      </c>
      <c r="Y536" s="147"/>
      <c r="Z536" s="147"/>
      <c r="AA536" s="147"/>
      <c r="AB536" s="147"/>
      <c r="AC536" s="147"/>
      <c r="AD536" s="147"/>
      <c r="AE536" s="147"/>
      <c r="AF536" s="147"/>
      <c r="AG536" s="147" t="s">
        <v>820</v>
      </c>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181" t="s">
        <v>908</v>
      </c>
      <c r="D537" s="160"/>
      <c r="E537" s="161"/>
      <c r="F537" s="158"/>
      <c r="G537" s="158"/>
      <c r="H537" s="158"/>
      <c r="I537" s="158"/>
      <c r="J537" s="158"/>
      <c r="K537" s="158"/>
      <c r="L537" s="158"/>
      <c r="M537" s="158"/>
      <c r="N537" s="157"/>
      <c r="O537" s="157"/>
      <c r="P537" s="157"/>
      <c r="Q537" s="157"/>
      <c r="R537" s="158"/>
      <c r="S537" s="158"/>
      <c r="T537" s="158"/>
      <c r="U537" s="158"/>
      <c r="V537" s="158"/>
      <c r="W537" s="158"/>
      <c r="X537" s="158"/>
      <c r="Y537" s="147"/>
      <c r="Z537" s="147"/>
      <c r="AA537" s="147"/>
      <c r="AB537" s="147"/>
      <c r="AC537" s="147"/>
      <c r="AD537" s="147"/>
      <c r="AE537" s="147"/>
      <c r="AF537" s="147"/>
      <c r="AG537" s="147" t="s">
        <v>235</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4"/>
      <c r="B538" s="155"/>
      <c r="C538" s="181" t="s">
        <v>1062</v>
      </c>
      <c r="D538" s="160"/>
      <c r="E538" s="161">
        <v>0.75990000000000002</v>
      </c>
      <c r="F538" s="158"/>
      <c r="G538" s="158"/>
      <c r="H538" s="158"/>
      <c r="I538" s="158"/>
      <c r="J538" s="158"/>
      <c r="K538" s="158"/>
      <c r="L538" s="158"/>
      <c r="M538" s="158"/>
      <c r="N538" s="157"/>
      <c r="O538" s="157"/>
      <c r="P538" s="157"/>
      <c r="Q538" s="157"/>
      <c r="R538" s="158"/>
      <c r="S538" s="158"/>
      <c r="T538" s="158"/>
      <c r="U538" s="158"/>
      <c r="V538" s="158"/>
      <c r="W538" s="158"/>
      <c r="X538" s="158"/>
      <c r="Y538" s="147"/>
      <c r="Z538" s="147"/>
      <c r="AA538" s="147"/>
      <c r="AB538" s="147"/>
      <c r="AC538" s="147"/>
      <c r="AD538" s="147"/>
      <c r="AE538" s="147"/>
      <c r="AF538" s="147"/>
      <c r="AG538" s="147" t="s">
        <v>235</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250"/>
      <c r="D539" s="251"/>
      <c r="E539" s="251"/>
      <c r="F539" s="251"/>
      <c r="G539" s="251"/>
      <c r="H539" s="158"/>
      <c r="I539" s="158"/>
      <c r="J539" s="158"/>
      <c r="K539" s="158"/>
      <c r="L539" s="158"/>
      <c r="M539" s="158"/>
      <c r="N539" s="157"/>
      <c r="O539" s="157"/>
      <c r="P539" s="157"/>
      <c r="Q539" s="157"/>
      <c r="R539" s="158"/>
      <c r="S539" s="158"/>
      <c r="T539" s="158"/>
      <c r="U539" s="158"/>
      <c r="V539" s="158"/>
      <c r="W539" s="158"/>
      <c r="X539" s="158"/>
      <c r="Y539" s="147"/>
      <c r="Z539" s="147"/>
      <c r="AA539" s="147"/>
      <c r="AB539" s="147"/>
      <c r="AC539" s="147"/>
      <c r="AD539" s="147"/>
      <c r="AE539" s="147"/>
      <c r="AF539" s="147"/>
      <c r="AG539" s="147" t="s">
        <v>213</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v>96</v>
      </c>
      <c r="B540" s="155" t="s">
        <v>1063</v>
      </c>
      <c r="C540" s="185" t="s">
        <v>1064</v>
      </c>
      <c r="D540" s="156" t="s">
        <v>0</v>
      </c>
      <c r="E540" s="177"/>
      <c r="F540" s="159"/>
      <c r="G540" s="158">
        <f>ROUND(E540*F540,2)</f>
        <v>0</v>
      </c>
      <c r="H540" s="159"/>
      <c r="I540" s="158">
        <f>ROUND(E540*H540,2)</f>
        <v>0</v>
      </c>
      <c r="J540" s="159"/>
      <c r="K540" s="158">
        <f>ROUND(E540*J540,2)</f>
        <v>0</v>
      </c>
      <c r="L540" s="158">
        <v>21</v>
      </c>
      <c r="M540" s="158">
        <f>G540*(1+L540/100)</f>
        <v>0</v>
      </c>
      <c r="N540" s="157">
        <v>0</v>
      </c>
      <c r="O540" s="157">
        <f>ROUND(E540*N540,2)</f>
        <v>0</v>
      </c>
      <c r="P540" s="157">
        <v>0</v>
      </c>
      <c r="Q540" s="157">
        <f>ROUND(E540*P540,2)</f>
        <v>0</v>
      </c>
      <c r="R540" s="158" t="s">
        <v>1057</v>
      </c>
      <c r="S540" s="158" t="s">
        <v>207</v>
      </c>
      <c r="T540" s="158" t="s">
        <v>259</v>
      </c>
      <c r="U540" s="158">
        <v>0</v>
      </c>
      <c r="V540" s="158">
        <f>ROUND(E540*U540,2)</f>
        <v>0</v>
      </c>
      <c r="W540" s="158"/>
      <c r="X540" s="158" t="s">
        <v>409</v>
      </c>
      <c r="Y540" s="147"/>
      <c r="Z540" s="147"/>
      <c r="AA540" s="147"/>
      <c r="AB540" s="147"/>
      <c r="AC540" s="147"/>
      <c r="AD540" s="147"/>
      <c r="AE540" s="147"/>
      <c r="AF540" s="147"/>
      <c r="AG540" s="147" t="s">
        <v>410</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256" t="s">
        <v>430</v>
      </c>
      <c r="D541" s="257"/>
      <c r="E541" s="257"/>
      <c r="F541" s="257"/>
      <c r="G541" s="257"/>
      <c r="H541" s="158"/>
      <c r="I541" s="158"/>
      <c r="J541" s="158"/>
      <c r="K541" s="158"/>
      <c r="L541" s="158"/>
      <c r="M541" s="158"/>
      <c r="N541" s="157"/>
      <c r="O541" s="157"/>
      <c r="P541" s="157"/>
      <c r="Q541" s="157"/>
      <c r="R541" s="158"/>
      <c r="S541" s="158"/>
      <c r="T541" s="158"/>
      <c r="U541" s="158"/>
      <c r="V541" s="158"/>
      <c r="W541" s="158"/>
      <c r="X541" s="158"/>
      <c r="Y541" s="147"/>
      <c r="Z541" s="147"/>
      <c r="AA541" s="147"/>
      <c r="AB541" s="147"/>
      <c r="AC541" s="147"/>
      <c r="AD541" s="147"/>
      <c r="AE541" s="147"/>
      <c r="AF541" s="147"/>
      <c r="AG541" s="147" t="s">
        <v>261</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250"/>
      <c r="D542" s="251"/>
      <c r="E542" s="251"/>
      <c r="F542" s="251"/>
      <c r="G542" s="251"/>
      <c r="H542" s="158"/>
      <c r="I542" s="158"/>
      <c r="J542" s="158"/>
      <c r="K542" s="158"/>
      <c r="L542" s="158"/>
      <c r="M542" s="158"/>
      <c r="N542" s="157"/>
      <c r="O542" s="157"/>
      <c r="P542" s="157"/>
      <c r="Q542" s="157"/>
      <c r="R542" s="158"/>
      <c r="S542" s="158"/>
      <c r="T542" s="158"/>
      <c r="U542" s="158"/>
      <c r="V542" s="158"/>
      <c r="W542" s="158"/>
      <c r="X542" s="158"/>
      <c r="Y542" s="147"/>
      <c r="Z542" s="147"/>
      <c r="AA542" s="147"/>
      <c r="AB542" s="147"/>
      <c r="AC542" s="147"/>
      <c r="AD542" s="147"/>
      <c r="AE542" s="147"/>
      <c r="AF542" s="147"/>
      <c r="AG542" s="147" t="s">
        <v>213</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x14ac:dyDescent="0.2">
      <c r="A543" s="163" t="s">
        <v>202</v>
      </c>
      <c r="B543" s="164" t="s">
        <v>145</v>
      </c>
      <c r="C543" s="179" t="s">
        <v>146</v>
      </c>
      <c r="D543" s="165"/>
      <c r="E543" s="166"/>
      <c r="F543" s="167"/>
      <c r="G543" s="167">
        <f>SUMIF(AG544:AG551,"&lt;&gt;NOR",G544:G551)</f>
        <v>0</v>
      </c>
      <c r="H543" s="167"/>
      <c r="I543" s="167">
        <f>SUM(I544:I551)</f>
        <v>0</v>
      </c>
      <c r="J543" s="167"/>
      <c r="K543" s="167">
        <f>SUM(K544:K551)</f>
        <v>0</v>
      </c>
      <c r="L543" s="167"/>
      <c r="M543" s="167">
        <f>SUM(M544:M551)</f>
        <v>0</v>
      </c>
      <c r="N543" s="166"/>
      <c r="O543" s="166">
        <f>SUM(O544:O551)</f>
        <v>0</v>
      </c>
      <c r="P543" s="166"/>
      <c r="Q543" s="166">
        <f>SUM(Q544:Q551)</f>
        <v>0</v>
      </c>
      <c r="R543" s="167"/>
      <c r="S543" s="167"/>
      <c r="T543" s="168"/>
      <c r="U543" s="162"/>
      <c r="V543" s="162">
        <f>SUM(V544:V551)</f>
        <v>0</v>
      </c>
      <c r="W543" s="162"/>
      <c r="X543" s="162"/>
      <c r="AG543" t="s">
        <v>203</v>
      </c>
    </row>
    <row r="544" spans="1:60" ht="22.5" outlineLevel="1" x14ac:dyDescent="0.2">
      <c r="A544" s="169">
        <v>97</v>
      </c>
      <c r="B544" s="170" t="s">
        <v>1065</v>
      </c>
      <c r="C544" s="180" t="s">
        <v>1066</v>
      </c>
      <c r="D544" s="171" t="s">
        <v>421</v>
      </c>
      <c r="E544" s="172">
        <v>392.51</v>
      </c>
      <c r="F544" s="173"/>
      <c r="G544" s="174">
        <f>ROUND(E544*F544,2)</f>
        <v>0</v>
      </c>
      <c r="H544" s="173"/>
      <c r="I544" s="174">
        <f>ROUND(E544*H544,2)</f>
        <v>0</v>
      </c>
      <c r="J544" s="173"/>
      <c r="K544" s="174">
        <f>ROUND(E544*J544,2)</f>
        <v>0</v>
      </c>
      <c r="L544" s="174">
        <v>21</v>
      </c>
      <c r="M544" s="174">
        <f>G544*(1+L544/100)</f>
        <v>0</v>
      </c>
      <c r="N544" s="172">
        <v>0</v>
      </c>
      <c r="O544" s="172">
        <f>ROUND(E544*N544,2)</f>
        <v>0</v>
      </c>
      <c r="P544" s="172">
        <v>0</v>
      </c>
      <c r="Q544" s="172">
        <f>ROUND(E544*P544,2)</f>
        <v>0</v>
      </c>
      <c r="R544" s="174"/>
      <c r="S544" s="174" t="s">
        <v>223</v>
      </c>
      <c r="T544" s="175" t="s">
        <v>208</v>
      </c>
      <c r="U544" s="158">
        <v>0</v>
      </c>
      <c r="V544" s="158">
        <f>ROUND(E544*U544,2)</f>
        <v>0</v>
      </c>
      <c r="W544" s="158"/>
      <c r="X544" s="158" t="s">
        <v>224</v>
      </c>
      <c r="Y544" s="147"/>
      <c r="Z544" s="147"/>
      <c r="AA544" s="147"/>
      <c r="AB544" s="147"/>
      <c r="AC544" s="147"/>
      <c r="AD544" s="147"/>
      <c r="AE544" s="147"/>
      <c r="AF544" s="147"/>
      <c r="AG544" s="147" t="s">
        <v>225</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81" t="s">
        <v>785</v>
      </c>
      <c r="D545" s="160"/>
      <c r="E545" s="161"/>
      <c r="F545" s="158"/>
      <c r="G545" s="158"/>
      <c r="H545" s="158"/>
      <c r="I545" s="158"/>
      <c r="J545" s="158"/>
      <c r="K545" s="158"/>
      <c r="L545" s="158"/>
      <c r="M545" s="158"/>
      <c r="N545" s="157"/>
      <c r="O545" s="157"/>
      <c r="P545" s="157"/>
      <c r="Q545" s="157"/>
      <c r="R545" s="158"/>
      <c r="S545" s="158"/>
      <c r="T545" s="158"/>
      <c r="U545" s="158"/>
      <c r="V545" s="158"/>
      <c r="W545" s="158"/>
      <c r="X545" s="158"/>
      <c r="Y545" s="147"/>
      <c r="Z545" s="147"/>
      <c r="AA545" s="147"/>
      <c r="AB545" s="147"/>
      <c r="AC545" s="147"/>
      <c r="AD545" s="147"/>
      <c r="AE545" s="147"/>
      <c r="AF545" s="147"/>
      <c r="AG545" s="147" t="s">
        <v>235</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81" t="s">
        <v>1067</v>
      </c>
      <c r="D546" s="160"/>
      <c r="E546" s="161">
        <v>392.51</v>
      </c>
      <c r="F546" s="158"/>
      <c r="G546" s="158"/>
      <c r="H546" s="158"/>
      <c r="I546" s="158"/>
      <c r="J546" s="158"/>
      <c r="K546" s="158"/>
      <c r="L546" s="158"/>
      <c r="M546" s="158"/>
      <c r="N546" s="157"/>
      <c r="O546" s="157"/>
      <c r="P546" s="157"/>
      <c r="Q546" s="157"/>
      <c r="R546" s="158"/>
      <c r="S546" s="158"/>
      <c r="T546" s="158"/>
      <c r="U546" s="158"/>
      <c r="V546" s="158"/>
      <c r="W546" s="158"/>
      <c r="X546" s="158"/>
      <c r="Y546" s="147"/>
      <c r="Z546" s="147"/>
      <c r="AA546" s="147"/>
      <c r="AB546" s="147"/>
      <c r="AC546" s="147"/>
      <c r="AD546" s="147"/>
      <c r="AE546" s="147"/>
      <c r="AF546" s="147"/>
      <c r="AG546" s="147" t="s">
        <v>235</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250"/>
      <c r="D547" s="251"/>
      <c r="E547" s="251"/>
      <c r="F547" s="251"/>
      <c r="G547" s="251"/>
      <c r="H547" s="158"/>
      <c r="I547" s="158"/>
      <c r="J547" s="158"/>
      <c r="K547" s="158"/>
      <c r="L547" s="158"/>
      <c r="M547" s="158"/>
      <c r="N547" s="157"/>
      <c r="O547" s="157"/>
      <c r="P547" s="157"/>
      <c r="Q547" s="157"/>
      <c r="R547" s="158"/>
      <c r="S547" s="158"/>
      <c r="T547" s="158"/>
      <c r="U547" s="158"/>
      <c r="V547" s="158"/>
      <c r="W547" s="158"/>
      <c r="X547" s="158"/>
      <c r="Y547" s="147"/>
      <c r="Z547" s="147"/>
      <c r="AA547" s="147"/>
      <c r="AB547" s="147"/>
      <c r="AC547" s="147"/>
      <c r="AD547" s="147"/>
      <c r="AE547" s="147"/>
      <c r="AF547" s="147"/>
      <c r="AG547" s="147" t="s">
        <v>213</v>
      </c>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ht="22.5" outlineLevel="1" x14ac:dyDescent="0.2">
      <c r="A548" s="169">
        <v>98</v>
      </c>
      <c r="B548" s="170" t="s">
        <v>1068</v>
      </c>
      <c r="C548" s="180" t="s">
        <v>1069</v>
      </c>
      <c r="D548" s="171" t="s">
        <v>421</v>
      </c>
      <c r="E548" s="172">
        <v>392.51</v>
      </c>
      <c r="F548" s="173"/>
      <c r="G548" s="174">
        <f>ROUND(E548*F548,2)</f>
        <v>0</v>
      </c>
      <c r="H548" s="173"/>
      <c r="I548" s="174">
        <f>ROUND(E548*H548,2)</f>
        <v>0</v>
      </c>
      <c r="J548" s="173"/>
      <c r="K548" s="174">
        <f>ROUND(E548*J548,2)</f>
        <v>0</v>
      </c>
      <c r="L548" s="174">
        <v>21</v>
      </c>
      <c r="M548" s="174">
        <f>G548*(1+L548/100)</f>
        <v>0</v>
      </c>
      <c r="N548" s="172">
        <v>0</v>
      </c>
      <c r="O548" s="172">
        <f>ROUND(E548*N548,2)</f>
        <v>0</v>
      </c>
      <c r="P548" s="172">
        <v>0</v>
      </c>
      <c r="Q548" s="172">
        <f>ROUND(E548*P548,2)</f>
        <v>0</v>
      </c>
      <c r="R548" s="174"/>
      <c r="S548" s="174" t="s">
        <v>223</v>
      </c>
      <c r="T548" s="175" t="s">
        <v>208</v>
      </c>
      <c r="U548" s="158">
        <v>0</v>
      </c>
      <c r="V548" s="158">
        <f>ROUND(E548*U548,2)</f>
        <v>0</v>
      </c>
      <c r="W548" s="158"/>
      <c r="X548" s="158" t="s">
        <v>224</v>
      </c>
      <c r="Y548" s="147"/>
      <c r="Z548" s="147"/>
      <c r="AA548" s="147"/>
      <c r="AB548" s="147"/>
      <c r="AC548" s="147"/>
      <c r="AD548" s="147"/>
      <c r="AE548" s="147"/>
      <c r="AF548" s="147"/>
      <c r="AG548" s="147" t="s">
        <v>225</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181" t="s">
        <v>785</v>
      </c>
      <c r="D549" s="160"/>
      <c r="E549" s="161"/>
      <c r="F549" s="158"/>
      <c r="G549" s="158"/>
      <c r="H549" s="158"/>
      <c r="I549" s="158"/>
      <c r="J549" s="158"/>
      <c r="K549" s="158"/>
      <c r="L549" s="158"/>
      <c r="M549" s="158"/>
      <c r="N549" s="157"/>
      <c r="O549" s="157"/>
      <c r="P549" s="157"/>
      <c r="Q549" s="157"/>
      <c r="R549" s="158"/>
      <c r="S549" s="158"/>
      <c r="T549" s="158"/>
      <c r="U549" s="158"/>
      <c r="V549" s="158"/>
      <c r="W549" s="158"/>
      <c r="X549" s="158"/>
      <c r="Y549" s="147"/>
      <c r="Z549" s="147"/>
      <c r="AA549" s="147"/>
      <c r="AB549" s="147"/>
      <c r="AC549" s="147"/>
      <c r="AD549" s="147"/>
      <c r="AE549" s="147"/>
      <c r="AF549" s="147"/>
      <c r="AG549" s="147" t="s">
        <v>235</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4"/>
      <c r="B550" s="155"/>
      <c r="C550" s="181" t="s">
        <v>1067</v>
      </c>
      <c r="D550" s="160"/>
      <c r="E550" s="161">
        <v>392.51</v>
      </c>
      <c r="F550" s="158"/>
      <c r="G550" s="158"/>
      <c r="H550" s="158"/>
      <c r="I550" s="158"/>
      <c r="J550" s="158"/>
      <c r="K550" s="158"/>
      <c r="L550" s="158"/>
      <c r="M550" s="158"/>
      <c r="N550" s="157"/>
      <c r="O550" s="157"/>
      <c r="P550" s="157"/>
      <c r="Q550" s="157"/>
      <c r="R550" s="158"/>
      <c r="S550" s="158"/>
      <c r="T550" s="158"/>
      <c r="U550" s="158"/>
      <c r="V550" s="158"/>
      <c r="W550" s="158"/>
      <c r="X550" s="158"/>
      <c r="Y550" s="147"/>
      <c r="Z550" s="147"/>
      <c r="AA550" s="147"/>
      <c r="AB550" s="147"/>
      <c r="AC550" s="147"/>
      <c r="AD550" s="147"/>
      <c r="AE550" s="147"/>
      <c r="AF550" s="147"/>
      <c r="AG550" s="147" t="s">
        <v>235</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4"/>
      <c r="B551" s="155"/>
      <c r="C551" s="250"/>
      <c r="D551" s="251"/>
      <c r="E551" s="251"/>
      <c r="F551" s="251"/>
      <c r="G551" s="251"/>
      <c r="H551" s="158"/>
      <c r="I551" s="158"/>
      <c r="J551" s="158"/>
      <c r="K551" s="158"/>
      <c r="L551" s="158"/>
      <c r="M551" s="158"/>
      <c r="N551" s="157"/>
      <c r="O551" s="157"/>
      <c r="P551" s="157"/>
      <c r="Q551" s="157"/>
      <c r="R551" s="158"/>
      <c r="S551" s="158"/>
      <c r="T551" s="158"/>
      <c r="U551" s="158"/>
      <c r="V551" s="158"/>
      <c r="W551" s="158"/>
      <c r="X551" s="158"/>
      <c r="Y551" s="147"/>
      <c r="Z551" s="147"/>
      <c r="AA551" s="147"/>
      <c r="AB551" s="147"/>
      <c r="AC551" s="147"/>
      <c r="AD551" s="147"/>
      <c r="AE551" s="147"/>
      <c r="AF551" s="147"/>
      <c r="AG551" s="147" t="s">
        <v>213</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x14ac:dyDescent="0.2">
      <c r="A552" s="163" t="s">
        <v>202</v>
      </c>
      <c r="B552" s="164" t="s">
        <v>147</v>
      </c>
      <c r="C552" s="179" t="s">
        <v>148</v>
      </c>
      <c r="D552" s="165"/>
      <c r="E552" s="166"/>
      <c r="F552" s="167"/>
      <c r="G552" s="167">
        <f>SUMIF(AG553:AG557,"&lt;&gt;NOR",G553:G557)</f>
        <v>0</v>
      </c>
      <c r="H552" s="167"/>
      <c r="I552" s="167">
        <f>SUM(I553:I557)</f>
        <v>0</v>
      </c>
      <c r="J552" s="167"/>
      <c r="K552" s="167">
        <f>SUM(K553:K557)</f>
        <v>0</v>
      </c>
      <c r="L552" s="167"/>
      <c r="M552" s="167">
        <f>SUM(M553:M557)</f>
        <v>0</v>
      </c>
      <c r="N552" s="166"/>
      <c r="O552" s="166">
        <f>SUM(O553:O557)</f>
        <v>0</v>
      </c>
      <c r="P552" s="166"/>
      <c r="Q552" s="166">
        <f>SUM(Q553:Q557)</f>
        <v>0</v>
      </c>
      <c r="R552" s="167"/>
      <c r="S552" s="167"/>
      <c r="T552" s="168"/>
      <c r="U552" s="162"/>
      <c r="V552" s="162">
        <f>SUM(V553:V557)</f>
        <v>0</v>
      </c>
      <c r="W552" s="162"/>
      <c r="X552" s="162"/>
      <c r="AG552" t="s">
        <v>203</v>
      </c>
    </row>
    <row r="553" spans="1:60" ht="22.5" outlineLevel="1" x14ac:dyDescent="0.2">
      <c r="A553" s="169">
        <v>99</v>
      </c>
      <c r="B553" s="170" t="s">
        <v>1070</v>
      </c>
      <c r="C553" s="180" t="s">
        <v>1071</v>
      </c>
      <c r="D553" s="171" t="s">
        <v>1072</v>
      </c>
      <c r="E553" s="172">
        <v>4.3</v>
      </c>
      <c r="F553" s="173"/>
      <c r="G553" s="174">
        <f>ROUND(E553*F553,2)</f>
        <v>0</v>
      </c>
      <c r="H553" s="173"/>
      <c r="I553" s="174">
        <f>ROUND(E553*H553,2)</f>
        <v>0</v>
      </c>
      <c r="J553" s="173"/>
      <c r="K553" s="174">
        <f>ROUND(E553*J553,2)</f>
        <v>0</v>
      </c>
      <c r="L553" s="174">
        <v>21</v>
      </c>
      <c r="M553" s="174">
        <f>G553*(1+L553/100)</f>
        <v>0</v>
      </c>
      <c r="N553" s="172">
        <v>0</v>
      </c>
      <c r="O553" s="172">
        <f>ROUND(E553*N553,2)</f>
        <v>0</v>
      </c>
      <c r="P553" s="172">
        <v>0</v>
      </c>
      <c r="Q553" s="172">
        <f>ROUND(E553*P553,2)</f>
        <v>0</v>
      </c>
      <c r="R553" s="174"/>
      <c r="S553" s="174" t="s">
        <v>223</v>
      </c>
      <c r="T553" s="175" t="s">
        <v>208</v>
      </c>
      <c r="U553" s="158">
        <v>0</v>
      </c>
      <c r="V553" s="158">
        <f>ROUND(E553*U553,2)</f>
        <v>0</v>
      </c>
      <c r="W553" s="158"/>
      <c r="X553" s="158" t="s">
        <v>224</v>
      </c>
      <c r="Y553" s="147"/>
      <c r="Z553" s="147"/>
      <c r="AA553" s="147"/>
      <c r="AB553" s="147"/>
      <c r="AC553" s="147"/>
      <c r="AD553" s="147"/>
      <c r="AE553" s="147"/>
      <c r="AF553" s="147"/>
      <c r="AG553" s="147" t="s">
        <v>225</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252"/>
      <c r="D554" s="253"/>
      <c r="E554" s="253"/>
      <c r="F554" s="253"/>
      <c r="G554" s="253"/>
      <c r="H554" s="158"/>
      <c r="I554" s="158"/>
      <c r="J554" s="158"/>
      <c r="K554" s="158"/>
      <c r="L554" s="158"/>
      <c r="M554" s="158"/>
      <c r="N554" s="157"/>
      <c r="O554" s="157"/>
      <c r="P554" s="157"/>
      <c r="Q554" s="157"/>
      <c r="R554" s="158"/>
      <c r="S554" s="158"/>
      <c r="T554" s="158"/>
      <c r="U554" s="158"/>
      <c r="V554" s="158"/>
      <c r="W554" s="158"/>
      <c r="X554" s="158"/>
      <c r="Y554" s="147"/>
      <c r="Z554" s="147"/>
      <c r="AA554" s="147"/>
      <c r="AB554" s="147"/>
      <c r="AC554" s="147"/>
      <c r="AD554" s="147"/>
      <c r="AE554" s="147"/>
      <c r="AF554" s="147"/>
      <c r="AG554" s="147" t="s">
        <v>213</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v>100</v>
      </c>
      <c r="B555" s="155" t="s">
        <v>1073</v>
      </c>
      <c r="C555" s="185" t="s">
        <v>1074</v>
      </c>
      <c r="D555" s="156" t="s">
        <v>0</v>
      </c>
      <c r="E555" s="177"/>
      <c r="F555" s="159"/>
      <c r="G555" s="158">
        <f>ROUND(E555*F555,2)</f>
        <v>0</v>
      </c>
      <c r="H555" s="159"/>
      <c r="I555" s="158">
        <f>ROUND(E555*H555,2)</f>
        <v>0</v>
      </c>
      <c r="J555" s="159"/>
      <c r="K555" s="158">
        <f>ROUND(E555*J555,2)</f>
        <v>0</v>
      </c>
      <c r="L555" s="158">
        <v>21</v>
      </c>
      <c r="M555" s="158">
        <f>G555*(1+L555/100)</f>
        <v>0</v>
      </c>
      <c r="N555" s="157">
        <v>0</v>
      </c>
      <c r="O555" s="157">
        <f>ROUND(E555*N555,2)</f>
        <v>0</v>
      </c>
      <c r="P555" s="157">
        <v>0</v>
      </c>
      <c r="Q555" s="157">
        <f>ROUND(E555*P555,2)</f>
        <v>0</v>
      </c>
      <c r="R555" s="158" t="s">
        <v>1075</v>
      </c>
      <c r="S555" s="158" t="s">
        <v>207</v>
      </c>
      <c r="T555" s="158" t="s">
        <v>259</v>
      </c>
      <c r="U555" s="158">
        <v>0</v>
      </c>
      <c r="V555" s="158">
        <f>ROUND(E555*U555,2)</f>
        <v>0</v>
      </c>
      <c r="W555" s="158"/>
      <c r="X555" s="158" t="s">
        <v>409</v>
      </c>
      <c r="Y555" s="147"/>
      <c r="Z555" s="147"/>
      <c r="AA555" s="147"/>
      <c r="AB555" s="147"/>
      <c r="AC555" s="147"/>
      <c r="AD555" s="147"/>
      <c r="AE555" s="147"/>
      <c r="AF555" s="147"/>
      <c r="AG555" s="147" t="s">
        <v>410</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256" t="s">
        <v>430</v>
      </c>
      <c r="D556" s="257"/>
      <c r="E556" s="257"/>
      <c r="F556" s="257"/>
      <c r="G556" s="257"/>
      <c r="H556" s="158"/>
      <c r="I556" s="158"/>
      <c r="J556" s="158"/>
      <c r="K556" s="158"/>
      <c r="L556" s="158"/>
      <c r="M556" s="158"/>
      <c r="N556" s="157"/>
      <c r="O556" s="157"/>
      <c r="P556" s="157"/>
      <c r="Q556" s="157"/>
      <c r="R556" s="158"/>
      <c r="S556" s="158"/>
      <c r="T556" s="158"/>
      <c r="U556" s="158"/>
      <c r="V556" s="158"/>
      <c r="W556" s="158"/>
      <c r="X556" s="158"/>
      <c r="Y556" s="147"/>
      <c r="Z556" s="147"/>
      <c r="AA556" s="147"/>
      <c r="AB556" s="147"/>
      <c r="AC556" s="147"/>
      <c r="AD556" s="147"/>
      <c r="AE556" s="147"/>
      <c r="AF556" s="147"/>
      <c r="AG556" s="147" t="s">
        <v>261</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54"/>
      <c r="B557" s="155"/>
      <c r="C557" s="250"/>
      <c r="D557" s="251"/>
      <c r="E557" s="251"/>
      <c r="F557" s="251"/>
      <c r="G557" s="251"/>
      <c r="H557" s="158"/>
      <c r="I557" s="158"/>
      <c r="J557" s="158"/>
      <c r="K557" s="158"/>
      <c r="L557" s="158"/>
      <c r="M557" s="158"/>
      <c r="N557" s="157"/>
      <c r="O557" s="157"/>
      <c r="P557" s="157"/>
      <c r="Q557" s="157"/>
      <c r="R557" s="158"/>
      <c r="S557" s="158"/>
      <c r="T557" s="158"/>
      <c r="U557" s="158"/>
      <c r="V557" s="158"/>
      <c r="W557" s="158"/>
      <c r="X557" s="158"/>
      <c r="Y557" s="147"/>
      <c r="Z557" s="147"/>
      <c r="AA557" s="147"/>
      <c r="AB557" s="147"/>
      <c r="AC557" s="147"/>
      <c r="AD557" s="147"/>
      <c r="AE557" s="147"/>
      <c r="AF557" s="147"/>
      <c r="AG557" s="147" t="s">
        <v>213</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x14ac:dyDescent="0.2">
      <c r="A558" s="163" t="s">
        <v>202</v>
      </c>
      <c r="B558" s="164" t="s">
        <v>149</v>
      </c>
      <c r="C558" s="179" t="s">
        <v>150</v>
      </c>
      <c r="D558" s="165"/>
      <c r="E558" s="166"/>
      <c r="F558" s="167"/>
      <c r="G558" s="167">
        <f>SUMIF(AG559:AG565,"&lt;&gt;NOR",G559:G565)</f>
        <v>0</v>
      </c>
      <c r="H558" s="167"/>
      <c r="I558" s="167">
        <f>SUM(I559:I565)</f>
        <v>0</v>
      </c>
      <c r="J558" s="167"/>
      <c r="K558" s="167">
        <f>SUM(K559:K565)</f>
        <v>0</v>
      </c>
      <c r="L558" s="167"/>
      <c r="M558" s="167">
        <f>SUM(M559:M565)</f>
        <v>0</v>
      </c>
      <c r="N558" s="166"/>
      <c r="O558" s="166">
        <f>SUM(O559:O565)</f>
        <v>0</v>
      </c>
      <c r="P558" s="166"/>
      <c r="Q558" s="166">
        <f>SUM(Q559:Q565)</f>
        <v>0</v>
      </c>
      <c r="R558" s="167"/>
      <c r="S558" s="167"/>
      <c r="T558" s="168"/>
      <c r="U558" s="162"/>
      <c r="V558" s="162">
        <f>SUM(V559:V565)</f>
        <v>0</v>
      </c>
      <c r="W558" s="162"/>
      <c r="X558" s="162"/>
      <c r="AG558" t="s">
        <v>203</v>
      </c>
    </row>
    <row r="559" spans="1:60" outlineLevel="1" x14ac:dyDescent="0.2">
      <c r="A559" s="169">
        <v>101</v>
      </c>
      <c r="B559" s="170" t="s">
        <v>415</v>
      </c>
      <c r="C559" s="180" t="s">
        <v>1076</v>
      </c>
      <c r="D559" s="171" t="s">
        <v>421</v>
      </c>
      <c r="E559" s="172">
        <v>166.76</v>
      </c>
      <c r="F559" s="173"/>
      <c r="G559" s="174">
        <f>ROUND(E559*F559,2)</f>
        <v>0</v>
      </c>
      <c r="H559" s="173"/>
      <c r="I559" s="174">
        <f>ROUND(E559*H559,2)</f>
        <v>0</v>
      </c>
      <c r="J559" s="173"/>
      <c r="K559" s="174">
        <f>ROUND(E559*J559,2)</f>
        <v>0</v>
      </c>
      <c r="L559" s="174">
        <v>21</v>
      </c>
      <c r="M559" s="174">
        <f>G559*(1+L559/100)</f>
        <v>0</v>
      </c>
      <c r="N559" s="172">
        <v>0</v>
      </c>
      <c r="O559" s="172">
        <f>ROUND(E559*N559,2)</f>
        <v>0</v>
      </c>
      <c r="P559" s="172">
        <v>0</v>
      </c>
      <c r="Q559" s="172">
        <f>ROUND(E559*P559,2)</f>
        <v>0</v>
      </c>
      <c r="R559" s="174"/>
      <c r="S559" s="174" t="s">
        <v>223</v>
      </c>
      <c r="T559" s="175" t="s">
        <v>208</v>
      </c>
      <c r="U559" s="158">
        <v>0</v>
      </c>
      <c r="V559" s="158">
        <f>ROUND(E559*U559,2)</f>
        <v>0</v>
      </c>
      <c r="W559" s="158"/>
      <c r="X559" s="158" t="s">
        <v>224</v>
      </c>
      <c r="Y559" s="147"/>
      <c r="Z559" s="147"/>
      <c r="AA559" s="147"/>
      <c r="AB559" s="147"/>
      <c r="AC559" s="147"/>
      <c r="AD559" s="147"/>
      <c r="AE559" s="147"/>
      <c r="AF559" s="147"/>
      <c r="AG559" s="147" t="s">
        <v>297</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54"/>
      <c r="B560" s="155"/>
      <c r="C560" s="252"/>
      <c r="D560" s="253"/>
      <c r="E560" s="253"/>
      <c r="F560" s="253"/>
      <c r="G560" s="253"/>
      <c r="H560" s="158"/>
      <c r="I560" s="158"/>
      <c r="J560" s="158"/>
      <c r="K560" s="158"/>
      <c r="L560" s="158"/>
      <c r="M560" s="158"/>
      <c r="N560" s="157"/>
      <c r="O560" s="157"/>
      <c r="P560" s="157"/>
      <c r="Q560" s="157"/>
      <c r="R560" s="158"/>
      <c r="S560" s="158"/>
      <c r="T560" s="158"/>
      <c r="U560" s="158"/>
      <c r="V560" s="158"/>
      <c r="W560" s="158"/>
      <c r="X560" s="158"/>
      <c r="Y560" s="147"/>
      <c r="Z560" s="147"/>
      <c r="AA560" s="147"/>
      <c r="AB560" s="147"/>
      <c r="AC560" s="147"/>
      <c r="AD560" s="147"/>
      <c r="AE560" s="147"/>
      <c r="AF560" s="147"/>
      <c r="AG560" s="147" t="s">
        <v>213</v>
      </c>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ht="22.5" outlineLevel="1" x14ac:dyDescent="0.2">
      <c r="A561" s="169">
        <v>102</v>
      </c>
      <c r="B561" s="170" t="s">
        <v>417</v>
      </c>
      <c r="C561" s="180" t="s">
        <v>1077</v>
      </c>
      <c r="D561" s="171" t="s">
        <v>324</v>
      </c>
      <c r="E561" s="172">
        <v>2</v>
      </c>
      <c r="F561" s="173"/>
      <c r="G561" s="174">
        <f>ROUND(E561*F561,2)</f>
        <v>0</v>
      </c>
      <c r="H561" s="173"/>
      <c r="I561" s="174">
        <f>ROUND(E561*H561,2)</f>
        <v>0</v>
      </c>
      <c r="J561" s="173"/>
      <c r="K561" s="174">
        <f>ROUND(E561*J561,2)</f>
        <v>0</v>
      </c>
      <c r="L561" s="174">
        <v>21</v>
      </c>
      <c r="M561" s="174">
        <f>G561*(1+L561/100)</f>
        <v>0</v>
      </c>
      <c r="N561" s="172">
        <v>0</v>
      </c>
      <c r="O561" s="172">
        <f>ROUND(E561*N561,2)</f>
        <v>0</v>
      </c>
      <c r="P561" s="172">
        <v>0</v>
      </c>
      <c r="Q561" s="172">
        <f>ROUND(E561*P561,2)</f>
        <v>0</v>
      </c>
      <c r="R561" s="174"/>
      <c r="S561" s="174" t="s">
        <v>223</v>
      </c>
      <c r="T561" s="175" t="s">
        <v>208</v>
      </c>
      <c r="U561" s="158">
        <v>0</v>
      </c>
      <c r="V561" s="158">
        <f>ROUND(E561*U561,2)</f>
        <v>0</v>
      </c>
      <c r="W561" s="158"/>
      <c r="X561" s="158" t="s">
        <v>224</v>
      </c>
      <c r="Y561" s="147"/>
      <c r="Z561" s="147"/>
      <c r="AA561" s="147"/>
      <c r="AB561" s="147"/>
      <c r="AC561" s="147"/>
      <c r="AD561" s="147"/>
      <c r="AE561" s="147"/>
      <c r="AF561" s="147"/>
      <c r="AG561" s="147" t="s">
        <v>297</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252"/>
      <c r="D562" s="253"/>
      <c r="E562" s="253"/>
      <c r="F562" s="253"/>
      <c r="G562" s="253"/>
      <c r="H562" s="158"/>
      <c r="I562" s="158"/>
      <c r="J562" s="158"/>
      <c r="K562" s="158"/>
      <c r="L562" s="158"/>
      <c r="M562" s="158"/>
      <c r="N562" s="157"/>
      <c r="O562" s="157"/>
      <c r="P562" s="157"/>
      <c r="Q562" s="157"/>
      <c r="R562" s="158"/>
      <c r="S562" s="158"/>
      <c r="T562" s="158"/>
      <c r="U562" s="158"/>
      <c r="V562" s="158"/>
      <c r="W562" s="158"/>
      <c r="X562" s="158"/>
      <c r="Y562" s="147"/>
      <c r="Z562" s="147"/>
      <c r="AA562" s="147"/>
      <c r="AB562" s="147"/>
      <c r="AC562" s="147"/>
      <c r="AD562" s="147"/>
      <c r="AE562" s="147"/>
      <c r="AF562" s="147"/>
      <c r="AG562" s="147" t="s">
        <v>213</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v>103</v>
      </c>
      <c r="B563" s="155" t="s">
        <v>731</v>
      </c>
      <c r="C563" s="185" t="s">
        <v>732</v>
      </c>
      <c r="D563" s="156" t="s">
        <v>0</v>
      </c>
      <c r="E563" s="177"/>
      <c r="F563" s="159"/>
      <c r="G563" s="158">
        <f>ROUND(E563*F563,2)</f>
        <v>0</v>
      </c>
      <c r="H563" s="159"/>
      <c r="I563" s="158">
        <f>ROUND(E563*H563,2)</f>
        <v>0</v>
      </c>
      <c r="J563" s="159"/>
      <c r="K563" s="158">
        <f>ROUND(E563*J563,2)</f>
        <v>0</v>
      </c>
      <c r="L563" s="158">
        <v>21</v>
      </c>
      <c r="M563" s="158">
        <f>G563*(1+L563/100)</f>
        <v>0</v>
      </c>
      <c r="N563" s="157">
        <v>0</v>
      </c>
      <c r="O563" s="157">
        <f>ROUND(E563*N563,2)</f>
        <v>0</v>
      </c>
      <c r="P563" s="157">
        <v>0</v>
      </c>
      <c r="Q563" s="157">
        <f>ROUND(E563*P563,2)</f>
        <v>0</v>
      </c>
      <c r="R563" s="158" t="s">
        <v>400</v>
      </c>
      <c r="S563" s="158" t="s">
        <v>207</v>
      </c>
      <c r="T563" s="158" t="s">
        <v>259</v>
      </c>
      <c r="U563" s="158">
        <v>0</v>
      </c>
      <c r="V563" s="158">
        <f>ROUND(E563*U563,2)</f>
        <v>0</v>
      </c>
      <c r="W563" s="158"/>
      <c r="X563" s="158" t="s">
        <v>409</v>
      </c>
      <c r="Y563" s="147"/>
      <c r="Z563" s="147"/>
      <c r="AA563" s="147"/>
      <c r="AB563" s="147"/>
      <c r="AC563" s="147"/>
      <c r="AD563" s="147"/>
      <c r="AE563" s="147"/>
      <c r="AF563" s="147"/>
      <c r="AG563" s="147" t="s">
        <v>410</v>
      </c>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256" t="s">
        <v>430</v>
      </c>
      <c r="D564" s="257"/>
      <c r="E564" s="257"/>
      <c r="F564" s="257"/>
      <c r="G564" s="257"/>
      <c r="H564" s="158"/>
      <c r="I564" s="158"/>
      <c r="J564" s="158"/>
      <c r="K564" s="158"/>
      <c r="L564" s="158"/>
      <c r="M564" s="158"/>
      <c r="N564" s="157"/>
      <c r="O564" s="157"/>
      <c r="P564" s="157"/>
      <c r="Q564" s="157"/>
      <c r="R564" s="158"/>
      <c r="S564" s="158"/>
      <c r="T564" s="158"/>
      <c r="U564" s="158"/>
      <c r="V564" s="158"/>
      <c r="W564" s="158"/>
      <c r="X564" s="158"/>
      <c r="Y564" s="147"/>
      <c r="Z564" s="147"/>
      <c r="AA564" s="147"/>
      <c r="AB564" s="147"/>
      <c r="AC564" s="147"/>
      <c r="AD564" s="147"/>
      <c r="AE564" s="147"/>
      <c r="AF564" s="147"/>
      <c r="AG564" s="147" t="s">
        <v>261</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54"/>
      <c r="B565" s="155"/>
      <c r="C565" s="250"/>
      <c r="D565" s="251"/>
      <c r="E565" s="251"/>
      <c r="F565" s="251"/>
      <c r="G565" s="251"/>
      <c r="H565" s="158"/>
      <c r="I565" s="158"/>
      <c r="J565" s="158"/>
      <c r="K565" s="158"/>
      <c r="L565" s="158"/>
      <c r="M565" s="158"/>
      <c r="N565" s="157"/>
      <c r="O565" s="157"/>
      <c r="P565" s="157"/>
      <c r="Q565" s="157"/>
      <c r="R565" s="158"/>
      <c r="S565" s="158"/>
      <c r="T565" s="158"/>
      <c r="U565" s="158"/>
      <c r="V565" s="158"/>
      <c r="W565" s="158"/>
      <c r="X565" s="158"/>
      <c r="Y565" s="147"/>
      <c r="Z565" s="147"/>
      <c r="AA565" s="147"/>
      <c r="AB565" s="147"/>
      <c r="AC565" s="147"/>
      <c r="AD565" s="147"/>
      <c r="AE565" s="147"/>
      <c r="AF565" s="147"/>
      <c r="AG565" s="147" t="s">
        <v>213</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x14ac:dyDescent="0.2">
      <c r="A566" s="163" t="s">
        <v>202</v>
      </c>
      <c r="B566" s="164" t="s">
        <v>153</v>
      </c>
      <c r="C566" s="179" t="s">
        <v>154</v>
      </c>
      <c r="D566" s="165"/>
      <c r="E566" s="166"/>
      <c r="F566" s="167"/>
      <c r="G566" s="167">
        <f>SUMIF(AG567:AG568,"&lt;&gt;NOR",G567:G568)</f>
        <v>0</v>
      </c>
      <c r="H566" s="167"/>
      <c r="I566" s="167">
        <f>SUM(I567:I568)</f>
        <v>0</v>
      </c>
      <c r="J566" s="167"/>
      <c r="K566" s="167">
        <f>SUM(K567:K568)</f>
        <v>0</v>
      </c>
      <c r="L566" s="167"/>
      <c r="M566" s="167">
        <f>SUM(M567:M568)</f>
        <v>0</v>
      </c>
      <c r="N566" s="166"/>
      <c r="O566" s="166">
        <f>SUM(O567:O568)</f>
        <v>0</v>
      </c>
      <c r="P566" s="166"/>
      <c r="Q566" s="166">
        <f>SUM(Q567:Q568)</f>
        <v>0</v>
      </c>
      <c r="R566" s="167"/>
      <c r="S566" s="167"/>
      <c r="T566" s="168"/>
      <c r="U566" s="162"/>
      <c r="V566" s="162">
        <f>SUM(V567:V568)</f>
        <v>0</v>
      </c>
      <c r="W566" s="162"/>
      <c r="X566" s="162"/>
      <c r="AG566" t="s">
        <v>203</v>
      </c>
    </row>
    <row r="567" spans="1:60" outlineLevel="1" x14ac:dyDescent="0.2">
      <c r="A567" s="169">
        <v>104</v>
      </c>
      <c r="B567" s="170" t="s">
        <v>1078</v>
      </c>
      <c r="C567" s="180" t="s">
        <v>1079</v>
      </c>
      <c r="D567" s="171" t="s">
        <v>324</v>
      </c>
      <c r="E567" s="172">
        <v>2</v>
      </c>
      <c r="F567" s="173"/>
      <c r="G567" s="174">
        <f>ROUND(E567*F567,2)</f>
        <v>0</v>
      </c>
      <c r="H567" s="173"/>
      <c r="I567" s="174">
        <f>ROUND(E567*H567,2)</f>
        <v>0</v>
      </c>
      <c r="J567" s="173"/>
      <c r="K567" s="174">
        <f>ROUND(E567*J567,2)</f>
        <v>0</v>
      </c>
      <c r="L567" s="174">
        <v>21</v>
      </c>
      <c r="M567" s="174">
        <f>G567*(1+L567/100)</f>
        <v>0</v>
      </c>
      <c r="N567" s="172">
        <v>0</v>
      </c>
      <c r="O567" s="172">
        <f>ROUND(E567*N567,2)</f>
        <v>0</v>
      </c>
      <c r="P567" s="172">
        <v>0</v>
      </c>
      <c r="Q567" s="172">
        <f>ROUND(E567*P567,2)</f>
        <v>0</v>
      </c>
      <c r="R567" s="174"/>
      <c r="S567" s="174" t="s">
        <v>223</v>
      </c>
      <c r="T567" s="175" t="s">
        <v>208</v>
      </c>
      <c r="U567" s="158">
        <v>0</v>
      </c>
      <c r="V567" s="158">
        <f>ROUND(E567*U567,2)</f>
        <v>0</v>
      </c>
      <c r="W567" s="158"/>
      <c r="X567" s="158" t="s">
        <v>224</v>
      </c>
      <c r="Y567" s="147"/>
      <c r="Z567" s="147"/>
      <c r="AA567" s="147"/>
      <c r="AB567" s="147"/>
      <c r="AC567" s="147"/>
      <c r="AD567" s="147"/>
      <c r="AE567" s="147"/>
      <c r="AF567" s="147"/>
      <c r="AG567" s="147" t="s">
        <v>297</v>
      </c>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252"/>
      <c r="D568" s="253"/>
      <c r="E568" s="253"/>
      <c r="F568" s="253"/>
      <c r="G568" s="253"/>
      <c r="H568" s="158"/>
      <c r="I568" s="158"/>
      <c r="J568" s="158"/>
      <c r="K568" s="158"/>
      <c r="L568" s="158"/>
      <c r="M568" s="158"/>
      <c r="N568" s="157"/>
      <c r="O568" s="157"/>
      <c r="P568" s="157"/>
      <c r="Q568" s="157"/>
      <c r="R568" s="158"/>
      <c r="S568" s="158"/>
      <c r="T568" s="158"/>
      <c r="U568" s="158"/>
      <c r="V568" s="158"/>
      <c r="W568" s="158"/>
      <c r="X568" s="158"/>
      <c r="Y568" s="147"/>
      <c r="Z568" s="147"/>
      <c r="AA568" s="147"/>
      <c r="AB568" s="147"/>
      <c r="AC568" s="147"/>
      <c r="AD568" s="147"/>
      <c r="AE568" s="147"/>
      <c r="AF568" s="147"/>
      <c r="AG568" s="147" t="s">
        <v>213</v>
      </c>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x14ac:dyDescent="0.2">
      <c r="A569" s="163" t="s">
        <v>202</v>
      </c>
      <c r="B569" s="164" t="s">
        <v>155</v>
      </c>
      <c r="C569" s="179" t="s">
        <v>156</v>
      </c>
      <c r="D569" s="165"/>
      <c r="E569" s="166"/>
      <c r="F569" s="167"/>
      <c r="G569" s="167">
        <f>SUMIF(AG570:AG576,"&lt;&gt;NOR",G570:G576)</f>
        <v>0</v>
      </c>
      <c r="H569" s="167"/>
      <c r="I569" s="167">
        <f>SUM(I570:I576)</f>
        <v>0</v>
      </c>
      <c r="J569" s="167"/>
      <c r="K569" s="167">
        <f>SUM(K570:K576)</f>
        <v>0</v>
      </c>
      <c r="L569" s="167"/>
      <c r="M569" s="167">
        <f>SUM(M570:M576)</f>
        <v>0</v>
      </c>
      <c r="N569" s="166"/>
      <c r="O569" s="166">
        <f>SUM(O570:O576)</f>
        <v>0</v>
      </c>
      <c r="P569" s="166"/>
      <c r="Q569" s="166">
        <f>SUM(Q570:Q576)</f>
        <v>0</v>
      </c>
      <c r="R569" s="167"/>
      <c r="S569" s="167"/>
      <c r="T569" s="168"/>
      <c r="U569" s="162"/>
      <c r="V569" s="162">
        <f>SUM(V570:V576)</f>
        <v>0.05</v>
      </c>
      <c r="W569" s="162"/>
      <c r="X569" s="162"/>
      <c r="AG569" t="s">
        <v>203</v>
      </c>
    </row>
    <row r="570" spans="1:60" outlineLevel="1" x14ac:dyDescent="0.2">
      <c r="A570" s="169">
        <v>105</v>
      </c>
      <c r="B570" s="170" t="s">
        <v>1080</v>
      </c>
      <c r="C570" s="180" t="s">
        <v>1081</v>
      </c>
      <c r="D570" s="171" t="s">
        <v>1082</v>
      </c>
      <c r="E570" s="172">
        <v>1</v>
      </c>
      <c r="F570" s="173"/>
      <c r="G570" s="174">
        <f>ROUND(E570*F570,2)</f>
        <v>0</v>
      </c>
      <c r="H570" s="173"/>
      <c r="I570" s="174">
        <f>ROUND(E570*H570,2)</f>
        <v>0</v>
      </c>
      <c r="J570" s="173"/>
      <c r="K570" s="174">
        <f>ROUND(E570*J570,2)</f>
        <v>0</v>
      </c>
      <c r="L570" s="174">
        <v>21</v>
      </c>
      <c r="M570" s="174">
        <f>G570*(1+L570/100)</f>
        <v>0</v>
      </c>
      <c r="N570" s="172">
        <v>1.1E-4</v>
      </c>
      <c r="O570" s="172">
        <f>ROUND(E570*N570,2)</f>
        <v>0</v>
      </c>
      <c r="P570" s="172">
        <v>0</v>
      </c>
      <c r="Q570" s="172">
        <f>ROUND(E570*P570,2)</f>
        <v>0</v>
      </c>
      <c r="R570" s="174"/>
      <c r="S570" s="174" t="s">
        <v>223</v>
      </c>
      <c r="T570" s="175" t="s">
        <v>208</v>
      </c>
      <c r="U570" s="158">
        <v>0.05</v>
      </c>
      <c r="V570" s="158">
        <f>ROUND(E570*U570,2)</f>
        <v>0.05</v>
      </c>
      <c r="W570" s="158"/>
      <c r="X570" s="158" t="s">
        <v>224</v>
      </c>
      <c r="Y570" s="147"/>
      <c r="Z570" s="147"/>
      <c r="AA570" s="147"/>
      <c r="AB570" s="147"/>
      <c r="AC570" s="147"/>
      <c r="AD570" s="147"/>
      <c r="AE570" s="147"/>
      <c r="AF570" s="147"/>
      <c r="AG570" s="147" t="s">
        <v>225</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81" t="s">
        <v>785</v>
      </c>
      <c r="D571" s="160"/>
      <c r="E571" s="161"/>
      <c r="F571" s="158"/>
      <c r="G571" s="158"/>
      <c r="H571" s="158"/>
      <c r="I571" s="158"/>
      <c r="J571" s="158"/>
      <c r="K571" s="158"/>
      <c r="L571" s="158"/>
      <c r="M571" s="158"/>
      <c r="N571" s="157"/>
      <c r="O571" s="157"/>
      <c r="P571" s="157"/>
      <c r="Q571" s="157"/>
      <c r="R571" s="158"/>
      <c r="S571" s="158"/>
      <c r="T571" s="158"/>
      <c r="U571" s="158"/>
      <c r="V571" s="158"/>
      <c r="W571" s="158"/>
      <c r="X571" s="158"/>
      <c r="Y571" s="147"/>
      <c r="Z571" s="147"/>
      <c r="AA571" s="147"/>
      <c r="AB571" s="147"/>
      <c r="AC571" s="147"/>
      <c r="AD571" s="147"/>
      <c r="AE571" s="147"/>
      <c r="AF571" s="147"/>
      <c r="AG571" s="147" t="s">
        <v>235</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81" t="s">
        <v>1083</v>
      </c>
      <c r="D572" s="160"/>
      <c r="E572" s="161">
        <v>1</v>
      </c>
      <c r="F572" s="158"/>
      <c r="G572" s="158"/>
      <c r="H572" s="158"/>
      <c r="I572" s="158"/>
      <c r="J572" s="158"/>
      <c r="K572" s="158"/>
      <c r="L572" s="158"/>
      <c r="M572" s="158"/>
      <c r="N572" s="157"/>
      <c r="O572" s="157"/>
      <c r="P572" s="157"/>
      <c r="Q572" s="157"/>
      <c r="R572" s="158"/>
      <c r="S572" s="158"/>
      <c r="T572" s="158"/>
      <c r="U572" s="158"/>
      <c r="V572" s="158"/>
      <c r="W572" s="158"/>
      <c r="X572" s="158"/>
      <c r="Y572" s="147"/>
      <c r="Z572" s="147"/>
      <c r="AA572" s="147"/>
      <c r="AB572" s="147"/>
      <c r="AC572" s="147"/>
      <c r="AD572" s="147"/>
      <c r="AE572" s="147"/>
      <c r="AF572" s="147"/>
      <c r="AG572" s="147" t="s">
        <v>235</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250"/>
      <c r="D573" s="251"/>
      <c r="E573" s="251"/>
      <c r="F573" s="251"/>
      <c r="G573" s="251"/>
      <c r="H573" s="158"/>
      <c r="I573" s="158"/>
      <c r="J573" s="158"/>
      <c r="K573" s="158"/>
      <c r="L573" s="158"/>
      <c r="M573" s="158"/>
      <c r="N573" s="157"/>
      <c r="O573" s="157"/>
      <c r="P573" s="157"/>
      <c r="Q573" s="157"/>
      <c r="R573" s="158"/>
      <c r="S573" s="158"/>
      <c r="T573" s="158"/>
      <c r="U573" s="158"/>
      <c r="V573" s="158"/>
      <c r="W573" s="158"/>
      <c r="X573" s="158"/>
      <c r="Y573" s="147"/>
      <c r="Z573" s="147"/>
      <c r="AA573" s="147"/>
      <c r="AB573" s="147"/>
      <c r="AC573" s="147"/>
      <c r="AD573" s="147"/>
      <c r="AE573" s="147"/>
      <c r="AF573" s="147"/>
      <c r="AG573" s="147" t="s">
        <v>213</v>
      </c>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v>106</v>
      </c>
      <c r="B574" s="155" t="s">
        <v>1084</v>
      </c>
      <c r="C574" s="185" t="s">
        <v>1085</v>
      </c>
      <c r="D574" s="156" t="s">
        <v>0</v>
      </c>
      <c r="E574" s="177"/>
      <c r="F574" s="159"/>
      <c r="G574" s="158">
        <f>ROUND(E574*F574,2)</f>
        <v>0</v>
      </c>
      <c r="H574" s="159"/>
      <c r="I574" s="158">
        <f>ROUND(E574*H574,2)</f>
        <v>0</v>
      </c>
      <c r="J574" s="159"/>
      <c r="K574" s="158">
        <f>ROUND(E574*J574,2)</f>
        <v>0</v>
      </c>
      <c r="L574" s="158">
        <v>21</v>
      </c>
      <c r="M574" s="158">
        <f>G574*(1+L574/100)</f>
        <v>0</v>
      </c>
      <c r="N574" s="157">
        <v>0</v>
      </c>
      <c r="O574" s="157">
        <f>ROUND(E574*N574,2)</f>
        <v>0</v>
      </c>
      <c r="P574" s="157">
        <v>0</v>
      </c>
      <c r="Q574" s="157">
        <f>ROUND(E574*P574,2)</f>
        <v>0</v>
      </c>
      <c r="R574" s="158" t="s">
        <v>454</v>
      </c>
      <c r="S574" s="158" t="s">
        <v>207</v>
      </c>
      <c r="T574" s="158" t="s">
        <v>259</v>
      </c>
      <c r="U574" s="158">
        <v>0</v>
      </c>
      <c r="V574" s="158">
        <f>ROUND(E574*U574,2)</f>
        <v>0</v>
      </c>
      <c r="W574" s="158"/>
      <c r="X574" s="158" t="s">
        <v>409</v>
      </c>
      <c r="Y574" s="147"/>
      <c r="Z574" s="147"/>
      <c r="AA574" s="147"/>
      <c r="AB574" s="147"/>
      <c r="AC574" s="147"/>
      <c r="AD574" s="147"/>
      <c r="AE574" s="147"/>
      <c r="AF574" s="147"/>
      <c r="AG574" s="147" t="s">
        <v>410</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256" t="s">
        <v>430</v>
      </c>
      <c r="D575" s="257"/>
      <c r="E575" s="257"/>
      <c r="F575" s="257"/>
      <c r="G575" s="257"/>
      <c r="H575" s="158"/>
      <c r="I575" s="158"/>
      <c r="J575" s="158"/>
      <c r="K575" s="158"/>
      <c r="L575" s="158"/>
      <c r="M575" s="158"/>
      <c r="N575" s="157"/>
      <c r="O575" s="157"/>
      <c r="P575" s="157"/>
      <c r="Q575" s="157"/>
      <c r="R575" s="158"/>
      <c r="S575" s="158"/>
      <c r="T575" s="158"/>
      <c r="U575" s="158"/>
      <c r="V575" s="158"/>
      <c r="W575" s="158"/>
      <c r="X575" s="158"/>
      <c r="Y575" s="147"/>
      <c r="Z575" s="147"/>
      <c r="AA575" s="147"/>
      <c r="AB575" s="147"/>
      <c r="AC575" s="147"/>
      <c r="AD575" s="147"/>
      <c r="AE575" s="147"/>
      <c r="AF575" s="147"/>
      <c r="AG575" s="147" t="s">
        <v>261</v>
      </c>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250"/>
      <c r="D576" s="251"/>
      <c r="E576" s="251"/>
      <c r="F576" s="251"/>
      <c r="G576" s="251"/>
      <c r="H576" s="158"/>
      <c r="I576" s="158"/>
      <c r="J576" s="158"/>
      <c r="K576" s="158"/>
      <c r="L576" s="158"/>
      <c r="M576" s="158"/>
      <c r="N576" s="157"/>
      <c r="O576" s="157"/>
      <c r="P576" s="157"/>
      <c r="Q576" s="157"/>
      <c r="R576" s="158"/>
      <c r="S576" s="158"/>
      <c r="T576" s="158"/>
      <c r="U576" s="158"/>
      <c r="V576" s="158"/>
      <c r="W576" s="158"/>
      <c r="X576" s="158"/>
      <c r="Y576" s="147"/>
      <c r="Z576" s="147"/>
      <c r="AA576" s="147"/>
      <c r="AB576" s="147"/>
      <c r="AC576" s="147"/>
      <c r="AD576" s="147"/>
      <c r="AE576" s="147"/>
      <c r="AF576" s="147"/>
      <c r="AG576" s="147" t="s">
        <v>213</v>
      </c>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x14ac:dyDescent="0.2">
      <c r="A577" s="163" t="s">
        <v>202</v>
      </c>
      <c r="B577" s="164" t="s">
        <v>157</v>
      </c>
      <c r="C577" s="179" t="s">
        <v>158</v>
      </c>
      <c r="D577" s="165"/>
      <c r="E577" s="166"/>
      <c r="F577" s="167"/>
      <c r="G577" s="167">
        <f>SUMIF(AG578:AG612,"&lt;&gt;NOR",G578:G612)</f>
        <v>0</v>
      </c>
      <c r="H577" s="167"/>
      <c r="I577" s="167">
        <f>SUM(I578:I612)</f>
        <v>0</v>
      </c>
      <c r="J577" s="167"/>
      <c r="K577" s="167">
        <f>SUM(K578:K612)</f>
        <v>0</v>
      </c>
      <c r="L577" s="167"/>
      <c r="M577" s="167">
        <f>SUM(M578:M612)</f>
        <v>0</v>
      </c>
      <c r="N577" s="166"/>
      <c r="O577" s="166">
        <f>SUM(O578:O612)</f>
        <v>0.01</v>
      </c>
      <c r="P577" s="166"/>
      <c r="Q577" s="166">
        <f>SUM(Q578:Q612)</f>
        <v>0</v>
      </c>
      <c r="R577" s="167"/>
      <c r="S577" s="167"/>
      <c r="T577" s="168"/>
      <c r="U577" s="162"/>
      <c r="V577" s="162">
        <f>SUM(V578:V612)</f>
        <v>0</v>
      </c>
      <c r="W577" s="162"/>
      <c r="X577" s="162"/>
      <c r="AG577" t="s">
        <v>203</v>
      </c>
    </row>
    <row r="578" spans="1:60" outlineLevel="1" x14ac:dyDescent="0.2">
      <c r="A578" s="169">
        <v>107</v>
      </c>
      <c r="B578" s="170" t="s">
        <v>1086</v>
      </c>
      <c r="C578" s="180" t="s">
        <v>1087</v>
      </c>
      <c r="D578" s="171" t="s">
        <v>354</v>
      </c>
      <c r="E578" s="172">
        <v>18.2</v>
      </c>
      <c r="F578" s="173"/>
      <c r="G578" s="174">
        <f>ROUND(E578*F578,2)</f>
        <v>0</v>
      </c>
      <c r="H578" s="173"/>
      <c r="I578" s="174">
        <f>ROUND(E578*H578,2)</f>
        <v>0</v>
      </c>
      <c r="J578" s="173"/>
      <c r="K578" s="174">
        <f>ROUND(E578*J578,2)</f>
        <v>0</v>
      </c>
      <c r="L578" s="174">
        <v>21</v>
      </c>
      <c r="M578" s="174">
        <f>G578*(1+L578/100)</f>
        <v>0</v>
      </c>
      <c r="N578" s="172">
        <v>0</v>
      </c>
      <c r="O578" s="172">
        <f>ROUND(E578*N578,2)</f>
        <v>0</v>
      </c>
      <c r="P578" s="172">
        <v>0</v>
      </c>
      <c r="Q578" s="172">
        <f>ROUND(E578*P578,2)</f>
        <v>0</v>
      </c>
      <c r="R578" s="174"/>
      <c r="S578" s="174" t="s">
        <v>223</v>
      </c>
      <c r="T578" s="175" t="s">
        <v>208</v>
      </c>
      <c r="U578" s="158">
        <v>0</v>
      </c>
      <c r="V578" s="158">
        <f>ROUND(E578*U578,2)</f>
        <v>0</v>
      </c>
      <c r="W578" s="158"/>
      <c r="X578" s="158" t="s">
        <v>224</v>
      </c>
      <c r="Y578" s="147"/>
      <c r="Z578" s="147"/>
      <c r="AA578" s="147"/>
      <c r="AB578" s="147"/>
      <c r="AC578" s="147"/>
      <c r="AD578" s="147"/>
      <c r="AE578" s="147"/>
      <c r="AF578" s="147"/>
      <c r="AG578" s="147" t="s">
        <v>290</v>
      </c>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81" t="s">
        <v>785</v>
      </c>
      <c r="D579" s="160"/>
      <c r="E579" s="161"/>
      <c r="F579" s="158"/>
      <c r="G579" s="158"/>
      <c r="H579" s="158"/>
      <c r="I579" s="158"/>
      <c r="J579" s="158"/>
      <c r="K579" s="158"/>
      <c r="L579" s="158"/>
      <c r="M579" s="158"/>
      <c r="N579" s="157"/>
      <c r="O579" s="157"/>
      <c r="P579" s="157"/>
      <c r="Q579" s="157"/>
      <c r="R579" s="158"/>
      <c r="S579" s="158"/>
      <c r="T579" s="158"/>
      <c r="U579" s="158"/>
      <c r="V579" s="158"/>
      <c r="W579" s="158"/>
      <c r="X579" s="158"/>
      <c r="Y579" s="147"/>
      <c r="Z579" s="147"/>
      <c r="AA579" s="147"/>
      <c r="AB579" s="147"/>
      <c r="AC579" s="147"/>
      <c r="AD579" s="147"/>
      <c r="AE579" s="147"/>
      <c r="AF579" s="147"/>
      <c r="AG579" s="147" t="s">
        <v>235</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81" t="s">
        <v>1088</v>
      </c>
      <c r="D580" s="160"/>
      <c r="E580" s="161">
        <v>18.2</v>
      </c>
      <c r="F580" s="158"/>
      <c r="G580" s="158"/>
      <c r="H580" s="158"/>
      <c r="I580" s="158"/>
      <c r="J580" s="158"/>
      <c r="K580" s="158"/>
      <c r="L580" s="158"/>
      <c r="M580" s="158"/>
      <c r="N580" s="157"/>
      <c r="O580" s="157"/>
      <c r="P580" s="157"/>
      <c r="Q580" s="157"/>
      <c r="R580" s="158"/>
      <c r="S580" s="158"/>
      <c r="T580" s="158"/>
      <c r="U580" s="158"/>
      <c r="V580" s="158"/>
      <c r="W580" s="158"/>
      <c r="X580" s="158"/>
      <c r="Y580" s="147"/>
      <c r="Z580" s="147"/>
      <c r="AA580" s="147"/>
      <c r="AB580" s="147"/>
      <c r="AC580" s="147"/>
      <c r="AD580" s="147"/>
      <c r="AE580" s="147"/>
      <c r="AF580" s="147"/>
      <c r="AG580" s="147" t="s">
        <v>235</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4"/>
      <c r="B581" s="155"/>
      <c r="C581" s="250"/>
      <c r="D581" s="251"/>
      <c r="E581" s="251"/>
      <c r="F581" s="251"/>
      <c r="G581" s="251"/>
      <c r="H581" s="158"/>
      <c r="I581" s="158"/>
      <c r="J581" s="158"/>
      <c r="K581" s="158"/>
      <c r="L581" s="158"/>
      <c r="M581" s="158"/>
      <c r="N581" s="157"/>
      <c r="O581" s="157"/>
      <c r="P581" s="157"/>
      <c r="Q581" s="157"/>
      <c r="R581" s="158"/>
      <c r="S581" s="158"/>
      <c r="T581" s="158"/>
      <c r="U581" s="158"/>
      <c r="V581" s="158"/>
      <c r="W581" s="158"/>
      <c r="X581" s="158"/>
      <c r="Y581" s="147"/>
      <c r="Z581" s="147"/>
      <c r="AA581" s="147"/>
      <c r="AB581" s="147"/>
      <c r="AC581" s="147"/>
      <c r="AD581" s="147"/>
      <c r="AE581" s="147"/>
      <c r="AF581" s="147"/>
      <c r="AG581" s="147" t="s">
        <v>213</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69">
        <v>108</v>
      </c>
      <c r="B582" s="170" t="s">
        <v>1089</v>
      </c>
      <c r="C582" s="180" t="s">
        <v>1090</v>
      </c>
      <c r="D582" s="171" t="s">
        <v>354</v>
      </c>
      <c r="E582" s="172">
        <v>18.2</v>
      </c>
      <c r="F582" s="173"/>
      <c r="G582" s="174">
        <f>ROUND(E582*F582,2)</f>
        <v>0</v>
      </c>
      <c r="H582" s="173"/>
      <c r="I582" s="174">
        <f>ROUND(E582*H582,2)</f>
        <v>0</v>
      </c>
      <c r="J582" s="173"/>
      <c r="K582" s="174">
        <f>ROUND(E582*J582,2)</f>
        <v>0</v>
      </c>
      <c r="L582" s="174">
        <v>21</v>
      </c>
      <c r="M582" s="174">
        <f>G582*(1+L582/100)</f>
        <v>0</v>
      </c>
      <c r="N582" s="172">
        <v>0</v>
      </c>
      <c r="O582" s="172">
        <f>ROUND(E582*N582,2)</f>
        <v>0</v>
      </c>
      <c r="P582" s="172">
        <v>0</v>
      </c>
      <c r="Q582" s="172">
        <f>ROUND(E582*P582,2)</f>
        <v>0</v>
      </c>
      <c r="R582" s="174"/>
      <c r="S582" s="174" t="s">
        <v>223</v>
      </c>
      <c r="T582" s="175" t="s">
        <v>208</v>
      </c>
      <c r="U582" s="158">
        <v>0</v>
      </c>
      <c r="V582" s="158">
        <f>ROUND(E582*U582,2)</f>
        <v>0</v>
      </c>
      <c r="W582" s="158"/>
      <c r="X582" s="158" t="s">
        <v>224</v>
      </c>
      <c r="Y582" s="147"/>
      <c r="Z582" s="147"/>
      <c r="AA582" s="147"/>
      <c r="AB582" s="147"/>
      <c r="AC582" s="147"/>
      <c r="AD582" s="147"/>
      <c r="AE582" s="147"/>
      <c r="AF582" s="147"/>
      <c r="AG582" s="147" t="s">
        <v>290</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1" t="s">
        <v>785</v>
      </c>
      <c r="D583" s="160"/>
      <c r="E583" s="161"/>
      <c r="F583" s="158"/>
      <c r="G583" s="158"/>
      <c r="H583" s="158"/>
      <c r="I583" s="158"/>
      <c r="J583" s="158"/>
      <c r="K583" s="158"/>
      <c r="L583" s="158"/>
      <c r="M583" s="158"/>
      <c r="N583" s="157"/>
      <c r="O583" s="157"/>
      <c r="P583" s="157"/>
      <c r="Q583" s="157"/>
      <c r="R583" s="158"/>
      <c r="S583" s="158"/>
      <c r="T583" s="158"/>
      <c r="U583" s="158"/>
      <c r="V583" s="158"/>
      <c r="W583" s="158"/>
      <c r="X583" s="158"/>
      <c r="Y583" s="147"/>
      <c r="Z583" s="147"/>
      <c r="AA583" s="147"/>
      <c r="AB583" s="147"/>
      <c r="AC583" s="147"/>
      <c r="AD583" s="147"/>
      <c r="AE583" s="147"/>
      <c r="AF583" s="147"/>
      <c r="AG583" s="147" t="s">
        <v>235</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81" t="s">
        <v>1088</v>
      </c>
      <c r="D584" s="160"/>
      <c r="E584" s="161">
        <v>18.2</v>
      </c>
      <c r="F584" s="158"/>
      <c r="G584" s="158"/>
      <c r="H584" s="158"/>
      <c r="I584" s="158"/>
      <c r="J584" s="158"/>
      <c r="K584" s="158"/>
      <c r="L584" s="158"/>
      <c r="M584" s="158"/>
      <c r="N584" s="157"/>
      <c r="O584" s="157"/>
      <c r="P584" s="157"/>
      <c r="Q584" s="157"/>
      <c r="R584" s="158"/>
      <c r="S584" s="158"/>
      <c r="T584" s="158"/>
      <c r="U584" s="158"/>
      <c r="V584" s="158"/>
      <c r="W584" s="158"/>
      <c r="X584" s="158"/>
      <c r="Y584" s="147"/>
      <c r="Z584" s="147"/>
      <c r="AA584" s="147"/>
      <c r="AB584" s="147"/>
      <c r="AC584" s="147"/>
      <c r="AD584" s="147"/>
      <c r="AE584" s="147"/>
      <c r="AF584" s="147"/>
      <c r="AG584" s="147" t="s">
        <v>235</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250"/>
      <c r="D585" s="251"/>
      <c r="E585" s="251"/>
      <c r="F585" s="251"/>
      <c r="G585" s="251"/>
      <c r="H585" s="158"/>
      <c r="I585" s="158"/>
      <c r="J585" s="158"/>
      <c r="K585" s="158"/>
      <c r="L585" s="158"/>
      <c r="M585" s="158"/>
      <c r="N585" s="157"/>
      <c r="O585" s="157"/>
      <c r="P585" s="157"/>
      <c r="Q585" s="157"/>
      <c r="R585" s="158"/>
      <c r="S585" s="158"/>
      <c r="T585" s="158"/>
      <c r="U585" s="158"/>
      <c r="V585" s="158"/>
      <c r="W585" s="158"/>
      <c r="X585" s="158"/>
      <c r="Y585" s="147"/>
      <c r="Z585" s="147"/>
      <c r="AA585" s="147"/>
      <c r="AB585" s="147"/>
      <c r="AC585" s="147"/>
      <c r="AD585" s="147"/>
      <c r="AE585" s="147"/>
      <c r="AF585" s="147"/>
      <c r="AG585" s="147" t="s">
        <v>213</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69">
        <v>109</v>
      </c>
      <c r="B586" s="170" t="s">
        <v>1091</v>
      </c>
      <c r="C586" s="180" t="s">
        <v>1092</v>
      </c>
      <c r="D586" s="171" t="s">
        <v>257</v>
      </c>
      <c r="E586" s="172">
        <v>11.5</v>
      </c>
      <c r="F586" s="173"/>
      <c r="G586" s="174">
        <f>ROUND(E586*F586,2)</f>
        <v>0</v>
      </c>
      <c r="H586" s="173"/>
      <c r="I586" s="174">
        <f>ROUND(E586*H586,2)</f>
        <v>0</v>
      </c>
      <c r="J586" s="173"/>
      <c r="K586" s="174">
        <f>ROUND(E586*J586,2)</f>
        <v>0</v>
      </c>
      <c r="L586" s="174">
        <v>21</v>
      </c>
      <c r="M586" s="174">
        <f>G586*(1+L586/100)</f>
        <v>0</v>
      </c>
      <c r="N586" s="172">
        <v>0</v>
      </c>
      <c r="O586" s="172">
        <f>ROUND(E586*N586,2)</f>
        <v>0</v>
      </c>
      <c r="P586" s="172">
        <v>0</v>
      </c>
      <c r="Q586" s="172">
        <f>ROUND(E586*P586,2)</f>
        <v>0</v>
      </c>
      <c r="R586" s="174"/>
      <c r="S586" s="174" t="s">
        <v>223</v>
      </c>
      <c r="T586" s="175" t="s">
        <v>979</v>
      </c>
      <c r="U586" s="158">
        <v>0</v>
      </c>
      <c r="V586" s="158">
        <f>ROUND(E586*U586,2)</f>
        <v>0</v>
      </c>
      <c r="W586" s="158"/>
      <c r="X586" s="158" t="s">
        <v>224</v>
      </c>
      <c r="Y586" s="147"/>
      <c r="Z586" s="147"/>
      <c r="AA586" s="147"/>
      <c r="AB586" s="147"/>
      <c r="AC586" s="147"/>
      <c r="AD586" s="147"/>
      <c r="AE586" s="147"/>
      <c r="AF586" s="147"/>
      <c r="AG586" s="147" t="s">
        <v>225</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81" t="s">
        <v>952</v>
      </c>
      <c r="D587" s="160"/>
      <c r="E587" s="161"/>
      <c r="F587" s="158"/>
      <c r="G587" s="158"/>
      <c r="H587" s="158"/>
      <c r="I587" s="158"/>
      <c r="J587" s="158"/>
      <c r="K587" s="158"/>
      <c r="L587" s="158"/>
      <c r="M587" s="158"/>
      <c r="N587" s="157"/>
      <c r="O587" s="157"/>
      <c r="P587" s="157"/>
      <c r="Q587" s="157"/>
      <c r="R587" s="158"/>
      <c r="S587" s="158"/>
      <c r="T587" s="158"/>
      <c r="U587" s="158"/>
      <c r="V587" s="158"/>
      <c r="W587" s="158"/>
      <c r="X587" s="158"/>
      <c r="Y587" s="147"/>
      <c r="Z587" s="147"/>
      <c r="AA587" s="147"/>
      <c r="AB587" s="147"/>
      <c r="AC587" s="147"/>
      <c r="AD587" s="147"/>
      <c r="AE587" s="147"/>
      <c r="AF587" s="147"/>
      <c r="AG587" s="147" t="s">
        <v>235</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1" t="s">
        <v>953</v>
      </c>
      <c r="D588" s="160"/>
      <c r="E588" s="161"/>
      <c r="F588" s="158"/>
      <c r="G588" s="158"/>
      <c r="H588" s="158"/>
      <c r="I588" s="158"/>
      <c r="J588" s="158"/>
      <c r="K588" s="158"/>
      <c r="L588" s="158"/>
      <c r="M588" s="158"/>
      <c r="N588" s="157"/>
      <c r="O588" s="157"/>
      <c r="P588" s="157"/>
      <c r="Q588" s="157"/>
      <c r="R588" s="158"/>
      <c r="S588" s="158"/>
      <c r="T588" s="158"/>
      <c r="U588" s="158"/>
      <c r="V588" s="158"/>
      <c r="W588" s="158"/>
      <c r="X588" s="158"/>
      <c r="Y588" s="147"/>
      <c r="Z588" s="147"/>
      <c r="AA588" s="147"/>
      <c r="AB588" s="147"/>
      <c r="AC588" s="147"/>
      <c r="AD588" s="147"/>
      <c r="AE588" s="147"/>
      <c r="AF588" s="147"/>
      <c r="AG588" s="147" t="s">
        <v>235</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181" t="s">
        <v>954</v>
      </c>
      <c r="D589" s="160"/>
      <c r="E589" s="161">
        <v>11.5</v>
      </c>
      <c r="F589" s="158"/>
      <c r="G589" s="158"/>
      <c r="H589" s="158"/>
      <c r="I589" s="158"/>
      <c r="J589" s="158"/>
      <c r="K589" s="158"/>
      <c r="L589" s="158"/>
      <c r="M589" s="158"/>
      <c r="N589" s="157"/>
      <c r="O589" s="157"/>
      <c r="P589" s="157"/>
      <c r="Q589" s="157"/>
      <c r="R589" s="158"/>
      <c r="S589" s="158"/>
      <c r="T589" s="158"/>
      <c r="U589" s="158"/>
      <c r="V589" s="158"/>
      <c r="W589" s="158"/>
      <c r="X589" s="158"/>
      <c r="Y589" s="147"/>
      <c r="Z589" s="147"/>
      <c r="AA589" s="147"/>
      <c r="AB589" s="147"/>
      <c r="AC589" s="147"/>
      <c r="AD589" s="147"/>
      <c r="AE589" s="147"/>
      <c r="AF589" s="147"/>
      <c r="AG589" s="147" t="s">
        <v>235</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4"/>
      <c r="B590" s="155"/>
      <c r="C590" s="250"/>
      <c r="D590" s="251"/>
      <c r="E590" s="251"/>
      <c r="F590" s="251"/>
      <c r="G590" s="251"/>
      <c r="H590" s="158"/>
      <c r="I590" s="158"/>
      <c r="J590" s="158"/>
      <c r="K590" s="158"/>
      <c r="L590" s="158"/>
      <c r="M590" s="158"/>
      <c r="N590" s="157"/>
      <c r="O590" s="157"/>
      <c r="P590" s="157"/>
      <c r="Q590" s="157"/>
      <c r="R590" s="158"/>
      <c r="S590" s="158"/>
      <c r="T590" s="158"/>
      <c r="U590" s="158"/>
      <c r="V590" s="158"/>
      <c r="W590" s="158"/>
      <c r="X590" s="158"/>
      <c r="Y590" s="147"/>
      <c r="Z590" s="147"/>
      <c r="AA590" s="147"/>
      <c r="AB590" s="147"/>
      <c r="AC590" s="147"/>
      <c r="AD590" s="147"/>
      <c r="AE590" s="147"/>
      <c r="AF590" s="147"/>
      <c r="AG590" s="147" t="s">
        <v>213</v>
      </c>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ht="22.5" outlineLevel="1" x14ac:dyDescent="0.2">
      <c r="A591" s="169">
        <v>110</v>
      </c>
      <c r="B591" s="170" t="s">
        <v>1093</v>
      </c>
      <c r="C591" s="180" t="s">
        <v>1094</v>
      </c>
      <c r="D591" s="171" t="s">
        <v>257</v>
      </c>
      <c r="E591" s="172">
        <v>11.5</v>
      </c>
      <c r="F591" s="173"/>
      <c r="G591" s="174">
        <f>ROUND(E591*F591,2)</f>
        <v>0</v>
      </c>
      <c r="H591" s="173"/>
      <c r="I591" s="174">
        <f>ROUND(E591*H591,2)</f>
        <v>0</v>
      </c>
      <c r="J591" s="173"/>
      <c r="K591" s="174">
        <f>ROUND(E591*J591,2)</f>
        <v>0</v>
      </c>
      <c r="L591" s="174">
        <v>21</v>
      </c>
      <c r="M591" s="174">
        <f>G591*(1+L591/100)</f>
        <v>0</v>
      </c>
      <c r="N591" s="172">
        <v>8.9999999999999998E-4</v>
      </c>
      <c r="O591" s="172">
        <f>ROUND(E591*N591,2)</f>
        <v>0.01</v>
      </c>
      <c r="P591" s="172">
        <v>0</v>
      </c>
      <c r="Q591" s="172">
        <f>ROUND(E591*P591,2)</f>
        <v>0</v>
      </c>
      <c r="R591" s="174" t="s">
        <v>460</v>
      </c>
      <c r="S591" s="174" t="s">
        <v>207</v>
      </c>
      <c r="T591" s="175" t="s">
        <v>259</v>
      </c>
      <c r="U591" s="158">
        <v>0</v>
      </c>
      <c r="V591" s="158">
        <f>ROUND(E591*U591,2)</f>
        <v>0</v>
      </c>
      <c r="W591" s="158"/>
      <c r="X591" s="158" t="s">
        <v>461</v>
      </c>
      <c r="Y591" s="147"/>
      <c r="Z591" s="147"/>
      <c r="AA591" s="147"/>
      <c r="AB591" s="147"/>
      <c r="AC591" s="147"/>
      <c r="AD591" s="147"/>
      <c r="AE591" s="147"/>
      <c r="AF591" s="147"/>
      <c r="AG591" s="147" t="s">
        <v>1095</v>
      </c>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ht="22.5" outlineLevel="1" x14ac:dyDescent="0.2">
      <c r="A592" s="154"/>
      <c r="B592" s="155"/>
      <c r="C592" s="254" t="s">
        <v>1096</v>
      </c>
      <c r="D592" s="255"/>
      <c r="E592" s="255"/>
      <c r="F592" s="255"/>
      <c r="G592" s="255"/>
      <c r="H592" s="158"/>
      <c r="I592" s="158"/>
      <c r="J592" s="158"/>
      <c r="K592" s="158"/>
      <c r="L592" s="158"/>
      <c r="M592" s="158"/>
      <c r="N592" s="157"/>
      <c r="O592" s="157"/>
      <c r="P592" s="157"/>
      <c r="Q592" s="157"/>
      <c r="R592" s="158"/>
      <c r="S592" s="158"/>
      <c r="T592" s="158"/>
      <c r="U592" s="158"/>
      <c r="V592" s="158"/>
      <c r="W592" s="158"/>
      <c r="X592" s="158"/>
      <c r="Y592" s="147"/>
      <c r="Z592" s="147"/>
      <c r="AA592" s="147"/>
      <c r="AB592" s="147"/>
      <c r="AC592" s="147"/>
      <c r="AD592" s="147"/>
      <c r="AE592" s="147"/>
      <c r="AF592" s="147"/>
      <c r="AG592" s="147" t="s">
        <v>261</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76" t="str">
        <f>C592</f>
        <v>lepení a dodávka podlahoviny z PVC, bez podkladu. Svaření podlahoviny. Dodávka a lepení podlahových soklíků z měkčeného PVC. Pastování a vyleštění podlah.</v>
      </c>
      <c r="BB592" s="147"/>
      <c r="BC592" s="147"/>
      <c r="BD592" s="147"/>
      <c r="BE592" s="147"/>
      <c r="BF592" s="147"/>
      <c r="BG592" s="147"/>
      <c r="BH592" s="147"/>
    </row>
    <row r="593" spans="1:60" outlineLevel="1" x14ac:dyDescent="0.2">
      <c r="A593" s="154"/>
      <c r="B593" s="155"/>
      <c r="C593" s="258" t="s">
        <v>1097</v>
      </c>
      <c r="D593" s="259"/>
      <c r="E593" s="259"/>
      <c r="F593" s="259"/>
      <c r="G593" s="259"/>
      <c r="H593" s="158"/>
      <c r="I593" s="158"/>
      <c r="J593" s="158"/>
      <c r="K593" s="158"/>
      <c r="L593" s="158"/>
      <c r="M593" s="158"/>
      <c r="N593" s="157"/>
      <c r="O593" s="157"/>
      <c r="P593" s="157"/>
      <c r="Q593" s="157"/>
      <c r="R593" s="158"/>
      <c r="S593" s="158"/>
      <c r="T593" s="158"/>
      <c r="U593" s="158"/>
      <c r="V593" s="158"/>
      <c r="W593" s="158"/>
      <c r="X593" s="158"/>
      <c r="Y593" s="147"/>
      <c r="Z593" s="147"/>
      <c r="AA593" s="147"/>
      <c r="AB593" s="147"/>
      <c r="AC593" s="147"/>
      <c r="AD593" s="147"/>
      <c r="AE593" s="147"/>
      <c r="AF593" s="147"/>
      <c r="AG593" s="147" t="s">
        <v>212</v>
      </c>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4"/>
      <c r="B594" s="155"/>
      <c r="C594" s="181" t="s">
        <v>952</v>
      </c>
      <c r="D594" s="160"/>
      <c r="E594" s="161"/>
      <c r="F594" s="158"/>
      <c r="G594" s="158"/>
      <c r="H594" s="158"/>
      <c r="I594" s="158"/>
      <c r="J594" s="158"/>
      <c r="K594" s="158"/>
      <c r="L594" s="158"/>
      <c r="M594" s="158"/>
      <c r="N594" s="157"/>
      <c r="O594" s="157"/>
      <c r="P594" s="157"/>
      <c r="Q594" s="157"/>
      <c r="R594" s="158"/>
      <c r="S594" s="158"/>
      <c r="T594" s="158"/>
      <c r="U594" s="158"/>
      <c r="V594" s="158"/>
      <c r="W594" s="158"/>
      <c r="X594" s="158"/>
      <c r="Y594" s="147"/>
      <c r="Z594" s="147"/>
      <c r="AA594" s="147"/>
      <c r="AB594" s="147"/>
      <c r="AC594" s="147"/>
      <c r="AD594" s="147"/>
      <c r="AE594" s="147"/>
      <c r="AF594" s="147"/>
      <c r="AG594" s="147" t="s">
        <v>235</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54"/>
      <c r="B595" s="155"/>
      <c r="C595" s="181" t="s">
        <v>953</v>
      </c>
      <c r="D595" s="160"/>
      <c r="E595" s="161"/>
      <c r="F595" s="158"/>
      <c r="G595" s="158"/>
      <c r="H595" s="158"/>
      <c r="I595" s="158"/>
      <c r="J595" s="158"/>
      <c r="K595" s="158"/>
      <c r="L595" s="158"/>
      <c r="M595" s="158"/>
      <c r="N595" s="157"/>
      <c r="O595" s="157"/>
      <c r="P595" s="157"/>
      <c r="Q595" s="157"/>
      <c r="R595" s="158"/>
      <c r="S595" s="158"/>
      <c r="T595" s="158"/>
      <c r="U595" s="158"/>
      <c r="V595" s="158"/>
      <c r="W595" s="158"/>
      <c r="X595" s="158"/>
      <c r="Y595" s="147"/>
      <c r="Z595" s="147"/>
      <c r="AA595" s="147"/>
      <c r="AB595" s="147"/>
      <c r="AC595" s="147"/>
      <c r="AD595" s="147"/>
      <c r="AE595" s="147"/>
      <c r="AF595" s="147"/>
      <c r="AG595" s="147" t="s">
        <v>235</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181" t="s">
        <v>954</v>
      </c>
      <c r="D596" s="160"/>
      <c r="E596" s="161">
        <v>11.5</v>
      </c>
      <c r="F596" s="158"/>
      <c r="G596" s="158"/>
      <c r="H596" s="158"/>
      <c r="I596" s="158"/>
      <c r="J596" s="158"/>
      <c r="K596" s="158"/>
      <c r="L596" s="158"/>
      <c r="M596" s="158"/>
      <c r="N596" s="157"/>
      <c r="O596" s="157"/>
      <c r="P596" s="157"/>
      <c r="Q596" s="157"/>
      <c r="R596" s="158"/>
      <c r="S596" s="158"/>
      <c r="T596" s="158"/>
      <c r="U596" s="158"/>
      <c r="V596" s="158"/>
      <c r="W596" s="158"/>
      <c r="X596" s="158"/>
      <c r="Y596" s="147"/>
      <c r="Z596" s="147"/>
      <c r="AA596" s="147"/>
      <c r="AB596" s="147"/>
      <c r="AC596" s="147"/>
      <c r="AD596" s="147"/>
      <c r="AE596" s="147"/>
      <c r="AF596" s="147"/>
      <c r="AG596" s="147" t="s">
        <v>235</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4"/>
      <c r="B597" s="155"/>
      <c r="C597" s="250"/>
      <c r="D597" s="251"/>
      <c r="E597" s="251"/>
      <c r="F597" s="251"/>
      <c r="G597" s="251"/>
      <c r="H597" s="158"/>
      <c r="I597" s="158"/>
      <c r="J597" s="158"/>
      <c r="K597" s="158"/>
      <c r="L597" s="158"/>
      <c r="M597" s="158"/>
      <c r="N597" s="157"/>
      <c r="O597" s="157"/>
      <c r="P597" s="157"/>
      <c r="Q597" s="157"/>
      <c r="R597" s="158"/>
      <c r="S597" s="158"/>
      <c r="T597" s="158"/>
      <c r="U597" s="158"/>
      <c r="V597" s="158"/>
      <c r="W597" s="158"/>
      <c r="X597" s="158"/>
      <c r="Y597" s="147"/>
      <c r="Z597" s="147"/>
      <c r="AA597" s="147"/>
      <c r="AB597" s="147"/>
      <c r="AC597" s="147"/>
      <c r="AD597" s="147"/>
      <c r="AE597" s="147"/>
      <c r="AF597" s="147"/>
      <c r="AG597" s="147" t="s">
        <v>213</v>
      </c>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69">
        <v>111</v>
      </c>
      <c r="B598" s="170" t="s">
        <v>1098</v>
      </c>
      <c r="C598" s="180" t="s">
        <v>1099</v>
      </c>
      <c r="D598" s="171" t="s">
        <v>1082</v>
      </c>
      <c r="E598" s="172">
        <v>20.93</v>
      </c>
      <c r="F598" s="173"/>
      <c r="G598" s="174">
        <f>ROUND(E598*F598,2)</f>
        <v>0</v>
      </c>
      <c r="H598" s="173"/>
      <c r="I598" s="174">
        <f>ROUND(E598*H598,2)</f>
        <v>0</v>
      </c>
      <c r="J598" s="173"/>
      <c r="K598" s="174">
        <f>ROUND(E598*J598,2)</f>
        <v>0</v>
      </c>
      <c r="L598" s="174">
        <v>21</v>
      </c>
      <c r="M598" s="174">
        <f>G598*(1+L598/100)</f>
        <v>0</v>
      </c>
      <c r="N598" s="172">
        <v>0</v>
      </c>
      <c r="O598" s="172">
        <f>ROUND(E598*N598,2)</f>
        <v>0</v>
      </c>
      <c r="P598" s="172">
        <v>0</v>
      </c>
      <c r="Q598" s="172">
        <f>ROUND(E598*P598,2)</f>
        <v>0</v>
      </c>
      <c r="R598" s="174"/>
      <c r="S598" s="174" t="s">
        <v>223</v>
      </c>
      <c r="T598" s="175" t="s">
        <v>208</v>
      </c>
      <c r="U598" s="158">
        <v>0</v>
      </c>
      <c r="V598" s="158">
        <f>ROUND(E598*U598,2)</f>
        <v>0</v>
      </c>
      <c r="W598" s="158"/>
      <c r="X598" s="158" t="s">
        <v>819</v>
      </c>
      <c r="Y598" s="147"/>
      <c r="Z598" s="147"/>
      <c r="AA598" s="147"/>
      <c r="AB598" s="147"/>
      <c r="AC598" s="147"/>
      <c r="AD598" s="147"/>
      <c r="AE598" s="147"/>
      <c r="AF598" s="147"/>
      <c r="AG598" s="147" t="s">
        <v>1100</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4"/>
      <c r="B599" s="155"/>
      <c r="C599" s="181" t="s">
        <v>785</v>
      </c>
      <c r="D599" s="160"/>
      <c r="E599" s="161"/>
      <c r="F599" s="158"/>
      <c r="G599" s="158"/>
      <c r="H599" s="158"/>
      <c r="I599" s="158"/>
      <c r="J599" s="158"/>
      <c r="K599" s="158"/>
      <c r="L599" s="158"/>
      <c r="M599" s="158"/>
      <c r="N599" s="157"/>
      <c r="O599" s="157"/>
      <c r="P599" s="157"/>
      <c r="Q599" s="157"/>
      <c r="R599" s="158"/>
      <c r="S599" s="158"/>
      <c r="T599" s="158"/>
      <c r="U599" s="158"/>
      <c r="V599" s="158"/>
      <c r="W599" s="158"/>
      <c r="X599" s="158"/>
      <c r="Y599" s="147"/>
      <c r="Z599" s="147"/>
      <c r="AA599" s="147"/>
      <c r="AB599" s="147"/>
      <c r="AC599" s="147"/>
      <c r="AD599" s="147"/>
      <c r="AE599" s="147"/>
      <c r="AF599" s="147"/>
      <c r="AG599" s="147" t="s">
        <v>235</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54"/>
      <c r="B600" s="155"/>
      <c r="C600" s="181" t="s">
        <v>1101</v>
      </c>
      <c r="D600" s="160"/>
      <c r="E600" s="161">
        <v>20.93</v>
      </c>
      <c r="F600" s="158"/>
      <c r="G600" s="158"/>
      <c r="H600" s="158"/>
      <c r="I600" s="158"/>
      <c r="J600" s="158"/>
      <c r="K600" s="158"/>
      <c r="L600" s="158"/>
      <c r="M600" s="158"/>
      <c r="N600" s="157"/>
      <c r="O600" s="157"/>
      <c r="P600" s="157"/>
      <c r="Q600" s="157"/>
      <c r="R600" s="158"/>
      <c r="S600" s="158"/>
      <c r="T600" s="158"/>
      <c r="U600" s="158"/>
      <c r="V600" s="158"/>
      <c r="W600" s="158"/>
      <c r="X600" s="158"/>
      <c r="Y600" s="147"/>
      <c r="Z600" s="147"/>
      <c r="AA600" s="147"/>
      <c r="AB600" s="147"/>
      <c r="AC600" s="147"/>
      <c r="AD600" s="147"/>
      <c r="AE600" s="147"/>
      <c r="AF600" s="147"/>
      <c r="AG600" s="147" t="s">
        <v>235</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250"/>
      <c r="D601" s="251"/>
      <c r="E601" s="251"/>
      <c r="F601" s="251"/>
      <c r="G601" s="251"/>
      <c r="H601" s="158"/>
      <c r="I601" s="158"/>
      <c r="J601" s="158"/>
      <c r="K601" s="158"/>
      <c r="L601" s="158"/>
      <c r="M601" s="158"/>
      <c r="N601" s="157"/>
      <c r="O601" s="157"/>
      <c r="P601" s="157"/>
      <c r="Q601" s="157"/>
      <c r="R601" s="158"/>
      <c r="S601" s="158"/>
      <c r="T601" s="158"/>
      <c r="U601" s="158"/>
      <c r="V601" s="158"/>
      <c r="W601" s="158"/>
      <c r="X601" s="158"/>
      <c r="Y601" s="147"/>
      <c r="Z601" s="147"/>
      <c r="AA601" s="147"/>
      <c r="AB601" s="147"/>
      <c r="AC601" s="147"/>
      <c r="AD601" s="147"/>
      <c r="AE601" s="147"/>
      <c r="AF601" s="147"/>
      <c r="AG601" s="147" t="s">
        <v>213</v>
      </c>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69">
        <v>112</v>
      </c>
      <c r="B602" s="170" t="s">
        <v>1102</v>
      </c>
      <c r="C602" s="180" t="s">
        <v>1103</v>
      </c>
      <c r="D602" s="171" t="s">
        <v>257</v>
      </c>
      <c r="E602" s="172">
        <v>15.736599999999999</v>
      </c>
      <c r="F602" s="173"/>
      <c r="G602" s="174">
        <f>ROUND(E602*F602,2)</f>
        <v>0</v>
      </c>
      <c r="H602" s="173"/>
      <c r="I602" s="174">
        <f>ROUND(E602*H602,2)</f>
        <v>0</v>
      </c>
      <c r="J602" s="173"/>
      <c r="K602" s="174">
        <f>ROUND(E602*J602,2)</f>
        <v>0</v>
      </c>
      <c r="L602" s="174">
        <v>21</v>
      </c>
      <c r="M602" s="174">
        <f>G602*(1+L602/100)</f>
        <v>0</v>
      </c>
      <c r="N602" s="172">
        <v>0</v>
      </c>
      <c r="O602" s="172">
        <f>ROUND(E602*N602,2)</f>
        <v>0</v>
      </c>
      <c r="P602" s="172">
        <v>0</v>
      </c>
      <c r="Q602" s="172">
        <f>ROUND(E602*P602,2)</f>
        <v>0</v>
      </c>
      <c r="R602" s="174"/>
      <c r="S602" s="174" t="s">
        <v>223</v>
      </c>
      <c r="T602" s="175" t="s">
        <v>208</v>
      </c>
      <c r="U602" s="158">
        <v>0</v>
      </c>
      <c r="V602" s="158">
        <f>ROUND(E602*U602,2)</f>
        <v>0</v>
      </c>
      <c r="W602" s="158"/>
      <c r="X602" s="158" t="s">
        <v>819</v>
      </c>
      <c r="Y602" s="147"/>
      <c r="Z602" s="147"/>
      <c r="AA602" s="147"/>
      <c r="AB602" s="147"/>
      <c r="AC602" s="147"/>
      <c r="AD602" s="147"/>
      <c r="AE602" s="147"/>
      <c r="AF602" s="147"/>
      <c r="AG602" s="147" t="s">
        <v>1100</v>
      </c>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81" t="s">
        <v>952</v>
      </c>
      <c r="D603" s="160"/>
      <c r="E603" s="161"/>
      <c r="F603" s="158"/>
      <c r="G603" s="158"/>
      <c r="H603" s="158"/>
      <c r="I603" s="158"/>
      <c r="J603" s="158"/>
      <c r="K603" s="158"/>
      <c r="L603" s="158"/>
      <c r="M603" s="158"/>
      <c r="N603" s="157"/>
      <c r="O603" s="157"/>
      <c r="P603" s="157"/>
      <c r="Q603" s="157"/>
      <c r="R603" s="158"/>
      <c r="S603" s="158"/>
      <c r="T603" s="158"/>
      <c r="U603" s="158"/>
      <c r="V603" s="158"/>
      <c r="W603" s="158"/>
      <c r="X603" s="158"/>
      <c r="Y603" s="147"/>
      <c r="Z603" s="147"/>
      <c r="AA603" s="147"/>
      <c r="AB603" s="147"/>
      <c r="AC603" s="147"/>
      <c r="AD603" s="147"/>
      <c r="AE603" s="147"/>
      <c r="AF603" s="147"/>
      <c r="AG603" s="147" t="s">
        <v>235</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181" t="s">
        <v>953</v>
      </c>
      <c r="D604" s="160"/>
      <c r="E604" s="161"/>
      <c r="F604" s="158"/>
      <c r="G604" s="158"/>
      <c r="H604" s="158"/>
      <c r="I604" s="158"/>
      <c r="J604" s="158"/>
      <c r="K604" s="158"/>
      <c r="L604" s="158"/>
      <c r="M604" s="158"/>
      <c r="N604" s="157"/>
      <c r="O604" s="157"/>
      <c r="P604" s="157"/>
      <c r="Q604" s="157"/>
      <c r="R604" s="158"/>
      <c r="S604" s="158"/>
      <c r="T604" s="158"/>
      <c r="U604" s="158"/>
      <c r="V604" s="158"/>
      <c r="W604" s="158"/>
      <c r="X604" s="158"/>
      <c r="Y604" s="147"/>
      <c r="Z604" s="147"/>
      <c r="AA604" s="147"/>
      <c r="AB604" s="147"/>
      <c r="AC604" s="147"/>
      <c r="AD604" s="147"/>
      <c r="AE604" s="147"/>
      <c r="AF604" s="147"/>
      <c r="AG604" s="147" t="s">
        <v>235</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c r="B605" s="155"/>
      <c r="C605" s="181" t="s">
        <v>1104</v>
      </c>
      <c r="D605" s="160"/>
      <c r="E605" s="161">
        <v>13.225</v>
      </c>
      <c r="F605" s="158"/>
      <c r="G605" s="158"/>
      <c r="H605" s="158"/>
      <c r="I605" s="158"/>
      <c r="J605" s="158"/>
      <c r="K605" s="158"/>
      <c r="L605" s="158"/>
      <c r="M605" s="158"/>
      <c r="N605" s="157"/>
      <c r="O605" s="157"/>
      <c r="P605" s="157"/>
      <c r="Q605" s="157"/>
      <c r="R605" s="158"/>
      <c r="S605" s="158"/>
      <c r="T605" s="158"/>
      <c r="U605" s="158"/>
      <c r="V605" s="158"/>
      <c r="W605" s="158"/>
      <c r="X605" s="158"/>
      <c r="Y605" s="147"/>
      <c r="Z605" s="147"/>
      <c r="AA605" s="147"/>
      <c r="AB605" s="147"/>
      <c r="AC605" s="147"/>
      <c r="AD605" s="147"/>
      <c r="AE605" s="147"/>
      <c r="AF605" s="147"/>
      <c r="AG605" s="147" t="s">
        <v>235</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4"/>
      <c r="B606" s="155"/>
      <c r="C606" s="181" t="s">
        <v>1105</v>
      </c>
      <c r="D606" s="160"/>
      <c r="E606" s="161"/>
      <c r="F606" s="158"/>
      <c r="G606" s="158"/>
      <c r="H606" s="158"/>
      <c r="I606" s="158"/>
      <c r="J606" s="158"/>
      <c r="K606" s="158"/>
      <c r="L606" s="158"/>
      <c r="M606" s="158"/>
      <c r="N606" s="157"/>
      <c r="O606" s="157"/>
      <c r="P606" s="157"/>
      <c r="Q606" s="157"/>
      <c r="R606" s="158"/>
      <c r="S606" s="158"/>
      <c r="T606" s="158"/>
      <c r="U606" s="158"/>
      <c r="V606" s="158"/>
      <c r="W606" s="158"/>
      <c r="X606" s="158"/>
      <c r="Y606" s="147"/>
      <c r="Z606" s="147"/>
      <c r="AA606" s="147"/>
      <c r="AB606" s="147"/>
      <c r="AC606" s="147"/>
      <c r="AD606" s="147"/>
      <c r="AE606" s="147"/>
      <c r="AF606" s="147"/>
      <c r="AG606" s="147" t="s">
        <v>235</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81" t="s">
        <v>785</v>
      </c>
      <c r="D607" s="160"/>
      <c r="E607" s="161"/>
      <c r="F607" s="158"/>
      <c r="G607" s="158"/>
      <c r="H607" s="158"/>
      <c r="I607" s="158"/>
      <c r="J607" s="158"/>
      <c r="K607" s="158"/>
      <c r="L607" s="158"/>
      <c r="M607" s="158"/>
      <c r="N607" s="157"/>
      <c r="O607" s="157"/>
      <c r="P607" s="157"/>
      <c r="Q607" s="157"/>
      <c r="R607" s="158"/>
      <c r="S607" s="158"/>
      <c r="T607" s="158"/>
      <c r="U607" s="158"/>
      <c r="V607" s="158"/>
      <c r="W607" s="158"/>
      <c r="X607" s="158"/>
      <c r="Y607" s="147"/>
      <c r="Z607" s="147"/>
      <c r="AA607" s="147"/>
      <c r="AB607" s="147"/>
      <c r="AC607" s="147"/>
      <c r="AD607" s="147"/>
      <c r="AE607" s="147"/>
      <c r="AF607" s="147"/>
      <c r="AG607" s="147" t="s">
        <v>235</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81" t="s">
        <v>1106</v>
      </c>
      <c r="D608" s="160"/>
      <c r="E608" s="161">
        <v>2.5116000000000001</v>
      </c>
      <c r="F608" s="158"/>
      <c r="G608" s="158"/>
      <c r="H608" s="158"/>
      <c r="I608" s="158"/>
      <c r="J608" s="158"/>
      <c r="K608" s="158"/>
      <c r="L608" s="158"/>
      <c r="M608" s="158"/>
      <c r="N608" s="157"/>
      <c r="O608" s="157"/>
      <c r="P608" s="157"/>
      <c r="Q608" s="157"/>
      <c r="R608" s="158"/>
      <c r="S608" s="158"/>
      <c r="T608" s="158"/>
      <c r="U608" s="158"/>
      <c r="V608" s="158"/>
      <c r="W608" s="158"/>
      <c r="X608" s="158"/>
      <c r="Y608" s="147"/>
      <c r="Z608" s="147"/>
      <c r="AA608" s="147"/>
      <c r="AB608" s="147"/>
      <c r="AC608" s="147"/>
      <c r="AD608" s="147"/>
      <c r="AE608" s="147"/>
      <c r="AF608" s="147"/>
      <c r="AG608" s="147" t="s">
        <v>235</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250"/>
      <c r="D609" s="251"/>
      <c r="E609" s="251"/>
      <c r="F609" s="251"/>
      <c r="G609" s="251"/>
      <c r="H609" s="158"/>
      <c r="I609" s="158"/>
      <c r="J609" s="158"/>
      <c r="K609" s="158"/>
      <c r="L609" s="158"/>
      <c r="M609" s="158"/>
      <c r="N609" s="157"/>
      <c r="O609" s="157"/>
      <c r="P609" s="157"/>
      <c r="Q609" s="157"/>
      <c r="R609" s="158"/>
      <c r="S609" s="158"/>
      <c r="T609" s="158"/>
      <c r="U609" s="158"/>
      <c r="V609" s="158"/>
      <c r="W609" s="158"/>
      <c r="X609" s="158"/>
      <c r="Y609" s="147"/>
      <c r="Z609" s="147"/>
      <c r="AA609" s="147"/>
      <c r="AB609" s="147"/>
      <c r="AC609" s="147"/>
      <c r="AD609" s="147"/>
      <c r="AE609" s="147"/>
      <c r="AF609" s="147"/>
      <c r="AG609" s="147" t="s">
        <v>213</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4">
        <v>113</v>
      </c>
      <c r="B610" s="155" t="s">
        <v>1107</v>
      </c>
      <c r="C610" s="185" t="s">
        <v>1108</v>
      </c>
      <c r="D610" s="156" t="s">
        <v>0</v>
      </c>
      <c r="E610" s="177"/>
      <c r="F610" s="159"/>
      <c r="G610" s="158">
        <f>ROUND(E610*F610,2)</f>
        <v>0</v>
      </c>
      <c r="H610" s="159"/>
      <c r="I610" s="158">
        <f>ROUND(E610*H610,2)</f>
        <v>0</v>
      </c>
      <c r="J610" s="159"/>
      <c r="K610" s="158">
        <f>ROUND(E610*J610,2)</f>
        <v>0</v>
      </c>
      <c r="L610" s="158">
        <v>21</v>
      </c>
      <c r="M610" s="158">
        <f>G610*(1+L610/100)</f>
        <v>0</v>
      </c>
      <c r="N610" s="157">
        <v>0</v>
      </c>
      <c r="O610" s="157">
        <f>ROUND(E610*N610,2)</f>
        <v>0</v>
      </c>
      <c r="P610" s="157">
        <v>0</v>
      </c>
      <c r="Q610" s="157">
        <f>ROUND(E610*P610,2)</f>
        <v>0</v>
      </c>
      <c r="R610" s="158" t="s">
        <v>1042</v>
      </c>
      <c r="S610" s="158" t="s">
        <v>207</v>
      </c>
      <c r="T610" s="158" t="s">
        <v>259</v>
      </c>
      <c r="U610" s="158">
        <v>0</v>
      </c>
      <c r="V610" s="158">
        <f>ROUND(E610*U610,2)</f>
        <v>0</v>
      </c>
      <c r="W610" s="158"/>
      <c r="X610" s="158" t="s">
        <v>409</v>
      </c>
      <c r="Y610" s="147"/>
      <c r="Z610" s="147"/>
      <c r="AA610" s="147"/>
      <c r="AB610" s="147"/>
      <c r="AC610" s="147"/>
      <c r="AD610" s="147"/>
      <c r="AE610" s="147"/>
      <c r="AF610" s="147"/>
      <c r="AG610" s="147" t="s">
        <v>410</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256" t="s">
        <v>1109</v>
      </c>
      <c r="D611" s="257"/>
      <c r="E611" s="257"/>
      <c r="F611" s="257"/>
      <c r="G611" s="257"/>
      <c r="H611" s="158"/>
      <c r="I611" s="158"/>
      <c r="J611" s="158"/>
      <c r="K611" s="158"/>
      <c r="L611" s="158"/>
      <c r="M611" s="158"/>
      <c r="N611" s="157"/>
      <c r="O611" s="157"/>
      <c r="P611" s="157"/>
      <c r="Q611" s="157"/>
      <c r="R611" s="158"/>
      <c r="S611" s="158"/>
      <c r="T611" s="158"/>
      <c r="U611" s="158"/>
      <c r="V611" s="158"/>
      <c r="W611" s="158"/>
      <c r="X611" s="158"/>
      <c r="Y611" s="147"/>
      <c r="Z611" s="147"/>
      <c r="AA611" s="147"/>
      <c r="AB611" s="147"/>
      <c r="AC611" s="147"/>
      <c r="AD611" s="147"/>
      <c r="AE611" s="147"/>
      <c r="AF611" s="147"/>
      <c r="AG611" s="147" t="s">
        <v>261</v>
      </c>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4"/>
      <c r="B612" s="155"/>
      <c r="C612" s="250"/>
      <c r="D612" s="251"/>
      <c r="E612" s="251"/>
      <c r="F612" s="251"/>
      <c r="G612" s="251"/>
      <c r="H612" s="158"/>
      <c r="I612" s="158"/>
      <c r="J612" s="158"/>
      <c r="K612" s="158"/>
      <c r="L612" s="158"/>
      <c r="M612" s="158"/>
      <c r="N612" s="157"/>
      <c r="O612" s="157"/>
      <c r="P612" s="157"/>
      <c r="Q612" s="157"/>
      <c r="R612" s="158"/>
      <c r="S612" s="158"/>
      <c r="T612" s="158"/>
      <c r="U612" s="158"/>
      <c r="V612" s="158"/>
      <c r="W612" s="158"/>
      <c r="X612" s="158"/>
      <c r="Y612" s="147"/>
      <c r="Z612" s="147"/>
      <c r="AA612" s="147"/>
      <c r="AB612" s="147"/>
      <c r="AC612" s="147"/>
      <c r="AD612" s="147"/>
      <c r="AE612" s="147"/>
      <c r="AF612" s="147"/>
      <c r="AG612" s="147" t="s">
        <v>213</v>
      </c>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x14ac:dyDescent="0.2">
      <c r="A613" s="163" t="s">
        <v>202</v>
      </c>
      <c r="B613" s="164" t="s">
        <v>161</v>
      </c>
      <c r="C613" s="179" t="s">
        <v>162</v>
      </c>
      <c r="D613" s="165"/>
      <c r="E613" s="166"/>
      <c r="F613" s="167"/>
      <c r="G613" s="167">
        <f>SUMIF(AG614:AG617,"&lt;&gt;NOR",G614:G617)</f>
        <v>0</v>
      </c>
      <c r="H613" s="167"/>
      <c r="I613" s="167">
        <f>SUM(I614:I617)</f>
        <v>0</v>
      </c>
      <c r="J613" s="167"/>
      <c r="K613" s="167">
        <f>SUM(K614:K617)</f>
        <v>0</v>
      </c>
      <c r="L613" s="167"/>
      <c r="M613" s="167">
        <f>SUM(M614:M617)</f>
        <v>0</v>
      </c>
      <c r="N613" s="166"/>
      <c r="O613" s="166">
        <f>SUM(O614:O617)</f>
        <v>0</v>
      </c>
      <c r="P613" s="166"/>
      <c r="Q613" s="166">
        <f>SUM(Q614:Q617)</f>
        <v>0</v>
      </c>
      <c r="R613" s="167"/>
      <c r="S613" s="167"/>
      <c r="T613" s="168"/>
      <c r="U613" s="162"/>
      <c r="V613" s="162">
        <f>SUM(V614:V617)</f>
        <v>0</v>
      </c>
      <c r="W613" s="162"/>
      <c r="X613" s="162"/>
      <c r="AG613" t="s">
        <v>203</v>
      </c>
    </row>
    <row r="614" spans="1:60" outlineLevel="1" x14ac:dyDescent="0.2">
      <c r="A614" s="169">
        <v>114</v>
      </c>
      <c r="B614" s="170" t="s">
        <v>455</v>
      </c>
      <c r="C614" s="180" t="s">
        <v>456</v>
      </c>
      <c r="D614" s="171" t="s">
        <v>457</v>
      </c>
      <c r="E614" s="172">
        <v>2.2124999999999999</v>
      </c>
      <c r="F614" s="173"/>
      <c r="G614" s="174">
        <f>ROUND(E614*F614,2)</f>
        <v>0</v>
      </c>
      <c r="H614" s="173"/>
      <c r="I614" s="174">
        <f>ROUND(E614*H614,2)</f>
        <v>0</v>
      </c>
      <c r="J614" s="173"/>
      <c r="K614" s="174">
        <f>ROUND(E614*J614,2)</f>
        <v>0</v>
      </c>
      <c r="L614" s="174">
        <v>21</v>
      </c>
      <c r="M614" s="174">
        <f>G614*(1+L614/100)</f>
        <v>0</v>
      </c>
      <c r="N614" s="172">
        <v>0</v>
      </c>
      <c r="O614" s="172">
        <f>ROUND(E614*N614,2)</f>
        <v>0</v>
      </c>
      <c r="P614" s="172">
        <v>0</v>
      </c>
      <c r="Q614" s="172">
        <f>ROUND(E614*P614,2)</f>
        <v>0</v>
      </c>
      <c r="R614" s="174"/>
      <c r="S614" s="174" t="s">
        <v>223</v>
      </c>
      <c r="T614" s="175" t="s">
        <v>208</v>
      </c>
      <c r="U614" s="158">
        <v>0</v>
      </c>
      <c r="V614" s="158">
        <f>ROUND(E614*U614,2)</f>
        <v>0</v>
      </c>
      <c r="W614" s="158"/>
      <c r="X614" s="158" t="s">
        <v>224</v>
      </c>
      <c r="Y614" s="147"/>
      <c r="Z614" s="147"/>
      <c r="AA614" s="147"/>
      <c r="AB614" s="147"/>
      <c r="AC614" s="147"/>
      <c r="AD614" s="147"/>
      <c r="AE614" s="147"/>
      <c r="AF614" s="147"/>
      <c r="AG614" s="147" t="s">
        <v>290</v>
      </c>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81" t="s">
        <v>1110</v>
      </c>
      <c r="D615" s="160"/>
      <c r="E615" s="161"/>
      <c r="F615" s="158"/>
      <c r="G615" s="158"/>
      <c r="H615" s="158"/>
      <c r="I615" s="158"/>
      <c r="J615" s="158"/>
      <c r="K615" s="158"/>
      <c r="L615" s="158"/>
      <c r="M615" s="158"/>
      <c r="N615" s="157"/>
      <c r="O615" s="157"/>
      <c r="P615" s="157"/>
      <c r="Q615" s="157"/>
      <c r="R615" s="158"/>
      <c r="S615" s="158"/>
      <c r="T615" s="158"/>
      <c r="U615" s="158"/>
      <c r="V615" s="158"/>
      <c r="W615" s="158"/>
      <c r="X615" s="158"/>
      <c r="Y615" s="147"/>
      <c r="Z615" s="147"/>
      <c r="AA615" s="147"/>
      <c r="AB615" s="147"/>
      <c r="AC615" s="147"/>
      <c r="AD615" s="147"/>
      <c r="AE615" s="147"/>
      <c r="AF615" s="147"/>
      <c r="AG615" s="147" t="s">
        <v>235</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4"/>
      <c r="B616" s="155"/>
      <c r="C616" s="181" t="s">
        <v>1111</v>
      </c>
      <c r="D616" s="160"/>
      <c r="E616" s="161">
        <v>2.2124999999999999</v>
      </c>
      <c r="F616" s="158"/>
      <c r="G616" s="158"/>
      <c r="H616" s="158"/>
      <c r="I616" s="158"/>
      <c r="J616" s="158"/>
      <c r="K616" s="158"/>
      <c r="L616" s="158"/>
      <c r="M616" s="158"/>
      <c r="N616" s="157"/>
      <c r="O616" s="157"/>
      <c r="P616" s="157"/>
      <c r="Q616" s="157"/>
      <c r="R616" s="158"/>
      <c r="S616" s="158"/>
      <c r="T616" s="158"/>
      <c r="U616" s="158"/>
      <c r="V616" s="158"/>
      <c r="W616" s="158"/>
      <c r="X616" s="158"/>
      <c r="Y616" s="147"/>
      <c r="Z616" s="147"/>
      <c r="AA616" s="147"/>
      <c r="AB616" s="147"/>
      <c r="AC616" s="147"/>
      <c r="AD616" s="147"/>
      <c r="AE616" s="147"/>
      <c r="AF616" s="147"/>
      <c r="AG616" s="147" t="s">
        <v>235</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250"/>
      <c r="D617" s="251"/>
      <c r="E617" s="251"/>
      <c r="F617" s="251"/>
      <c r="G617" s="251"/>
      <c r="H617" s="158"/>
      <c r="I617" s="158"/>
      <c r="J617" s="158"/>
      <c r="K617" s="158"/>
      <c r="L617" s="158"/>
      <c r="M617" s="158"/>
      <c r="N617" s="157"/>
      <c r="O617" s="157"/>
      <c r="P617" s="157"/>
      <c r="Q617" s="157"/>
      <c r="R617" s="158"/>
      <c r="S617" s="158"/>
      <c r="T617" s="158"/>
      <c r="U617" s="158"/>
      <c r="V617" s="158"/>
      <c r="W617" s="158"/>
      <c r="X617" s="158"/>
      <c r="Y617" s="147"/>
      <c r="Z617" s="147"/>
      <c r="AA617" s="147"/>
      <c r="AB617" s="147"/>
      <c r="AC617" s="147"/>
      <c r="AD617" s="147"/>
      <c r="AE617" s="147"/>
      <c r="AF617" s="147"/>
      <c r="AG617" s="147" t="s">
        <v>213</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x14ac:dyDescent="0.2">
      <c r="A618" s="163" t="s">
        <v>202</v>
      </c>
      <c r="B618" s="164" t="s">
        <v>163</v>
      </c>
      <c r="C618" s="179" t="s">
        <v>164</v>
      </c>
      <c r="D618" s="165"/>
      <c r="E618" s="166"/>
      <c r="F618" s="167"/>
      <c r="G618" s="167">
        <f>SUMIF(AG619:AG641,"&lt;&gt;NOR",G619:G641)</f>
        <v>0</v>
      </c>
      <c r="H618" s="167"/>
      <c r="I618" s="167">
        <f>SUM(I619:I641)</f>
        <v>0</v>
      </c>
      <c r="J618" s="167"/>
      <c r="K618" s="167">
        <f>SUM(K619:K641)</f>
        <v>0</v>
      </c>
      <c r="L618" s="167"/>
      <c r="M618" s="167">
        <f>SUM(M619:M641)</f>
        <v>0</v>
      </c>
      <c r="N618" s="166"/>
      <c r="O618" s="166">
        <f>SUM(O619:O641)</f>
        <v>0.04</v>
      </c>
      <c r="P618" s="166"/>
      <c r="Q618" s="166">
        <f>SUM(Q619:Q641)</f>
        <v>0</v>
      </c>
      <c r="R618" s="167"/>
      <c r="S618" s="167"/>
      <c r="T618" s="168"/>
      <c r="U618" s="162"/>
      <c r="V618" s="162">
        <f>SUM(V619:V641)</f>
        <v>0</v>
      </c>
      <c r="W618" s="162"/>
      <c r="X618" s="162"/>
      <c r="AG618" t="s">
        <v>203</v>
      </c>
    </row>
    <row r="619" spans="1:60" outlineLevel="1" x14ac:dyDescent="0.2">
      <c r="A619" s="169">
        <v>115</v>
      </c>
      <c r="B619" s="170" t="s">
        <v>1112</v>
      </c>
      <c r="C619" s="180" t="s">
        <v>1113</v>
      </c>
      <c r="D619" s="171" t="s">
        <v>257</v>
      </c>
      <c r="E619" s="172">
        <v>26.320650000000001</v>
      </c>
      <c r="F619" s="173"/>
      <c r="G619" s="174">
        <f>ROUND(E619*F619,2)</f>
        <v>0</v>
      </c>
      <c r="H619" s="173"/>
      <c r="I619" s="174">
        <f>ROUND(E619*H619,2)</f>
        <v>0</v>
      </c>
      <c r="J619" s="173"/>
      <c r="K619" s="174">
        <f>ROUND(E619*J619,2)</f>
        <v>0</v>
      </c>
      <c r="L619" s="174">
        <v>21</v>
      </c>
      <c r="M619" s="174">
        <f>G619*(1+L619/100)</f>
        <v>0</v>
      </c>
      <c r="N619" s="172">
        <v>3.2000000000000003E-4</v>
      </c>
      <c r="O619" s="172">
        <f>ROUND(E619*N619,2)</f>
        <v>0.01</v>
      </c>
      <c r="P619" s="172">
        <v>0</v>
      </c>
      <c r="Q619" s="172">
        <f>ROUND(E619*P619,2)</f>
        <v>0</v>
      </c>
      <c r="R619" s="174" t="s">
        <v>460</v>
      </c>
      <c r="S619" s="174" t="s">
        <v>207</v>
      </c>
      <c r="T619" s="175" t="s">
        <v>259</v>
      </c>
      <c r="U619" s="158">
        <v>0</v>
      </c>
      <c r="V619" s="158">
        <f>ROUND(E619*U619,2)</f>
        <v>0</v>
      </c>
      <c r="W619" s="158"/>
      <c r="X619" s="158" t="s">
        <v>461</v>
      </c>
      <c r="Y619" s="147"/>
      <c r="Z619" s="147"/>
      <c r="AA619" s="147"/>
      <c r="AB619" s="147"/>
      <c r="AC619" s="147"/>
      <c r="AD619" s="147"/>
      <c r="AE619" s="147"/>
      <c r="AF619" s="147"/>
      <c r="AG619" s="147" t="s">
        <v>462</v>
      </c>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81" t="s">
        <v>785</v>
      </c>
      <c r="D620" s="160"/>
      <c r="E620" s="161"/>
      <c r="F620" s="158"/>
      <c r="G620" s="158"/>
      <c r="H620" s="158"/>
      <c r="I620" s="158"/>
      <c r="J620" s="158"/>
      <c r="K620" s="158"/>
      <c r="L620" s="158"/>
      <c r="M620" s="158"/>
      <c r="N620" s="157"/>
      <c r="O620" s="157"/>
      <c r="P620" s="157"/>
      <c r="Q620" s="157"/>
      <c r="R620" s="158"/>
      <c r="S620" s="158"/>
      <c r="T620" s="158"/>
      <c r="U620" s="158"/>
      <c r="V620" s="158"/>
      <c r="W620" s="158"/>
      <c r="X620" s="158"/>
      <c r="Y620" s="147"/>
      <c r="Z620" s="147"/>
      <c r="AA620" s="147"/>
      <c r="AB620" s="147"/>
      <c r="AC620" s="147"/>
      <c r="AD620" s="147"/>
      <c r="AE620" s="147"/>
      <c r="AF620" s="147"/>
      <c r="AG620" s="147" t="s">
        <v>235</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181" t="s">
        <v>896</v>
      </c>
      <c r="D621" s="160"/>
      <c r="E621" s="161">
        <v>0.51749999999999996</v>
      </c>
      <c r="F621" s="158"/>
      <c r="G621" s="158"/>
      <c r="H621" s="158"/>
      <c r="I621" s="158"/>
      <c r="J621" s="158"/>
      <c r="K621" s="158"/>
      <c r="L621" s="158"/>
      <c r="M621" s="158"/>
      <c r="N621" s="157"/>
      <c r="O621" s="157"/>
      <c r="P621" s="157"/>
      <c r="Q621" s="157"/>
      <c r="R621" s="158"/>
      <c r="S621" s="158"/>
      <c r="T621" s="158"/>
      <c r="U621" s="158"/>
      <c r="V621" s="158"/>
      <c r="W621" s="158"/>
      <c r="X621" s="158"/>
      <c r="Y621" s="147"/>
      <c r="Z621" s="147"/>
      <c r="AA621" s="147"/>
      <c r="AB621" s="147"/>
      <c r="AC621" s="147"/>
      <c r="AD621" s="147"/>
      <c r="AE621" s="147"/>
      <c r="AF621" s="147"/>
      <c r="AG621" s="147" t="s">
        <v>235</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181" t="s">
        <v>897</v>
      </c>
      <c r="D622" s="160"/>
      <c r="E622" s="161">
        <v>0.61065000000000003</v>
      </c>
      <c r="F622" s="158"/>
      <c r="G622" s="158"/>
      <c r="H622" s="158"/>
      <c r="I622" s="158"/>
      <c r="J622" s="158"/>
      <c r="K622" s="158"/>
      <c r="L622" s="158"/>
      <c r="M622" s="158"/>
      <c r="N622" s="157"/>
      <c r="O622" s="157"/>
      <c r="P622" s="157"/>
      <c r="Q622" s="157"/>
      <c r="R622" s="158"/>
      <c r="S622" s="158"/>
      <c r="T622" s="158"/>
      <c r="U622" s="158"/>
      <c r="V622" s="158"/>
      <c r="W622" s="158"/>
      <c r="X622" s="158"/>
      <c r="Y622" s="147"/>
      <c r="Z622" s="147"/>
      <c r="AA622" s="147"/>
      <c r="AB622" s="147"/>
      <c r="AC622" s="147"/>
      <c r="AD622" s="147"/>
      <c r="AE622" s="147"/>
      <c r="AF622" s="147"/>
      <c r="AG622" s="147" t="s">
        <v>235</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1" t="s">
        <v>898</v>
      </c>
      <c r="D623" s="160"/>
      <c r="E623" s="161">
        <v>4.83</v>
      </c>
      <c r="F623" s="158"/>
      <c r="G623" s="158"/>
      <c r="H623" s="158"/>
      <c r="I623" s="158"/>
      <c r="J623" s="158"/>
      <c r="K623" s="158"/>
      <c r="L623" s="158"/>
      <c r="M623" s="158"/>
      <c r="N623" s="157"/>
      <c r="O623" s="157"/>
      <c r="P623" s="157"/>
      <c r="Q623" s="157"/>
      <c r="R623" s="158"/>
      <c r="S623" s="158"/>
      <c r="T623" s="158"/>
      <c r="U623" s="158"/>
      <c r="V623" s="158"/>
      <c r="W623" s="158"/>
      <c r="X623" s="158"/>
      <c r="Y623" s="147"/>
      <c r="Z623" s="147"/>
      <c r="AA623" s="147"/>
      <c r="AB623" s="147"/>
      <c r="AC623" s="147"/>
      <c r="AD623" s="147"/>
      <c r="AE623" s="147"/>
      <c r="AF623" s="147"/>
      <c r="AG623" s="147" t="s">
        <v>235</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81" t="s">
        <v>899</v>
      </c>
      <c r="D624" s="160"/>
      <c r="E624" s="161">
        <v>12.025</v>
      </c>
      <c r="F624" s="158"/>
      <c r="G624" s="158"/>
      <c r="H624" s="158"/>
      <c r="I624" s="158"/>
      <c r="J624" s="158"/>
      <c r="K624" s="158"/>
      <c r="L624" s="158"/>
      <c r="M624" s="158"/>
      <c r="N624" s="157"/>
      <c r="O624" s="157"/>
      <c r="P624" s="157"/>
      <c r="Q624" s="157"/>
      <c r="R624" s="158"/>
      <c r="S624" s="158"/>
      <c r="T624" s="158"/>
      <c r="U624" s="158"/>
      <c r="V624" s="158"/>
      <c r="W624" s="158"/>
      <c r="X624" s="158"/>
      <c r="Y624" s="147"/>
      <c r="Z624" s="147"/>
      <c r="AA624" s="147"/>
      <c r="AB624" s="147"/>
      <c r="AC624" s="147"/>
      <c r="AD624" s="147"/>
      <c r="AE624" s="147"/>
      <c r="AF624" s="147"/>
      <c r="AG624" s="147" t="s">
        <v>235</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81" t="s">
        <v>900</v>
      </c>
      <c r="D625" s="160"/>
      <c r="E625" s="161">
        <v>4.2249999999999996</v>
      </c>
      <c r="F625" s="158"/>
      <c r="G625" s="158"/>
      <c r="H625" s="158"/>
      <c r="I625" s="158"/>
      <c r="J625" s="158"/>
      <c r="K625" s="158"/>
      <c r="L625" s="158"/>
      <c r="M625" s="158"/>
      <c r="N625" s="157"/>
      <c r="O625" s="157"/>
      <c r="P625" s="157"/>
      <c r="Q625" s="157"/>
      <c r="R625" s="158"/>
      <c r="S625" s="158"/>
      <c r="T625" s="158"/>
      <c r="U625" s="158"/>
      <c r="V625" s="158"/>
      <c r="W625" s="158"/>
      <c r="X625" s="158"/>
      <c r="Y625" s="147"/>
      <c r="Z625" s="147"/>
      <c r="AA625" s="147"/>
      <c r="AB625" s="147"/>
      <c r="AC625" s="147"/>
      <c r="AD625" s="147"/>
      <c r="AE625" s="147"/>
      <c r="AF625" s="147"/>
      <c r="AG625" s="147" t="s">
        <v>235</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181" t="s">
        <v>901</v>
      </c>
      <c r="D626" s="160"/>
      <c r="E626" s="161">
        <v>4.1124999999999998</v>
      </c>
      <c r="F626" s="158"/>
      <c r="G626" s="158"/>
      <c r="H626" s="158"/>
      <c r="I626" s="158"/>
      <c r="J626" s="158"/>
      <c r="K626" s="158"/>
      <c r="L626" s="158"/>
      <c r="M626" s="158"/>
      <c r="N626" s="157"/>
      <c r="O626" s="157"/>
      <c r="P626" s="157"/>
      <c r="Q626" s="157"/>
      <c r="R626" s="158"/>
      <c r="S626" s="158"/>
      <c r="T626" s="158"/>
      <c r="U626" s="158"/>
      <c r="V626" s="158"/>
      <c r="W626" s="158"/>
      <c r="X626" s="158"/>
      <c r="Y626" s="147"/>
      <c r="Z626" s="147"/>
      <c r="AA626" s="147"/>
      <c r="AB626" s="147"/>
      <c r="AC626" s="147"/>
      <c r="AD626" s="147"/>
      <c r="AE626" s="147"/>
      <c r="AF626" s="147"/>
      <c r="AG626" s="147" t="s">
        <v>235</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250"/>
      <c r="D627" s="251"/>
      <c r="E627" s="251"/>
      <c r="F627" s="251"/>
      <c r="G627" s="251"/>
      <c r="H627" s="158"/>
      <c r="I627" s="158"/>
      <c r="J627" s="158"/>
      <c r="K627" s="158"/>
      <c r="L627" s="158"/>
      <c r="M627" s="158"/>
      <c r="N627" s="157"/>
      <c r="O627" s="157"/>
      <c r="P627" s="157"/>
      <c r="Q627" s="157"/>
      <c r="R627" s="158"/>
      <c r="S627" s="158"/>
      <c r="T627" s="158"/>
      <c r="U627" s="158"/>
      <c r="V627" s="158"/>
      <c r="W627" s="158"/>
      <c r="X627" s="158"/>
      <c r="Y627" s="147"/>
      <c r="Z627" s="147"/>
      <c r="AA627" s="147"/>
      <c r="AB627" s="147"/>
      <c r="AC627" s="147"/>
      <c r="AD627" s="147"/>
      <c r="AE627" s="147"/>
      <c r="AF627" s="147"/>
      <c r="AG627" s="147" t="s">
        <v>213</v>
      </c>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ht="22.5" outlineLevel="1" x14ac:dyDescent="0.2">
      <c r="A628" s="169">
        <v>116</v>
      </c>
      <c r="B628" s="170" t="s">
        <v>458</v>
      </c>
      <c r="C628" s="180" t="s">
        <v>459</v>
      </c>
      <c r="D628" s="171" t="s">
        <v>257</v>
      </c>
      <c r="E628" s="172">
        <v>3.0975000000000001</v>
      </c>
      <c r="F628" s="173"/>
      <c r="G628" s="174">
        <f>ROUND(E628*F628,2)</f>
        <v>0</v>
      </c>
      <c r="H628" s="173"/>
      <c r="I628" s="174">
        <f>ROUND(E628*H628,2)</f>
        <v>0</v>
      </c>
      <c r="J628" s="173"/>
      <c r="K628" s="174">
        <f>ROUND(E628*J628,2)</f>
        <v>0</v>
      </c>
      <c r="L628" s="174">
        <v>21</v>
      </c>
      <c r="M628" s="174">
        <f>G628*(1+L628/100)</f>
        <v>0</v>
      </c>
      <c r="N628" s="172">
        <v>3.6999999999999999E-4</v>
      </c>
      <c r="O628" s="172">
        <f>ROUND(E628*N628,2)</f>
        <v>0</v>
      </c>
      <c r="P628" s="172">
        <v>0</v>
      </c>
      <c r="Q628" s="172">
        <f>ROUND(E628*P628,2)</f>
        <v>0</v>
      </c>
      <c r="R628" s="174" t="s">
        <v>460</v>
      </c>
      <c r="S628" s="174" t="s">
        <v>207</v>
      </c>
      <c r="T628" s="175" t="s">
        <v>259</v>
      </c>
      <c r="U628" s="158">
        <v>0</v>
      </c>
      <c r="V628" s="158">
        <f>ROUND(E628*U628,2)</f>
        <v>0</v>
      </c>
      <c r="W628" s="158"/>
      <c r="X628" s="158" t="s">
        <v>461</v>
      </c>
      <c r="Y628" s="147"/>
      <c r="Z628" s="147"/>
      <c r="AA628" s="147"/>
      <c r="AB628" s="147"/>
      <c r="AC628" s="147"/>
      <c r="AD628" s="147"/>
      <c r="AE628" s="147"/>
      <c r="AF628" s="147"/>
      <c r="AG628" s="147" t="s">
        <v>462</v>
      </c>
      <c r="AH628" s="147"/>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181" t="s">
        <v>785</v>
      </c>
      <c r="D629" s="160"/>
      <c r="E629" s="161"/>
      <c r="F629" s="158"/>
      <c r="G629" s="158"/>
      <c r="H629" s="158"/>
      <c r="I629" s="158"/>
      <c r="J629" s="158"/>
      <c r="K629" s="158"/>
      <c r="L629" s="158"/>
      <c r="M629" s="158"/>
      <c r="N629" s="157"/>
      <c r="O629" s="157"/>
      <c r="P629" s="157"/>
      <c r="Q629" s="157"/>
      <c r="R629" s="158"/>
      <c r="S629" s="158"/>
      <c r="T629" s="158"/>
      <c r="U629" s="158"/>
      <c r="V629" s="158"/>
      <c r="W629" s="158"/>
      <c r="X629" s="158"/>
      <c r="Y629" s="147"/>
      <c r="Z629" s="147"/>
      <c r="AA629" s="147"/>
      <c r="AB629" s="147"/>
      <c r="AC629" s="147"/>
      <c r="AD629" s="147"/>
      <c r="AE629" s="147"/>
      <c r="AF629" s="147"/>
      <c r="AG629" s="147" t="s">
        <v>235</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54"/>
      <c r="B630" s="155"/>
      <c r="C630" s="181" t="s">
        <v>1114</v>
      </c>
      <c r="D630" s="160"/>
      <c r="E630" s="161">
        <v>3.0975000000000001</v>
      </c>
      <c r="F630" s="158"/>
      <c r="G630" s="158"/>
      <c r="H630" s="158"/>
      <c r="I630" s="158"/>
      <c r="J630" s="158"/>
      <c r="K630" s="158"/>
      <c r="L630" s="158"/>
      <c r="M630" s="158"/>
      <c r="N630" s="157"/>
      <c r="O630" s="157"/>
      <c r="P630" s="157"/>
      <c r="Q630" s="157"/>
      <c r="R630" s="158"/>
      <c r="S630" s="158"/>
      <c r="T630" s="158"/>
      <c r="U630" s="158"/>
      <c r="V630" s="158"/>
      <c r="W630" s="158"/>
      <c r="X630" s="158"/>
      <c r="Y630" s="147"/>
      <c r="Z630" s="147"/>
      <c r="AA630" s="147"/>
      <c r="AB630" s="147"/>
      <c r="AC630" s="147"/>
      <c r="AD630" s="147"/>
      <c r="AE630" s="147"/>
      <c r="AF630" s="147"/>
      <c r="AG630" s="147" t="s">
        <v>235</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250"/>
      <c r="D631" s="251"/>
      <c r="E631" s="251"/>
      <c r="F631" s="251"/>
      <c r="G631" s="251"/>
      <c r="H631" s="158"/>
      <c r="I631" s="158"/>
      <c r="J631" s="158"/>
      <c r="K631" s="158"/>
      <c r="L631" s="158"/>
      <c r="M631" s="158"/>
      <c r="N631" s="157"/>
      <c r="O631" s="157"/>
      <c r="P631" s="157"/>
      <c r="Q631" s="157"/>
      <c r="R631" s="158"/>
      <c r="S631" s="158"/>
      <c r="T631" s="158"/>
      <c r="U631" s="158"/>
      <c r="V631" s="158"/>
      <c r="W631" s="158"/>
      <c r="X631" s="158"/>
      <c r="Y631" s="147"/>
      <c r="Z631" s="147"/>
      <c r="AA631" s="147"/>
      <c r="AB631" s="147"/>
      <c r="AC631" s="147"/>
      <c r="AD631" s="147"/>
      <c r="AE631" s="147"/>
      <c r="AF631" s="147"/>
      <c r="AG631" s="147" t="s">
        <v>213</v>
      </c>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69">
        <v>117</v>
      </c>
      <c r="B632" s="170" t="s">
        <v>463</v>
      </c>
      <c r="C632" s="180" t="s">
        <v>464</v>
      </c>
      <c r="D632" s="171" t="s">
        <v>257</v>
      </c>
      <c r="E632" s="172">
        <v>118.2269</v>
      </c>
      <c r="F632" s="173"/>
      <c r="G632" s="174">
        <f>ROUND(E632*F632,2)</f>
        <v>0</v>
      </c>
      <c r="H632" s="173"/>
      <c r="I632" s="174">
        <f>ROUND(E632*H632,2)</f>
        <v>0</v>
      </c>
      <c r="J632" s="173"/>
      <c r="K632" s="174">
        <f>ROUND(E632*J632,2)</f>
        <v>0</v>
      </c>
      <c r="L632" s="174">
        <v>21</v>
      </c>
      <c r="M632" s="174">
        <f>G632*(1+L632/100)</f>
        <v>0</v>
      </c>
      <c r="N632" s="172">
        <v>2.5999999999999998E-4</v>
      </c>
      <c r="O632" s="172">
        <f>ROUND(E632*N632,2)</f>
        <v>0.03</v>
      </c>
      <c r="P632" s="172">
        <v>0</v>
      </c>
      <c r="Q632" s="172">
        <f>ROUND(E632*P632,2)</f>
        <v>0</v>
      </c>
      <c r="R632" s="174" t="s">
        <v>460</v>
      </c>
      <c r="S632" s="174" t="s">
        <v>207</v>
      </c>
      <c r="T632" s="175" t="s">
        <v>259</v>
      </c>
      <c r="U632" s="158">
        <v>0</v>
      </c>
      <c r="V632" s="158">
        <f>ROUND(E632*U632,2)</f>
        <v>0</v>
      </c>
      <c r="W632" s="158"/>
      <c r="X632" s="158" t="s">
        <v>461</v>
      </c>
      <c r="Y632" s="147"/>
      <c r="Z632" s="147"/>
      <c r="AA632" s="147"/>
      <c r="AB632" s="147"/>
      <c r="AC632" s="147"/>
      <c r="AD632" s="147"/>
      <c r="AE632" s="147"/>
      <c r="AF632" s="147"/>
      <c r="AG632" s="147" t="s">
        <v>462</v>
      </c>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ht="22.5" outlineLevel="1" x14ac:dyDescent="0.2">
      <c r="A633" s="154"/>
      <c r="B633" s="155"/>
      <c r="C633" s="254" t="s">
        <v>465</v>
      </c>
      <c r="D633" s="255"/>
      <c r="E633" s="255"/>
      <c r="F633" s="255"/>
      <c r="G633" s="255"/>
      <c r="H633" s="158"/>
      <c r="I633" s="158"/>
      <c r="J633" s="158"/>
      <c r="K633" s="158"/>
      <c r="L633" s="158"/>
      <c r="M633" s="158"/>
      <c r="N633" s="157"/>
      <c r="O633" s="157"/>
      <c r="P633" s="157"/>
      <c r="Q633" s="157"/>
      <c r="R633" s="158"/>
      <c r="S633" s="158"/>
      <c r="T633" s="158"/>
      <c r="U633" s="158"/>
      <c r="V633" s="158"/>
      <c r="W633" s="158"/>
      <c r="X633" s="158"/>
      <c r="Y633" s="147"/>
      <c r="Z633" s="147"/>
      <c r="AA633" s="147"/>
      <c r="AB633" s="147"/>
      <c r="AC633" s="147"/>
      <c r="AD633" s="147"/>
      <c r="AE633" s="147"/>
      <c r="AF633" s="147"/>
      <c r="AG633" s="147" t="s">
        <v>261</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76" t="str">
        <f>C633</f>
        <v>Oškrabání, jednonásobné mydlení, částečné vyhlazení malířskou masou jednonásobné, malba dvojnásobná, bez pačokování, jednobarevná s bílým stropem.</v>
      </c>
      <c r="BB633" s="147"/>
      <c r="BC633" s="147"/>
      <c r="BD633" s="147"/>
      <c r="BE633" s="147"/>
      <c r="BF633" s="147"/>
      <c r="BG633" s="147"/>
      <c r="BH633" s="147"/>
    </row>
    <row r="634" spans="1:60" outlineLevel="1" x14ac:dyDescent="0.2">
      <c r="A634" s="154"/>
      <c r="B634" s="155"/>
      <c r="C634" s="181" t="s">
        <v>785</v>
      </c>
      <c r="D634" s="160"/>
      <c r="E634" s="161"/>
      <c r="F634" s="158"/>
      <c r="G634" s="158"/>
      <c r="H634" s="158"/>
      <c r="I634" s="158"/>
      <c r="J634" s="158"/>
      <c r="K634" s="158"/>
      <c r="L634" s="158"/>
      <c r="M634" s="158"/>
      <c r="N634" s="157"/>
      <c r="O634" s="157"/>
      <c r="P634" s="157"/>
      <c r="Q634" s="157"/>
      <c r="R634" s="158"/>
      <c r="S634" s="158"/>
      <c r="T634" s="158"/>
      <c r="U634" s="158"/>
      <c r="V634" s="158"/>
      <c r="W634" s="158"/>
      <c r="X634" s="158"/>
      <c r="Y634" s="147"/>
      <c r="Z634" s="147"/>
      <c r="AA634" s="147"/>
      <c r="AB634" s="147"/>
      <c r="AC634" s="147"/>
      <c r="AD634" s="147"/>
      <c r="AE634" s="147"/>
      <c r="AF634" s="147"/>
      <c r="AG634" s="147" t="s">
        <v>235</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181" t="s">
        <v>1115</v>
      </c>
      <c r="D635" s="160"/>
      <c r="E635" s="161">
        <v>81.737499999999997</v>
      </c>
      <c r="F635" s="158"/>
      <c r="G635" s="158"/>
      <c r="H635" s="158"/>
      <c r="I635" s="158"/>
      <c r="J635" s="158"/>
      <c r="K635" s="158"/>
      <c r="L635" s="158"/>
      <c r="M635" s="158"/>
      <c r="N635" s="157"/>
      <c r="O635" s="157"/>
      <c r="P635" s="157"/>
      <c r="Q635" s="157"/>
      <c r="R635" s="158"/>
      <c r="S635" s="158"/>
      <c r="T635" s="158"/>
      <c r="U635" s="158"/>
      <c r="V635" s="158"/>
      <c r="W635" s="158"/>
      <c r="X635" s="158"/>
      <c r="Y635" s="147"/>
      <c r="Z635" s="147"/>
      <c r="AA635" s="147"/>
      <c r="AB635" s="147"/>
      <c r="AC635" s="147"/>
      <c r="AD635" s="147"/>
      <c r="AE635" s="147"/>
      <c r="AF635" s="147"/>
      <c r="AG635" s="147" t="s">
        <v>235</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4"/>
      <c r="B636" s="155"/>
      <c r="C636" s="181" t="s">
        <v>1116</v>
      </c>
      <c r="D636" s="160"/>
      <c r="E636" s="161">
        <v>0.88124999999999998</v>
      </c>
      <c r="F636" s="158"/>
      <c r="G636" s="158"/>
      <c r="H636" s="158"/>
      <c r="I636" s="158"/>
      <c r="J636" s="158"/>
      <c r="K636" s="158"/>
      <c r="L636" s="158"/>
      <c r="M636" s="158"/>
      <c r="N636" s="157"/>
      <c r="O636" s="157"/>
      <c r="P636" s="157"/>
      <c r="Q636" s="157"/>
      <c r="R636" s="158"/>
      <c r="S636" s="158"/>
      <c r="T636" s="158"/>
      <c r="U636" s="158"/>
      <c r="V636" s="158"/>
      <c r="W636" s="158"/>
      <c r="X636" s="158"/>
      <c r="Y636" s="147"/>
      <c r="Z636" s="147"/>
      <c r="AA636" s="147"/>
      <c r="AB636" s="147"/>
      <c r="AC636" s="147"/>
      <c r="AD636" s="147"/>
      <c r="AE636" s="147"/>
      <c r="AF636" s="147"/>
      <c r="AG636" s="147" t="s">
        <v>235</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81" t="s">
        <v>969</v>
      </c>
      <c r="D637" s="160"/>
      <c r="E637" s="161">
        <v>11.5</v>
      </c>
      <c r="F637" s="158"/>
      <c r="G637" s="158"/>
      <c r="H637" s="158"/>
      <c r="I637" s="158"/>
      <c r="J637" s="158"/>
      <c r="K637" s="158"/>
      <c r="L637" s="158"/>
      <c r="M637" s="158"/>
      <c r="N637" s="157"/>
      <c r="O637" s="157"/>
      <c r="P637" s="157"/>
      <c r="Q637" s="157"/>
      <c r="R637" s="158"/>
      <c r="S637" s="158"/>
      <c r="T637" s="158"/>
      <c r="U637" s="158"/>
      <c r="V637" s="158"/>
      <c r="W637" s="158"/>
      <c r="X637" s="158"/>
      <c r="Y637" s="147"/>
      <c r="Z637" s="147"/>
      <c r="AA637" s="147"/>
      <c r="AB637" s="147"/>
      <c r="AC637" s="147"/>
      <c r="AD637" s="147"/>
      <c r="AE637" s="147"/>
      <c r="AF637" s="147"/>
      <c r="AG637" s="147" t="s">
        <v>235</v>
      </c>
      <c r="AH637" s="147">
        <v>0</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81" t="s">
        <v>1117</v>
      </c>
      <c r="D638" s="160"/>
      <c r="E638" s="161">
        <v>-2.2124999999999999</v>
      </c>
      <c r="F638" s="158"/>
      <c r="G638" s="158"/>
      <c r="H638" s="158"/>
      <c r="I638" s="158"/>
      <c r="J638" s="158"/>
      <c r="K638" s="158"/>
      <c r="L638" s="158"/>
      <c r="M638" s="158"/>
      <c r="N638" s="157"/>
      <c r="O638" s="157"/>
      <c r="P638" s="157"/>
      <c r="Q638" s="157"/>
      <c r="R638" s="158"/>
      <c r="S638" s="158"/>
      <c r="T638" s="158"/>
      <c r="U638" s="158"/>
      <c r="V638" s="158"/>
      <c r="W638" s="158"/>
      <c r="X638" s="158"/>
      <c r="Y638" s="147"/>
      <c r="Z638" s="147"/>
      <c r="AA638" s="147"/>
      <c r="AB638" s="147"/>
      <c r="AC638" s="147"/>
      <c r="AD638" s="147"/>
      <c r="AE638" s="147"/>
      <c r="AF638" s="147"/>
      <c r="AG638" s="147" t="s">
        <v>235</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181" t="s">
        <v>1118</v>
      </c>
      <c r="D639" s="160"/>
      <c r="E639" s="161"/>
      <c r="F639" s="158"/>
      <c r="G639" s="158"/>
      <c r="H639" s="158"/>
      <c r="I639" s="158"/>
      <c r="J639" s="158"/>
      <c r="K639" s="158"/>
      <c r="L639" s="158"/>
      <c r="M639" s="158"/>
      <c r="N639" s="157"/>
      <c r="O639" s="157"/>
      <c r="P639" s="157"/>
      <c r="Q639" s="157"/>
      <c r="R639" s="158"/>
      <c r="S639" s="158"/>
      <c r="T639" s="158"/>
      <c r="U639" s="158"/>
      <c r="V639" s="158"/>
      <c r="W639" s="158"/>
      <c r="X639" s="158"/>
      <c r="Y639" s="147"/>
      <c r="Z639" s="147"/>
      <c r="AA639" s="147"/>
      <c r="AB639" s="147"/>
      <c r="AC639" s="147"/>
      <c r="AD639" s="147"/>
      <c r="AE639" s="147"/>
      <c r="AF639" s="147"/>
      <c r="AG639" s="147" t="s">
        <v>235</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4"/>
      <c r="B640" s="155"/>
      <c r="C640" s="181" t="s">
        <v>1119</v>
      </c>
      <c r="D640" s="160"/>
      <c r="E640" s="161">
        <v>26.320650000000001</v>
      </c>
      <c r="F640" s="158"/>
      <c r="G640" s="158"/>
      <c r="H640" s="158"/>
      <c r="I640" s="158"/>
      <c r="J640" s="158"/>
      <c r="K640" s="158"/>
      <c r="L640" s="158"/>
      <c r="M640" s="158"/>
      <c r="N640" s="157"/>
      <c r="O640" s="157"/>
      <c r="P640" s="157"/>
      <c r="Q640" s="157"/>
      <c r="R640" s="158"/>
      <c r="S640" s="158"/>
      <c r="T640" s="158"/>
      <c r="U640" s="158"/>
      <c r="V640" s="158"/>
      <c r="W640" s="158"/>
      <c r="X640" s="158"/>
      <c r="Y640" s="147"/>
      <c r="Z640" s="147"/>
      <c r="AA640" s="147"/>
      <c r="AB640" s="147"/>
      <c r="AC640" s="147"/>
      <c r="AD640" s="147"/>
      <c r="AE640" s="147"/>
      <c r="AF640" s="147"/>
      <c r="AG640" s="147" t="s">
        <v>235</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4"/>
      <c r="B641" s="155"/>
      <c r="C641" s="250"/>
      <c r="D641" s="251"/>
      <c r="E641" s="251"/>
      <c r="F641" s="251"/>
      <c r="G641" s="251"/>
      <c r="H641" s="158"/>
      <c r="I641" s="158"/>
      <c r="J641" s="158"/>
      <c r="K641" s="158"/>
      <c r="L641" s="158"/>
      <c r="M641" s="158"/>
      <c r="N641" s="157"/>
      <c r="O641" s="157"/>
      <c r="P641" s="157"/>
      <c r="Q641" s="157"/>
      <c r="R641" s="158"/>
      <c r="S641" s="158"/>
      <c r="T641" s="158"/>
      <c r="U641" s="158"/>
      <c r="V641" s="158"/>
      <c r="W641" s="158"/>
      <c r="X641" s="158"/>
      <c r="Y641" s="147"/>
      <c r="Z641" s="147"/>
      <c r="AA641" s="147"/>
      <c r="AB641" s="147"/>
      <c r="AC641" s="147"/>
      <c r="AD641" s="147"/>
      <c r="AE641" s="147"/>
      <c r="AF641" s="147"/>
      <c r="AG641" s="147" t="s">
        <v>213</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x14ac:dyDescent="0.2">
      <c r="A642" s="163" t="s">
        <v>202</v>
      </c>
      <c r="B642" s="164" t="s">
        <v>165</v>
      </c>
      <c r="C642" s="179" t="s">
        <v>166</v>
      </c>
      <c r="D642" s="165"/>
      <c r="E642" s="166"/>
      <c r="F642" s="167"/>
      <c r="G642" s="167">
        <f>SUMIF(AG643:AG646,"&lt;&gt;NOR",G643:G646)</f>
        <v>0</v>
      </c>
      <c r="H642" s="167"/>
      <c r="I642" s="167">
        <f>SUM(I643:I646)</f>
        <v>0</v>
      </c>
      <c r="J642" s="167"/>
      <c r="K642" s="167">
        <f>SUM(K643:K646)</f>
        <v>0</v>
      </c>
      <c r="L642" s="167"/>
      <c r="M642" s="167">
        <f>SUM(M643:M646)</f>
        <v>0</v>
      </c>
      <c r="N642" s="166"/>
      <c r="O642" s="166">
        <f>SUM(O643:O646)</f>
        <v>0.38</v>
      </c>
      <c r="P642" s="166"/>
      <c r="Q642" s="166">
        <f>SUM(Q643:Q646)</f>
        <v>0</v>
      </c>
      <c r="R642" s="167"/>
      <c r="S642" s="167"/>
      <c r="T642" s="168"/>
      <c r="U642" s="162"/>
      <c r="V642" s="162">
        <f>SUM(V643:V646)</f>
        <v>0</v>
      </c>
      <c r="W642" s="162"/>
      <c r="X642" s="162"/>
      <c r="AG642" t="s">
        <v>203</v>
      </c>
    </row>
    <row r="643" spans="1:60" outlineLevel="1" x14ac:dyDescent="0.2">
      <c r="A643" s="169">
        <v>118</v>
      </c>
      <c r="B643" s="170" t="s">
        <v>1120</v>
      </c>
      <c r="C643" s="180" t="s">
        <v>1121</v>
      </c>
      <c r="D643" s="171" t="s">
        <v>257</v>
      </c>
      <c r="E643" s="172">
        <v>19.984629999999999</v>
      </c>
      <c r="F643" s="173"/>
      <c r="G643" s="174">
        <f>ROUND(E643*F643,2)</f>
        <v>0</v>
      </c>
      <c r="H643" s="173"/>
      <c r="I643" s="174">
        <f>ROUND(E643*H643,2)</f>
        <v>0</v>
      </c>
      <c r="J643" s="173"/>
      <c r="K643" s="174">
        <f>ROUND(E643*J643,2)</f>
        <v>0</v>
      </c>
      <c r="L643" s="174">
        <v>21</v>
      </c>
      <c r="M643" s="174">
        <f>G643*(1+L643/100)</f>
        <v>0</v>
      </c>
      <c r="N643" s="172">
        <v>1.9E-2</v>
      </c>
      <c r="O643" s="172">
        <f>ROUND(E643*N643,2)</f>
        <v>0.38</v>
      </c>
      <c r="P643" s="172">
        <v>0</v>
      </c>
      <c r="Q643" s="172">
        <f>ROUND(E643*P643,2)</f>
        <v>0</v>
      </c>
      <c r="R643" s="174"/>
      <c r="S643" s="174" t="s">
        <v>223</v>
      </c>
      <c r="T643" s="175" t="s">
        <v>208</v>
      </c>
      <c r="U643" s="158">
        <v>0</v>
      </c>
      <c r="V643" s="158">
        <f>ROUND(E643*U643,2)</f>
        <v>0</v>
      </c>
      <c r="W643" s="158"/>
      <c r="X643" s="158" t="s">
        <v>224</v>
      </c>
      <c r="Y643" s="147"/>
      <c r="Z643" s="147"/>
      <c r="AA643" s="147"/>
      <c r="AB643" s="147"/>
      <c r="AC643" s="147"/>
      <c r="AD643" s="147"/>
      <c r="AE643" s="147"/>
      <c r="AF643" s="147"/>
      <c r="AG643" s="147" t="s">
        <v>225</v>
      </c>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54"/>
      <c r="B644" s="155"/>
      <c r="C644" s="181" t="s">
        <v>785</v>
      </c>
      <c r="D644" s="160"/>
      <c r="E644" s="161"/>
      <c r="F644" s="158"/>
      <c r="G644" s="158"/>
      <c r="H644" s="158"/>
      <c r="I644" s="158"/>
      <c r="J644" s="158"/>
      <c r="K644" s="158"/>
      <c r="L644" s="158"/>
      <c r="M644" s="158"/>
      <c r="N644" s="157"/>
      <c r="O644" s="157"/>
      <c r="P644" s="157"/>
      <c r="Q644" s="157"/>
      <c r="R644" s="158"/>
      <c r="S644" s="158"/>
      <c r="T644" s="158"/>
      <c r="U644" s="158"/>
      <c r="V644" s="158"/>
      <c r="W644" s="158"/>
      <c r="X644" s="158"/>
      <c r="Y644" s="147"/>
      <c r="Z644" s="147"/>
      <c r="AA644" s="147"/>
      <c r="AB644" s="147"/>
      <c r="AC644" s="147"/>
      <c r="AD644" s="147"/>
      <c r="AE644" s="147"/>
      <c r="AF644" s="147"/>
      <c r="AG644" s="147" t="s">
        <v>235</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4"/>
      <c r="B645" s="155"/>
      <c r="C645" s="181" t="s">
        <v>1122</v>
      </c>
      <c r="D645" s="160"/>
      <c r="E645" s="161">
        <v>19.984629999999999</v>
      </c>
      <c r="F645" s="158"/>
      <c r="G645" s="158"/>
      <c r="H645" s="158"/>
      <c r="I645" s="158"/>
      <c r="J645" s="158"/>
      <c r="K645" s="158"/>
      <c r="L645" s="158"/>
      <c r="M645" s="158"/>
      <c r="N645" s="157"/>
      <c r="O645" s="157"/>
      <c r="P645" s="157"/>
      <c r="Q645" s="157"/>
      <c r="R645" s="158"/>
      <c r="S645" s="158"/>
      <c r="T645" s="158"/>
      <c r="U645" s="158"/>
      <c r="V645" s="158"/>
      <c r="W645" s="158"/>
      <c r="X645" s="158"/>
      <c r="Y645" s="147"/>
      <c r="Z645" s="147"/>
      <c r="AA645" s="147"/>
      <c r="AB645" s="147"/>
      <c r="AC645" s="147"/>
      <c r="AD645" s="147"/>
      <c r="AE645" s="147"/>
      <c r="AF645" s="147"/>
      <c r="AG645" s="147" t="s">
        <v>235</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250"/>
      <c r="D646" s="251"/>
      <c r="E646" s="251"/>
      <c r="F646" s="251"/>
      <c r="G646" s="251"/>
      <c r="H646" s="158"/>
      <c r="I646" s="158"/>
      <c r="J646" s="158"/>
      <c r="K646" s="158"/>
      <c r="L646" s="158"/>
      <c r="M646" s="158"/>
      <c r="N646" s="157"/>
      <c r="O646" s="157"/>
      <c r="P646" s="157"/>
      <c r="Q646" s="157"/>
      <c r="R646" s="158"/>
      <c r="S646" s="158"/>
      <c r="T646" s="158"/>
      <c r="U646" s="158"/>
      <c r="V646" s="158"/>
      <c r="W646" s="158"/>
      <c r="X646" s="158"/>
      <c r="Y646" s="147"/>
      <c r="Z646" s="147"/>
      <c r="AA646" s="147"/>
      <c r="AB646" s="147"/>
      <c r="AC646" s="147"/>
      <c r="AD646" s="147"/>
      <c r="AE646" s="147"/>
      <c r="AF646" s="147"/>
      <c r="AG646" s="147" t="s">
        <v>213</v>
      </c>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x14ac:dyDescent="0.2">
      <c r="A647" s="163" t="s">
        <v>202</v>
      </c>
      <c r="B647" s="164" t="s">
        <v>171</v>
      </c>
      <c r="C647" s="179" t="s">
        <v>172</v>
      </c>
      <c r="D647" s="165"/>
      <c r="E647" s="166"/>
      <c r="F647" s="167"/>
      <c r="G647" s="167">
        <f>SUMIF(AG648:AG684,"&lt;&gt;NOR",G648:G684)</f>
        <v>0</v>
      </c>
      <c r="H647" s="167"/>
      <c r="I647" s="167">
        <f>SUM(I648:I684)</f>
        <v>0</v>
      </c>
      <c r="J647" s="167"/>
      <c r="K647" s="167">
        <f>SUM(K648:K684)</f>
        <v>0</v>
      </c>
      <c r="L647" s="167"/>
      <c r="M647" s="167">
        <f>SUM(M648:M684)</f>
        <v>0</v>
      </c>
      <c r="N647" s="166"/>
      <c r="O647" s="166">
        <f>SUM(O648:O684)</f>
        <v>0</v>
      </c>
      <c r="P647" s="166"/>
      <c r="Q647" s="166">
        <f>SUM(Q648:Q684)</f>
        <v>0</v>
      </c>
      <c r="R647" s="167"/>
      <c r="S647" s="167"/>
      <c r="T647" s="168"/>
      <c r="U647" s="162"/>
      <c r="V647" s="162">
        <f>SUM(V648:V684)</f>
        <v>42.800000000000004</v>
      </c>
      <c r="W647" s="162"/>
      <c r="X647" s="162"/>
      <c r="AG647" t="s">
        <v>203</v>
      </c>
    </row>
    <row r="648" spans="1:60" ht="22.5" outlineLevel="1" x14ac:dyDescent="0.2">
      <c r="A648" s="169">
        <v>119</v>
      </c>
      <c r="B648" s="170" t="s">
        <v>466</v>
      </c>
      <c r="C648" s="180" t="s">
        <v>467</v>
      </c>
      <c r="D648" s="171" t="s">
        <v>407</v>
      </c>
      <c r="E648" s="172">
        <v>18.946429999999999</v>
      </c>
      <c r="F648" s="173"/>
      <c r="G648" s="174">
        <f>ROUND(E648*F648,2)</f>
        <v>0</v>
      </c>
      <c r="H648" s="173"/>
      <c r="I648" s="174">
        <f>ROUND(E648*H648,2)</f>
        <v>0</v>
      </c>
      <c r="J648" s="173"/>
      <c r="K648" s="174">
        <f>ROUND(E648*J648,2)</f>
        <v>0</v>
      </c>
      <c r="L648" s="174">
        <v>21</v>
      </c>
      <c r="M648" s="174">
        <f>G648*(1+L648/100)</f>
        <v>0</v>
      </c>
      <c r="N648" s="172">
        <v>0</v>
      </c>
      <c r="O648" s="172">
        <f>ROUND(E648*N648,2)</f>
        <v>0</v>
      </c>
      <c r="P648" s="172">
        <v>0</v>
      </c>
      <c r="Q648" s="172">
        <f>ROUND(E648*P648,2)</f>
        <v>0</v>
      </c>
      <c r="R648" s="174" t="s">
        <v>468</v>
      </c>
      <c r="S648" s="174" t="s">
        <v>207</v>
      </c>
      <c r="T648" s="175" t="s">
        <v>259</v>
      </c>
      <c r="U648" s="158">
        <v>0.27700000000000002</v>
      </c>
      <c r="V648" s="158">
        <f>ROUND(E648*U648,2)</f>
        <v>5.25</v>
      </c>
      <c r="W648" s="158"/>
      <c r="X648" s="158" t="s">
        <v>469</v>
      </c>
      <c r="Y648" s="147"/>
      <c r="Z648" s="147"/>
      <c r="AA648" s="147"/>
      <c r="AB648" s="147"/>
      <c r="AC648" s="147"/>
      <c r="AD648" s="147"/>
      <c r="AE648" s="147"/>
      <c r="AF648" s="147"/>
      <c r="AG648" s="147" t="s">
        <v>470</v>
      </c>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c r="B649" s="155"/>
      <c r="C649" s="254" t="s">
        <v>471</v>
      </c>
      <c r="D649" s="255"/>
      <c r="E649" s="255"/>
      <c r="F649" s="255"/>
      <c r="G649" s="255"/>
      <c r="H649" s="158"/>
      <c r="I649" s="158"/>
      <c r="J649" s="158"/>
      <c r="K649" s="158"/>
      <c r="L649" s="158"/>
      <c r="M649" s="158"/>
      <c r="N649" s="157"/>
      <c r="O649" s="157"/>
      <c r="P649" s="157"/>
      <c r="Q649" s="157"/>
      <c r="R649" s="158"/>
      <c r="S649" s="158"/>
      <c r="T649" s="158"/>
      <c r="U649" s="158"/>
      <c r="V649" s="158"/>
      <c r="W649" s="158"/>
      <c r="X649" s="158"/>
      <c r="Y649" s="147"/>
      <c r="Z649" s="147"/>
      <c r="AA649" s="147"/>
      <c r="AB649" s="147"/>
      <c r="AC649" s="147"/>
      <c r="AD649" s="147"/>
      <c r="AE649" s="147"/>
      <c r="AF649" s="147"/>
      <c r="AG649" s="147" t="s">
        <v>261</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54"/>
      <c r="B650" s="155"/>
      <c r="C650" s="258" t="s">
        <v>472</v>
      </c>
      <c r="D650" s="259"/>
      <c r="E650" s="259"/>
      <c r="F650" s="259"/>
      <c r="G650" s="259"/>
      <c r="H650" s="158"/>
      <c r="I650" s="158"/>
      <c r="J650" s="158"/>
      <c r="K650" s="158"/>
      <c r="L650" s="158"/>
      <c r="M650" s="158"/>
      <c r="N650" s="157"/>
      <c r="O650" s="157"/>
      <c r="P650" s="157"/>
      <c r="Q650" s="157"/>
      <c r="R650" s="158"/>
      <c r="S650" s="158"/>
      <c r="T650" s="158"/>
      <c r="U650" s="158"/>
      <c r="V650" s="158"/>
      <c r="W650" s="158"/>
      <c r="X650" s="158"/>
      <c r="Y650" s="147"/>
      <c r="Z650" s="147"/>
      <c r="AA650" s="147"/>
      <c r="AB650" s="147"/>
      <c r="AC650" s="147"/>
      <c r="AD650" s="147"/>
      <c r="AE650" s="147"/>
      <c r="AF650" s="147"/>
      <c r="AG650" s="147" t="s">
        <v>212</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258" t="s">
        <v>473</v>
      </c>
      <c r="D651" s="259"/>
      <c r="E651" s="259"/>
      <c r="F651" s="259"/>
      <c r="G651" s="259"/>
      <c r="H651" s="158"/>
      <c r="I651" s="158"/>
      <c r="J651" s="158"/>
      <c r="K651" s="158"/>
      <c r="L651" s="158"/>
      <c r="M651" s="158"/>
      <c r="N651" s="157"/>
      <c r="O651" s="157"/>
      <c r="P651" s="157"/>
      <c r="Q651" s="157"/>
      <c r="R651" s="158"/>
      <c r="S651" s="158"/>
      <c r="T651" s="158"/>
      <c r="U651" s="158"/>
      <c r="V651" s="158"/>
      <c r="W651" s="158"/>
      <c r="X651" s="158"/>
      <c r="Y651" s="147"/>
      <c r="Z651" s="147"/>
      <c r="AA651" s="147"/>
      <c r="AB651" s="147"/>
      <c r="AC651" s="147"/>
      <c r="AD651" s="147"/>
      <c r="AE651" s="147"/>
      <c r="AF651" s="147"/>
      <c r="AG651" s="147" t="s">
        <v>212</v>
      </c>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ht="22.5" outlineLevel="1" x14ac:dyDescent="0.2">
      <c r="A652" s="154"/>
      <c r="B652" s="155"/>
      <c r="C652" s="258" t="s">
        <v>474</v>
      </c>
      <c r="D652" s="259"/>
      <c r="E652" s="259"/>
      <c r="F652" s="259"/>
      <c r="G652" s="259"/>
      <c r="H652" s="158"/>
      <c r="I652" s="158"/>
      <c r="J652" s="158"/>
      <c r="K652" s="158"/>
      <c r="L652" s="158"/>
      <c r="M652" s="158"/>
      <c r="N652" s="157"/>
      <c r="O652" s="157"/>
      <c r="P652" s="157"/>
      <c r="Q652" s="157"/>
      <c r="R652" s="158"/>
      <c r="S652" s="158"/>
      <c r="T652" s="158"/>
      <c r="U652" s="158"/>
      <c r="V652" s="158"/>
      <c r="W652" s="158"/>
      <c r="X652" s="158"/>
      <c r="Y652" s="147"/>
      <c r="Z652" s="147"/>
      <c r="AA652" s="147"/>
      <c r="AB652" s="147"/>
      <c r="AC652" s="147"/>
      <c r="AD652" s="147"/>
      <c r="AE652" s="147"/>
      <c r="AF652" s="147"/>
      <c r="AG652" s="147" t="s">
        <v>212</v>
      </c>
      <c r="AH652" s="147"/>
      <c r="AI652" s="147"/>
      <c r="AJ652" s="147"/>
      <c r="AK652" s="147"/>
      <c r="AL652" s="147"/>
      <c r="AM652" s="147"/>
      <c r="AN652" s="147"/>
      <c r="AO652" s="147"/>
      <c r="AP652" s="147"/>
      <c r="AQ652" s="147"/>
      <c r="AR652" s="147"/>
      <c r="AS652" s="147"/>
      <c r="AT652" s="147"/>
      <c r="AU652" s="147"/>
      <c r="AV652" s="147"/>
      <c r="AW652" s="147"/>
      <c r="AX652" s="147"/>
      <c r="AY652" s="147"/>
      <c r="AZ652" s="147"/>
      <c r="BA652" s="176" t="str">
        <f>C652</f>
        <v>- při vodorovné dopravě po vodě : vyložení na hromady na suchu nebo na přeložení na dopravní prostředek na suchu do 15 m vodorovně a současně do 4 m svisle,</v>
      </c>
      <c r="BB652" s="147"/>
      <c r="BC652" s="147"/>
      <c r="BD652" s="147"/>
      <c r="BE652" s="147"/>
      <c r="BF652" s="147"/>
      <c r="BG652" s="147"/>
      <c r="BH652" s="147"/>
    </row>
    <row r="653" spans="1:60" outlineLevel="1" x14ac:dyDescent="0.2">
      <c r="A653" s="154"/>
      <c r="B653" s="155"/>
      <c r="C653" s="258" t="s">
        <v>475</v>
      </c>
      <c r="D653" s="259"/>
      <c r="E653" s="259"/>
      <c r="F653" s="259"/>
      <c r="G653" s="259"/>
      <c r="H653" s="158"/>
      <c r="I653" s="158"/>
      <c r="J653" s="158"/>
      <c r="K653" s="158"/>
      <c r="L653" s="158"/>
      <c r="M653" s="158"/>
      <c r="N653" s="157"/>
      <c r="O653" s="157"/>
      <c r="P653" s="157"/>
      <c r="Q653" s="157"/>
      <c r="R653" s="158"/>
      <c r="S653" s="158"/>
      <c r="T653" s="158"/>
      <c r="U653" s="158"/>
      <c r="V653" s="158"/>
      <c r="W653" s="158"/>
      <c r="X653" s="158"/>
      <c r="Y653" s="147"/>
      <c r="Z653" s="147"/>
      <c r="AA653" s="147"/>
      <c r="AB653" s="147"/>
      <c r="AC653" s="147"/>
      <c r="AD653" s="147"/>
      <c r="AE653" s="147"/>
      <c r="AF653" s="147"/>
      <c r="AG653" s="147" t="s">
        <v>212</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54"/>
      <c r="B654" s="155"/>
      <c r="C654" s="181" t="s">
        <v>476</v>
      </c>
      <c r="D654" s="160"/>
      <c r="E654" s="161"/>
      <c r="F654" s="158"/>
      <c r="G654" s="158"/>
      <c r="H654" s="158"/>
      <c r="I654" s="158"/>
      <c r="J654" s="158"/>
      <c r="K654" s="158"/>
      <c r="L654" s="158"/>
      <c r="M654" s="158"/>
      <c r="N654" s="157"/>
      <c r="O654" s="157"/>
      <c r="P654" s="157"/>
      <c r="Q654" s="157"/>
      <c r="R654" s="158"/>
      <c r="S654" s="158"/>
      <c r="T654" s="158"/>
      <c r="U654" s="158"/>
      <c r="V654" s="158"/>
      <c r="W654" s="158"/>
      <c r="X654" s="158"/>
      <c r="Y654" s="147"/>
      <c r="Z654" s="147"/>
      <c r="AA654" s="147"/>
      <c r="AB654" s="147"/>
      <c r="AC654" s="147"/>
      <c r="AD654" s="147"/>
      <c r="AE654" s="147"/>
      <c r="AF654" s="147"/>
      <c r="AG654" s="147" t="s">
        <v>235</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81" t="s">
        <v>1123</v>
      </c>
      <c r="D655" s="160"/>
      <c r="E655" s="161"/>
      <c r="F655" s="158"/>
      <c r="G655" s="158"/>
      <c r="H655" s="158"/>
      <c r="I655" s="158"/>
      <c r="J655" s="158"/>
      <c r="K655" s="158"/>
      <c r="L655" s="158"/>
      <c r="M655" s="158"/>
      <c r="N655" s="157"/>
      <c r="O655" s="157"/>
      <c r="P655" s="157"/>
      <c r="Q655" s="157"/>
      <c r="R655" s="158"/>
      <c r="S655" s="158"/>
      <c r="T655" s="158"/>
      <c r="U655" s="158"/>
      <c r="V655" s="158"/>
      <c r="W655" s="158"/>
      <c r="X655" s="158"/>
      <c r="Y655" s="147"/>
      <c r="Z655" s="147"/>
      <c r="AA655" s="147"/>
      <c r="AB655" s="147"/>
      <c r="AC655" s="147"/>
      <c r="AD655" s="147"/>
      <c r="AE655" s="147"/>
      <c r="AF655" s="147"/>
      <c r="AG655" s="147" t="s">
        <v>235</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54"/>
      <c r="B656" s="155"/>
      <c r="C656" s="181" t="s">
        <v>1124</v>
      </c>
      <c r="D656" s="160"/>
      <c r="E656" s="161">
        <v>18.946429999999999</v>
      </c>
      <c r="F656" s="158"/>
      <c r="G656" s="158"/>
      <c r="H656" s="158"/>
      <c r="I656" s="158"/>
      <c r="J656" s="158"/>
      <c r="K656" s="158"/>
      <c r="L656" s="158"/>
      <c r="M656" s="158"/>
      <c r="N656" s="157"/>
      <c r="O656" s="157"/>
      <c r="P656" s="157"/>
      <c r="Q656" s="157"/>
      <c r="R656" s="158"/>
      <c r="S656" s="158"/>
      <c r="T656" s="158"/>
      <c r="U656" s="158"/>
      <c r="V656" s="158"/>
      <c r="W656" s="158"/>
      <c r="X656" s="158"/>
      <c r="Y656" s="147"/>
      <c r="Z656" s="147"/>
      <c r="AA656" s="147"/>
      <c r="AB656" s="147"/>
      <c r="AC656" s="147"/>
      <c r="AD656" s="147"/>
      <c r="AE656" s="147"/>
      <c r="AF656" s="147"/>
      <c r="AG656" s="147" t="s">
        <v>235</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4"/>
      <c r="B657" s="155"/>
      <c r="C657" s="250"/>
      <c r="D657" s="251"/>
      <c r="E657" s="251"/>
      <c r="F657" s="251"/>
      <c r="G657" s="251"/>
      <c r="H657" s="158"/>
      <c r="I657" s="158"/>
      <c r="J657" s="158"/>
      <c r="K657" s="158"/>
      <c r="L657" s="158"/>
      <c r="M657" s="158"/>
      <c r="N657" s="157"/>
      <c r="O657" s="157"/>
      <c r="P657" s="157"/>
      <c r="Q657" s="157"/>
      <c r="R657" s="158"/>
      <c r="S657" s="158"/>
      <c r="T657" s="158"/>
      <c r="U657" s="158"/>
      <c r="V657" s="158"/>
      <c r="W657" s="158"/>
      <c r="X657" s="158"/>
      <c r="Y657" s="147"/>
      <c r="Z657" s="147"/>
      <c r="AA657" s="147"/>
      <c r="AB657" s="147"/>
      <c r="AC657" s="147"/>
      <c r="AD657" s="147"/>
      <c r="AE657" s="147"/>
      <c r="AF657" s="147"/>
      <c r="AG657" s="147" t="s">
        <v>213</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69">
        <v>120</v>
      </c>
      <c r="B658" s="170" t="s">
        <v>484</v>
      </c>
      <c r="C658" s="180" t="s">
        <v>485</v>
      </c>
      <c r="D658" s="171" t="s">
        <v>407</v>
      </c>
      <c r="E658" s="172">
        <v>18.946429999999999</v>
      </c>
      <c r="F658" s="173"/>
      <c r="G658" s="174">
        <f>ROUND(E658*F658,2)</f>
        <v>0</v>
      </c>
      <c r="H658" s="173"/>
      <c r="I658" s="174">
        <f>ROUND(E658*H658,2)</f>
        <v>0</v>
      </c>
      <c r="J658" s="173"/>
      <c r="K658" s="174">
        <f>ROUND(E658*J658,2)</f>
        <v>0</v>
      </c>
      <c r="L658" s="174">
        <v>21</v>
      </c>
      <c r="M658" s="174">
        <f>G658*(1+L658/100)</f>
        <v>0</v>
      </c>
      <c r="N658" s="172">
        <v>0</v>
      </c>
      <c r="O658" s="172">
        <f>ROUND(E658*N658,2)</f>
        <v>0</v>
      </c>
      <c r="P658" s="172">
        <v>0</v>
      </c>
      <c r="Q658" s="172">
        <f>ROUND(E658*P658,2)</f>
        <v>0</v>
      </c>
      <c r="R658" s="174" t="s">
        <v>119</v>
      </c>
      <c r="S658" s="174" t="s">
        <v>207</v>
      </c>
      <c r="T658" s="175" t="s">
        <v>259</v>
      </c>
      <c r="U658" s="158">
        <v>0.49</v>
      </c>
      <c r="V658" s="158">
        <f>ROUND(E658*U658,2)</f>
        <v>9.2799999999999994</v>
      </c>
      <c r="W658" s="158"/>
      <c r="X658" s="158" t="s">
        <v>469</v>
      </c>
      <c r="Y658" s="147"/>
      <c r="Z658" s="147"/>
      <c r="AA658" s="147"/>
      <c r="AB658" s="147"/>
      <c r="AC658" s="147"/>
      <c r="AD658" s="147"/>
      <c r="AE658" s="147"/>
      <c r="AF658" s="147"/>
      <c r="AG658" s="147" t="s">
        <v>470</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54"/>
      <c r="B659" s="155"/>
      <c r="C659" s="241" t="s">
        <v>486</v>
      </c>
      <c r="D659" s="242"/>
      <c r="E659" s="242"/>
      <c r="F659" s="242"/>
      <c r="G659" s="242"/>
      <c r="H659" s="158"/>
      <c r="I659" s="158"/>
      <c r="J659" s="158"/>
      <c r="K659" s="158"/>
      <c r="L659" s="158"/>
      <c r="M659" s="158"/>
      <c r="N659" s="157"/>
      <c r="O659" s="157"/>
      <c r="P659" s="157"/>
      <c r="Q659" s="157"/>
      <c r="R659" s="158"/>
      <c r="S659" s="158"/>
      <c r="T659" s="158"/>
      <c r="U659" s="158"/>
      <c r="V659" s="158"/>
      <c r="W659" s="158"/>
      <c r="X659" s="158"/>
      <c r="Y659" s="147"/>
      <c r="Z659" s="147"/>
      <c r="AA659" s="147"/>
      <c r="AB659" s="147"/>
      <c r="AC659" s="147"/>
      <c r="AD659" s="147"/>
      <c r="AE659" s="147"/>
      <c r="AF659" s="147"/>
      <c r="AG659" s="147" t="s">
        <v>212</v>
      </c>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181" t="s">
        <v>476</v>
      </c>
      <c r="D660" s="160"/>
      <c r="E660" s="161"/>
      <c r="F660" s="158"/>
      <c r="G660" s="158"/>
      <c r="H660" s="158"/>
      <c r="I660" s="158"/>
      <c r="J660" s="158"/>
      <c r="K660" s="158"/>
      <c r="L660" s="158"/>
      <c r="M660" s="158"/>
      <c r="N660" s="157"/>
      <c r="O660" s="157"/>
      <c r="P660" s="157"/>
      <c r="Q660" s="157"/>
      <c r="R660" s="158"/>
      <c r="S660" s="158"/>
      <c r="T660" s="158"/>
      <c r="U660" s="158"/>
      <c r="V660" s="158"/>
      <c r="W660" s="158"/>
      <c r="X660" s="158"/>
      <c r="Y660" s="147"/>
      <c r="Z660" s="147"/>
      <c r="AA660" s="147"/>
      <c r="AB660" s="147"/>
      <c r="AC660" s="147"/>
      <c r="AD660" s="147"/>
      <c r="AE660" s="147"/>
      <c r="AF660" s="147"/>
      <c r="AG660" s="147" t="s">
        <v>235</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181" t="s">
        <v>1123</v>
      </c>
      <c r="D661" s="160"/>
      <c r="E661" s="161"/>
      <c r="F661" s="158"/>
      <c r="G661" s="158"/>
      <c r="H661" s="158"/>
      <c r="I661" s="158"/>
      <c r="J661" s="158"/>
      <c r="K661" s="158"/>
      <c r="L661" s="158"/>
      <c r="M661" s="158"/>
      <c r="N661" s="157"/>
      <c r="O661" s="157"/>
      <c r="P661" s="157"/>
      <c r="Q661" s="157"/>
      <c r="R661" s="158"/>
      <c r="S661" s="158"/>
      <c r="T661" s="158"/>
      <c r="U661" s="158"/>
      <c r="V661" s="158"/>
      <c r="W661" s="158"/>
      <c r="X661" s="158"/>
      <c r="Y661" s="147"/>
      <c r="Z661" s="147"/>
      <c r="AA661" s="147"/>
      <c r="AB661" s="147"/>
      <c r="AC661" s="147"/>
      <c r="AD661" s="147"/>
      <c r="AE661" s="147"/>
      <c r="AF661" s="147"/>
      <c r="AG661" s="147" t="s">
        <v>235</v>
      </c>
      <c r="AH661" s="147">
        <v>0</v>
      </c>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
      <c r="A662" s="154"/>
      <c r="B662" s="155"/>
      <c r="C662" s="181" t="s">
        <v>1124</v>
      </c>
      <c r="D662" s="160"/>
      <c r="E662" s="161">
        <v>18.946429999999999</v>
      </c>
      <c r="F662" s="158"/>
      <c r="G662" s="158"/>
      <c r="H662" s="158"/>
      <c r="I662" s="158"/>
      <c r="J662" s="158"/>
      <c r="K662" s="158"/>
      <c r="L662" s="158"/>
      <c r="M662" s="158"/>
      <c r="N662" s="157"/>
      <c r="O662" s="157"/>
      <c r="P662" s="157"/>
      <c r="Q662" s="157"/>
      <c r="R662" s="158"/>
      <c r="S662" s="158"/>
      <c r="T662" s="158"/>
      <c r="U662" s="158"/>
      <c r="V662" s="158"/>
      <c r="W662" s="158"/>
      <c r="X662" s="158"/>
      <c r="Y662" s="147"/>
      <c r="Z662" s="147"/>
      <c r="AA662" s="147"/>
      <c r="AB662" s="147"/>
      <c r="AC662" s="147"/>
      <c r="AD662" s="147"/>
      <c r="AE662" s="147"/>
      <c r="AF662" s="147"/>
      <c r="AG662" s="147" t="s">
        <v>235</v>
      </c>
      <c r="AH662" s="147">
        <v>0</v>
      </c>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250"/>
      <c r="D663" s="251"/>
      <c r="E663" s="251"/>
      <c r="F663" s="251"/>
      <c r="G663" s="251"/>
      <c r="H663" s="158"/>
      <c r="I663" s="158"/>
      <c r="J663" s="158"/>
      <c r="K663" s="158"/>
      <c r="L663" s="158"/>
      <c r="M663" s="158"/>
      <c r="N663" s="157"/>
      <c r="O663" s="157"/>
      <c r="P663" s="157"/>
      <c r="Q663" s="157"/>
      <c r="R663" s="158"/>
      <c r="S663" s="158"/>
      <c r="T663" s="158"/>
      <c r="U663" s="158"/>
      <c r="V663" s="158"/>
      <c r="W663" s="158"/>
      <c r="X663" s="158"/>
      <c r="Y663" s="147"/>
      <c r="Z663" s="147"/>
      <c r="AA663" s="147"/>
      <c r="AB663" s="147"/>
      <c r="AC663" s="147"/>
      <c r="AD663" s="147"/>
      <c r="AE663" s="147"/>
      <c r="AF663" s="147"/>
      <c r="AG663" s="147" t="s">
        <v>213</v>
      </c>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69">
        <v>121</v>
      </c>
      <c r="B664" s="170" t="s">
        <v>487</v>
      </c>
      <c r="C664" s="180" t="s">
        <v>488</v>
      </c>
      <c r="D664" s="171" t="s">
        <v>407</v>
      </c>
      <c r="E664" s="172">
        <v>113.67859</v>
      </c>
      <c r="F664" s="173"/>
      <c r="G664" s="174">
        <f>ROUND(E664*F664,2)</f>
        <v>0</v>
      </c>
      <c r="H664" s="173"/>
      <c r="I664" s="174">
        <f>ROUND(E664*H664,2)</f>
        <v>0</v>
      </c>
      <c r="J664" s="173"/>
      <c r="K664" s="174">
        <f>ROUND(E664*J664,2)</f>
        <v>0</v>
      </c>
      <c r="L664" s="174">
        <v>21</v>
      </c>
      <c r="M664" s="174">
        <f>G664*(1+L664/100)</f>
        <v>0</v>
      </c>
      <c r="N664" s="172">
        <v>0</v>
      </c>
      <c r="O664" s="172">
        <f>ROUND(E664*N664,2)</f>
        <v>0</v>
      </c>
      <c r="P664" s="172">
        <v>0</v>
      </c>
      <c r="Q664" s="172">
        <f>ROUND(E664*P664,2)</f>
        <v>0</v>
      </c>
      <c r="R664" s="174" t="s">
        <v>119</v>
      </c>
      <c r="S664" s="174" t="s">
        <v>207</v>
      </c>
      <c r="T664" s="175" t="s">
        <v>259</v>
      </c>
      <c r="U664" s="158">
        <v>0</v>
      </c>
      <c r="V664" s="158">
        <f>ROUND(E664*U664,2)</f>
        <v>0</v>
      </c>
      <c r="W664" s="158"/>
      <c r="X664" s="158" t="s">
        <v>469</v>
      </c>
      <c r="Y664" s="147"/>
      <c r="Z664" s="147"/>
      <c r="AA664" s="147"/>
      <c r="AB664" s="147"/>
      <c r="AC664" s="147"/>
      <c r="AD664" s="147"/>
      <c r="AE664" s="147"/>
      <c r="AF664" s="147"/>
      <c r="AG664" s="147" t="s">
        <v>470</v>
      </c>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54"/>
      <c r="B665" s="155"/>
      <c r="C665" s="181" t="s">
        <v>476</v>
      </c>
      <c r="D665" s="160"/>
      <c r="E665" s="161"/>
      <c r="F665" s="158"/>
      <c r="G665" s="158"/>
      <c r="H665" s="158"/>
      <c r="I665" s="158"/>
      <c r="J665" s="158"/>
      <c r="K665" s="158"/>
      <c r="L665" s="158"/>
      <c r="M665" s="158"/>
      <c r="N665" s="157"/>
      <c r="O665" s="157"/>
      <c r="P665" s="157"/>
      <c r="Q665" s="157"/>
      <c r="R665" s="158"/>
      <c r="S665" s="158"/>
      <c r="T665" s="158"/>
      <c r="U665" s="158"/>
      <c r="V665" s="158"/>
      <c r="W665" s="158"/>
      <c r="X665" s="158"/>
      <c r="Y665" s="147"/>
      <c r="Z665" s="147"/>
      <c r="AA665" s="147"/>
      <c r="AB665" s="147"/>
      <c r="AC665" s="147"/>
      <c r="AD665" s="147"/>
      <c r="AE665" s="147"/>
      <c r="AF665" s="147"/>
      <c r="AG665" s="147" t="s">
        <v>235</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181" t="s">
        <v>1123</v>
      </c>
      <c r="D666" s="160"/>
      <c r="E666" s="161"/>
      <c r="F666" s="158"/>
      <c r="G666" s="158"/>
      <c r="H666" s="158"/>
      <c r="I666" s="158"/>
      <c r="J666" s="158"/>
      <c r="K666" s="158"/>
      <c r="L666" s="158"/>
      <c r="M666" s="158"/>
      <c r="N666" s="157"/>
      <c r="O666" s="157"/>
      <c r="P666" s="157"/>
      <c r="Q666" s="157"/>
      <c r="R666" s="158"/>
      <c r="S666" s="158"/>
      <c r="T666" s="158"/>
      <c r="U666" s="158"/>
      <c r="V666" s="158"/>
      <c r="W666" s="158"/>
      <c r="X666" s="158"/>
      <c r="Y666" s="147"/>
      <c r="Z666" s="147"/>
      <c r="AA666" s="147"/>
      <c r="AB666" s="147"/>
      <c r="AC666" s="147"/>
      <c r="AD666" s="147"/>
      <c r="AE666" s="147"/>
      <c r="AF666" s="147"/>
      <c r="AG666" s="147" t="s">
        <v>235</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54"/>
      <c r="B667" s="155"/>
      <c r="C667" s="181" t="s">
        <v>1125</v>
      </c>
      <c r="D667" s="160"/>
      <c r="E667" s="161">
        <v>113.67859</v>
      </c>
      <c r="F667" s="158"/>
      <c r="G667" s="158"/>
      <c r="H667" s="158"/>
      <c r="I667" s="158"/>
      <c r="J667" s="158"/>
      <c r="K667" s="158"/>
      <c r="L667" s="158"/>
      <c r="M667" s="158"/>
      <c r="N667" s="157"/>
      <c r="O667" s="157"/>
      <c r="P667" s="157"/>
      <c r="Q667" s="157"/>
      <c r="R667" s="158"/>
      <c r="S667" s="158"/>
      <c r="T667" s="158"/>
      <c r="U667" s="158"/>
      <c r="V667" s="158"/>
      <c r="W667" s="158"/>
      <c r="X667" s="158"/>
      <c r="Y667" s="147"/>
      <c r="Z667" s="147"/>
      <c r="AA667" s="147"/>
      <c r="AB667" s="147"/>
      <c r="AC667" s="147"/>
      <c r="AD667" s="147"/>
      <c r="AE667" s="147"/>
      <c r="AF667" s="147"/>
      <c r="AG667" s="147" t="s">
        <v>235</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250"/>
      <c r="D668" s="251"/>
      <c r="E668" s="251"/>
      <c r="F668" s="251"/>
      <c r="G668" s="251"/>
      <c r="H668" s="158"/>
      <c r="I668" s="158"/>
      <c r="J668" s="158"/>
      <c r="K668" s="158"/>
      <c r="L668" s="158"/>
      <c r="M668" s="158"/>
      <c r="N668" s="157"/>
      <c r="O668" s="157"/>
      <c r="P668" s="157"/>
      <c r="Q668" s="157"/>
      <c r="R668" s="158"/>
      <c r="S668" s="158"/>
      <c r="T668" s="158"/>
      <c r="U668" s="158"/>
      <c r="V668" s="158"/>
      <c r="W668" s="158"/>
      <c r="X668" s="158"/>
      <c r="Y668" s="147"/>
      <c r="Z668" s="147"/>
      <c r="AA668" s="147"/>
      <c r="AB668" s="147"/>
      <c r="AC668" s="147"/>
      <c r="AD668" s="147"/>
      <c r="AE668" s="147"/>
      <c r="AF668" s="147"/>
      <c r="AG668" s="147" t="s">
        <v>213</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69">
        <v>122</v>
      </c>
      <c r="B669" s="170" t="s">
        <v>490</v>
      </c>
      <c r="C669" s="180" t="s">
        <v>491</v>
      </c>
      <c r="D669" s="171" t="s">
        <v>407</v>
      </c>
      <c r="E669" s="172">
        <v>18.946429999999999</v>
      </c>
      <c r="F669" s="173"/>
      <c r="G669" s="174">
        <f>ROUND(E669*F669,2)</f>
        <v>0</v>
      </c>
      <c r="H669" s="173"/>
      <c r="I669" s="174">
        <f>ROUND(E669*H669,2)</f>
        <v>0</v>
      </c>
      <c r="J669" s="173"/>
      <c r="K669" s="174">
        <f>ROUND(E669*J669,2)</f>
        <v>0</v>
      </c>
      <c r="L669" s="174">
        <v>21</v>
      </c>
      <c r="M669" s="174">
        <f>G669*(1+L669/100)</f>
        <v>0</v>
      </c>
      <c r="N669" s="172">
        <v>0</v>
      </c>
      <c r="O669" s="172">
        <f>ROUND(E669*N669,2)</f>
        <v>0</v>
      </c>
      <c r="P669" s="172">
        <v>0</v>
      </c>
      <c r="Q669" s="172">
        <f>ROUND(E669*P669,2)</f>
        <v>0</v>
      </c>
      <c r="R669" s="174" t="s">
        <v>119</v>
      </c>
      <c r="S669" s="174" t="s">
        <v>207</v>
      </c>
      <c r="T669" s="175" t="s">
        <v>259</v>
      </c>
      <c r="U669" s="158">
        <v>0.94199999999999995</v>
      </c>
      <c r="V669" s="158">
        <f>ROUND(E669*U669,2)</f>
        <v>17.850000000000001</v>
      </c>
      <c r="W669" s="158"/>
      <c r="X669" s="158" t="s">
        <v>469</v>
      </c>
      <c r="Y669" s="147"/>
      <c r="Z669" s="147"/>
      <c r="AA669" s="147"/>
      <c r="AB669" s="147"/>
      <c r="AC669" s="147"/>
      <c r="AD669" s="147"/>
      <c r="AE669" s="147"/>
      <c r="AF669" s="147"/>
      <c r="AG669" s="147" t="s">
        <v>470</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241" t="s">
        <v>492</v>
      </c>
      <c r="D670" s="242"/>
      <c r="E670" s="242"/>
      <c r="F670" s="242"/>
      <c r="G670" s="242"/>
      <c r="H670" s="158"/>
      <c r="I670" s="158"/>
      <c r="J670" s="158"/>
      <c r="K670" s="158"/>
      <c r="L670" s="158"/>
      <c r="M670" s="158"/>
      <c r="N670" s="157"/>
      <c r="O670" s="157"/>
      <c r="P670" s="157"/>
      <c r="Q670" s="157"/>
      <c r="R670" s="158"/>
      <c r="S670" s="158"/>
      <c r="T670" s="158"/>
      <c r="U670" s="158"/>
      <c r="V670" s="158"/>
      <c r="W670" s="158"/>
      <c r="X670" s="158"/>
      <c r="Y670" s="147"/>
      <c r="Z670" s="147"/>
      <c r="AA670" s="147"/>
      <c r="AB670" s="147"/>
      <c r="AC670" s="147"/>
      <c r="AD670" s="147"/>
      <c r="AE670" s="147"/>
      <c r="AF670" s="147"/>
      <c r="AG670" s="147" t="s">
        <v>212</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4"/>
      <c r="B671" s="155"/>
      <c r="C671" s="181" t="s">
        <v>476</v>
      </c>
      <c r="D671" s="160"/>
      <c r="E671" s="161"/>
      <c r="F671" s="158"/>
      <c r="G671" s="158"/>
      <c r="H671" s="158"/>
      <c r="I671" s="158"/>
      <c r="J671" s="158"/>
      <c r="K671" s="158"/>
      <c r="L671" s="158"/>
      <c r="M671" s="158"/>
      <c r="N671" s="157"/>
      <c r="O671" s="157"/>
      <c r="P671" s="157"/>
      <c r="Q671" s="157"/>
      <c r="R671" s="158"/>
      <c r="S671" s="158"/>
      <c r="T671" s="158"/>
      <c r="U671" s="158"/>
      <c r="V671" s="158"/>
      <c r="W671" s="158"/>
      <c r="X671" s="158"/>
      <c r="Y671" s="147"/>
      <c r="Z671" s="147"/>
      <c r="AA671" s="147"/>
      <c r="AB671" s="147"/>
      <c r="AC671" s="147"/>
      <c r="AD671" s="147"/>
      <c r="AE671" s="147"/>
      <c r="AF671" s="147"/>
      <c r="AG671" s="147" t="s">
        <v>235</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4"/>
      <c r="B672" s="155"/>
      <c r="C672" s="181" t="s">
        <v>1123</v>
      </c>
      <c r="D672" s="160"/>
      <c r="E672" s="161"/>
      <c r="F672" s="158"/>
      <c r="G672" s="158"/>
      <c r="H672" s="158"/>
      <c r="I672" s="158"/>
      <c r="J672" s="158"/>
      <c r="K672" s="158"/>
      <c r="L672" s="158"/>
      <c r="M672" s="158"/>
      <c r="N672" s="157"/>
      <c r="O672" s="157"/>
      <c r="P672" s="157"/>
      <c r="Q672" s="157"/>
      <c r="R672" s="158"/>
      <c r="S672" s="158"/>
      <c r="T672" s="158"/>
      <c r="U672" s="158"/>
      <c r="V672" s="158"/>
      <c r="W672" s="158"/>
      <c r="X672" s="158"/>
      <c r="Y672" s="147"/>
      <c r="Z672" s="147"/>
      <c r="AA672" s="147"/>
      <c r="AB672" s="147"/>
      <c r="AC672" s="147"/>
      <c r="AD672" s="147"/>
      <c r="AE672" s="147"/>
      <c r="AF672" s="147"/>
      <c r="AG672" s="147" t="s">
        <v>235</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outlineLevel="1" x14ac:dyDescent="0.2">
      <c r="A673" s="154"/>
      <c r="B673" s="155"/>
      <c r="C673" s="181" t="s">
        <v>1124</v>
      </c>
      <c r="D673" s="160"/>
      <c r="E673" s="161">
        <v>18.946429999999999</v>
      </c>
      <c r="F673" s="158"/>
      <c r="G673" s="158"/>
      <c r="H673" s="158"/>
      <c r="I673" s="158"/>
      <c r="J673" s="158"/>
      <c r="K673" s="158"/>
      <c r="L673" s="158"/>
      <c r="M673" s="158"/>
      <c r="N673" s="157"/>
      <c r="O673" s="157"/>
      <c r="P673" s="157"/>
      <c r="Q673" s="157"/>
      <c r="R673" s="158"/>
      <c r="S673" s="158"/>
      <c r="T673" s="158"/>
      <c r="U673" s="158"/>
      <c r="V673" s="158"/>
      <c r="W673" s="158"/>
      <c r="X673" s="158"/>
      <c r="Y673" s="147"/>
      <c r="Z673" s="147"/>
      <c r="AA673" s="147"/>
      <c r="AB673" s="147"/>
      <c r="AC673" s="147"/>
      <c r="AD673" s="147"/>
      <c r="AE673" s="147"/>
      <c r="AF673" s="147"/>
      <c r="AG673" s="147" t="s">
        <v>235</v>
      </c>
      <c r="AH673" s="147">
        <v>0</v>
      </c>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250"/>
      <c r="D674" s="251"/>
      <c r="E674" s="251"/>
      <c r="F674" s="251"/>
      <c r="G674" s="251"/>
      <c r="H674" s="158"/>
      <c r="I674" s="158"/>
      <c r="J674" s="158"/>
      <c r="K674" s="158"/>
      <c r="L674" s="158"/>
      <c r="M674" s="158"/>
      <c r="N674" s="157"/>
      <c r="O674" s="157"/>
      <c r="P674" s="157"/>
      <c r="Q674" s="157"/>
      <c r="R674" s="158"/>
      <c r="S674" s="158"/>
      <c r="T674" s="158"/>
      <c r="U674" s="158"/>
      <c r="V674" s="158"/>
      <c r="W674" s="158"/>
      <c r="X674" s="158"/>
      <c r="Y674" s="147"/>
      <c r="Z674" s="147"/>
      <c r="AA674" s="147"/>
      <c r="AB674" s="147"/>
      <c r="AC674" s="147"/>
      <c r="AD674" s="147"/>
      <c r="AE674" s="147"/>
      <c r="AF674" s="147"/>
      <c r="AG674" s="147" t="s">
        <v>213</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ht="22.5" outlineLevel="1" x14ac:dyDescent="0.2">
      <c r="A675" s="169">
        <v>123</v>
      </c>
      <c r="B675" s="170" t="s">
        <v>493</v>
      </c>
      <c r="C675" s="180" t="s">
        <v>494</v>
      </c>
      <c r="D675" s="171" t="s">
        <v>407</v>
      </c>
      <c r="E675" s="172">
        <v>94.732159999999993</v>
      </c>
      <c r="F675" s="173"/>
      <c r="G675" s="174">
        <f>ROUND(E675*F675,2)</f>
        <v>0</v>
      </c>
      <c r="H675" s="173"/>
      <c r="I675" s="174">
        <f>ROUND(E675*H675,2)</f>
        <v>0</v>
      </c>
      <c r="J675" s="173"/>
      <c r="K675" s="174">
        <f>ROUND(E675*J675,2)</f>
        <v>0</v>
      </c>
      <c r="L675" s="174">
        <v>21</v>
      </c>
      <c r="M675" s="174">
        <f>G675*(1+L675/100)</f>
        <v>0</v>
      </c>
      <c r="N675" s="172">
        <v>0</v>
      </c>
      <c r="O675" s="172">
        <f>ROUND(E675*N675,2)</f>
        <v>0</v>
      </c>
      <c r="P675" s="172">
        <v>0</v>
      </c>
      <c r="Q675" s="172">
        <f>ROUND(E675*P675,2)</f>
        <v>0</v>
      </c>
      <c r="R675" s="174" t="s">
        <v>119</v>
      </c>
      <c r="S675" s="174" t="s">
        <v>207</v>
      </c>
      <c r="T675" s="175" t="s">
        <v>259</v>
      </c>
      <c r="U675" s="158">
        <v>0.11</v>
      </c>
      <c r="V675" s="158">
        <f>ROUND(E675*U675,2)</f>
        <v>10.42</v>
      </c>
      <c r="W675" s="158"/>
      <c r="X675" s="158" t="s">
        <v>469</v>
      </c>
      <c r="Y675" s="147"/>
      <c r="Z675" s="147"/>
      <c r="AA675" s="147"/>
      <c r="AB675" s="147"/>
      <c r="AC675" s="147"/>
      <c r="AD675" s="147"/>
      <c r="AE675" s="147"/>
      <c r="AF675" s="147"/>
      <c r="AG675" s="147" t="s">
        <v>470</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4"/>
      <c r="B676" s="155"/>
      <c r="C676" s="181" t="s">
        <v>476</v>
      </c>
      <c r="D676" s="160"/>
      <c r="E676" s="161"/>
      <c r="F676" s="158"/>
      <c r="G676" s="158"/>
      <c r="H676" s="158"/>
      <c r="I676" s="158"/>
      <c r="J676" s="158"/>
      <c r="K676" s="158"/>
      <c r="L676" s="158"/>
      <c r="M676" s="158"/>
      <c r="N676" s="157"/>
      <c r="O676" s="157"/>
      <c r="P676" s="157"/>
      <c r="Q676" s="157"/>
      <c r="R676" s="158"/>
      <c r="S676" s="158"/>
      <c r="T676" s="158"/>
      <c r="U676" s="158"/>
      <c r="V676" s="158"/>
      <c r="W676" s="158"/>
      <c r="X676" s="158"/>
      <c r="Y676" s="147"/>
      <c r="Z676" s="147"/>
      <c r="AA676" s="147"/>
      <c r="AB676" s="147"/>
      <c r="AC676" s="147"/>
      <c r="AD676" s="147"/>
      <c r="AE676" s="147"/>
      <c r="AF676" s="147"/>
      <c r="AG676" s="147" t="s">
        <v>235</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4"/>
      <c r="B677" s="155"/>
      <c r="C677" s="181" t="s">
        <v>1123</v>
      </c>
      <c r="D677" s="160"/>
      <c r="E677" s="161"/>
      <c r="F677" s="158"/>
      <c r="G677" s="158"/>
      <c r="H677" s="158"/>
      <c r="I677" s="158"/>
      <c r="J677" s="158"/>
      <c r="K677" s="158"/>
      <c r="L677" s="158"/>
      <c r="M677" s="158"/>
      <c r="N677" s="157"/>
      <c r="O677" s="157"/>
      <c r="P677" s="157"/>
      <c r="Q677" s="157"/>
      <c r="R677" s="158"/>
      <c r="S677" s="158"/>
      <c r="T677" s="158"/>
      <c r="U677" s="158"/>
      <c r="V677" s="158"/>
      <c r="W677" s="158"/>
      <c r="X677" s="158"/>
      <c r="Y677" s="147"/>
      <c r="Z677" s="147"/>
      <c r="AA677" s="147"/>
      <c r="AB677" s="147"/>
      <c r="AC677" s="147"/>
      <c r="AD677" s="147"/>
      <c r="AE677" s="147"/>
      <c r="AF677" s="147"/>
      <c r="AG677" s="147" t="s">
        <v>235</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81" t="s">
        <v>1126</v>
      </c>
      <c r="D678" s="160"/>
      <c r="E678" s="161">
        <v>94.732159999999993</v>
      </c>
      <c r="F678" s="158"/>
      <c r="G678" s="158"/>
      <c r="H678" s="158"/>
      <c r="I678" s="158"/>
      <c r="J678" s="158"/>
      <c r="K678" s="158"/>
      <c r="L678" s="158"/>
      <c r="M678" s="158"/>
      <c r="N678" s="157"/>
      <c r="O678" s="157"/>
      <c r="P678" s="157"/>
      <c r="Q678" s="157"/>
      <c r="R678" s="158"/>
      <c r="S678" s="158"/>
      <c r="T678" s="158"/>
      <c r="U678" s="158"/>
      <c r="V678" s="158"/>
      <c r="W678" s="158"/>
      <c r="X678" s="158"/>
      <c r="Y678" s="147"/>
      <c r="Z678" s="147"/>
      <c r="AA678" s="147"/>
      <c r="AB678" s="147"/>
      <c r="AC678" s="147"/>
      <c r="AD678" s="147"/>
      <c r="AE678" s="147"/>
      <c r="AF678" s="147"/>
      <c r="AG678" s="147" t="s">
        <v>235</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250"/>
      <c r="D679" s="251"/>
      <c r="E679" s="251"/>
      <c r="F679" s="251"/>
      <c r="G679" s="251"/>
      <c r="H679" s="158"/>
      <c r="I679" s="158"/>
      <c r="J679" s="158"/>
      <c r="K679" s="158"/>
      <c r="L679" s="158"/>
      <c r="M679" s="158"/>
      <c r="N679" s="157"/>
      <c r="O679" s="157"/>
      <c r="P679" s="157"/>
      <c r="Q679" s="157"/>
      <c r="R679" s="158"/>
      <c r="S679" s="158"/>
      <c r="T679" s="158"/>
      <c r="U679" s="158"/>
      <c r="V679" s="158"/>
      <c r="W679" s="158"/>
      <c r="X679" s="158"/>
      <c r="Y679" s="147"/>
      <c r="Z679" s="147"/>
      <c r="AA679" s="147"/>
      <c r="AB679" s="147"/>
      <c r="AC679" s="147"/>
      <c r="AD679" s="147"/>
      <c r="AE679" s="147"/>
      <c r="AF679" s="147"/>
      <c r="AG679" s="147" t="s">
        <v>213</v>
      </c>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ht="22.5" outlineLevel="1" x14ac:dyDescent="0.2">
      <c r="A680" s="169">
        <v>124</v>
      </c>
      <c r="B680" s="170" t="s">
        <v>496</v>
      </c>
      <c r="C680" s="180" t="s">
        <v>497</v>
      </c>
      <c r="D680" s="171" t="s">
        <v>407</v>
      </c>
      <c r="E680" s="172">
        <v>18.946429999999999</v>
      </c>
      <c r="F680" s="173"/>
      <c r="G680" s="174">
        <f>ROUND(E680*F680,2)</f>
        <v>0</v>
      </c>
      <c r="H680" s="173"/>
      <c r="I680" s="174">
        <f>ROUND(E680*H680,2)</f>
        <v>0</v>
      </c>
      <c r="J680" s="173"/>
      <c r="K680" s="174">
        <f>ROUND(E680*J680,2)</f>
        <v>0</v>
      </c>
      <c r="L680" s="174">
        <v>21</v>
      </c>
      <c r="M680" s="174">
        <f>G680*(1+L680/100)</f>
        <v>0</v>
      </c>
      <c r="N680" s="172">
        <v>0</v>
      </c>
      <c r="O680" s="172">
        <f>ROUND(E680*N680,2)</f>
        <v>0</v>
      </c>
      <c r="P680" s="172">
        <v>0</v>
      </c>
      <c r="Q680" s="172">
        <f>ROUND(E680*P680,2)</f>
        <v>0</v>
      </c>
      <c r="R680" s="174" t="s">
        <v>119</v>
      </c>
      <c r="S680" s="174" t="s">
        <v>207</v>
      </c>
      <c r="T680" s="175" t="s">
        <v>259</v>
      </c>
      <c r="U680" s="158">
        <v>0</v>
      </c>
      <c r="V680" s="158">
        <f>ROUND(E680*U680,2)</f>
        <v>0</v>
      </c>
      <c r="W680" s="158"/>
      <c r="X680" s="158" t="s">
        <v>469</v>
      </c>
      <c r="Y680" s="147"/>
      <c r="Z680" s="147"/>
      <c r="AA680" s="147"/>
      <c r="AB680" s="147"/>
      <c r="AC680" s="147"/>
      <c r="AD680" s="147"/>
      <c r="AE680" s="147"/>
      <c r="AF680" s="147"/>
      <c r="AG680" s="147" t="s">
        <v>470</v>
      </c>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54"/>
      <c r="B681" s="155"/>
      <c r="C681" s="181" t="s">
        <v>476</v>
      </c>
      <c r="D681" s="160"/>
      <c r="E681" s="161"/>
      <c r="F681" s="158"/>
      <c r="G681" s="158"/>
      <c r="H681" s="158"/>
      <c r="I681" s="158"/>
      <c r="J681" s="158"/>
      <c r="K681" s="158"/>
      <c r="L681" s="158"/>
      <c r="M681" s="158"/>
      <c r="N681" s="157"/>
      <c r="O681" s="157"/>
      <c r="P681" s="157"/>
      <c r="Q681" s="157"/>
      <c r="R681" s="158"/>
      <c r="S681" s="158"/>
      <c r="T681" s="158"/>
      <c r="U681" s="158"/>
      <c r="V681" s="158"/>
      <c r="W681" s="158"/>
      <c r="X681" s="158"/>
      <c r="Y681" s="147"/>
      <c r="Z681" s="147"/>
      <c r="AA681" s="147"/>
      <c r="AB681" s="147"/>
      <c r="AC681" s="147"/>
      <c r="AD681" s="147"/>
      <c r="AE681" s="147"/>
      <c r="AF681" s="147"/>
      <c r="AG681" s="147" t="s">
        <v>235</v>
      </c>
      <c r="AH681" s="147">
        <v>0</v>
      </c>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181" t="s">
        <v>1123</v>
      </c>
      <c r="D682" s="160"/>
      <c r="E682" s="161"/>
      <c r="F682" s="158"/>
      <c r="G682" s="158"/>
      <c r="H682" s="158"/>
      <c r="I682" s="158"/>
      <c r="J682" s="158"/>
      <c r="K682" s="158"/>
      <c r="L682" s="158"/>
      <c r="M682" s="158"/>
      <c r="N682" s="157"/>
      <c r="O682" s="157"/>
      <c r="P682" s="157"/>
      <c r="Q682" s="157"/>
      <c r="R682" s="158"/>
      <c r="S682" s="158"/>
      <c r="T682" s="158"/>
      <c r="U682" s="158"/>
      <c r="V682" s="158"/>
      <c r="W682" s="158"/>
      <c r="X682" s="158"/>
      <c r="Y682" s="147"/>
      <c r="Z682" s="147"/>
      <c r="AA682" s="147"/>
      <c r="AB682" s="147"/>
      <c r="AC682" s="147"/>
      <c r="AD682" s="147"/>
      <c r="AE682" s="147"/>
      <c r="AF682" s="147"/>
      <c r="AG682" s="147" t="s">
        <v>235</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181" t="s">
        <v>1124</v>
      </c>
      <c r="D683" s="160"/>
      <c r="E683" s="161">
        <v>18.946429999999999</v>
      </c>
      <c r="F683" s="158"/>
      <c r="G683" s="158"/>
      <c r="H683" s="158"/>
      <c r="I683" s="158"/>
      <c r="J683" s="158"/>
      <c r="K683" s="158"/>
      <c r="L683" s="158"/>
      <c r="M683" s="158"/>
      <c r="N683" s="157"/>
      <c r="O683" s="157"/>
      <c r="P683" s="157"/>
      <c r="Q683" s="157"/>
      <c r="R683" s="158"/>
      <c r="S683" s="158"/>
      <c r="T683" s="158"/>
      <c r="U683" s="158"/>
      <c r="V683" s="158"/>
      <c r="W683" s="158"/>
      <c r="X683" s="158"/>
      <c r="Y683" s="147"/>
      <c r="Z683" s="147"/>
      <c r="AA683" s="147"/>
      <c r="AB683" s="147"/>
      <c r="AC683" s="147"/>
      <c r="AD683" s="147"/>
      <c r="AE683" s="147"/>
      <c r="AF683" s="147"/>
      <c r="AG683" s="147" t="s">
        <v>235</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54"/>
      <c r="B684" s="155"/>
      <c r="C684" s="250"/>
      <c r="D684" s="251"/>
      <c r="E684" s="251"/>
      <c r="F684" s="251"/>
      <c r="G684" s="251"/>
      <c r="H684" s="158"/>
      <c r="I684" s="158"/>
      <c r="J684" s="158"/>
      <c r="K684" s="158"/>
      <c r="L684" s="158"/>
      <c r="M684" s="158"/>
      <c r="N684" s="157"/>
      <c r="O684" s="157"/>
      <c r="P684" s="157"/>
      <c r="Q684" s="157"/>
      <c r="R684" s="158"/>
      <c r="S684" s="158"/>
      <c r="T684" s="158"/>
      <c r="U684" s="158"/>
      <c r="V684" s="158"/>
      <c r="W684" s="158"/>
      <c r="X684" s="158"/>
      <c r="Y684" s="147"/>
      <c r="Z684" s="147"/>
      <c r="AA684" s="147"/>
      <c r="AB684" s="147"/>
      <c r="AC684" s="147"/>
      <c r="AD684" s="147"/>
      <c r="AE684" s="147"/>
      <c r="AF684" s="147"/>
      <c r="AG684" s="147" t="s">
        <v>213</v>
      </c>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x14ac:dyDescent="0.2">
      <c r="A685" s="3"/>
      <c r="B685" s="4"/>
      <c r="C685" s="182"/>
      <c r="D685" s="6"/>
      <c r="E685" s="3"/>
      <c r="F685" s="3"/>
      <c r="G685" s="3"/>
      <c r="H685" s="3"/>
      <c r="I685" s="3"/>
      <c r="J685" s="3"/>
      <c r="K685" s="3"/>
      <c r="L685" s="3"/>
      <c r="M685" s="3"/>
      <c r="N685" s="3"/>
      <c r="O685" s="3"/>
      <c r="P685" s="3"/>
      <c r="Q685" s="3"/>
      <c r="R685" s="3"/>
      <c r="S685" s="3"/>
      <c r="T685" s="3"/>
      <c r="U685" s="3"/>
      <c r="V685" s="3"/>
      <c r="W685" s="3"/>
      <c r="X685" s="3"/>
      <c r="AE685">
        <v>15</v>
      </c>
      <c r="AF685">
        <v>21</v>
      </c>
      <c r="AG685" t="s">
        <v>189</v>
      </c>
    </row>
    <row r="686" spans="1:60" x14ac:dyDescent="0.2">
      <c r="A686" s="150"/>
      <c r="B686" s="151" t="s">
        <v>29</v>
      </c>
      <c r="C686" s="183"/>
      <c r="D686" s="152"/>
      <c r="E686" s="153"/>
      <c r="F686" s="153"/>
      <c r="G686" s="178">
        <f>G8+G27+G86+G122+G177+G200+G209+G230+G259+G316+G354+G369+G376+G413+G514+G522+G530+G543+G552+G558+G566+G569+G577+G613+G618+G642+G647</f>
        <v>0</v>
      </c>
      <c r="H686" s="3"/>
      <c r="I686" s="3"/>
      <c r="J686" s="3"/>
      <c r="K686" s="3"/>
      <c r="L686" s="3"/>
      <c r="M686" s="3"/>
      <c r="N686" s="3"/>
      <c r="O686" s="3"/>
      <c r="P686" s="3"/>
      <c r="Q686" s="3"/>
      <c r="R686" s="3"/>
      <c r="S686" s="3"/>
      <c r="T686" s="3"/>
      <c r="U686" s="3"/>
      <c r="V686" s="3"/>
      <c r="W686" s="3"/>
      <c r="X686" s="3"/>
      <c r="AE686">
        <f>SUMIF(L7:L684,AE685,G7:G684)</f>
        <v>0</v>
      </c>
      <c r="AF686">
        <f>SUMIF(L7:L684,AF685,G7:G684)</f>
        <v>0</v>
      </c>
      <c r="AG686" t="s">
        <v>236</v>
      </c>
    </row>
    <row r="687" spans="1:60" x14ac:dyDescent="0.2">
      <c r="C687" s="184"/>
      <c r="D687" s="10"/>
      <c r="AG687" t="s">
        <v>237</v>
      </c>
    </row>
    <row r="688" spans="1:60"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198">
    <mergeCell ref="C663:G663"/>
    <mergeCell ref="C668:G668"/>
    <mergeCell ref="C670:G670"/>
    <mergeCell ref="C674:G674"/>
    <mergeCell ref="C679:G679"/>
    <mergeCell ref="C684:G684"/>
    <mergeCell ref="C650:G650"/>
    <mergeCell ref="C651:G651"/>
    <mergeCell ref="C652:G652"/>
    <mergeCell ref="C653:G653"/>
    <mergeCell ref="C657:G657"/>
    <mergeCell ref="C659:G659"/>
    <mergeCell ref="C627:G627"/>
    <mergeCell ref="C631:G631"/>
    <mergeCell ref="C633:G633"/>
    <mergeCell ref="C641:G641"/>
    <mergeCell ref="C646:G646"/>
    <mergeCell ref="C649:G649"/>
    <mergeCell ref="C597:G597"/>
    <mergeCell ref="C601:G601"/>
    <mergeCell ref="C609:G609"/>
    <mergeCell ref="C611:G611"/>
    <mergeCell ref="C612:G612"/>
    <mergeCell ref="C617:G617"/>
    <mergeCell ref="C576:G576"/>
    <mergeCell ref="C581:G581"/>
    <mergeCell ref="C585:G585"/>
    <mergeCell ref="C590:G590"/>
    <mergeCell ref="C592:G592"/>
    <mergeCell ref="C593:G593"/>
    <mergeCell ref="C562:G562"/>
    <mergeCell ref="C564:G564"/>
    <mergeCell ref="C565:G565"/>
    <mergeCell ref="C568:G568"/>
    <mergeCell ref="C573:G573"/>
    <mergeCell ref="C575:G575"/>
    <mergeCell ref="C547:G547"/>
    <mergeCell ref="C551:G551"/>
    <mergeCell ref="C554:G554"/>
    <mergeCell ref="C556:G556"/>
    <mergeCell ref="C557:G557"/>
    <mergeCell ref="C560:G560"/>
    <mergeCell ref="C529:G529"/>
    <mergeCell ref="C532:G532"/>
    <mergeCell ref="C535:G535"/>
    <mergeCell ref="C539:G539"/>
    <mergeCell ref="C541:G541"/>
    <mergeCell ref="C542:G542"/>
    <mergeCell ref="C511:G511"/>
    <mergeCell ref="C513:G513"/>
    <mergeCell ref="C516:G516"/>
    <mergeCell ref="C521:G521"/>
    <mergeCell ref="C526:G526"/>
    <mergeCell ref="C528:G528"/>
    <mergeCell ref="C483:G483"/>
    <mergeCell ref="C485:G485"/>
    <mergeCell ref="C488:G488"/>
    <mergeCell ref="C495:G495"/>
    <mergeCell ref="C501:G501"/>
    <mergeCell ref="C506:G506"/>
    <mergeCell ref="C464:G464"/>
    <mergeCell ref="C466:G466"/>
    <mergeCell ref="C469:G469"/>
    <mergeCell ref="C473:G473"/>
    <mergeCell ref="C477:G477"/>
    <mergeCell ref="C479:G479"/>
    <mergeCell ref="C443:G443"/>
    <mergeCell ref="C445:G445"/>
    <mergeCell ref="C448:G448"/>
    <mergeCell ref="C452:G452"/>
    <mergeCell ref="C456:G456"/>
    <mergeCell ref="C460:G460"/>
    <mergeCell ref="C424:G424"/>
    <mergeCell ref="C426:G426"/>
    <mergeCell ref="C429:G429"/>
    <mergeCell ref="C433:G433"/>
    <mergeCell ref="C438:G438"/>
    <mergeCell ref="C440:G440"/>
    <mergeCell ref="C408:G408"/>
    <mergeCell ref="C410:G410"/>
    <mergeCell ref="C412:G412"/>
    <mergeCell ref="C415:G415"/>
    <mergeCell ref="C418:G418"/>
    <mergeCell ref="C420:G420"/>
    <mergeCell ref="C389:G389"/>
    <mergeCell ref="C393:G393"/>
    <mergeCell ref="C397:G397"/>
    <mergeCell ref="C399:G399"/>
    <mergeCell ref="C401:G401"/>
    <mergeCell ref="C406:G406"/>
    <mergeCell ref="C361:G361"/>
    <mergeCell ref="C364:G364"/>
    <mergeCell ref="C368:G368"/>
    <mergeCell ref="C375:G375"/>
    <mergeCell ref="C381:G381"/>
    <mergeCell ref="C385:G385"/>
    <mergeCell ref="C343:G343"/>
    <mergeCell ref="C347:G347"/>
    <mergeCell ref="C349:G349"/>
    <mergeCell ref="C353:G353"/>
    <mergeCell ref="C356:G356"/>
    <mergeCell ref="C359:G359"/>
    <mergeCell ref="C325:G325"/>
    <mergeCell ref="C329:G329"/>
    <mergeCell ref="C331:G331"/>
    <mergeCell ref="C335:G335"/>
    <mergeCell ref="C337:G337"/>
    <mergeCell ref="C341:G341"/>
    <mergeCell ref="C303:G303"/>
    <mergeCell ref="C310:G310"/>
    <mergeCell ref="C315:G315"/>
    <mergeCell ref="C318:G318"/>
    <mergeCell ref="C319:G319"/>
    <mergeCell ref="C323:G323"/>
    <mergeCell ref="C283:G283"/>
    <mergeCell ref="C284:G284"/>
    <mergeCell ref="C285:G285"/>
    <mergeCell ref="C288:G288"/>
    <mergeCell ref="C293:G293"/>
    <mergeCell ref="C298:G298"/>
    <mergeCell ref="C261:G261"/>
    <mergeCell ref="C268:G268"/>
    <mergeCell ref="C270:G270"/>
    <mergeCell ref="C276:G276"/>
    <mergeCell ref="C278:G278"/>
    <mergeCell ref="C281:G281"/>
    <mergeCell ref="C225:G225"/>
    <mergeCell ref="C229:G229"/>
    <mergeCell ref="C232:G232"/>
    <mergeCell ref="C240:G240"/>
    <mergeCell ref="C249:G249"/>
    <mergeCell ref="C258:G258"/>
    <mergeCell ref="C199:G199"/>
    <mergeCell ref="C204:G204"/>
    <mergeCell ref="C208:G208"/>
    <mergeCell ref="C214:G214"/>
    <mergeCell ref="C219:G219"/>
    <mergeCell ref="C221:G221"/>
    <mergeCell ref="C184:G184"/>
    <mergeCell ref="C186:G186"/>
    <mergeCell ref="C189:G189"/>
    <mergeCell ref="C191:G191"/>
    <mergeCell ref="C194:G194"/>
    <mergeCell ref="C196:G196"/>
    <mergeCell ref="C166:G166"/>
    <mergeCell ref="C168:G168"/>
    <mergeCell ref="C171:G171"/>
    <mergeCell ref="C176:G176"/>
    <mergeCell ref="C179:G179"/>
    <mergeCell ref="C180:G180"/>
    <mergeCell ref="C151:G151"/>
    <mergeCell ref="C154:G154"/>
    <mergeCell ref="C156:G156"/>
    <mergeCell ref="C157:G157"/>
    <mergeCell ref="C161:G161"/>
    <mergeCell ref="C163:G163"/>
    <mergeCell ref="C134:G134"/>
    <mergeCell ref="C137:G137"/>
    <mergeCell ref="C139:G139"/>
    <mergeCell ref="C143:G143"/>
    <mergeCell ref="C145:G145"/>
    <mergeCell ref="C149:G149"/>
    <mergeCell ref="C116:G116"/>
    <mergeCell ref="C121:G121"/>
    <mergeCell ref="C124:G124"/>
    <mergeCell ref="C127:G127"/>
    <mergeCell ref="C129:G129"/>
    <mergeCell ref="C132:G132"/>
    <mergeCell ref="C98:G98"/>
    <mergeCell ref="C100:G100"/>
    <mergeCell ref="C104:G104"/>
    <mergeCell ref="C106:G106"/>
    <mergeCell ref="C107:G107"/>
    <mergeCell ref="C111:G111"/>
    <mergeCell ref="C74:G74"/>
    <mergeCell ref="C81:G81"/>
    <mergeCell ref="C85:G85"/>
    <mergeCell ref="C88:G88"/>
    <mergeCell ref="C92:G92"/>
    <mergeCell ref="C94:G94"/>
    <mergeCell ref="C64:G64"/>
    <mergeCell ref="C66:G66"/>
    <mergeCell ref="C72:G72"/>
    <mergeCell ref="C32:G32"/>
    <mergeCell ref="C36:G36"/>
    <mergeCell ref="C38:G38"/>
    <mergeCell ref="C44:G44"/>
    <mergeCell ref="C46:G46"/>
    <mergeCell ref="C54:G54"/>
    <mergeCell ref="A1:G1"/>
    <mergeCell ref="C2:G2"/>
    <mergeCell ref="C3:G3"/>
    <mergeCell ref="C4:G4"/>
    <mergeCell ref="C26:G26"/>
    <mergeCell ref="C29:G29"/>
    <mergeCell ref="C56:G56"/>
    <mergeCell ref="C59:G59"/>
    <mergeCell ref="C61:G6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64</v>
      </c>
      <c r="C3" s="244" t="s">
        <v>65</v>
      </c>
      <c r="D3" s="245"/>
      <c r="E3" s="245"/>
      <c r="F3" s="245"/>
      <c r="G3" s="246"/>
      <c r="AC3" s="121" t="s">
        <v>178</v>
      </c>
      <c r="AG3" t="s">
        <v>179</v>
      </c>
    </row>
    <row r="4" spans="1:60" ht="24.95" customHeight="1" x14ac:dyDescent="0.2">
      <c r="A4" s="140" t="s">
        <v>9</v>
      </c>
      <c r="B4" s="141" t="s">
        <v>68</v>
      </c>
      <c r="C4" s="247" t="s">
        <v>52</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135</v>
      </c>
      <c r="C8" s="179" t="s">
        <v>136</v>
      </c>
      <c r="D8" s="165"/>
      <c r="E8" s="166"/>
      <c r="F8" s="167"/>
      <c r="G8" s="167">
        <f>SUMIF(AG9:AG74,"&lt;&gt;NOR",G9:G74)</f>
        <v>0</v>
      </c>
      <c r="H8" s="167"/>
      <c r="I8" s="167">
        <f>SUM(I9:I74)</f>
        <v>0</v>
      </c>
      <c r="J8" s="167"/>
      <c r="K8" s="167">
        <f>SUM(K9:K74)</f>
        <v>0</v>
      </c>
      <c r="L8" s="167"/>
      <c r="M8" s="167">
        <f>SUM(M9:M74)</f>
        <v>0</v>
      </c>
      <c r="N8" s="166"/>
      <c r="O8" s="166">
        <f>SUM(O9:O74)</f>
        <v>0</v>
      </c>
      <c r="P8" s="166"/>
      <c r="Q8" s="166">
        <f>SUM(Q9:Q74)</f>
        <v>0</v>
      </c>
      <c r="R8" s="167"/>
      <c r="S8" s="167"/>
      <c r="T8" s="168"/>
      <c r="U8" s="162"/>
      <c r="V8" s="162">
        <f>SUM(V9:V74)</f>
        <v>0</v>
      </c>
      <c r="W8" s="162"/>
      <c r="X8" s="162"/>
      <c r="AG8" t="s">
        <v>203</v>
      </c>
    </row>
    <row r="9" spans="1:60" outlineLevel="1" x14ac:dyDescent="0.2">
      <c r="A9" s="169">
        <v>1</v>
      </c>
      <c r="B9" s="170" t="s">
        <v>1127</v>
      </c>
      <c r="C9" s="180" t="s">
        <v>499</v>
      </c>
      <c r="D9" s="171" t="s">
        <v>500</v>
      </c>
      <c r="E9" s="172">
        <v>10</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297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9">
        <v>2</v>
      </c>
      <c r="B11" s="170" t="s">
        <v>517</v>
      </c>
      <c r="C11" s="180" t="s">
        <v>518</v>
      </c>
      <c r="D11" s="171" t="s">
        <v>500</v>
      </c>
      <c r="E11" s="172">
        <v>1</v>
      </c>
      <c r="F11" s="173"/>
      <c r="G11" s="174">
        <f>ROUND(E11*F11,2)</f>
        <v>0</v>
      </c>
      <c r="H11" s="173"/>
      <c r="I11" s="174">
        <f>ROUND(E11*H11,2)</f>
        <v>0</v>
      </c>
      <c r="J11" s="173"/>
      <c r="K11" s="174">
        <f>ROUND(E11*J11,2)</f>
        <v>0</v>
      </c>
      <c r="L11" s="174">
        <v>21</v>
      </c>
      <c r="M11" s="174">
        <f>G11*(1+L11/100)</f>
        <v>0</v>
      </c>
      <c r="N11" s="172">
        <v>0</v>
      </c>
      <c r="O11" s="172">
        <f>ROUND(E11*N11,2)</f>
        <v>0</v>
      </c>
      <c r="P11" s="172">
        <v>0</v>
      </c>
      <c r="Q11" s="172">
        <f>ROUND(E11*P11,2)</f>
        <v>0</v>
      </c>
      <c r="R11" s="174"/>
      <c r="S11" s="174" t="s">
        <v>223</v>
      </c>
      <c r="T11" s="175" t="s">
        <v>208</v>
      </c>
      <c r="U11" s="158">
        <v>0</v>
      </c>
      <c r="V11" s="158">
        <f>ROUND(E11*U11,2)</f>
        <v>0</v>
      </c>
      <c r="W11" s="158"/>
      <c r="X11" s="158" t="s">
        <v>224</v>
      </c>
      <c r="Y11" s="147"/>
      <c r="Z11" s="147"/>
      <c r="AA11" s="147"/>
      <c r="AB11" s="147"/>
      <c r="AC11" s="147"/>
      <c r="AD11" s="147"/>
      <c r="AE11" s="147"/>
      <c r="AF11" s="147"/>
      <c r="AG11" s="147" t="s">
        <v>297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213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9">
        <v>3</v>
      </c>
      <c r="B13" s="170" t="s">
        <v>1128</v>
      </c>
      <c r="C13" s="180" t="s">
        <v>1129</v>
      </c>
      <c r="D13" s="171" t="s">
        <v>500</v>
      </c>
      <c r="E13" s="172">
        <v>2</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c r="S13" s="174" t="s">
        <v>223</v>
      </c>
      <c r="T13" s="175" t="s">
        <v>208</v>
      </c>
      <c r="U13" s="158">
        <v>0</v>
      </c>
      <c r="V13" s="158">
        <f>ROUND(E13*U13,2)</f>
        <v>0</v>
      </c>
      <c r="W13" s="158"/>
      <c r="X13" s="158" t="s">
        <v>224</v>
      </c>
      <c r="Y13" s="147"/>
      <c r="Z13" s="147"/>
      <c r="AA13" s="147"/>
      <c r="AB13" s="147"/>
      <c r="AC13" s="147"/>
      <c r="AD13" s="147"/>
      <c r="AE13" s="147"/>
      <c r="AF13" s="147"/>
      <c r="AG13" s="147" t="s">
        <v>297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9">
        <v>4</v>
      </c>
      <c r="B15" s="170" t="s">
        <v>1130</v>
      </c>
      <c r="C15" s="180" t="s">
        <v>1131</v>
      </c>
      <c r="D15" s="171" t="s">
        <v>500</v>
      </c>
      <c r="E15" s="172">
        <v>2</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223</v>
      </c>
      <c r="T15" s="175" t="s">
        <v>208</v>
      </c>
      <c r="U15" s="158">
        <v>0</v>
      </c>
      <c r="V15" s="158">
        <f>ROUND(E15*U15,2)</f>
        <v>0</v>
      </c>
      <c r="W15" s="158"/>
      <c r="X15" s="158" t="s">
        <v>224</v>
      </c>
      <c r="Y15" s="147"/>
      <c r="Z15" s="147"/>
      <c r="AA15" s="147"/>
      <c r="AB15" s="147"/>
      <c r="AC15" s="147"/>
      <c r="AD15" s="147"/>
      <c r="AE15" s="147"/>
      <c r="AF15" s="147"/>
      <c r="AG15" s="147" t="s">
        <v>297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9">
        <v>5</v>
      </c>
      <c r="B17" s="170" t="s">
        <v>1132</v>
      </c>
      <c r="C17" s="180" t="s">
        <v>1133</v>
      </c>
      <c r="D17" s="171" t="s">
        <v>354</v>
      </c>
      <c r="E17" s="172">
        <v>7</v>
      </c>
      <c r="F17" s="173"/>
      <c r="G17" s="174">
        <f>ROUND(E17*F17,2)</f>
        <v>0</v>
      </c>
      <c r="H17" s="173"/>
      <c r="I17" s="174">
        <f>ROUND(E17*H17,2)</f>
        <v>0</v>
      </c>
      <c r="J17" s="173"/>
      <c r="K17" s="174">
        <f>ROUND(E17*J17,2)</f>
        <v>0</v>
      </c>
      <c r="L17" s="174">
        <v>21</v>
      </c>
      <c r="M17" s="174">
        <f>G17*(1+L17/100)</f>
        <v>0</v>
      </c>
      <c r="N17" s="172">
        <v>0</v>
      </c>
      <c r="O17" s="172">
        <f>ROUND(E17*N17,2)</f>
        <v>0</v>
      </c>
      <c r="P17" s="172">
        <v>0</v>
      </c>
      <c r="Q17" s="172">
        <f>ROUND(E17*P17,2)</f>
        <v>0</v>
      </c>
      <c r="R17" s="174"/>
      <c r="S17" s="174" t="s">
        <v>223</v>
      </c>
      <c r="T17" s="175" t="s">
        <v>208</v>
      </c>
      <c r="U17" s="158">
        <v>0</v>
      </c>
      <c r="V17" s="158">
        <f>ROUND(E17*U17,2)</f>
        <v>0</v>
      </c>
      <c r="W17" s="158"/>
      <c r="X17" s="158" t="s">
        <v>224</v>
      </c>
      <c r="Y17" s="147"/>
      <c r="Z17" s="147"/>
      <c r="AA17" s="147"/>
      <c r="AB17" s="147"/>
      <c r="AC17" s="147"/>
      <c r="AD17" s="147"/>
      <c r="AE17" s="147"/>
      <c r="AF17" s="147"/>
      <c r="AG17" s="147" t="s">
        <v>297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2"/>
      <c r="D18" s="253"/>
      <c r="E18" s="253"/>
      <c r="F18" s="253"/>
      <c r="G18" s="253"/>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213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9">
        <v>6</v>
      </c>
      <c r="B19" s="170" t="s">
        <v>1132</v>
      </c>
      <c r="C19" s="180" t="s">
        <v>1134</v>
      </c>
      <c r="D19" s="171" t="s">
        <v>354</v>
      </c>
      <c r="E19" s="172">
        <v>40</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c r="S19" s="174" t="s">
        <v>223</v>
      </c>
      <c r="T19" s="175" t="s">
        <v>208</v>
      </c>
      <c r="U19" s="158">
        <v>0</v>
      </c>
      <c r="V19" s="158">
        <f>ROUND(E19*U19,2)</f>
        <v>0</v>
      </c>
      <c r="W19" s="158"/>
      <c r="X19" s="158" t="s">
        <v>532</v>
      </c>
      <c r="Y19" s="147"/>
      <c r="Z19" s="147"/>
      <c r="AA19" s="147"/>
      <c r="AB19" s="147"/>
      <c r="AC19" s="147"/>
      <c r="AD19" s="147"/>
      <c r="AE19" s="147"/>
      <c r="AF19" s="147"/>
      <c r="AG19" s="147" t="s">
        <v>533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2"/>
      <c r="D20" s="253"/>
      <c r="E20" s="253"/>
      <c r="F20" s="253"/>
      <c r="G20" s="25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9">
        <v>7</v>
      </c>
      <c r="B21" s="170" t="s">
        <v>534</v>
      </c>
      <c r="C21" s="180" t="s">
        <v>1135</v>
      </c>
      <c r="D21" s="171" t="s">
        <v>354</v>
      </c>
      <c r="E21" s="172">
        <v>8</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c r="S21" s="174" t="s">
        <v>223</v>
      </c>
      <c r="T21" s="175" t="s">
        <v>208</v>
      </c>
      <c r="U21" s="158">
        <v>0</v>
      </c>
      <c r="V21" s="158">
        <f>ROUND(E21*U21,2)</f>
        <v>0</v>
      </c>
      <c r="W21" s="158"/>
      <c r="X21" s="158" t="s">
        <v>224</v>
      </c>
      <c r="Y21" s="147"/>
      <c r="Z21" s="147"/>
      <c r="AA21" s="147"/>
      <c r="AB21" s="147"/>
      <c r="AC21" s="147"/>
      <c r="AD21" s="147"/>
      <c r="AE21" s="147"/>
      <c r="AF21" s="147"/>
      <c r="AG21" s="147" t="s">
        <v>297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2"/>
      <c r="D22" s="253"/>
      <c r="E22" s="253"/>
      <c r="F22" s="253"/>
      <c r="G22" s="253"/>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9">
        <v>8</v>
      </c>
      <c r="B23" s="170" t="s">
        <v>1136</v>
      </c>
      <c r="C23" s="180" t="s">
        <v>1137</v>
      </c>
      <c r="D23" s="171" t="s">
        <v>354</v>
      </c>
      <c r="E23" s="172">
        <v>15</v>
      </c>
      <c r="F23" s="173"/>
      <c r="G23" s="174">
        <f>ROUND(E23*F23,2)</f>
        <v>0</v>
      </c>
      <c r="H23" s="173"/>
      <c r="I23" s="174">
        <f>ROUND(E23*H23,2)</f>
        <v>0</v>
      </c>
      <c r="J23" s="173"/>
      <c r="K23" s="174">
        <f>ROUND(E23*J23,2)</f>
        <v>0</v>
      </c>
      <c r="L23" s="174">
        <v>21</v>
      </c>
      <c r="M23" s="174">
        <f>G23*(1+L23/100)</f>
        <v>0</v>
      </c>
      <c r="N23" s="172">
        <v>0</v>
      </c>
      <c r="O23" s="172">
        <f>ROUND(E23*N23,2)</f>
        <v>0</v>
      </c>
      <c r="P23" s="172">
        <v>0</v>
      </c>
      <c r="Q23" s="172">
        <f>ROUND(E23*P23,2)</f>
        <v>0</v>
      </c>
      <c r="R23" s="174"/>
      <c r="S23" s="174" t="s">
        <v>223</v>
      </c>
      <c r="T23" s="175" t="s">
        <v>208</v>
      </c>
      <c r="U23" s="158">
        <v>0</v>
      </c>
      <c r="V23" s="158">
        <f>ROUND(E23*U23,2)</f>
        <v>0</v>
      </c>
      <c r="W23" s="158"/>
      <c r="X23" s="158" t="s">
        <v>224</v>
      </c>
      <c r="Y23" s="147"/>
      <c r="Z23" s="147"/>
      <c r="AA23" s="147"/>
      <c r="AB23" s="147"/>
      <c r="AC23" s="147"/>
      <c r="AD23" s="147"/>
      <c r="AE23" s="147"/>
      <c r="AF23" s="147"/>
      <c r="AG23" s="147" t="s">
        <v>297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2"/>
      <c r="D24" s="253"/>
      <c r="E24" s="253"/>
      <c r="F24" s="253"/>
      <c r="G24" s="253"/>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213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9">
        <v>9</v>
      </c>
      <c r="B25" s="170" t="s">
        <v>1138</v>
      </c>
      <c r="C25" s="180" t="s">
        <v>1139</v>
      </c>
      <c r="D25" s="171" t="s">
        <v>354</v>
      </c>
      <c r="E25" s="172">
        <v>75</v>
      </c>
      <c r="F25" s="173"/>
      <c r="G25" s="174">
        <f>ROUND(E25*F25,2)</f>
        <v>0</v>
      </c>
      <c r="H25" s="173"/>
      <c r="I25" s="174">
        <f>ROUND(E25*H25,2)</f>
        <v>0</v>
      </c>
      <c r="J25" s="173"/>
      <c r="K25" s="174">
        <f>ROUND(E25*J25,2)</f>
        <v>0</v>
      </c>
      <c r="L25" s="174">
        <v>21</v>
      </c>
      <c r="M25" s="174">
        <f>G25*(1+L25/100)</f>
        <v>0</v>
      </c>
      <c r="N25" s="172">
        <v>0</v>
      </c>
      <c r="O25" s="172">
        <f>ROUND(E25*N25,2)</f>
        <v>0</v>
      </c>
      <c r="P25" s="172">
        <v>0</v>
      </c>
      <c r="Q25" s="172">
        <f>ROUND(E25*P25,2)</f>
        <v>0</v>
      </c>
      <c r="R25" s="174"/>
      <c r="S25" s="174" t="s">
        <v>223</v>
      </c>
      <c r="T25" s="175" t="s">
        <v>208</v>
      </c>
      <c r="U25" s="158">
        <v>0</v>
      </c>
      <c r="V25" s="158">
        <f>ROUND(E25*U25,2)</f>
        <v>0</v>
      </c>
      <c r="W25" s="158"/>
      <c r="X25" s="158" t="s">
        <v>224</v>
      </c>
      <c r="Y25" s="147"/>
      <c r="Z25" s="147"/>
      <c r="AA25" s="147"/>
      <c r="AB25" s="147"/>
      <c r="AC25" s="147"/>
      <c r="AD25" s="147"/>
      <c r="AE25" s="147"/>
      <c r="AF25" s="147"/>
      <c r="AG25" s="147" t="s">
        <v>297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9">
        <v>10</v>
      </c>
      <c r="B27" s="170" t="s">
        <v>555</v>
      </c>
      <c r="C27" s="180" t="s">
        <v>1140</v>
      </c>
      <c r="D27" s="171" t="s">
        <v>354</v>
      </c>
      <c r="E27" s="172">
        <v>25</v>
      </c>
      <c r="F27" s="173"/>
      <c r="G27" s="174">
        <f>ROUND(E27*F27,2)</f>
        <v>0</v>
      </c>
      <c r="H27" s="173"/>
      <c r="I27" s="174">
        <f>ROUND(E27*H27,2)</f>
        <v>0</v>
      </c>
      <c r="J27" s="173"/>
      <c r="K27" s="174">
        <f>ROUND(E27*J27,2)</f>
        <v>0</v>
      </c>
      <c r="L27" s="174">
        <v>21</v>
      </c>
      <c r="M27" s="174">
        <f>G27*(1+L27/100)</f>
        <v>0</v>
      </c>
      <c r="N27" s="172">
        <v>0</v>
      </c>
      <c r="O27" s="172">
        <f>ROUND(E27*N27,2)</f>
        <v>0</v>
      </c>
      <c r="P27" s="172">
        <v>0</v>
      </c>
      <c r="Q27" s="172">
        <f>ROUND(E27*P27,2)</f>
        <v>0</v>
      </c>
      <c r="R27" s="174"/>
      <c r="S27" s="174" t="s">
        <v>223</v>
      </c>
      <c r="T27" s="175" t="s">
        <v>208</v>
      </c>
      <c r="U27" s="158">
        <v>0</v>
      </c>
      <c r="V27" s="158">
        <f>ROUND(E27*U27,2)</f>
        <v>0</v>
      </c>
      <c r="W27" s="158"/>
      <c r="X27" s="158" t="s">
        <v>224</v>
      </c>
      <c r="Y27" s="147"/>
      <c r="Z27" s="147"/>
      <c r="AA27" s="147"/>
      <c r="AB27" s="147"/>
      <c r="AC27" s="147"/>
      <c r="AD27" s="147"/>
      <c r="AE27" s="147"/>
      <c r="AF27" s="147"/>
      <c r="AG27" s="147" t="s">
        <v>297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52"/>
      <c r="D28" s="253"/>
      <c r="E28" s="253"/>
      <c r="F28" s="253"/>
      <c r="G28" s="253"/>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213</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9">
        <v>11</v>
      </c>
      <c r="B29" s="170" t="s">
        <v>552</v>
      </c>
      <c r="C29" s="180" t="s">
        <v>553</v>
      </c>
      <c r="D29" s="171" t="s">
        <v>500</v>
      </c>
      <c r="E29" s="172">
        <v>8</v>
      </c>
      <c r="F29" s="173"/>
      <c r="G29" s="174">
        <f>ROUND(E29*F29,2)</f>
        <v>0</v>
      </c>
      <c r="H29" s="173"/>
      <c r="I29" s="174">
        <f>ROUND(E29*H29,2)</f>
        <v>0</v>
      </c>
      <c r="J29" s="173"/>
      <c r="K29" s="174">
        <f>ROUND(E29*J29,2)</f>
        <v>0</v>
      </c>
      <c r="L29" s="174">
        <v>21</v>
      </c>
      <c r="M29" s="174">
        <f>G29*(1+L29/100)</f>
        <v>0</v>
      </c>
      <c r="N29" s="172">
        <v>0</v>
      </c>
      <c r="O29" s="172">
        <f>ROUND(E29*N29,2)</f>
        <v>0</v>
      </c>
      <c r="P29" s="172">
        <v>0</v>
      </c>
      <c r="Q29" s="172">
        <f>ROUND(E29*P29,2)</f>
        <v>0</v>
      </c>
      <c r="R29" s="174"/>
      <c r="S29" s="174" t="s">
        <v>223</v>
      </c>
      <c r="T29" s="175" t="s">
        <v>208</v>
      </c>
      <c r="U29" s="158">
        <v>0</v>
      </c>
      <c r="V29" s="158">
        <f>ROUND(E29*U29,2)</f>
        <v>0</v>
      </c>
      <c r="W29" s="158"/>
      <c r="X29" s="158" t="s">
        <v>224</v>
      </c>
      <c r="Y29" s="147"/>
      <c r="Z29" s="147"/>
      <c r="AA29" s="147"/>
      <c r="AB29" s="147"/>
      <c r="AC29" s="147"/>
      <c r="AD29" s="147"/>
      <c r="AE29" s="147"/>
      <c r="AF29" s="147"/>
      <c r="AG29" s="147" t="s">
        <v>297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2"/>
      <c r="D30" s="253"/>
      <c r="E30" s="253"/>
      <c r="F30" s="253"/>
      <c r="G30" s="25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213</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9">
        <v>12</v>
      </c>
      <c r="B31" s="170" t="s">
        <v>558</v>
      </c>
      <c r="C31" s="180" t="s">
        <v>559</v>
      </c>
      <c r="D31" s="171" t="s">
        <v>500</v>
      </c>
      <c r="E31" s="172">
        <v>2</v>
      </c>
      <c r="F31" s="173"/>
      <c r="G31" s="174">
        <f>ROUND(E31*F31,2)</f>
        <v>0</v>
      </c>
      <c r="H31" s="173"/>
      <c r="I31" s="174">
        <f>ROUND(E31*H31,2)</f>
        <v>0</v>
      </c>
      <c r="J31" s="173"/>
      <c r="K31" s="174">
        <f>ROUND(E31*J31,2)</f>
        <v>0</v>
      </c>
      <c r="L31" s="174">
        <v>21</v>
      </c>
      <c r="M31" s="174">
        <f>G31*(1+L31/100)</f>
        <v>0</v>
      </c>
      <c r="N31" s="172">
        <v>0</v>
      </c>
      <c r="O31" s="172">
        <f>ROUND(E31*N31,2)</f>
        <v>0</v>
      </c>
      <c r="P31" s="172">
        <v>0</v>
      </c>
      <c r="Q31" s="172">
        <f>ROUND(E31*P31,2)</f>
        <v>0</v>
      </c>
      <c r="R31" s="174"/>
      <c r="S31" s="174" t="s">
        <v>223</v>
      </c>
      <c r="T31" s="175" t="s">
        <v>208</v>
      </c>
      <c r="U31" s="158">
        <v>0</v>
      </c>
      <c r="V31" s="158">
        <f>ROUND(E31*U31,2)</f>
        <v>0</v>
      </c>
      <c r="W31" s="158"/>
      <c r="X31" s="158" t="s">
        <v>224</v>
      </c>
      <c r="Y31" s="147"/>
      <c r="Z31" s="147"/>
      <c r="AA31" s="147"/>
      <c r="AB31" s="147"/>
      <c r="AC31" s="147"/>
      <c r="AD31" s="147"/>
      <c r="AE31" s="147"/>
      <c r="AF31" s="147"/>
      <c r="AG31" s="147" t="s">
        <v>297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52"/>
      <c r="D32" s="253"/>
      <c r="E32" s="253"/>
      <c r="F32" s="253"/>
      <c r="G32" s="253"/>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213</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9">
        <v>13</v>
      </c>
      <c r="B33" s="170" t="s">
        <v>1141</v>
      </c>
      <c r="C33" s="180" t="s">
        <v>1142</v>
      </c>
      <c r="D33" s="171" t="s">
        <v>500</v>
      </c>
      <c r="E33" s="172">
        <v>3</v>
      </c>
      <c r="F33" s="173"/>
      <c r="G33" s="174">
        <f>ROUND(E33*F33,2)</f>
        <v>0</v>
      </c>
      <c r="H33" s="173"/>
      <c r="I33" s="174">
        <f>ROUND(E33*H33,2)</f>
        <v>0</v>
      </c>
      <c r="J33" s="173"/>
      <c r="K33" s="174">
        <f>ROUND(E33*J33,2)</f>
        <v>0</v>
      </c>
      <c r="L33" s="174">
        <v>21</v>
      </c>
      <c r="M33" s="174">
        <f>G33*(1+L33/100)</f>
        <v>0</v>
      </c>
      <c r="N33" s="172">
        <v>0</v>
      </c>
      <c r="O33" s="172">
        <f>ROUND(E33*N33,2)</f>
        <v>0</v>
      </c>
      <c r="P33" s="172">
        <v>0</v>
      </c>
      <c r="Q33" s="172">
        <f>ROUND(E33*P33,2)</f>
        <v>0</v>
      </c>
      <c r="R33" s="174"/>
      <c r="S33" s="174" t="s">
        <v>223</v>
      </c>
      <c r="T33" s="175" t="s">
        <v>208</v>
      </c>
      <c r="U33" s="158">
        <v>0</v>
      </c>
      <c r="V33" s="158">
        <f>ROUND(E33*U33,2)</f>
        <v>0</v>
      </c>
      <c r="W33" s="158"/>
      <c r="X33" s="158" t="s">
        <v>224</v>
      </c>
      <c r="Y33" s="147"/>
      <c r="Z33" s="147"/>
      <c r="AA33" s="147"/>
      <c r="AB33" s="147"/>
      <c r="AC33" s="147"/>
      <c r="AD33" s="147"/>
      <c r="AE33" s="147"/>
      <c r="AF33" s="147"/>
      <c r="AG33" s="147" t="s">
        <v>297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52"/>
      <c r="D34" s="253"/>
      <c r="E34" s="253"/>
      <c r="F34" s="253"/>
      <c r="G34" s="25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213</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9">
        <v>14</v>
      </c>
      <c r="B35" s="170" t="s">
        <v>1143</v>
      </c>
      <c r="C35" s="180" t="s">
        <v>1144</v>
      </c>
      <c r="D35" s="171" t="s">
        <v>500</v>
      </c>
      <c r="E35" s="172">
        <v>3</v>
      </c>
      <c r="F35" s="173"/>
      <c r="G35" s="174">
        <f>ROUND(E35*F35,2)</f>
        <v>0</v>
      </c>
      <c r="H35" s="173"/>
      <c r="I35" s="174">
        <f>ROUND(E35*H35,2)</f>
        <v>0</v>
      </c>
      <c r="J35" s="173"/>
      <c r="K35" s="174">
        <f>ROUND(E35*J35,2)</f>
        <v>0</v>
      </c>
      <c r="L35" s="174">
        <v>21</v>
      </c>
      <c r="M35" s="174">
        <f>G35*(1+L35/100)</f>
        <v>0</v>
      </c>
      <c r="N35" s="172">
        <v>0</v>
      </c>
      <c r="O35" s="172">
        <f>ROUND(E35*N35,2)</f>
        <v>0</v>
      </c>
      <c r="P35" s="172">
        <v>0</v>
      </c>
      <c r="Q35" s="172">
        <f>ROUND(E35*P35,2)</f>
        <v>0</v>
      </c>
      <c r="R35" s="174"/>
      <c r="S35" s="174" t="s">
        <v>223</v>
      </c>
      <c r="T35" s="175" t="s">
        <v>208</v>
      </c>
      <c r="U35" s="158">
        <v>0</v>
      </c>
      <c r="V35" s="158">
        <f>ROUND(E35*U35,2)</f>
        <v>0</v>
      </c>
      <c r="W35" s="158"/>
      <c r="X35" s="158" t="s">
        <v>224</v>
      </c>
      <c r="Y35" s="147"/>
      <c r="Z35" s="147"/>
      <c r="AA35" s="147"/>
      <c r="AB35" s="147"/>
      <c r="AC35" s="147"/>
      <c r="AD35" s="147"/>
      <c r="AE35" s="147"/>
      <c r="AF35" s="147"/>
      <c r="AG35" s="147" t="s">
        <v>297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52"/>
      <c r="D36" s="253"/>
      <c r="E36" s="253"/>
      <c r="F36" s="253"/>
      <c r="G36" s="253"/>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213</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9">
        <v>15</v>
      </c>
      <c r="B37" s="170" t="s">
        <v>1141</v>
      </c>
      <c r="C37" s="180" t="s">
        <v>1145</v>
      </c>
      <c r="D37" s="171" t="s">
        <v>500</v>
      </c>
      <c r="E37" s="172">
        <v>2</v>
      </c>
      <c r="F37" s="173"/>
      <c r="G37" s="174">
        <f>ROUND(E37*F37,2)</f>
        <v>0</v>
      </c>
      <c r="H37" s="173"/>
      <c r="I37" s="174">
        <f>ROUND(E37*H37,2)</f>
        <v>0</v>
      </c>
      <c r="J37" s="173"/>
      <c r="K37" s="174">
        <f>ROUND(E37*J37,2)</f>
        <v>0</v>
      </c>
      <c r="L37" s="174">
        <v>21</v>
      </c>
      <c r="M37" s="174">
        <f>G37*(1+L37/100)</f>
        <v>0</v>
      </c>
      <c r="N37" s="172">
        <v>0</v>
      </c>
      <c r="O37" s="172">
        <f>ROUND(E37*N37,2)</f>
        <v>0</v>
      </c>
      <c r="P37" s="172">
        <v>0</v>
      </c>
      <c r="Q37" s="172">
        <f>ROUND(E37*P37,2)</f>
        <v>0</v>
      </c>
      <c r="R37" s="174"/>
      <c r="S37" s="174" t="s">
        <v>223</v>
      </c>
      <c r="T37" s="175" t="s">
        <v>208</v>
      </c>
      <c r="U37" s="158">
        <v>0</v>
      </c>
      <c r="V37" s="158">
        <f>ROUND(E37*U37,2)</f>
        <v>0</v>
      </c>
      <c r="W37" s="158"/>
      <c r="X37" s="158" t="s">
        <v>532</v>
      </c>
      <c r="Y37" s="147"/>
      <c r="Z37" s="147"/>
      <c r="AA37" s="147"/>
      <c r="AB37" s="147"/>
      <c r="AC37" s="147"/>
      <c r="AD37" s="147"/>
      <c r="AE37" s="147"/>
      <c r="AF37" s="147"/>
      <c r="AG37" s="147" t="s">
        <v>533</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52"/>
      <c r="D38" s="253"/>
      <c r="E38" s="253"/>
      <c r="F38" s="253"/>
      <c r="G38" s="253"/>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213</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9">
        <v>16</v>
      </c>
      <c r="B39" s="170" t="s">
        <v>1143</v>
      </c>
      <c r="C39" s="180" t="s">
        <v>545</v>
      </c>
      <c r="D39" s="171" t="s">
        <v>500</v>
      </c>
      <c r="E39" s="172">
        <v>5</v>
      </c>
      <c r="F39" s="173"/>
      <c r="G39" s="174">
        <f>ROUND(E39*F39,2)</f>
        <v>0</v>
      </c>
      <c r="H39" s="173"/>
      <c r="I39" s="174">
        <f>ROUND(E39*H39,2)</f>
        <v>0</v>
      </c>
      <c r="J39" s="173"/>
      <c r="K39" s="174">
        <f>ROUND(E39*J39,2)</f>
        <v>0</v>
      </c>
      <c r="L39" s="174">
        <v>21</v>
      </c>
      <c r="M39" s="174">
        <f>G39*(1+L39/100)</f>
        <v>0</v>
      </c>
      <c r="N39" s="172">
        <v>0</v>
      </c>
      <c r="O39" s="172">
        <f>ROUND(E39*N39,2)</f>
        <v>0</v>
      </c>
      <c r="P39" s="172">
        <v>0</v>
      </c>
      <c r="Q39" s="172">
        <f>ROUND(E39*P39,2)</f>
        <v>0</v>
      </c>
      <c r="R39" s="174"/>
      <c r="S39" s="174" t="s">
        <v>223</v>
      </c>
      <c r="T39" s="175" t="s">
        <v>208</v>
      </c>
      <c r="U39" s="158">
        <v>0</v>
      </c>
      <c r="V39" s="158">
        <f>ROUND(E39*U39,2)</f>
        <v>0</v>
      </c>
      <c r="W39" s="158"/>
      <c r="X39" s="158" t="s">
        <v>532</v>
      </c>
      <c r="Y39" s="147"/>
      <c r="Z39" s="147"/>
      <c r="AA39" s="147"/>
      <c r="AB39" s="147"/>
      <c r="AC39" s="147"/>
      <c r="AD39" s="147"/>
      <c r="AE39" s="147"/>
      <c r="AF39" s="147"/>
      <c r="AG39" s="147" t="s">
        <v>533</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52"/>
      <c r="D40" s="253"/>
      <c r="E40" s="253"/>
      <c r="F40" s="253"/>
      <c r="G40" s="25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213</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9">
        <v>17</v>
      </c>
      <c r="B41" s="170" t="s">
        <v>507</v>
      </c>
      <c r="C41" s="180" t="s">
        <v>508</v>
      </c>
      <c r="D41" s="171" t="s">
        <v>354</v>
      </c>
      <c r="E41" s="172">
        <v>90</v>
      </c>
      <c r="F41" s="173"/>
      <c r="G41" s="174">
        <f>ROUND(E41*F41,2)</f>
        <v>0</v>
      </c>
      <c r="H41" s="173"/>
      <c r="I41" s="174">
        <f>ROUND(E41*H41,2)</f>
        <v>0</v>
      </c>
      <c r="J41" s="173"/>
      <c r="K41" s="174">
        <f>ROUND(E41*J41,2)</f>
        <v>0</v>
      </c>
      <c r="L41" s="174">
        <v>21</v>
      </c>
      <c r="M41" s="174">
        <f>G41*(1+L41/100)</f>
        <v>0</v>
      </c>
      <c r="N41" s="172">
        <v>0</v>
      </c>
      <c r="O41" s="172">
        <f>ROUND(E41*N41,2)</f>
        <v>0</v>
      </c>
      <c r="P41" s="172">
        <v>0</v>
      </c>
      <c r="Q41" s="172">
        <f>ROUND(E41*P41,2)</f>
        <v>0</v>
      </c>
      <c r="R41" s="174"/>
      <c r="S41" s="174" t="s">
        <v>223</v>
      </c>
      <c r="T41" s="175" t="s">
        <v>208</v>
      </c>
      <c r="U41" s="158">
        <v>0</v>
      </c>
      <c r="V41" s="158">
        <f>ROUND(E41*U41,2)</f>
        <v>0</v>
      </c>
      <c r="W41" s="158"/>
      <c r="X41" s="158" t="s">
        <v>224</v>
      </c>
      <c r="Y41" s="147"/>
      <c r="Z41" s="147"/>
      <c r="AA41" s="147"/>
      <c r="AB41" s="147"/>
      <c r="AC41" s="147"/>
      <c r="AD41" s="147"/>
      <c r="AE41" s="147"/>
      <c r="AF41" s="147"/>
      <c r="AG41" s="147" t="s">
        <v>297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41" t="s">
        <v>509</v>
      </c>
      <c r="D42" s="242"/>
      <c r="E42" s="242"/>
      <c r="F42" s="242"/>
      <c r="G42" s="242"/>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212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58" t="s">
        <v>510</v>
      </c>
      <c r="D43" s="259"/>
      <c r="E43" s="259"/>
      <c r="F43" s="259"/>
      <c r="G43" s="259"/>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212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50"/>
      <c r="D44" s="251"/>
      <c r="E44" s="251"/>
      <c r="F44" s="251"/>
      <c r="G44" s="251"/>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213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9">
        <v>18</v>
      </c>
      <c r="B45" s="170" t="s">
        <v>511</v>
      </c>
      <c r="C45" s="180" t="s">
        <v>512</v>
      </c>
      <c r="D45" s="171" t="s">
        <v>500</v>
      </c>
      <c r="E45" s="172">
        <v>20</v>
      </c>
      <c r="F45" s="173"/>
      <c r="G45" s="174">
        <f>ROUND(E45*F45,2)</f>
        <v>0</v>
      </c>
      <c r="H45" s="173"/>
      <c r="I45" s="174">
        <f>ROUND(E45*H45,2)</f>
        <v>0</v>
      </c>
      <c r="J45" s="173"/>
      <c r="K45" s="174">
        <f>ROUND(E45*J45,2)</f>
        <v>0</v>
      </c>
      <c r="L45" s="174">
        <v>21</v>
      </c>
      <c r="M45" s="174">
        <f>G45*(1+L45/100)</f>
        <v>0</v>
      </c>
      <c r="N45" s="172">
        <v>0</v>
      </c>
      <c r="O45" s="172">
        <f>ROUND(E45*N45,2)</f>
        <v>0</v>
      </c>
      <c r="P45" s="172">
        <v>0</v>
      </c>
      <c r="Q45" s="172">
        <f>ROUND(E45*P45,2)</f>
        <v>0</v>
      </c>
      <c r="R45" s="174"/>
      <c r="S45" s="174" t="s">
        <v>223</v>
      </c>
      <c r="T45" s="175" t="s">
        <v>208</v>
      </c>
      <c r="U45" s="158">
        <v>0</v>
      </c>
      <c r="V45" s="158">
        <f>ROUND(E45*U45,2)</f>
        <v>0</v>
      </c>
      <c r="W45" s="158"/>
      <c r="X45" s="158" t="s">
        <v>224</v>
      </c>
      <c r="Y45" s="147"/>
      <c r="Z45" s="147"/>
      <c r="AA45" s="147"/>
      <c r="AB45" s="147"/>
      <c r="AC45" s="147"/>
      <c r="AD45" s="147"/>
      <c r="AE45" s="147"/>
      <c r="AF45" s="147"/>
      <c r="AG45" s="147" t="s">
        <v>297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52"/>
      <c r="D46" s="253"/>
      <c r="E46" s="253"/>
      <c r="F46" s="253"/>
      <c r="G46" s="253"/>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213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9">
        <v>19</v>
      </c>
      <c r="B47" s="170" t="s">
        <v>513</v>
      </c>
      <c r="C47" s="180" t="s">
        <v>1146</v>
      </c>
      <c r="D47" s="171" t="s">
        <v>500</v>
      </c>
      <c r="E47" s="172">
        <v>45</v>
      </c>
      <c r="F47" s="173"/>
      <c r="G47" s="174">
        <f>ROUND(E47*F47,2)</f>
        <v>0</v>
      </c>
      <c r="H47" s="173"/>
      <c r="I47" s="174">
        <f>ROUND(E47*H47,2)</f>
        <v>0</v>
      </c>
      <c r="J47" s="173"/>
      <c r="K47" s="174">
        <f>ROUND(E47*J47,2)</f>
        <v>0</v>
      </c>
      <c r="L47" s="174">
        <v>21</v>
      </c>
      <c r="M47" s="174">
        <f>G47*(1+L47/100)</f>
        <v>0</v>
      </c>
      <c r="N47" s="172">
        <v>0</v>
      </c>
      <c r="O47" s="172">
        <f>ROUND(E47*N47,2)</f>
        <v>0</v>
      </c>
      <c r="P47" s="172">
        <v>0</v>
      </c>
      <c r="Q47" s="172">
        <f>ROUND(E47*P47,2)</f>
        <v>0</v>
      </c>
      <c r="R47" s="174"/>
      <c r="S47" s="174" t="s">
        <v>223</v>
      </c>
      <c r="T47" s="175" t="s">
        <v>208</v>
      </c>
      <c r="U47" s="158">
        <v>0</v>
      </c>
      <c r="V47" s="158">
        <f>ROUND(E47*U47,2)</f>
        <v>0</v>
      </c>
      <c r="W47" s="158"/>
      <c r="X47" s="158" t="s">
        <v>224</v>
      </c>
      <c r="Y47" s="147"/>
      <c r="Z47" s="147"/>
      <c r="AA47" s="147"/>
      <c r="AB47" s="147"/>
      <c r="AC47" s="147"/>
      <c r="AD47" s="147"/>
      <c r="AE47" s="147"/>
      <c r="AF47" s="147"/>
      <c r="AG47" s="147" t="s">
        <v>297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52"/>
      <c r="D48" s="253"/>
      <c r="E48" s="253"/>
      <c r="F48" s="253"/>
      <c r="G48" s="253"/>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213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9">
        <v>20</v>
      </c>
      <c r="B49" s="170" t="s">
        <v>1147</v>
      </c>
      <c r="C49" s="180" t="s">
        <v>514</v>
      </c>
      <c r="D49" s="171" t="s">
        <v>500</v>
      </c>
      <c r="E49" s="172">
        <v>90</v>
      </c>
      <c r="F49" s="173"/>
      <c r="G49" s="174">
        <f>ROUND(E49*F49,2)</f>
        <v>0</v>
      </c>
      <c r="H49" s="173"/>
      <c r="I49" s="174">
        <f>ROUND(E49*H49,2)</f>
        <v>0</v>
      </c>
      <c r="J49" s="173"/>
      <c r="K49" s="174">
        <f>ROUND(E49*J49,2)</f>
        <v>0</v>
      </c>
      <c r="L49" s="174">
        <v>21</v>
      </c>
      <c r="M49" s="174">
        <f>G49*(1+L49/100)</f>
        <v>0</v>
      </c>
      <c r="N49" s="172">
        <v>0</v>
      </c>
      <c r="O49" s="172">
        <f>ROUND(E49*N49,2)</f>
        <v>0</v>
      </c>
      <c r="P49" s="172">
        <v>0</v>
      </c>
      <c r="Q49" s="172">
        <f>ROUND(E49*P49,2)</f>
        <v>0</v>
      </c>
      <c r="R49" s="174"/>
      <c r="S49" s="174" t="s">
        <v>223</v>
      </c>
      <c r="T49" s="175" t="s">
        <v>208</v>
      </c>
      <c r="U49" s="158">
        <v>0</v>
      </c>
      <c r="V49" s="158">
        <f>ROUND(E49*U49,2)</f>
        <v>0</v>
      </c>
      <c r="W49" s="158"/>
      <c r="X49" s="158" t="s">
        <v>224</v>
      </c>
      <c r="Y49" s="147"/>
      <c r="Z49" s="147"/>
      <c r="AA49" s="147"/>
      <c r="AB49" s="147"/>
      <c r="AC49" s="147"/>
      <c r="AD49" s="147"/>
      <c r="AE49" s="147"/>
      <c r="AF49" s="147"/>
      <c r="AG49" s="147" t="s">
        <v>297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52"/>
      <c r="D50" s="253"/>
      <c r="E50" s="253"/>
      <c r="F50" s="253"/>
      <c r="G50" s="253"/>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213</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9">
        <v>21</v>
      </c>
      <c r="B51" s="170" t="s">
        <v>1148</v>
      </c>
      <c r="C51" s="180" t="s">
        <v>1149</v>
      </c>
      <c r="D51" s="171" t="s">
        <v>500</v>
      </c>
      <c r="E51" s="172">
        <v>45</v>
      </c>
      <c r="F51" s="173"/>
      <c r="G51" s="174">
        <f>ROUND(E51*F51,2)</f>
        <v>0</v>
      </c>
      <c r="H51" s="173"/>
      <c r="I51" s="174">
        <f>ROUND(E51*H51,2)</f>
        <v>0</v>
      </c>
      <c r="J51" s="173"/>
      <c r="K51" s="174">
        <f>ROUND(E51*J51,2)</f>
        <v>0</v>
      </c>
      <c r="L51" s="174">
        <v>21</v>
      </c>
      <c r="M51" s="174">
        <f>G51*(1+L51/100)</f>
        <v>0</v>
      </c>
      <c r="N51" s="172">
        <v>0</v>
      </c>
      <c r="O51" s="172">
        <f>ROUND(E51*N51,2)</f>
        <v>0</v>
      </c>
      <c r="P51" s="172">
        <v>0</v>
      </c>
      <c r="Q51" s="172">
        <f>ROUND(E51*P51,2)</f>
        <v>0</v>
      </c>
      <c r="R51" s="174"/>
      <c r="S51" s="174" t="s">
        <v>223</v>
      </c>
      <c r="T51" s="175" t="s">
        <v>208</v>
      </c>
      <c r="U51" s="158">
        <v>0</v>
      </c>
      <c r="V51" s="158">
        <f>ROUND(E51*U51,2)</f>
        <v>0</v>
      </c>
      <c r="W51" s="158"/>
      <c r="X51" s="158" t="s">
        <v>224</v>
      </c>
      <c r="Y51" s="147"/>
      <c r="Z51" s="147"/>
      <c r="AA51" s="147"/>
      <c r="AB51" s="147"/>
      <c r="AC51" s="147"/>
      <c r="AD51" s="147"/>
      <c r="AE51" s="147"/>
      <c r="AF51" s="147"/>
      <c r="AG51" s="147" t="s">
        <v>297</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52"/>
      <c r="D52" s="253"/>
      <c r="E52" s="253"/>
      <c r="F52" s="253"/>
      <c r="G52" s="253"/>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213</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9">
        <v>22</v>
      </c>
      <c r="B53" s="170" t="s">
        <v>1150</v>
      </c>
      <c r="C53" s="180" t="s">
        <v>1151</v>
      </c>
      <c r="D53" s="171" t="s">
        <v>500</v>
      </c>
      <c r="E53" s="172">
        <v>130</v>
      </c>
      <c r="F53" s="173"/>
      <c r="G53" s="174">
        <f>ROUND(E53*F53,2)</f>
        <v>0</v>
      </c>
      <c r="H53" s="173"/>
      <c r="I53" s="174">
        <f>ROUND(E53*H53,2)</f>
        <v>0</v>
      </c>
      <c r="J53" s="173"/>
      <c r="K53" s="174">
        <f>ROUND(E53*J53,2)</f>
        <v>0</v>
      </c>
      <c r="L53" s="174">
        <v>21</v>
      </c>
      <c r="M53" s="174">
        <f>G53*(1+L53/100)</f>
        <v>0</v>
      </c>
      <c r="N53" s="172">
        <v>0</v>
      </c>
      <c r="O53" s="172">
        <f>ROUND(E53*N53,2)</f>
        <v>0</v>
      </c>
      <c r="P53" s="172">
        <v>0</v>
      </c>
      <c r="Q53" s="172">
        <f>ROUND(E53*P53,2)</f>
        <v>0</v>
      </c>
      <c r="R53" s="174"/>
      <c r="S53" s="174" t="s">
        <v>223</v>
      </c>
      <c r="T53" s="175" t="s">
        <v>208</v>
      </c>
      <c r="U53" s="158">
        <v>0</v>
      </c>
      <c r="V53" s="158">
        <f>ROUND(E53*U53,2)</f>
        <v>0</v>
      </c>
      <c r="W53" s="158"/>
      <c r="X53" s="158" t="s">
        <v>224</v>
      </c>
      <c r="Y53" s="147"/>
      <c r="Z53" s="147"/>
      <c r="AA53" s="147"/>
      <c r="AB53" s="147"/>
      <c r="AC53" s="147"/>
      <c r="AD53" s="147"/>
      <c r="AE53" s="147"/>
      <c r="AF53" s="147"/>
      <c r="AG53" s="147" t="s">
        <v>297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52"/>
      <c r="D54" s="253"/>
      <c r="E54" s="253"/>
      <c r="F54" s="253"/>
      <c r="G54" s="253"/>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213</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9">
        <v>23</v>
      </c>
      <c r="B55" s="170" t="s">
        <v>538</v>
      </c>
      <c r="C55" s="180" t="s">
        <v>539</v>
      </c>
      <c r="D55" s="171" t="s">
        <v>257</v>
      </c>
      <c r="E55" s="172">
        <v>0.1</v>
      </c>
      <c r="F55" s="173"/>
      <c r="G55" s="174">
        <f>ROUND(E55*F55,2)</f>
        <v>0</v>
      </c>
      <c r="H55" s="173"/>
      <c r="I55" s="174">
        <f>ROUND(E55*H55,2)</f>
        <v>0</v>
      </c>
      <c r="J55" s="173"/>
      <c r="K55" s="174">
        <f>ROUND(E55*J55,2)</f>
        <v>0</v>
      </c>
      <c r="L55" s="174">
        <v>21</v>
      </c>
      <c r="M55" s="174">
        <f>G55*(1+L55/100)</f>
        <v>0</v>
      </c>
      <c r="N55" s="172">
        <v>0</v>
      </c>
      <c r="O55" s="172">
        <f>ROUND(E55*N55,2)</f>
        <v>0</v>
      </c>
      <c r="P55" s="172">
        <v>0</v>
      </c>
      <c r="Q55" s="172">
        <f>ROUND(E55*P55,2)</f>
        <v>0</v>
      </c>
      <c r="R55" s="174"/>
      <c r="S55" s="174" t="s">
        <v>223</v>
      </c>
      <c r="T55" s="175" t="s">
        <v>208</v>
      </c>
      <c r="U55" s="158">
        <v>0</v>
      </c>
      <c r="V55" s="158">
        <f>ROUND(E55*U55,2)</f>
        <v>0</v>
      </c>
      <c r="W55" s="158"/>
      <c r="X55" s="158" t="s">
        <v>224</v>
      </c>
      <c r="Y55" s="147"/>
      <c r="Z55" s="147"/>
      <c r="AA55" s="147"/>
      <c r="AB55" s="147"/>
      <c r="AC55" s="147"/>
      <c r="AD55" s="147"/>
      <c r="AE55" s="147"/>
      <c r="AF55" s="147"/>
      <c r="AG55" s="147" t="s">
        <v>297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52"/>
      <c r="D56" s="253"/>
      <c r="E56" s="253"/>
      <c r="F56" s="253"/>
      <c r="G56" s="253"/>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213</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9">
        <v>24</v>
      </c>
      <c r="B57" s="170" t="s">
        <v>1152</v>
      </c>
      <c r="C57" s="180" t="s">
        <v>1153</v>
      </c>
      <c r="D57" s="171" t="s">
        <v>257</v>
      </c>
      <c r="E57" s="172">
        <v>0.1</v>
      </c>
      <c r="F57" s="173"/>
      <c r="G57" s="174">
        <f>ROUND(E57*F57,2)</f>
        <v>0</v>
      </c>
      <c r="H57" s="173"/>
      <c r="I57" s="174">
        <f>ROUND(E57*H57,2)</f>
        <v>0</v>
      </c>
      <c r="J57" s="173"/>
      <c r="K57" s="174">
        <f>ROUND(E57*J57,2)</f>
        <v>0</v>
      </c>
      <c r="L57" s="174">
        <v>21</v>
      </c>
      <c r="M57" s="174">
        <f>G57*(1+L57/100)</f>
        <v>0</v>
      </c>
      <c r="N57" s="172">
        <v>0</v>
      </c>
      <c r="O57" s="172">
        <f>ROUND(E57*N57,2)</f>
        <v>0</v>
      </c>
      <c r="P57" s="172">
        <v>0</v>
      </c>
      <c r="Q57" s="172">
        <f>ROUND(E57*P57,2)</f>
        <v>0</v>
      </c>
      <c r="R57" s="174"/>
      <c r="S57" s="174" t="s">
        <v>223</v>
      </c>
      <c r="T57" s="175" t="s">
        <v>208</v>
      </c>
      <c r="U57" s="158">
        <v>0</v>
      </c>
      <c r="V57" s="158">
        <f>ROUND(E57*U57,2)</f>
        <v>0</v>
      </c>
      <c r="W57" s="158"/>
      <c r="X57" s="158" t="s">
        <v>224</v>
      </c>
      <c r="Y57" s="147"/>
      <c r="Z57" s="147"/>
      <c r="AA57" s="147"/>
      <c r="AB57" s="147"/>
      <c r="AC57" s="147"/>
      <c r="AD57" s="147"/>
      <c r="AE57" s="147"/>
      <c r="AF57" s="147"/>
      <c r="AG57" s="147" t="s">
        <v>297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52"/>
      <c r="D58" s="253"/>
      <c r="E58" s="253"/>
      <c r="F58" s="253"/>
      <c r="G58" s="253"/>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213</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9">
        <v>25</v>
      </c>
      <c r="B59" s="170" t="s">
        <v>1154</v>
      </c>
      <c r="C59" s="180" t="s">
        <v>1155</v>
      </c>
      <c r="D59" s="171" t="s">
        <v>500</v>
      </c>
      <c r="E59" s="172">
        <v>1</v>
      </c>
      <c r="F59" s="173"/>
      <c r="G59" s="174">
        <f>ROUND(E59*F59,2)</f>
        <v>0</v>
      </c>
      <c r="H59" s="173"/>
      <c r="I59" s="174">
        <f>ROUND(E59*H59,2)</f>
        <v>0</v>
      </c>
      <c r="J59" s="173"/>
      <c r="K59" s="174">
        <f>ROUND(E59*J59,2)</f>
        <v>0</v>
      </c>
      <c r="L59" s="174">
        <v>21</v>
      </c>
      <c r="M59" s="174">
        <f>G59*(1+L59/100)</f>
        <v>0</v>
      </c>
      <c r="N59" s="172">
        <v>0</v>
      </c>
      <c r="O59" s="172">
        <f>ROUND(E59*N59,2)</f>
        <v>0</v>
      </c>
      <c r="P59" s="172">
        <v>0</v>
      </c>
      <c r="Q59" s="172">
        <f>ROUND(E59*P59,2)</f>
        <v>0</v>
      </c>
      <c r="R59" s="174"/>
      <c r="S59" s="174" t="s">
        <v>223</v>
      </c>
      <c r="T59" s="175" t="s">
        <v>208</v>
      </c>
      <c r="U59" s="158">
        <v>0</v>
      </c>
      <c r="V59" s="158">
        <f>ROUND(E59*U59,2)</f>
        <v>0</v>
      </c>
      <c r="W59" s="158"/>
      <c r="X59" s="158" t="s">
        <v>224</v>
      </c>
      <c r="Y59" s="147"/>
      <c r="Z59" s="147"/>
      <c r="AA59" s="147"/>
      <c r="AB59" s="147"/>
      <c r="AC59" s="147"/>
      <c r="AD59" s="147"/>
      <c r="AE59" s="147"/>
      <c r="AF59" s="147"/>
      <c r="AG59" s="147" t="s">
        <v>297</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52"/>
      <c r="D60" s="253"/>
      <c r="E60" s="253"/>
      <c r="F60" s="253"/>
      <c r="G60" s="253"/>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213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9">
        <v>26</v>
      </c>
      <c r="B61" s="170" t="s">
        <v>540</v>
      </c>
      <c r="C61" s="180" t="s">
        <v>541</v>
      </c>
      <c r="D61" s="171" t="s">
        <v>500</v>
      </c>
      <c r="E61" s="172">
        <v>10</v>
      </c>
      <c r="F61" s="173"/>
      <c r="G61" s="174">
        <f>ROUND(E61*F61,2)</f>
        <v>0</v>
      </c>
      <c r="H61" s="173"/>
      <c r="I61" s="174">
        <f>ROUND(E61*H61,2)</f>
        <v>0</v>
      </c>
      <c r="J61" s="173"/>
      <c r="K61" s="174">
        <f>ROUND(E61*J61,2)</f>
        <v>0</v>
      </c>
      <c r="L61" s="174">
        <v>21</v>
      </c>
      <c r="M61" s="174">
        <f>G61*(1+L61/100)</f>
        <v>0</v>
      </c>
      <c r="N61" s="172">
        <v>0</v>
      </c>
      <c r="O61" s="172">
        <f>ROUND(E61*N61,2)</f>
        <v>0</v>
      </c>
      <c r="P61" s="172">
        <v>0</v>
      </c>
      <c r="Q61" s="172">
        <f>ROUND(E61*P61,2)</f>
        <v>0</v>
      </c>
      <c r="R61" s="174"/>
      <c r="S61" s="174" t="s">
        <v>223</v>
      </c>
      <c r="T61" s="175" t="s">
        <v>208</v>
      </c>
      <c r="U61" s="158">
        <v>0</v>
      </c>
      <c r="V61" s="158">
        <f>ROUND(E61*U61,2)</f>
        <v>0</v>
      </c>
      <c r="W61" s="158"/>
      <c r="X61" s="158" t="s">
        <v>224</v>
      </c>
      <c r="Y61" s="147"/>
      <c r="Z61" s="147"/>
      <c r="AA61" s="147"/>
      <c r="AB61" s="147"/>
      <c r="AC61" s="147"/>
      <c r="AD61" s="147"/>
      <c r="AE61" s="147"/>
      <c r="AF61" s="147"/>
      <c r="AG61" s="147" t="s">
        <v>297</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52"/>
      <c r="D62" s="253"/>
      <c r="E62" s="253"/>
      <c r="F62" s="253"/>
      <c r="G62" s="253"/>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213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9">
        <v>27</v>
      </c>
      <c r="B63" s="170" t="s">
        <v>1156</v>
      </c>
      <c r="C63" s="180" t="s">
        <v>1157</v>
      </c>
      <c r="D63" s="171" t="s">
        <v>500</v>
      </c>
      <c r="E63" s="172">
        <v>4</v>
      </c>
      <c r="F63" s="173"/>
      <c r="G63" s="174">
        <f>ROUND(E63*F63,2)</f>
        <v>0</v>
      </c>
      <c r="H63" s="173"/>
      <c r="I63" s="174">
        <f>ROUND(E63*H63,2)</f>
        <v>0</v>
      </c>
      <c r="J63" s="173"/>
      <c r="K63" s="174">
        <f>ROUND(E63*J63,2)</f>
        <v>0</v>
      </c>
      <c r="L63" s="174">
        <v>21</v>
      </c>
      <c r="M63" s="174">
        <f>G63*(1+L63/100)</f>
        <v>0</v>
      </c>
      <c r="N63" s="172">
        <v>0</v>
      </c>
      <c r="O63" s="172">
        <f>ROUND(E63*N63,2)</f>
        <v>0</v>
      </c>
      <c r="P63" s="172">
        <v>0</v>
      </c>
      <c r="Q63" s="172">
        <f>ROUND(E63*P63,2)</f>
        <v>0</v>
      </c>
      <c r="R63" s="174"/>
      <c r="S63" s="174" t="s">
        <v>223</v>
      </c>
      <c r="T63" s="175" t="s">
        <v>208</v>
      </c>
      <c r="U63" s="158">
        <v>0</v>
      </c>
      <c r="V63" s="158">
        <f>ROUND(E63*U63,2)</f>
        <v>0</v>
      </c>
      <c r="W63" s="158"/>
      <c r="X63" s="158" t="s">
        <v>224</v>
      </c>
      <c r="Y63" s="147"/>
      <c r="Z63" s="147"/>
      <c r="AA63" s="147"/>
      <c r="AB63" s="147"/>
      <c r="AC63" s="147"/>
      <c r="AD63" s="147"/>
      <c r="AE63" s="147"/>
      <c r="AF63" s="147"/>
      <c r="AG63" s="147" t="s">
        <v>297</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52"/>
      <c r="D64" s="253"/>
      <c r="E64" s="253"/>
      <c r="F64" s="253"/>
      <c r="G64" s="253"/>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213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9">
        <v>28</v>
      </c>
      <c r="B65" s="170" t="s">
        <v>1156</v>
      </c>
      <c r="C65" s="180" t="s">
        <v>1158</v>
      </c>
      <c r="D65" s="171" t="s">
        <v>354</v>
      </c>
      <c r="E65" s="172">
        <v>3</v>
      </c>
      <c r="F65" s="173"/>
      <c r="G65" s="174">
        <f>ROUND(E65*F65,2)</f>
        <v>0</v>
      </c>
      <c r="H65" s="173"/>
      <c r="I65" s="174">
        <f>ROUND(E65*H65,2)</f>
        <v>0</v>
      </c>
      <c r="J65" s="173"/>
      <c r="K65" s="174">
        <f>ROUND(E65*J65,2)</f>
        <v>0</v>
      </c>
      <c r="L65" s="174">
        <v>21</v>
      </c>
      <c r="M65" s="174">
        <f>G65*(1+L65/100)</f>
        <v>0</v>
      </c>
      <c r="N65" s="172">
        <v>0</v>
      </c>
      <c r="O65" s="172">
        <f>ROUND(E65*N65,2)</f>
        <v>0</v>
      </c>
      <c r="P65" s="172">
        <v>0</v>
      </c>
      <c r="Q65" s="172">
        <f>ROUND(E65*P65,2)</f>
        <v>0</v>
      </c>
      <c r="R65" s="174"/>
      <c r="S65" s="174" t="s">
        <v>223</v>
      </c>
      <c r="T65" s="175" t="s">
        <v>208</v>
      </c>
      <c r="U65" s="158">
        <v>0</v>
      </c>
      <c r="V65" s="158">
        <f>ROUND(E65*U65,2)</f>
        <v>0</v>
      </c>
      <c r="W65" s="158"/>
      <c r="X65" s="158" t="s">
        <v>532</v>
      </c>
      <c r="Y65" s="147"/>
      <c r="Z65" s="147"/>
      <c r="AA65" s="147"/>
      <c r="AB65" s="147"/>
      <c r="AC65" s="147"/>
      <c r="AD65" s="147"/>
      <c r="AE65" s="147"/>
      <c r="AF65" s="147"/>
      <c r="AG65" s="147" t="s">
        <v>533</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52"/>
      <c r="D66" s="253"/>
      <c r="E66" s="253"/>
      <c r="F66" s="253"/>
      <c r="G66" s="253"/>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213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9">
        <v>29</v>
      </c>
      <c r="B67" s="170" t="s">
        <v>1159</v>
      </c>
      <c r="C67" s="180" t="s">
        <v>1160</v>
      </c>
      <c r="D67" s="171" t="s">
        <v>500</v>
      </c>
      <c r="E67" s="172">
        <v>1</v>
      </c>
      <c r="F67" s="173"/>
      <c r="G67" s="174">
        <f>ROUND(E67*F67,2)</f>
        <v>0</v>
      </c>
      <c r="H67" s="173"/>
      <c r="I67" s="174">
        <f>ROUND(E67*H67,2)</f>
        <v>0</v>
      </c>
      <c r="J67" s="173"/>
      <c r="K67" s="174">
        <f>ROUND(E67*J67,2)</f>
        <v>0</v>
      </c>
      <c r="L67" s="174">
        <v>21</v>
      </c>
      <c r="M67" s="174">
        <f>G67*(1+L67/100)</f>
        <v>0</v>
      </c>
      <c r="N67" s="172">
        <v>0</v>
      </c>
      <c r="O67" s="172">
        <f>ROUND(E67*N67,2)</f>
        <v>0</v>
      </c>
      <c r="P67" s="172">
        <v>0</v>
      </c>
      <c r="Q67" s="172">
        <f>ROUND(E67*P67,2)</f>
        <v>0</v>
      </c>
      <c r="R67" s="174"/>
      <c r="S67" s="174" t="s">
        <v>223</v>
      </c>
      <c r="T67" s="175" t="s">
        <v>208</v>
      </c>
      <c r="U67" s="158">
        <v>0</v>
      </c>
      <c r="V67" s="158">
        <f>ROUND(E67*U67,2)</f>
        <v>0</v>
      </c>
      <c r="W67" s="158"/>
      <c r="X67" s="158" t="s">
        <v>224</v>
      </c>
      <c r="Y67" s="147"/>
      <c r="Z67" s="147"/>
      <c r="AA67" s="147"/>
      <c r="AB67" s="147"/>
      <c r="AC67" s="147"/>
      <c r="AD67" s="147"/>
      <c r="AE67" s="147"/>
      <c r="AF67" s="147"/>
      <c r="AG67" s="147" t="s">
        <v>297</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52"/>
      <c r="D68" s="253"/>
      <c r="E68" s="253"/>
      <c r="F68" s="253"/>
      <c r="G68" s="253"/>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213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9">
        <v>30</v>
      </c>
      <c r="B69" s="170" t="s">
        <v>1161</v>
      </c>
      <c r="C69" s="180" t="s">
        <v>1162</v>
      </c>
      <c r="D69" s="171" t="s">
        <v>500</v>
      </c>
      <c r="E69" s="172">
        <v>1</v>
      </c>
      <c r="F69" s="173"/>
      <c r="G69" s="174">
        <f>ROUND(E69*F69,2)</f>
        <v>0</v>
      </c>
      <c r="H69" s="173"/>
      <c r="I69" s="174">
        <f>ROUND(E69*H69,2)</f>
        <v>0</v>
      </c>
      <c r="J69" s="173"/>
      <c r="K69" s="174">
        <f>ROUND(E69*J69,2)</f>
        <v>0</v>
      </c>
      <c r="L69" s="174">
        <v>21</v>
      </c>
      <c r="M69" s="174">
        <f>G69*(1+L69/100)</f>
        <v>0</v>
      </c>
      <c r="N69" s="172">
        <v>0</v>
      </c>
      <c r="O69" s="172">
        <f>ROUND(E69*N69,2)</f>
        <v>0</v>
      </c>
      <c r="P69" s="172">
        <v>0</v>
      </c>
      <c r="Q69" s="172">
        <f>ROUND(E69*P69,2)</f>
        <v>0</v>
      </c>
      <c r="R69" s="174"/>
      <c r="S69" s="174" t="s">
        <v>223</v>
      </c>
      <c r="T69" s="175" t="s">
        <v>208</v>
      </c>
      <c r="U69" s="158">
        <v>0</v>
      </c>
      <c r="V69" s="158">
        <f>ROUND(E69*U69,2)</f>
        <v>0</v>
      </c>
      <c r="W69" s="158"/>
      <c r="X69" s="158" t="s">
        <v>224</v>
      </c>
      <c r="Y69" s="147"/>
      <c r="Z69" s="147"/>
      <c r="AA69" s="147"/>
      <c r="AB69" s="147"/>
      <c r="AC69" s="147"/>
      <c r="AD69" s="147"/>
      <c r="AE69" s="147"/>
      <c r="AF69" s="147"/>
      <c r="AG69" s="147" t="s">
        <v>297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52"/>
      <c r="D70" s="253"/>
      <c r="E70" s="253"/>
      <c r="F70" s="253"/>
      <c r="G70" s="253"/>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213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69">
        <v>31</v>
      </c>
      <c r="B71" s="170" t="s">
        <v>563</v>
      </c>
      <c r="C71" s="180" t="s">
        <v>1163</v>
      </c>
      <c r="D71" s="171" t="s">
        <v>500</v>
      </c>
      <c r="E71" s="172">
        <v>1</v>
      </c>
      <c r="F71" s="173"/>
      <c r="G71" s="174">
        <f>ROUND(E71*F71,2)</f>
        <v>0</v>
      </c>
      <c r="H71" s="173"/>
      <c r="I71" s="174">
        <f>ROUND(E71*H71,2)</f>
        <v>0</v>
      </c>
      <c r="J71" s="173"/>
      <c r="K71" s="174">
        <f>ROUND(E71*J71,2)</f>
        <v>0</v>
      </c>
      <c r="L71" s="174">
        <v>21</v>
      </c>
      <c r="M71" s="174">
        <f>G71*(1+L71/100)</f>
        <v>0</v>
      </c>
      <c r="N71" s="172">
        <v>0</v>
      </c>
      <c r="O71" s="172">
        <f>ROUND(E71*N71,2)</f>
        <v>0</v>
      </c>
      <c r="P71" s="172">
        <v>0</v>
      </c>
      <c r="Q71" s="172">
        <f>ROUND(E71*P71,2)</f>
        <v>0</v>
      </c>
      <c r="R71" s="174"/>
      <c r="S71" s="174" t="s">
        <v>223</v>
      </c>
      <c r="T71" s="175" t="s">
        <v>208</v>
      </c>
      <c r="U71" s="158">
        <v>0</v>
      </c>
      <c r="V71" s="158">
        <f>ROUND(E71*U71,2)</f>
        <v>0</v>
      </c>
      <c r="W71" s="158"/>
      <c r="X71" s="158" t="s">
        <v>224</v>
      </c>
      <c r="Y71" s="147"/>
      <c r="Z71" s="147"/>
      <c r="AA71" s="147"/>
      <c r="AB71" s="147"/>
      <c r="AC71" s="147"/>
      <c r="AD71" s="147"/>
      <c r="AE71" s="147"/>
      <c r="AF71" s="147"/>
      <c r="AG71" s="147" t="s">
        <v>297</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52"/>
      <c r="D72" s="253"/>
      <c r="E72" s="253"/>
      <c r="F72" s="253"/>
      <c r="G72" s="253"/>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213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9">
        <v>32</v>
      </c>
      <c r="B73" s="170" t="s">
        <v>565</v>
      </c>
      <c r="C73" s="180" t="s">
        <v>1164</v>
      </c>
      <c r="D73" s="171" t="s">
        <v>500</v>
      </c>
      <c r="E73" s="172">
        <v>1</v>
      </c>
      <c r="F73" s="173"/>
      <c r="G73" s="174">
        <f>ROUND(E73*F73,2)</f>
        <v>0</v>
      </c>
      <c r="H73" s="173"/>
      <c r="I73" s="174">
        <f>ROUND(E73*H73,2)</f>
        <v>0</v>
      </c>
      <c r="J73" s="173"/>
      <c r="K73" s="174">
        <f>ROUND(E73*J73,2)</f>
        <v>0</v>
      </c>
      <c r="L73" s="174">
        <v>21</v>
      </c>
      <c r="M73" s="174">
        <f>G73*(1+L73/100)</f>
        <v>0</v>
      </c>
      <c r="N73" s="172">
        <v>0</v>
      </c>
      <c r="O73" s="172">
        <f>ROUND(E73*N73,2)</f>
        <v>0</v>
      </c>
      <c r="P73" s="172">
        <v>0</v>
      </c>
      <c r="Q73" s="172">
        <f>ROUND(E73*P73,2)</f>
        <v>0</v>
      </c>
      <c r="R73" s="174"/>
      <c r="S73" s="174" t="s">
        <v>223</v>
      </c>
      <c r="T73" s="175" t="s">
        <v>208</v>
      </c>
      <c r="U73" s="158">
        <v>0</v>
      </c>
      <c r="V73" s="158">
        <f>ROUND(E73*U73,2)</f>
        <v>0</v>
      </c>
      <c r="W73" s="158"/>
      <c r="X73" s="158" t="s">
        <v>224</v>
      </c>
      <c r="Y73" s="147"/>
      <c r="Z73" s="147"/>
      <c r="AA73" s="147"/>
      <c r="AB73" s="147"/>
      <c r="AC73" s="147"/>
      <c r="AD73" s="147"/>
      <c r="AE73" s="147"/>
      <c r="AF73" s="147"/>
      <c r="AG73" s="147" t="s">
        <v>297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52"/>
      <c r="D74" s="253"/>
      <c r="E74" s="253"/>
      <c r="F74" s="253"/>
      <c r="G74" s="253"/>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213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x14ac:dyDescent="0.2">
      <c r="A75" s="163" t="s">
        <v>202</v>
      </c>
      <c r="B75" s="164" t="s">
        <v>119</v>
      </c>
      <c r="C75" s="179" t="s">
        <v>120</v>
      </c>
      <c r="D75" s="165"/>
      <c r="E75" s="166"/>
      <c r="F75" s="167"/>
      <c r="G75" s="167">
        <f>SUMIF(AG76:AG77,"&lt;&gt;NOR",G76:G77)</f>
        <v>0</v>
      </c>
      <c r="H75" s="167"/>
      <c r="I75" s="167">
        <f>SUM(I76:I77)</f>
        <v>0</v>
      </c>
      <c r="J75" s="167"/>
      <c r="K75" s="167">
        <f>SUM(K76:K77)</f>
        <v>0</v>
      </c>
      <c r="L75" s="167"/>
      <c r="M75" s="167">
        <f>SUM(M76:M77)</f>
        <v>0</v>
      </c>
      <c r="N75" s="166"/>
      <c r="O75" s="166">
        <f>SUM(O76:O77)</f>
        <v>0</v>
      </c>
      <c r="P75" s="166"/>
      <c r="Q75" s="166">
        <f>SUM(Q76:Q77)</f>
        <v>0</v>
      </c>
      <c r="R75" s="167"/>
      <c r="S75" s="167"/>
      <c r="T75" s="168"/>
      <c r="U75" s="162"/>
      <c r="V75" s="162">
        <f>SUM(V76:V77)</f>
        <v>0</v>
      </c>
      <c r="W75" s="162"/>
      <c r="X75" s="162"/>
      <c r="AG75" t="s">
        <v>203</v>
      </c>
    </row>
    <row r="76" spans="1:60" outlineLevel="1" x14ac:dyDescent="0.2">
      <c r="A76" s="169">
        <v>33</v>
      </c>
      <c r="B76" s="170" t="s">
        <v>1165</v>
      </c>
      <c r="C76" s="180" t="s">
        <v>1166</v>
      </c>
      <c r="D76" s="171" t="s">
        <v>500</v>
      </c>
      <c r="E76" s="172">
        <v>1</v>
      </c>
      <c r="F76" s="173"/>
      <c r="G76" s="174">
        <f>ROUND(E76*F76,2)</f>
        <v>0</v>
      </c>
      <c r="H76" s="173"/>
      <c r="I76" s="174">
        <f>ROUND(E76*H76,2)</f>
        <v>0</v>
      </c>
      <c r="J76" s="173"/>
      <c r="K76" s="174">
        <f>ROUND(E76*J76,2)</f>
        <v>0</v>
      </c>
      <c r="L76" s="174">
        <v>21</v>
      </c>
      <c r="M76" s="174">
        <f>G76*(1+L76/100)</f>
        <v>0</v>
      </c>
      <c r="N76" s="172">
        <v>0</v>
      </c>
      <c r="O76" s="172">
        <f>ROUND(E76*N76,2)</f>
        <v>0</v>
      </c>
      <c r="P76" s="172">
        <v>0</v>
      </c>
      <c r="Q76" s="172">
        <f>ROUND(E76*P76,2)</f>
        <v>0</v>
      </c>
      <c r="R76" s="174"/>
      <c r="S76" s="174" t="s">
        <v>223</v>
      </c>
      <c r="T76" s="175" t="s">
        <v>208</v>
      </c>
      <c r="U76" s="158">
        <v>0</v>
      </c>
      <c r="V76" s="158">
        <f>ROUND(E76*U76,2)</f>
        <v>0</v>
      </c>
      <c r="W76" s="158"/>
      <c r="X76" s="158" t="s">
        <v>224</v>
      </c>
      <c r="Y76" s="147"/>
      <c r="Z76" s="147"/>
      <c r="AA76" s="147"/>
      <c r="AB76" s="147"/>
      <c r="AC76" s="147"/>
      <c r="AD76" s="147"/>
      <c r="AE76" s="147"/>
      <c r="AF76" s="147"/>
      <c r="AG76" s="147" t="s">
        <v>297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52"/>
      <c r="D77" s="253"/>
      <c r="E77" s="253"/>
      <c r="F77" s="253"/>
      <c r="G77" s="253"/>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213</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x14ac:dyDescent="0.2">
      <c r="A78" s="163" t="s">
        <v>202</v>
      </c>
      <c r="B78" s="164" t="s">
        <v>137</v>
      </c>
      <c r="C78" s="179" t="s">
        <v>138</v>
      </c>
      <c r="D78" s="165"/>
      <c r="E78" s="166"/>
      <c r="F78" s="167"/>
      <c r="G78" s="167">
        <f>SUMIF(AG79:AG86,"&lt;&gt;NOR",G79:G86)</f>
        <v>0</v>
      </c>
      <c r="H78" s="167"/>
      <c r="I78" s="167">
        <f>SUM(I79:I86)</f>
        <v>0</v>
      </c>
      <c r="J78" s="167"/>
      <c r="K78" s="167">
        <f>SUM(K79:K86)</f>
        <v>0</v>
      </c>
      <c r="L78" s="167"/>
      <c r="M78" s="167">
        <f>SUM(M79:M86)</f>
        <v>0</v>
      </c>
      <c r="N78" s="166"/>
      <c r="O78" s="166">
        <f>SUM(O79:O86)</f>
        <v>0</v>
      </c>
      <c r="P78" s="166"/>
      <c r="Q78" s="166">
        <f>SUM(Q79:Q86)</f>
        <v>0</v>
      </c>
      <c r="R78" s="167"/>
      <c r="S78" s="167"/>
      <c r="T78" s="168"/>
      <c r="U78" s="162"/>
      <c r="V78" s="162">
        <f>SUM(V79:V86)</f>
        <v>0</v>
      </c>
      <c r="W78" s="162"/>
      <c r="X78" s="162"/>
      <c r="AG78" t="s">
        <v>203</v>
      </c>
    </row>
    <row r="79" spans="1:60" outlineLevel="1" x14ac:dyDescent="0.2">
      <c r="A79" s="169">
        <v>34</v>
      </c>
      <c r="B79" s="170" t="s">
        <v>569</v>
      </c>
      <c r="C79" s="180" t="s">
        <v>1167</v>
      </c>
      <c r="D79" s="171" t="s">
        <v>562</v>
      </c>
      <c r="E79" s="172">
        <v>3</v>
      </c>
      <c r="F79" s="173"/>
      <c r="G79" s="174">
        <f>ROUND(E79*F79,2)</f>
        <v>0</v>
      </c>
      <c r="H79" s="173"/>
      <c r="I79" s="174">
        <f>ROUND(E79*H79,2)</f>
        <v>0</v>
      </c>
      <c r="J79" s="173"/>
      <c r="K79" s="174">
        <f>ROUND(E79*J79,2)</f>
        <v>0</v>
      </c>
      <c r="L79" s="174">
        <v>21</v>
      </c>
      <c r="M79" s="174">
        <f>G79*(1+L79/100)</f>
        <v>0</v>
      </c>
      <c r="N79" s="172">
        <v>0</v>
      </c>
      <c r="O79" s="172">
        <f>ROUND(E79*N79,2)</f>
        <v>0</v>
      </c>
      <c r="P79" s="172">
        <v>0</v>
      </c>
      <c r="Q79" s="172">
        <f>ROUND(E79*P79,2)</f>
        <v>0</v>
      </c>
      <c r="R79" s="174"/>
      <c r="S79" s="174" t="s">
        <v>223</v>
      </c>
      <c r="T79" s="175" t="s">
        <v>208</v>
      </c>
      <c r="U79" s="158">
        <v>0</v>
      </c>
      <c r="V79" s="158">
        <f>ROUND(E79*U79,2)</f>
        <v>0</v>
      </c>
      <c r="W79" s="158"/>
      <c r="X79" s="158" t="s">
        <v>224</v>
      </c>
      <c r="Y79" s="147"/>
      <c r="Z79" s="147"/>
      <c r="AA79" s="147"/>
      <c r="AB79" s="147"/>
      <c r="AC79" s="147"/>
      <c r="AD79" s="147"/>
      <c r="AE79" s="147"/>
      <c r="AF79" s="147"/>
      <c r="AG79" s="147" t="s">
        <v>297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52"/>
      <c r="D80" s="253"/>
      <c r="E80" s="253"/>
      <c r="F80" s="253"/>
      <c r="G80" s="253"/>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213</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69">
        <v>35</v>
      </c>
      <c r="B81" s="170" t="s">
        <v>571</v>
      </c>
      <c r="C81" s="180" t="s">
        <v>1168</v>
      </c>
      <c r="D81" s="171" t="s">
        <v>562</v>
      </c>
      <c r="E81" s="172">
        <v>5</v>
      </c>
      <c r="F81" s="173"/>
      <c r="G81" s="174">
        <f>ROUND(E81*F81,2)</f>
        <v>0</v>
      </c>
      <c r="H81" s="173"/>
      <c r="I81" s="174">
        <f>ROUND(E81*H81,2)</f>
        <v>0</v>
      </c>
      <c r="J81" s="173"/>
      <c r="K81" s="174">
        <f>ROUND(E81*J81,2)</f>
        <v>0</v>
      </c>
      <c r="L81" s="174">
        <v>21</v>
      </c>
      <c r="M81" s="174">
        <f>G81*(1+L81/100)</f>
        <v>0</v>
      </c>
      <c r="N81" s="172">
        <v>0</v>
      </c>
      <c r="O81" s="172">
        <f>ROUND(E81*N81,2)</f>
        <v>0</v>
      </c>
      <c r="P81" s="172">
        <v>0</v>
      </c>
      <c r="Q81" s="172">
        <f>ROUND(E81*P81,2)</f>
        <v>0</v>
      </c>
      <c r="R81" s="174"/>
      <c r="S81" s="174" t="s">
        <v>223</v>
      </c>
      <c r="T81" s="175" t="s">
        <v>208</v>
      </c>
      <c r="U81" s="158">
        <v>0</v>
      </c>
      <c r="V81" s="158">
        <f>ROUND(E81*U81,2)</f>
        <v>0</v>
      </c>
      <c r="W81" s="158"/>
      <c r="X81" s="158" t="s">
        <v>224</v>
      </c>
      <c r="Y81" s="147"/>
      <c r="Z81" s="147"/>
      <c r="AA81" s="147"/>
      <c r="AB81" s="147"/>
      <c r="AC81" s="147"/>
      <c r="AD81" s="147"/>
      <c r="AE81" s="147"/>
      <c r="AF81" s="147"/>
      <c r="AG81" s="147" t="s">
        <v>297</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52"/>
      <c r="D82" s="253"/>
      <c r="E82" s="253"/>
      <c r="F82" s="253"/>
      <c r="G82" s="253"/>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213</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69">
        <v>36</v>
      </c>
      <c r="B83" s="170" t="s">
        <v>573</v>
      </c>
      <c r="C83" s="180" t="s">
        <v>1169</v>
      </c>
      <c r="D83" s="171" t="s">
        <v>562</v>
      </c>
      <c r="E83" s="172">
        <v>5</v>
      </c>
      <c r="F83" s="173"/>
      <c r="G83" s="174">
        <f>ROUND(E83*F83,2)</f>
        <v>0</v>
      </c>
      <c r="H83" s="173"/>
      <c r="I83" s="174">
        <f>ROUND(E83*H83,2)</f>
        <v>0</v>
      </c>
      <c r="J83" s="173"/>
      <c r="K83" s="174">
        <f>ROUND(E83*J83,2)</f>
        <v>0</v>
      </c>
      <c r="L83" s="174">
        <v>21</v>
      </c>
      <c r="M83" s="174">
        <f>G83*(1+L83/100)</f>
        <v>0</v>
      </c>
      <c r="N83" s="172">
        <v>0</v>
      </c>
      <c r="O83" s="172">
        <f>ROUND(E83*N83,2)</f>
        <v>0</v>
      </c>
      <c r="P83" s="172">
        <v>0</v>
      </c>
      <c r="Q83" s="172">
        <f>ROUND(E83*P83,2)</f>
        <v>0</v>
      </c>
      <c r="R83" s="174"/>
      <c r="S83" s="174" t="s">
        <v>223</v>
      </c>
      <c r="T83" s="175" t="s">
        <v>208</v>
      </c>
      <c r="U83" s="158">
        <v>0</v>
      </c>
      <c r="V83" s="158">
        <f>ROUND(E83*U83,2)</f>
        <v>0</v>
      </c>
      <c r="W83" s="158"/>
      <c r="X83" s="158" t="s">
        <v>224</v>
      </c>
      <c r="Y83" s="147"/>
      <c r="Z83" s="147"/>
      <c r="AA83" s="147"/>
      <c r="AB83" s="147"/>
      <c r="AC83" s="147"/>
      <c r="AD83" s="147"/>
      <c r="AE83" s="147"/>
      <c r="AF83" s="147"/>
      <c r="AG83" s="147" t="s">
        <v>297</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52"/>
      <c r="D84" s="253"/>
      <c r="E84" s="253"/>
      <c r="F84" s="253"/>
      <c r="G84" s="253"/>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213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69">
        <v>37</v>
      </c>
      <c r="B85" s="170" t="s">
        <v>575</v>
      </c>
      <c r="C85" s="180" t="s">
        <v>1170</v>
      </c>
      <c r="D85" s="171" t="s">
        <v>562</v>
      </c>
      <c r="E85" s="172">
        <v>2</v>
      </c>
      <c r="F85" s="173"/>
      <c r="G85" s="174">
        <f>ROUND(E85*F85,2)</f>
        <v>0</v>
      </c>
      <c r="H85" s="173"/>
      <c r="I85" s="174">
        <f>ROUND(E85*H85,2)</f>
        <v>0</v>
      </c>
      <c r="J85" s="173"/>
      <c r="K85" s="174">
        <f>ROUND(E85*J85,2)</f>
        <v>0</v>
      </c>
      <c r="L85" s="174">
        <v>21</v>
      </c>
      <c r="M85" s="174">
        <f>G85*(1+L85/100)</f>
        <v>0</v>
      </c>
      <c r="N85" s="172">
        <v>0</v>
      </c>
      <c r="O85" s="172">
        <f>ROUND(E85*N85,2)</f>
        <v>0</v>
      </c>
      <c r="P85" s="172">
        <v>0</v>
      </c>
      <c r="Q85" s="172">
        <f>ROUND(E85*P85,2)</f>
        <v>0</v>
      </c>
      <c r="R85" s="174"/>
      <c r="S85" s="174" t="s">
        <v>223</v>
      </c>
      <c r="T85" s="175" t="s">
        <v>208</v>
      </c>
      <c r="U85" s="158">
        <v>0</v>
      </c>
      <c r="V85" s="158">
        <f>ROUND(E85*U85,2)</f>
        <v>0</v>
      </c>
      <c r="W85" s="158"/>
      <c r="X85" s="158" t="s">
        <v>224</v>
      </c>
      <c r="Y85" s="147"/>
      <c r="Z85" s="147"/>
      <c r="AA85" s="147"/>
      <c r="AB85" s="147"/>
      <c r="AC85" s="147"/>
      <c r="AD85" s="147"/>
      <c r="AE85" s="147"/>
      <c r="AF85" s="147"/>
      <c r="AG85" s="147" t="s">
        <v>297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252"/>
      <c r="D86" s="253"/>
      <c r="E86" s="253"/>
      <c r="F86" s="253"/>
      <c r="G86" s="253"/>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213</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x14ac:dyDescent="0.2">
      <c r="A87" s="163" t="s">
        <v>202</v>
      </c>
      <c r="B87" s="164" t="s">
        <v>139</v>
      </c>
      <c r="C87" s="179" t="s">
        <v>140</v>
      </c>
      <c r="D87" s="165"/>
      <c r="E87" s="166"/>
      <c r="F87" s="167"/>
      <c r="G87" s="167">
        <f>SUMIF(AG88:AG91,"&lt;&gt;NOR",G88:G91)</f>
        <v>0</v>
      </c>
      <c r="H87" s="167"/>
      <c r="I87" s="167">
        <f>SUM(I88:I91)</f>
        <v>0</v>
      </c>
      <c r="J87" s="167"/>
      <c r="K87" s="167">
        <f>SUM(K88:K91)</f>
        <v>0</v>
      </c>
      <c r="L87" s="167"/>
      <c r="M87" s="167">
        <f>SUM(M88:M91)</f>
        <v>0</v>
      </c>
      <c r="N87" s="166"/>
      <c r="O87" s="166">
        <f>SUM(O88:O91)</f>
        <v>0</v>
      </c>
      <c r="P87" s="166"/>
      <c r="Q87" s="166">
        <f>SUM(Q88:Q91)</f>
        <v>0</v>
      </c>
      <c r="R87" s="167"/>
      <c r="S87" s="167"/>
      <c r="T87" s="168"/>
      <c r="U87" s="162"/>
      <c r="V87" s="162">
        <f>SUM(V88:V91)</f>
        <v>0</v>
      </c>
      <c r="W87" s="162"/>
      <c r="X87" s="162"/>
      <c r="AG87" t="s">
        <v>203</v>
      </c>
    </row>
    <row r="88" spans="1:60" outlineLevel="1" x14ac:dyDescent="0.2">
      <c r="A88" s="169">
        <v>38</v>
      </c>
      <c r="B88" s="170" t="s">
        <v>1171</v>
      </c>
      <c r="C88" s="180" t="s">
        <v>574</v>
      </c>
      <c r="D88" s="171" t="s">
        <v>562</v>
      </c>
      <c r="E88" s="172">
        <v>15</v>
      </c>
      <c r="F88" s="173"/>
      <c r="G88" s="174">
        <f>ROUND(E88*F88,2)</f>
        <v>0</v>
      </c>
      <c r="H88" s="173"/>
      <c r="I88" s="174">
        <f>ROUND(E88*H88,2)</f>
        <v>0</v>
      </c>
      <c r="J88" s="173"/>
      <c r="K88" s="174">
        <f>ROUND(E88*J88,2)</f>
        <v>0</v>
      </c>
      <c r="L88" s="174">
        <v>21</v>
      </c>
      <c r="M88" s="174">
        <f>G88*(1+L88/100)</f>
        <v>0</v>
      </c>
      <c r="N88" s="172">
        <v>0</v>
      </c>
      <c r="O88" s="172">
        <f>ROUND(E88*N88,2)</f>
        <v>0</v>
      </c>
      <c r="P88" s="172">
        <v>0</v>
      </c>
      <c r="Q88" s="172">
        <f>ROUND(E88*P88,2)</f>
        <v>0</v>
      </c>
      <c r="R88" s="174"/>
      <c r="S88" s="174" t="s">
        <v>223</v>
      </c>
      <c r="T88" s="175" t="s">
        <v>208</v>
      </c>
      <c r="U88" s="158">
        <v>0</v>
      </c>
      <c r="V88" s="158">
        <f>ROUND(E88*U88,2)</f>
        <v>0</v>
      </c>
      <c r="W88" s="158"/>
      <c r="X88" s="158" t="s">
        <v>224</v>
      </c>
      <c r="Y88" s="147"/>
      <c r="Z88" s="147"/>
      <c r="AA88" s="147"/>
      <c r="AB88" s="147"/>
      <c r="AC88" s="147"/>
      <c r="AD88" s="147"/>
      <c r="AE88" s="147"/>
      <c r="AF88" s="147"/>
      <c r="AG88" s="147" t="s">
        <v>297</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252"/>
      <c r="D89" s="253"/>
      <c r="E89" s="253"/>
      <c r="F89" s="253"/>
      <c r="G89" s="253"/>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213</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69">
        <v>39</v>
      </c>
      <c r="B90" s="170" t="s">
        <v>1172</v>
      </c>
      <c r="C90" s="180" t="s">
        <v>576</v>
      </c>
      <c r="D90" s="171" t="s">
        <v>562</v>
      </c>
      <c r="E90" s="172">
        <v>1</v>
      </c>
      <c r="F90" s="173"/>
      <c r="G90" s="174">
        <f>ROUND(E90*F90,2)</f>
        <v>0</v>
      </c>
      <c r="H90" s="173"/>
      <c r="I90" s="174">
        <f>ROUND(E90*H90,2)</f>
        <v>0</v>
      </c>
      <c r="J90" s="173"/>
      <c r="K90" s="174">
        <f>ROUND(E90*J90,2)</f>
        <v>0</v>
      </c>
      <c r="L90" s="174">
        <v>21</v>
      </c>
      <c r="M90" s="174">
        <f>G90*(1+L90/100)</f>
        <v>0</v>
      </c>
      <c r="N90" s="172">
        <v>0</v>
      </c>
      <c r="O90" s="172">
        <f>ROUND(E90*N90,2)</f>
        <v>0</v>
      </c>
      <c r="P90" s="172">
        <v>0</v>
      </c>
      <c r="Q90" s="172">
        <f>ROUND(E90*P90,2)</f>
        <v>0</v>
      </c>
      <c r="R90" s="174"/>
      <c r="S90" s="174" t="s">
        <v>223</v>
      </c>
      <c r="T90" s="175" t="s">
        <v>208</v>
      </c>
      <c r="U90" s="158">
        <v>0</v>
      </c>
      <c r="V90" s="158">
        <f>ROUND(E90*U90,2)</f>
        <v>0</v>
      </c>
      <c r="W90" s="158"/>
      <c r="X90" s="158" t="s">
        <v>224</v>
      </c>
      <c r="Y90" s="147"/>
      <c r="Z90" s="147"/>
      <c r="AA90" s="147"/>
      <c r="AB90" s="147"/>
      <c r="AC90" s="147"/>
      <c r="AD90" s="147"/>
      <c r="AE90" s="147"/>
      <c r="AF90" s="147"/>
      <c r="AG90" s="147" t="s">
        <v>297</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52"/>
      <c r="D91" s="253"/>
      <c r="E91" s="253"/>
      <c r="F91" s="253"/>
      <c r="G91" s="253"/>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213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x14ac:dyDescent="0.2">
      <c r="A92" s="3"/>
      <c r="B92" s="4"/>
      <c r="C92" s="182"/>
      <c r="D92" s="6"/>
      <c r="E92" s="3"/>
      <c r="F92" s="3"/>
      <c r="G92" s="3"/>
      <c r="H92" s="3"/>
      <c r="I92" s="3"/>
      <c r="J92" s="3"/>
      <c r="K92" s="3"/>
      <c r="L92" s="3"/>
      <c r="M92" s="3"/>
      <c r="N92" s="3"/>
      <c r="O92" s="3"/>
      <c r="P92" s="3"/>
      <c r="Q92" s="3"/>
      <c r="R92" s="3"/>
      <c r="S92" s="3"/>
      <c r="T92" s="3"/>
      <c r="U92" s="3"/>
      <c r="V92" s="3"/>
      <c r="W92" s="3"/>
      <c r="X92" s="3"/>
      <c r="AE92">
        <v>15</v>
      </c>
      <c r="AF92">
        <v>21</v>
      </c>
      <c r="AG92" t="s">
        <v>189</v>
      </c>
    </row>
    <row r="93" spans="1:60" x14ac:dyDescent="0.2">
      <c r="A93" s="150"/>
      <c r="B93" s="151" t="s">
        <v>29</v>
      </c>
      <c r="C93" s="183"/>
      <c r="D93" s="152"/>
      <c r="E93" s="153"/>
      <c r="F93" s="153"/>
      <c r="G93" s="178">
        <f>G8+G75+G78+G87</f>
        <v>0</v>
      </c>
      <c r="H93" s="3"/>
      <c r="I93" s="3"/>
      <c r="J93" s="3"/>
      <c r="K93" s="3"/>
      <c r="L93" s="3"/>
      <c r="M93" s="3"/>
      <c r="N93" s="3"/>
      <c r="O93" s="3"/>
      <c r="P93" s="3"/>
      <c r="Q93" s="3"/>
      <c r="R93" s="3"/>
      <c r="S93" s="3"/>
      <c r="T93" s="3"/>
      <c r="U93" s="3"/>
      <c r="V93" s="3"/>
      <c r="W93" s="3"/>
      <c r="X93" s="3"/>
      <c r="AE93">
        <f>SUMIF(L7:L91,AE92,G7:G91)</f>
        <v>0</v>
      </c>
      <c r="AF93">
        <f>SUMIF(L7:L91,AF92,G7:G91)</f>
        <v>0</v>
      </c>
      <c r="AG93" t="s">
        <v>236</v>
      </c>
    </row>
    <row r="94" spans="1:60" x14ac:dyDescent="0.2">
      <c r="C94" s="184"/>
      <c r="D94" s="10"/>
      <c r="AG94" t="s">
        <v>237</v>
      </c>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45">
    <mergeCell ref="C86:G86"/>
    <mergeCell ref="C89:G89"/>
    <mergeCell ref="C91:G91"/>
    <mergeCell ref="C72:G72"/>
    <mergeCell ref="C74:G74"/>
    <mergeCell ref="C77:G77"/>
    <mergeCell ref="C80:G80"/>
    <mergeCell ref="C82:G82"/>
    <mergeCell ref="C84:G84"/>
    <mergeCell ref="C70:G70"/>
    <mergeCell ref="C48:G48"/>
    <mergeCell ref="C50:G50"/>
    <mergeCell ref="C52:G52"/>
    <mergeCell ref="C54:G54"/>
    <mergeCell ref="C56:G56"/>
    <mergeCell ref="C58:G58"/>
    <mergeCell ref="C60:G60"/>
    <mergeCell ref="C62:G62"/>
    <mergeCell ref="C64:G64"/>
    <mergeCell ref="C66:G66"/>
    <mergeCell ref="C68:G68"/>
    <mergeCell ref="C46:G46"/>
    <mergeCell ref="C26:G26"/>
    <mergeCell ref="C28:G28"/>
    <mergeCell ref="C30:G30"/>
    <mergeCell ref="C32:G32"/>
    <mergeCell ref="C34:G34"/>
    <mergeCell ref="C36:G36"/>
    <mergeCell ref="C38:G38"/>
    <mergeCell ref="C40:G40"/>
    <mergeCell ref="C42:G42"/>
    <mergeCell ref="C43:G43"/>
    <mergeCell ref="C44:G44"/>
    <mergeCell ref="C24:G24"/>
    <mergeCell ref="A1:G1"/>
    <mergeCell ref="C2:G2"/>
    <mergeCell ref="C3:G3"/>
    <mergeCell ref="C4:G4"/>
    <mergeCell ref="C10:G10"/>
    <mergeCell ref="C12:G12"/>
    <mergeCell ref="C14:G14"/>
    <mergeCell ref="C16:G16"/>
    <mergeCell ref="C18:G18"/>
    <mergeCell ref="C20:G20"/>
    <mergeCell ref="C22:G2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64</v>
      </c>
      <c r="C3" s="244" t="s">
        <v>65</v>
      </c>
      <c r="D3" s="245"/>
      <c r="E3" s="245"/>
      <c r="F3" s="245"/>
      <c r="G3" s="246"/>
      <c r="AC3" s="121" t="s">
        <v>178</v>
      </c>
      <c r="AG3" t="s">
        <v>179</v>
      </c>
    </row>
    <row r="4" spans="1:60" ht="24.95" customHeight="1" x14ac:dyDescent="0.2">
      <c r="A4" s="140" t="s">
        <v>9</v>
      </c>
      <c r="B4" s="141" t="s">
        <v>69</v>
      </c>
      <c r="C4" s="247" t="s">
        <v>54</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99</v>
      </c>
      <c r="C8" s="179" t="s">
        <v>100</v>
      </c>
      <c r="D8" s="165"/>
      <c r="E8" s="166"/>
      <c r="F8" s="167"/>
      <c r="G8" s="167">
        <f>SUMIF(AG9:AG26,"&lt;&gt;NOR",G9:G26)</f>
        <v>0</v>
      </c>
      <c r="H8" s="167"/>
      <c r="I8" s="167">
        <f>SUM(I9:I26)</f>
        <v>0</v>
      </c>
      <c r="J8" s="167"/>
      <c r="K8" s="167">
        <f>SUM(K9:K26)</f>
        <v>0</v>
      </c>
      <c r="L8" s="167"/>
      <c r="M8" s="167">
        <f>SUM(M9:M26)</f>
        <v>0</v>
      </c>
      <c r="N8" s="166"/>
      <c r="O8" s="166">
        <f>SUM(O9:O26)</f>
        <v>0</v>
      </c>
      <c r="P8" s="166"/>
      <c r="Q8" s="166">
        <f>SUM(Q9:Q26)</f>
        <v>0</v>
      </c>
      <c r="R8" s="167"/>
      <c r="S8" s="167"/>
      <c r="T8" s="168"/>
      <c r="U8" s="162"/>
      <c r="V8" s="162">
        <f>SUM(V9:V26)</f>
        <v>0</v>
      </c>
      <c r="W8" s="162"/>
      <c r="X8" s="162"/>
      <c r="AG8" t="s">
        <v>203</v>
      </c>
    </row>
    <row r="9" spans="1:60" outlineLevel="1" x14ac:dyDescent="0.2">
      <c r="A9" s="169">
        <v>1</v>
      </c>
      <c r="B9" s="170" t="s">
        <v>577</v>
      </c>
      <c r="C9" s="180" t="s">
        <v>1173</v>
      </c>
      <c r="D9" s="171" t="s">
        <v>500</v>
      </c>
      <c r="E9" s="172">
        <v>1</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225</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9">
        <v>2</v>
      </c>
      <c r="B11" s="170" t="s">
        <v>1174</v>
      </c>
      <c r="C11" s="180" t="s">
        <v>1175</v>
      </c>
      <c r="D11" s="171" t="s">
        <v>500</v>
      </c>
      <c r="E11" s="172">
        <v>1</v>
      </c>
      <c r="F11" s="173"/>
      <c r="G11" s="174">
        <f>ROUND(E11*F11,2)</f>
        <v>0</v>
      </c>
      <c r="H11" s="173"/>
      <c r="I11" s="174">
        <f>ROUND(E11*H11,2)</f>
        <v>0</v>
      </c>
      <c r="J11" s="173"/>
      <c r="K11" s="174">
        <f>ROUND(E11*J11,2)</f>
        <v>0</v>
      </c>
      <c r="L11" s="174">
        <v>21</v>
      </c>
      <c r="M11" s="174">
        <f>G11*(1+L11/100)</f>
        <v>0</v>
      </c>
      <c r="N11" s="172">
        <v>0</v>
      </c>
      <c r="O11" s="172">
        <f>ROUND(E11*N11,2)</f>
        <v>0</v>
      </c>
      <c r="P11" s="172">
        <v>0</v>
      </c>
      <c r="Q11" s="172">
        <f>ROUND(E11*P11,2)</f>
        <v>0</v>
      </c>
      <c r="R11" s="174"/>
      <c r="S11" s="174" t="s">
        <v>223</v>
      </c>
      <c r="T11" s="175" t="s">
        <v>208</v>
      </c>
      <c r="U11" s="158">
        <v>0</v>
      </c>
      <c r="V11" s="158">
        <f>ROUND(E11*U11,2)</f>
        <v>0</v>
      </c>
      <c r="W11" s="158"/>
      <c r="X11" s="158" t="s">
        <v>224</v>
      </c>
      <c r="Y11" s="147"/>
      <c r="Z11" s="147"/>
      <c r="AA11" s="147"/>
      <c r="AB11" s="147"/>
      <c r="AC11" s="147"/>
      <c r="AD11" s="147"/>
      <c r="AE11" s="147"/>
      <c r="AF11" s="147"/>
      <c r="AG11" s="147" t="s">
        <v>225</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52"/>
      <c r="D12" s="253"/>
      <c r="E12" s="253"/>
      <c r="F12" s="253"/>
      <c r="G12" s="253"/>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213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9">
        <v>3</v>
      </c>
      <c r="B13" s="170" t="s">
        <v>579</v>
      </c>
      <c r="C13" s="180" t="s">
        <v>1176</v>
      </c>
      <c r="D13" s="171" t="s">
        <v>562</v>
      </c>
      <c r="E13" s="172">
        <v>4</v>
      </c>
      <c r="F13" s="173"/>
      <c r="G13" s="174">
        <f>ROUND(E13*F13,2)</f>
        <v>0</v>
      </c>
      <c r="H13" s="173"/>
      <c r="I13" s="174">
        <f>ROUND(E13*H13,2)</f>
        <v>0</v>
      </c>
      <c r="J13" s="173"/>
      <c r="K13" s="174">
        <f>ROUND(E13*J13,2)</f>
        <v>0</v>
      </c>
      <c r="L13" s="174">
        <v>21</v>
      </c>
      <c r="M13" s="174">
        <f>G13*(1+L13/100)</f>
        <v>0</v>
      </c>
      <c r="N13" s="172">
        <v>0</v>
      </c>
      <c r="O13" s="172">
        <f>ROUND(E13*N13,2)</f>
        <v>0</v>
      </c>
      <c r="P13" s="172">
        <v>0</v>
      </c>
      <c r="Q13" s="172">
        <f>ROUND(E13*P13,2)</f>
        <v>0</v>
      </c>
      <c r="R13" s="174"/>
      <c r="S13" s="174" t="s">
        <v>223</v>
      </c>
      <c r="T13" s="175" t="s">
        <v>208</v>
      </c>
      <c r="U13" s="158">
        <v>0</v>
      </c>
      <c r="V13" s="158">
        <f>ROUND(E13*U13,2)</f>
        <v>0</v>
      </c>
      <c r="W13" s="158"/>
      <c r="X13" s="158" t="s">
        <v>224</v>
      </c>
      <c r="Y13" s="147"/>
      <c r="Z13" s="147"/>
      <c r="AA13" s="147"/>
      <c r="AB13" s="147"/>
      <c r="AC13" s="147"/>
      <c r="AD13" s="147"/>
      <c r="AE13" s="147"/>
      <c r="AF13" s="147"/>
      <c r="AG13" s="147" t="s">
        <v>225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52"/>
      <c r="D14" s="253"/>
      <c r="E14" s="253"/>
      <c r="F14" s="253"/>
      <c r="G14" s="25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213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9">
        <v>4</v>
      </c>
      <c r="B15" s="170" t="s">
        <v>581</v>
      </c>
      <c r="C15" s="180" t="s">
        <v>1177</v>
      </c>
      <c r="D15" s="171" t="s">
        <v>562</v>
      </c>
      <c r="E15" s="172">
        <v>4</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223</v>
      </c>
      <c r="T15" s="175" t="s">
        <v>208</v>
      </c>
      <c r="U15" s="158">
        <v>0</v>
      </c>
      <c r="V15" s="158">
        <f>ROUND(E15*U15,2)</f>
        <v>0</v>
      </c>
      <c r="W15" s="158"/>
      <c r="X15" s="158" t="s">
        <v>224</v>
      </c>
      <c r="Y15" s="147"/>
      <c r="Z15" s="147"/>
      <c r="AA15" s="147"/>
      <c r="AB15" s="147"/>
      <c r="AC15" s="147"/>
      <c r="AD15" s="147"/>
      <c r="AE15" s="147"/>
      <c r="AF15" s="147"/>
      <c r="AG15" s="147" t="s">
        <v>225</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9">
        <v>5</v>
      </c>
      <c r="B17" s="170" t="s">
        <v>583</v>
      </c>
      <c r="C17" s="180" t="s">
        <v>1178</v>
      </c>
      <c r="D17" s="171" t="s">
        <v>354</v>
      </c>
      <c r="E17" s="172">
        <v>140</v>
      </c>
      <c r="F17" s="173"/>
      <c r="G17" s="174">
        <f>ROUND(E17*F17,2)</f>
        <v>0</v>
      </c>
      <c r="H17" s="173"/>
      <c r="I17" s="174">
        <f>ROUND(E17*H17,2)</f>
        <v>0</v>
      </c>
      <c r="J17" s="173"/>
      <c r="K17" s="174">
        <f>ROUND(E17*J17,2)</f>
        <v>0</v>
      </c>
      <c r="L17" s="174">
        <v>21</v>
      </c>
      <c r="M17" s="174">
        <f>G17*(1+L17/100)</f>
        <v>0</v>
      </c>
      <c r="N17" s="172">
        <v>0</v>
      </c>
      <c r="O17" s="172">
        <f>ROUND(E17*N17,2)</f>
        <v>0</v>
      </c>
      <c r="P17" s="172">
        <v>0</v>
      </c>
      <c r="Q17" s="172">
        <f>ROUND(E17*P17,2)</f>
        <v>0</v>
      </c>
      <c r="R17" s="174"/>
      <c r="S17" s="174" t="s">
        <v>223</v>
      </c>
      <c r="T17" s="175" t="s">
        <v>208</v>
      </c>
      <c r="U17" s="158">
        <v>0</v>
      </c>
      <c r="V17" s="158">
        <f>ROUND(E17*U17,2)</f>
        <v>0</v>
      </c>
      <c r="W17" s="158"/>
      <c r="X17" s="158" t="s">
        <v>224</v>
      </c>
      <c r="Y17" s="147"/>
      <c r="Z17" s="147"/>
      <c r="AA17" s="147"/>
      <c r="AB17" s="147"/>
      <c r="AC17" s="147"/>
      <c r="AD17" s="147"/>
      <c r="AE17" s="147"/>
      <c r="AF17" s="147"/>
      <c r="AG17" s="147" t="s">
        <v>225</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52"/>
      <c r="D18" s="253"/>
      <c r="E18" s="253"/>
      <c r="F18" s="253"/>
      <c r="G18" s="253"/>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213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9">
        <v>6</v>
      </c>
      <c r="B19" s="170" t="s">
        <v>585</v>
      </c>
      <c r="C19" s="180" t="s">
        <v>1179</v>
      </c>
      <c r="D19" s="171" t="s">
        <v>354</v>
      </c>
      <c r="E19" s="172">
        <v>140</v>
      </c>
      <c r="F19" s="173"/>
      <c r="G19" s="174">
        <f>ROUND(E19*F19,2)</f>
        <v>0</v>
      </c>
      <c r="H19" s="173"/>
      <c r="I19" s="174">
        <f>ROUND(E19*H19,2)</f>
        <v>0</v>
      </c>
      <c r="J19" s="173"/>
      <c r="K19" s="174">
        <f>ROUND(E19*J19,2)</f>
        <v>0</v>
      </c>
      <c r="L19" s="174">
        <v>21</v>
      </c>
      <c r="M19" s="174">
        <f>G19*(1+L19/100)</f>
        <v>0</v>
      </c>
      <c r="N19" s="172">
        <v>0</v>
      </c>
      <c r="O19" s="172">
        <f>ROUND(E19*N19,2)</f>
        <v>0</v>
      </c>
      <c r="P19" s="172">
        <v>0</v>
      </c>
      <c r="Q19" s="172">
        <f>ROUND(E19*P19,2)</f>
        <v>0</v>
      </c>
      <c r="R19" s="174"/>
      <c r="S19" s="174" t="s">
        <v>223</v>
      </c>
      <c r="T19" s="175" t="s">
        <v>208</v>
      </c>
      <c r="U19" s="158">
        <v>0</v>
      </c>
      <c r="V19" s="158">
        <f>ROUND(E19*U19,2)</f>
        <v>0</v>
      </c>
      <c r="W19" s="158"/>
      <c r="X19" s="158" t="s">
        <v>224</v>
      </c>
      <c r="Y19" s="147"/>
      <c r="Z19" s="147"/>
      <c r="AA19" s="147"/>
      <c r="AB19" s="147"/>
      <c r="AC19" s="147"/>
      <c r="AD19" s="147"/>
      <c r="AE19" s="147"/>
      <c r="AF19" s="147"/>
      <c r="AG19" s="147" t="s">
        <v>225</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52"/>
      <c r="D20" s="253"/>
      <c r="E20" s="253"/>
      <c r="F20" s="253"/>
      <c r="G20" s="25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213</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9">
        <v>7</v>
      </c>
      <c r="B21" s="170" t="s">
        <v>587</v>
      </c>
      <c r="C21" s="180" t="s">
        <v>1180</v>
      </c>
      <c r="D21" s="171" t="s">
        <v>354</v>
      </c>
      <c r="E21" s="172">
        <v>70</v>
      </c>
      <c r="F21" s="173"/>
      <c r="G21" s="174">
        <f>ROUND(E21*F21,2)</f>
        <v>0</v>
      </c>
      <c r="H21" s="173"/>
      <c r="I21" s="174">
        <f>ROUND(E21*H21,2)</f>
        <v>0</v>
      </c>
      <c r="J21" s="173"/>
      <c r="K21" s="174">
        <f>ROUND(E21*J21,2)</f>
        <v>0</v>
      </c>
      <c r="L21" s="174">
        <v>21</v>
      </c>
      <c r="M21" s="174">
        <f>G21*(1+L21/100)</f>
        <v>0</v>
      </c>
      <c r="N21" s="172">
        <v>0</v>
      </c>
      <c r="O21" s="172">
        <f>ROUND(E21*N21,2)</f>
        <v>0</v>
      </c>
      <c r="P21" s="172">
        <v>0</v>
      </c>
      <c r="Q21" s="172">
        <f>ROUND(E21*P21,2)</f>
        <v>0</v>
      </c>
      <c r="R21" s="174"/>
      <c r="S21" s="174" t="s">
        <v>223</v>
      </c>
      <c r="T21" s="175" t="s">
        <v>208</v>
      </c>
      <c r="U21" s="158">
        <v>0</v>
      </c>
      <c r="V21" s="158">
        <f>ROUND(E21*U21,2)</f>
        <v>0</v>
      </c>
      <c r="W21" s="158"/>
      <c r="X21" s="158" t="s">
        <v>224</v>
      </c>
      <c r="Y21" s="147"/>
      <c r="Z21" s="147"/>
      <c r="AA21" s="147"/>
      <c r="AB21" s="147"/>
      <c r="AC21" s="147"/>
      <c r="AD21" s="147"/>
      <c r="AE21" s="147"/>
      <c r="AF21" s="147"/>
      <c r="AG21" s="147" t="s">
        <v>225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52"/>
      <c r="D22" s="253"/>
      <c r="E22" s="253"/>
      <c r="F22" s="253"/>
      <c r="G22" s="253"/>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213</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9">
        <v>8</v>
      </c>
      <c r="B23" s="170" t="s">
        <v>589</v>
      </c>
      <c r="C23" s="180" t="s">
        <v>610</v>
      </c>
      <c r="D23" s="171" t="s">
        <v>500</v>
      </c>
      <c r="E23" s="172">
        <v>2</v>
      </c>
      <c r="F23" s="173"/>
      <c r="G23" s="174">
        <f>ROUND(E23*F23,2)</f>
        <v>0</v>
      </c>
      <c r="H23" s="173"/>
      <c r="I23" s="174">
        <f>ROUND(E23*H23,2)</f>
        <v>0</v>
      </c>
      <c r="J23" s="173"/>
      <c r="K23" s="174">
        <f>ROUND(E23*J23,2)</f>
        <v>0</v>
      </c>
      <c r="L23" s="174">
        <v>21</v>
      </c>
      <c r="M23" s="174">
        <f>G23*(1+L23/100)</f>
        <v>0</v>
      </c>
      <c r="N23" s="172">
        <v>0</v>
      </c>
      <c r="O23" s="172">
        <f>ROUND(E23*N23,2)</f>
        <v>0</v>
      </c>
      <c r="P23" s="172">
        <v>0</v>
      </c>
      <c r="Q23" s="172">
        <f>ROUND(E23*P23,2)</f>
        <v>0</v>
      </c>
      <c r="R23" s="174"/>
      <c r="S23" s="174" t="s">
        <v>223</v>
      </c>
      <c r="T23" s="175" t="s">
        <v>208</v>
      </c>
      <c r="U23" s="158">
        <v>0</v>
      </c>
      <c r="V23" s="158">
        <f>ROUND(E23*U23,2)</f>
        <v>0</v>
      </c>
      <c r="W23" s="158"/>
      <c r="X23" s="158" t="s">
        <v>224</v>
      </c>
      <c r="Y23" s="147"/>
      <c r="Z23" s="147"/>
      <c r="AA23" s="147"/>
      <c r="AB23" s="147"/>
      <c r="AC23" s="147"/>
      <c r="AD23" s="147"/>
      <c r="AE23" s="147"/>
      <c r="AF23" s="147"/>
      <c r="AG23" s="147" t="s">
        <v>225</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52"/>
      <c r="D24" s="253"/>
      <c r="E24" s="253"/>
      <c r="F24" s="253"/>
      <c r="G24" s="253"/>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213</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9">
        <v>9</v>
      </c>
      <c r="B25" s="170" t="s">
        <v>591</v>
      </c>
      <c r="C25" s="180" t="s">
        <v>612</v>
      </c>
      <c r="D25" s="171" t="s">
        <v>500</v>
      </c>
      <c r="E25" s="172">
        <v>1</v>
      </c>
      <c r="F25" s="173"/>
      <c r="G25" s="174">
        <f>ROUND(E25*F25,2)</f>
        <v>0</v>
      </c>
      <c r="H25" s="173"/>
      <c r="I25" s="174">
        <f>ROUND(E25*H25,2)</f>
        <v>0</v>
      </c>
      <c r="J25" s="173"/>
      <c r="K25" s="174">
        <f>ROUND(E25*J25,2)</f>
        <v>0</v>
      </c>
      <c r="L25" s="174">
        <v>21</v>
      </c>
      <c r="M25" s="174">
        <f>G25*(1+L25/100)</f>
        <v>0</v>
      </c>
      <c r="N25" s="172">
        <v>0</v>
      </c>
      <c r="O25" s="172">
        <f>ROUND(E25*N25,2)</f>
        <v>0</v>
      </c>
      <c r="P25" s="172">
        <v>0</v>
      </c>
      <c r="Q25" s="172">
        <f>ROUND(E25*P25,2)</f>
        <v>0</v>
      </c>
      <c r="R25" s="174"/>
      <c r="S25" s="174" t="s">
        <v>223</v>
      </c>
      <c r="T25" s="175" t="s">
        <v>208</v>
      </c>
      <c r="U25" s="158">
        <v>0</v>
      </c>
      <c r="V25" s="158">
        <f>ROUND(E25*U25,2)</f>
        <v>0</v>
      </c>
      <c r="W25" s="158"/>
      <c r="X25" s="158" t="s">
        <v>224</v>
      </c>
      <c r="Y25" s="147"/>
      <c r="Z25" s="147"/>
      <c r="AA25" s="147"/>
      <c r="AB25" s="147"/>
      <c r="AC25" s="147"/>
      <c r="AD25" s="147"/>
      <c r="AE25" s="147"/>
      <c r="AF25" s="147"/>
      <c r="AG25" s="147" t="s">
        <v>225</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2"/>
      <c r="D26" s="253"/>
      <c r="E26" s="253"/>
      <c r="F26" s="253"/>
      <c r="G26" s="253"/>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213</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3"/>
      <c r="B27" s="4"/>
      <c r="C27" s="182"/>
      <c r="D27" s="6"/>
      <c r="E27" s="3"/>
      <c r="F27" s="3"/>
      <c r="G27" s="3"/>
      <c r="H27" s="3"/>
      <c r="I27" s="3"/>
      <c r="J27" s="3"/>
      <c r="K27" s="3"/>
      <c r="L27" s="3"/>
      <c r="M27" s="3"/>
      <c r="N27" s="3"/>
      <c r="O27" s="3"/>
      <c r="P27" s="3"/>
      <c r="Q27" s="3"/>
      <c r="R27" s="3"/>
      <c r="S27" s="3"/>
      <c r="T27" s="3"/>
      <c r="U27" s="3"/>
      <c r="V27" s="3"/>
      <c r="W27" s="3"/>
      <c r="X27" s="3"/>
      <c r="AE27">
        <v>15</v>
      </c>
      <c r="AF27">
        <v>21</v>
      </c>
      <c r="AG27" t="s">
        <v>189</v>
      </c>
    </row>
    <row r="28" spans="1:60" x14ac:dyDescent="0.2">
      <c r="A28" s="150"/>
      <c r="B28" s="151" t="s">
        <v>29</v>
      </c>
      <c r="C28" s="183"/>
      <c r="D28" s="152"/>
      <c r="E28" s="153"/>
      <c r="F28" s="153"/>
      <c r="G28" s="178">
        <f>G8</f>
        <v>0</v>
      </c>
      <c r="H28" s="3"/>
      <c r="I28" s="3"/>
      <c r="J28" s="3"/>
      <c r="K28" s="3"/>
      <c r="L28" s="3"/>
      <c r="M28" s="3"/>
      <c r="N28" s="3"/>
      <c r="O28" s="3"/>
      <c r="P28" s="3"/>
      <c r="Q28" s="3"/>
      <c r="R28" s="3"/>
      <c r="S28" s="3"/>
      <c r="T28" s="3"/>
      <c r="U28" s="3"/>
      <c r="V28" s="3"/>
      <c r="W28" s="3"/>
      <c r="X28" s="3"/>
      <c r="AE28">
        <f>SUMIF(L7:L26,AE27,G7:G26)</f>
        <v>0</v>
      </c>
      <c r="AF28">
        <f>SUMIF(L7:L26,AF27,G7:G26)</f>
        <v>0</v>
      </c>
      <c r="AG28" t="s">
        <v>236</v>
      </c>
    </row>
    <row r="29" spans="1:60" x14ac:dyDescent="0.2">
      <c r="C29" s="184"/>
      <c r="D29" s="10"/>
      <c r="AG29" t="s">
        <v>237</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13">
    <mergeCell ref="C26:G26"/>
    <mergeCell ref="C14:G14"/>
    <mergeCell ref="C16:G16"/>
    <mergeCell ref="C18:G18"/>
    <mergeCell ref="C20:G20"/>
    <mergeCell ref="C22:G22"/>
    <mergeCell ref="C24:G24"/>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43" t="s">
        <v>176</v>
      </c>
      <c r="B1" s="243"/>
      <c r="C1" s="243"/>
      <c r="D1" s="243"/>
      <c r="E1" s="243"/>
      <c r="F1" s="243"/>
      <c r="G1" s="243"/>
      <c r="AG1" t="s">
        <v>177</v>
      </c>
    </row>
    <row r="2" spans="1:60" ht="24.95" customHeight="1" x14ac:dyDescent="0.2">
      <c r="A2" s="139" t="s">
        <v>7</v>
      </c>
      <c r="B2" s="49" t="s">
        <v>41</v>
      </c>
      <c r="C2" s="244" t="s">
        <v>42</v>
      </c>
      <c r="D2" s="245"/>
      <c r="E2" s="245"/>
      <c r="F2" s="245"/>
      <c r="G2" s="246"/>
      <c r="AG2" t="s">
        <v>178</v>
      </c>
    </row>
    <row r="3" spans="1:60" ht="24.95" customHeight="1" x14ac:dyDescent="0.2">
      <c r="A3" s="139" t="s">
        <v>8</v>
      </c>
      <c r="B3" s="49" t="s">
        <v>64</v>
      </c>
      <c r="C3" s="244" t="s">
        <v>65</v>
      </c>
      <c r="D3" s="245"/>
      <c r="E3" s="245"/>
      <c r="F3" s="245"/>
      <c r="G3" s="246"/>
      <c r="AC3" s="121" t="s">
        <v>178</v>
      </c>
      <c r="AG3" t="s">
        <v>179</v>
      </c>
    </row>
    <row r="4" spans="1:60" ht="24.95" customHeight="1" x14ac:dyDescent="0.2">
      <c r="A4" s="140" t="s">
        <v>9</v>
      </c>
      <c r="B4" s="141" t="s">
        <v>70</v>
      </c>
      <c r="C4" s="247" t="s">
        <v>56</v>
      </c>
      <c r="D4" s="248"/>
      <c r="E4" s="248"/>
      <c r="F4" s="248"/>
      <c r="G4" s="249"/>
      <c r="AG4" t="s">
        <v>180</v>
      </c>
    </row>
    <row r="5" spans="1:60" x14ac:dyDescent="0.2">
      <c r="D5" s="10"/>
    </row>
    <row r="6" spans="1:60" ht="38.25" x14ac:dyDescent="0.2">
      <c r="A6" s="143" t="s">
        <v>181</v>
      </c>
      <c r="B6" s="145" t="s">
        <v>182</v>
      </c>
      <c r="C6" s="145" t="s">
        <v>183</v>
      </c>
      <c r="D6" s="144" t="s">
        <v>184</v>
      </c>
      <c r="E6" s="143" t="s">
        <v>185</v>
      </c>
      <c r="F6" s="142" t="s">
        <v>186</v>
      </c>
      <c r="G6" s="143" t="s">
        <v>29</v>
      </c>
      <c r="H6" s="146" t="s">
        <v>30</v>
      </c>
      <c r="I6" s="146" t="s">
        <v>187</v>
      </c>
      <c r="J6" s="146" t="s">
        <v>31</v>
      </c>
      <c r="K6" s="146" t="s">
        <v>188</v>
      </c>
      <c r="L6" s="146" t="s">
        <v>189</v>
      </c>
      <c r="M6" s="146" t="s">
        <v>190</v>
      </c>
      <c r="N6" s="146" t="s">
        <v>191</v>
      </c>
      <c r="O6" s="146" t="s">
        <v>192</v>
      </c>
      <c r="P6" s="146" t="s">
        <v>193</v>
      </c>
      <c r="Q6" s="146" t="s">
        <v>194</v>
      </c>
      <c r="R6" s="146" t="s">
        <v>195</v>
      </c>
      <c r="S6" s="146" t="s">
        <v>196</v>
      </c>
      <c r="T6" s="146" t="s">
        <v>197</v>
      </c>
      <c r="U6" s="146" t="s">
        <v>198</v>
      </c>
      <c r="V6" s="146" t="s">
        <v>199</v>
      </c>
      <c r="W6" s="146" t="s">
        <v>200</v>
      </c>
      <c r="X6" s="146" t="s">
        <v>201</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3" t="s">
        <v>202</v>
      </c>
      <c r="B8" s="164" t="s">
        <v>127</v>
      </c>
      <c r="C8" s="179" t="s">
        <v>128</v>
      </c>
      <c r="D8" s="165"/>
      <c r="E8" s="166"/>
      <c r="F8" s="167"/>
      <c r="G8" s="167">
        <f>SUMIF(AG9:AG10,"&lt;&gt;NOR",G9:G10)</f>
        <v>0</v>
      </c>
      <c r="H8" s="167"/>
      <c r="I8" s="167">
        <f>SUM(I9:I10)</f>
        <v>0</v>
      </c>
      <c r="J8" s="167"/>
      <c r="K8" s="167">
        <f>SUM(K9:K10)</f>
        <v>0</v>
      </c>
      <c r="L8" s="167"/>
      <c r="M8" s="167">
        <f>SUM(M9:M10)</f>
        <v>0</v>
      </c>
      <c r="N8" s="166"/>
      <c r="O8" s="166">
        <f>SUM(O9:O10)</f>
        <v>0</v>
      </c>
      <c r="P8" s="166"/>
      <c r="Q8" s="166">
        <f>SUM(Q9:Q10)</f>
        <v>0</v>
      </c>
      <c r="R8" s="167"/>
      <c r="S8" s="167"/>
      <c r="T8" s="168"/>
      <c r="U8" s="162"/>
      <c r="V8" s="162">
        <f>SUM(V9:V10)</f>
        <v>0</v>
      </c>
      <c r="W8" s="162"/>
      <c r="X8" s="162"/>
      <c r="AG8" t="s">
        <v>203</v>
      </c>
    </row>
    <row r="9" spans="1:60" outlineLevel="1" x14ac:dyDescent="0.2">
      <c r="A9" s="169">
        <v>1</v>
      </c>
      <c r="B9" s="170" t="s">
        <v>628</v>
      </c>
      <c r="C9" s="180" t="s">
        <v>1181</v>
      </c>
      <c r="D9" s="171" t="s">
        <v>500</v>
      </c>
      <c r="E9" s="172">
        <v>30</v>
      </c>
      <c r="F9" s="173"/>
      <c r="G9" s="174">
        <f>ROUND(E9*F9,2)</f>
        <v>0</v>
      </c>
      <c r="H9" s="173"/>
      <c r="I9" s="174">
        <f>ROUND(E9*H9,2)</f>
        <v>0</v>
      </c>
      <c r="J9" s="173"/>
      <c r="K9" s="174">
        <f>ROUND(E9*J9,2)</f>
        <v>0</v>
      </c>
      <c r="L9" s="174">
        <v>21</v>
      </c>
      <c r="M9" s="174">
        <f>G9*(1+L9/100)</f>
        <v>0</v>
      </c>
      <c r="N9" s="172">
        <v>0</v>
      </c>
      <c r="O9" s="172">
        <f>ROUND(E9*N9,2)</f>
        <v>0</v>
      </c>
      <c r="P9" s="172">
        <v>0</v>
      </c>
      <c r="Q9" s="172">
        <f>ROUND(E9*P9,2)</f>
        <v>0</v>
      </c>
      <c r="R9" s="174"/>
      <c r="S9" s="174" t="s">
        <v>223</v>
      </c>
      <c r="T9" s="175" t="s">
        <v>208</v>
      </c>
      <c r="U9" s="158">
        <v>0</v>
      </c>
      <c r="V9" s="158">
        <f>ROUND(E9*U9,2)</f>
        <v>0</v>
      </c>
      <c r="W9" s="158"/>
      <c r="X9" s="158" t="s">
        <v>224</v>
      </c>
      <c r="Y9" s="147"/>
      <c r="Z9" s="147"/>
      <c r="AA9" s="147"/>
      <c r="AB9" s="147"/>
      <c r="AC9" s="147"/>
      <c r="AD9" s="147"/>
      <c r="AE9" s="147"/>
      <c r="AF9" s="147"/>
      <c r="AG9" s="147" t="s">
        <v>297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52"/>
      <c r="D10" s="253"/>
      <c r="E10" s="253"/>
      <c r="F10" s="253"/>
      <c r="G10" s="25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213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63" t="s">
        <v>202</v>
      </c>
      <c r="B11" s="164" t="s">
        <v>129</v>
      </c>
      <c r="C11" s="179" t="s">
        <v>130</v>
      </c>
      <c r="D11" s="165"/>
      <c r="E11" s="166"/>
      <c r="F11" s="167"/>
      <c r="G11" s="167">
        <f>SUMIF(AG12:AG13,"&lt;&gt;NOR",G12:G13)</f>
        <v>0</v>
      </c>
      <c r="H11" s="167"/>
      <c r="I11" s="167">
        <f>SUM(I12:I13)</f>
        <v>0</v>
      </c>
      <c r="J11" s="167"/>
      <c r="K11" s="167">
        <f>SUM(K12:K13)</f>
        <v>0</v>
      </c>
      <c r="L11" s="167"/>
      <c r="M11" s="167">
        <f>SUM(M12:M13)</f>
        <v>0</v>
      </c>
      <c r="N11" s="166"/>
      <c r="O11" s="166">
        <f>SUM(O12:O13)</f>
        <v>0</v>
      </c>
      <c r="P11" s="166"/>
      <c r="Q11" s="166">
        <f>SUM(Q12:Q13)</f>
        <v>0</v>
      </c>
      <c r="R11" s="167"/>
      <c r="S11" s="167"/>
      <c r="T11" s="168"/>
      <c r="U11" s="162"/>
      <c r="V11" s="162">
        <f>SUM(V12:V13)</f>
        <v>0</v>
      </c>
      <c r="W11" s="162"/>
      <c r="X11" s="162"/>
      <c r="AG11" t="s">
        <v>203</v>
      </c>
    </row>
    <row r="12" spans="1:60" outlineLevel="1" x14ac:dyDescent="0.2">
      <c r="A12" s="169">
        <v>2</v>
      </c>
      <c r="B12" s="170" t="s">
        <v>630</v>
      </c>
      <c r="C12" s="180" t="s">
        <v>1182</v>
      </c>
      <c r="D12" s="171" t="s">
        <v>624</v>
      </c>
      <c r="E12" s="172">
        <v>8</v>
      </c>
      <c r="F12" s="173"/>
      <c r="G12" s="174">
        <f>ROUND(E12*F12,2)</f>
        <v>0</v>
      </c>
      <c r="H12" s="173"/>
      <c r="I12" s="174">
        <f>ROUND(E12*H12,2)</f>
        <v>0</v>
      </c>
      <c r="J12" s="173"/>
      <c r="K12" s="174">
        <f>ROUND(E12*J12,2)</f>
        <v>0</v>
      </c>
      <c r="L12" s="174">
        <v>21</v>
      </c>
      <c r="M12" s="174">
        <f>G12*(1+L12/100)</f>
        <v>0</v>
      </c>
      <c r="N12" s="172">
        <v>0</v>
      </c>
      <c r="O12" s="172">
        <f>ROUND(E12*N12,2)</f>
        <v>0</v>
      </c>
      <c r="P12" s="172">
        <v>0</v>
      </c>
      <c r="Q12" s="172">
        <f>ROUND(E12*P12,2)</f>
        <v>0</v>
      </c>
      <c r="R12" s="174"/>
      <c r="S12" s="174" t="s">
        <v>223</v>
      </c>
      <c r="T12" s="175" t="s">
        <v>208</v>
      </c>
      <c r="U12" s="158">
        <v>0</v>
      </c>
      <c r="V12" s="158">
        <f>ROUND(E12*U12,2)</f>
        <v>0</v>
      </c>
      <c r="W12" s="158"/>
      <c r="X12" s="158" t="s">
        <v>224</v>
      </c>
      <c r="Y12" s="147"/>
      <c r="Z12" s="147"/>
      <c r="AA12" s="147"/>
      <c r="AB12" s="147"/>
      <c r="AC12" s="147"/>
      <c r="AD12" s="147"/>
      <c r="AE12" s="147"/>
      <c r="AF12" s="147"/>
      <c r="AG12" s="147" t="s">
        <v>297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252"/>
      <c r="D13" s="253"/>
      <c r="E13" s="253"/>
      <c r="F13" s="253"/>
      <c r="G13" s="253"/>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213</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x14ac:dyDescent="0.2">
      <c r="A14" s="163" t="s">
        <v>202</v>
      </c>
      <c r="B14" s="164" t="s">
        <v>133</v>
      </c>
      <c r="C14" s="179" t="s">
        <v>134</v>
      </c>
      <c r="D14" s="165"/>
      <c r="E14" s="166"/>
      <c r="F14" s="167"/>
      <c r="G14" s="167">
        <f>SUMIF(AG15:AG16,"&lt;&gt;NOR",G15:G16)</f>
        <v>0</v>
      </c>
      <c r="H14" s="167"/>
      <c r="I14" s="167">
        <f>SUM(I15:I16)</f>
        <v>0</v>
      </c>
      <c r="J14" s="167"/>
      <c r="K14" s="167">
        <f>SUM(K15:K16)</f>
        <v>0</v>
      </c>
      <c r="L14" s="167"/>
      <c r="M14" s="167">
        <f>SUM(M15:M16)</f>
        <v>0</v>
      </c>
      <c r="N14" s="166"/>
      <c r="O14" s="166">
        <f>SUM(O15:O16)</f>
        <v>0</v>
      </c>
      <c r="P14" s="166"/>
      <c r="Q14" s="166">
        <f>SUM(Q15:Q16)</f>
        <v>0</v>
      </c>
      <c r="R14" s="167"/>
      <c r="S14" s="167"/>
      <c r="T14" s="168"/>
      <c r="U14" s="162"/>
      <c r="V14" s="162">
        <f>SUM(V15:V16)</f>
        <v>0</v>
      </c>
      <c r="W14" s="162"/>
      <c r="X14" s="162"/>
      <c r="AG14" t="s">
        <v>203</v>
      </c>
    </row>
    <row r="15" spans="1:60" outlineLevel="1" x14ac:dyDescent="0.2">
      <c r="A15" s="169">
        <v>3</v>
      </c>
      <c r="B15" s="170" t="s">
        <v>632</v>
      </c>
      <c r="C15" s="180" t="s">
        <v>685</v>
      </c>
      <c r="D15" s="171" t="s">
        <v>624</v>
      </c>
      <c r="E15" s="172">
        <v>8</v>
      </c>
      <c r="F15" s="173"/>
      <c r="G15" s="174">
        <f>ROUND(E15*F15,2)</f>
        <v>0</v>
      </c>
      <c r="H15" s="173"/>
      <c r="I15" s="174">
        <f>ROUND(E15*H15,2)</f>
        <v>0</v>
      </c>
      <c r="J15" s="173"/>
      <c r="K15" s="174">
        <f>ROUND(E15*J15,2)</f>
        <v>0</v>
      </c>
      <c r="L15" s="174">
        <v>21</v>
      </c>
      <c r="M15" s="174">
        <f>G15*(1+L15/100)</f>
        <v>0</v>
      </c>
      <c r="N15" s="172">
        <v>0</v>
      </c>
      <c r="O15" s="172">
        <f>ROUND(E15*N15,2)</f>
        <v>0</v>
      </c>
      <c r="P15" s="172">
        <v>0</v>
      </c>
      <c r="Q15" s="172">
        <f>ROUND(E15*P15,2)</f>
        <v>0</v>
      </c>
      <c r="R15" s="174"/>
      <c r="S15" s="174" t="s">
        <v>223</v>
      </c>
      <c r="T15" s="175" t="s">
        <v>208</v>
      </c>
      <c r="U15" s="158">
        <v>0</v>
      </c>
      <c r="V15" s="158">
        <f>ROUND(E15*U15,2)</f>
        <v>0</v>
      </c>
      <c r="W15" s="158"/>
      <c r="X15" s="158" t="s">
        <v>224</v>
      </c>
      <c r="Y15" s="147"/>
      <c r="Z15" s="147"/>
      <c r="AA15" s="147"/>
      <c r="AB15" s="147"/>
      <c r="AC15" s="147"/>
      <c r="AD15" s="147"/>
      <c r="AE15" s="147"/>
      <c r="AF15" s="147"/>
      <c r="AG15" s="147" t="s">
        <v>297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52"/>
      <c r="D16" s="253"/>
      <c r="E16" s="253"/>
      <c r="F16" s="253"/>
      <c r="G16" s="253"/>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213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x14ac:dyDescent="0.2">
      <c r="A17" s="163" t="s">
        <v>202</v>
      </c>
      <c r="B17" s="164" t="s">
        <v>167</v>
      </c>
      <c r="C17" s="179" t="s">
        <v>168</v>
      </c>
      <c r="D17" s="165"/>
      <c r="E17" s="166"/>
      <c r="F17" s="167"/>
      <c r="G17" s="167">
        <f>SUMIF(AG18:AG25,"&lt;&gt;NOR",G18:G25)</f>
        <v>0</v>
      </c>
      <c r="H17" s="167"/>
      <c r="I17" s="167">
        <f>SUM(I18:I25)</f>
        <v>0</v>
      </c>
      <c r="J17" s="167"/>
      <c r="K17" s="167">
        <f>SUM(K18:K25)</f>
        <v>0</v>
      </c>
      <c r="L17" s="167"/>
      <c r="M17" s="167">
        <f>SUM(M18:M25)</f>
        <v>0</v>
      </c>
      <c r="N17" s="166"/>
      <c r="O17" s="166">
        <f>SUM(O18:O25)</f>
        <v>0</v>
      </c>
      <c r="P17" s="166"/>
      <c r="Q17" s="166">
        <f>SUM(Q18:Q25)</f>
        <v>0</v>
      </c>
      <c r="R17" s="167"/>
      <c r="S17" s="167"/>
      <c r="T17" s="168"/>
      <c r="U17" s="162"/>
      <c r="V17" s="162">
        <f>SUM(V18:V25)</f>
        <v>0</v>
      </c>
      <c r="W17" s="162"/>
      <c r="X17" s="162"/>
      <c r="AG17" t="s">
        <v>203</v>
      </c>
    </row>
    <row r="18" spans="1:60" outlineLevel="1" x14ac:dyDescent="0.2">
      <c r="A18" s="169">
        <v>4</v>
      </c>
      <c r="B18" s="170" t="s">
        <v>634</v>
      </c>
      <c r="C18" s="180" t="s">
        <v>626</v>
      </c>
      <c r="D18" s="171" t="s">
        <v>624</v>
      </c>
      <c r="E18" s="172">
        <v>1</v>
      </c>
      <c r="F18" s="173"/>
      <c r="G18" s="174">
        <f>ROUND(E18*F18,2)</f>
        <v>0</v>
      </c>
      <c r="H18" s="173"/>
      <c r="I18" s="174">
        <f>ROUND(E18*H18,2)</f>
        <v>0</v>
      </c>
      <c r="J18" s="173"/>
      <c r="K18" s="174">
        <f>ROUND(E18*J18,2)</f>
        <v>0</v>
      </c>
      <c r="L18" s="174">
        <v>21</v>
      </c>
      <c r="M18" s="174">
        <f>G18*(1+L18/100)</f>
        <v>0</v>
      </c>
      <c r="N18" s="172">
        <v>0</v>
      </c>
      <c r="O18" s="172">
        <f>ROUND(E18*N18,2)</f>
        <v>0</v>
      </c>
      <c r="P18" s="172">
        <v>0</v>
      </c>
      <c r="Q18" s="172">
        <f>ROUND(E18*P18,2)</f>
        <v>0</v>
      </c>
      <c r="R18" s="174"/>
      <c r="S18" s="174" t="s">
        <v>223</v>
      </c>
      <c r="T18" s="175" t="s">
        <v>208</v>
      </c>
      <c r="U18" s="158">
        <v>0</v>
      </c>
      <c r="V18" s="158">
        <f>ROUND(E18*U18,2)</f>
        <v>0</v>
      </c>
      <c r="W18" s="158"/>
      <c r="X18" s="158" t="s">
        <v>224</v>
      </c>
      <c r="Y18" s="147"/>
      <c r="Z18" s="147"/>
      <c r="AA18" s="147"/>
      <c r="AB18" s="147"/>
      <c r="AC18" s="147"/>
      <c r="AD18" s="147"/>
      <c r="AE18" s="147"/>
      <c r="AF18" s="147"/>
      <c r="AG18" s="147" t="s">
        <v>290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52"/>
      <c r="D19" s="253"/>
      <c r="E19" s="253"/>
      <c r="F19" s="253"/>
      <c r="G19" s="253"/>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213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69">
        <v>5</v>
      </c>
      <c r="B20" s="170" t="s">
        <v>636</v>
      </c>
      <c r="C20" s="180" t="s">
        <v>625</v>
      </c>
      <c r="D20" s="171" t="s">
        <v>624</v>
      </c>
      <c r="E20" s="172">
        <v>1</v>
      </c>
      <c r="F20" s="173"/>
      <c r="G20" s="174">
        <f>ROUND(E20*F20,2)</f>
        <v>0</v>
      </c>
      <c r="H20" s="173"/>
      <c r="I20" s="174">
        <f>ROUND(E20*H20,2)</f>
        <v>0</v>
      </c>
      <c r="J20" s="173"/>
      <c r="K20" s="174">
        <f>ROUND(E20*J20,2)</f>
        <v>0</v>
      </c>
      <c r="L20" s="174">
        <v>21</v>
      </c>
      <c r="M20" s="174">
        <f>G20*(1+L20/100)</f>
        <v>0</v>
      </c>
      <c r="N20" s="172">
        <v>0</v>
      </c>
      <c r="O20" s="172">
        <f>ROUND(E20*N20,2)</f>
        <v>0</v>
      </c>
      <c r="P20" s="172">
        <v>0</v>
      </c>
      <c r="Q20" s="172">
        <f>ROUND(E20*P20,2)</f>
        <v>0</v>
      </c>
      <c r="R20" s="174"/>
      <c r="S20" s="174" t="s">
        <v>223</v>
      </c>
      <c r="T20" s="175" t="s">
        <v>208</v>
      </c>
      <c r="U20" s="158">
        <v>0</v>
      </c>
      <c r="V20" s="158">
        <f>ROUND(E20*U20,2)</f>
        <v>0</v>
      </c>
      <c r="W20" s="158"/>
      <c r="X20" s="158" t="s">
        <v>224</v>
      </c>
      <c r="Y20" s="147"/>
      <c r="Z20" s="147"/>
      <c r="AA20" s="147"/>
      <c r="AB20" s="147"/>
      <c r="AC20" s="147"/>
      <c r="AD20" s="147"/>
      <c r="AE20" s="147"/>
      <c r="AF20" s="147"/>
      <c r="AG20" s="147" t="s">
        <v>290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52"/>
      <c r="D21" s="253"/>
      <c r="E21" s="253"/>
      <c r="F21" s="253"/>
      <c r="G21" s="253"/>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213</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9">
        <v>6</v>
      </c>
      <c r="B22" s="170" t="s">
        <v>638</v>
      </c>
      <c r="C22" s="180" t="s">
        <v>623</v>
      </c>
      <c r="D22" s="171" t="s">
        <v>624</v>
      </c>
      <c r="E22" s="172">
        <v>1</v>
      </c>
      <c r="F22" s="173"/>
      <c r="G22" s="174">
        <f>ROUND(E22*F22,2)</f>
        <v>0</v>
      </c>
      <c r="H22" s="173"/>
      <c r="I22" s="174">
        <f>ROUND(E22*H22,2)</f>
        <v>0</v>
      </c>
      <c r="J22" s="173"/>
      <c r="K22" s="174">
        <f>ROUND(E22*J22,2)</f>
        <v>0</v>
      </c>
      <c r="L22" s="174">
        <v>21</v>
      </c>
      <c r="M22" s="174">
        <f>G22*(1+L22/100)</f>
        <v>0</v>
      </c>
      <c r="N22" s="172">
        <v>0</v>
      </c>
      <c r="O22" s="172">
        <f>ROUND(E22*N22,2)</f>
        <v>0</v>
      </c>
      <c r="P22" s="172">
        <v>0</v>
      </c>
      <c r="Q22" s="172">
        <f>ROUND(E22*P22,2)</f>
        <v>0</v>
      </c>
      <c r="R22" s="174"/>
      <c r="S22" s="174" t="s">
        <v>223</v>
      </c>
      <c r="T22" s="175" t="s">
        <v>208</v>
      </c>
      <c r="U22" s="158">
        <v>0</v>
      </c>
      <c r="V22" s="158">
        <f>ROUND(E22*U22,2)</f>
        <v>0</v>
      </c>
      <c r="W22" s="158"/>
      <c r="X22" s="158" t="s">
        <v>224</v>
      </c>
      <c r="Y22" s="147"/>
      <c r="Z22" s="147"/>
      <c r="AA22" s="147"/>
      <c r="AB22" s="147"/>
      <c r="AC22" s="147"/>
      <c r="AD22" s="147"/>
      <c r="AE22" s="147"/>
      <c r="AF22" s="147"/>
      <c r="AG22" s="147" t="s">
        <v>290</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52"/>
      <c r="D23" s="253"/>
      <c r="E23" s="253"/>
      <c r="F23" s="253"/>
      <c r="G23" s="253"/>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213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9">
        <v>7</v>
      </c>
      <c r="B24" s="170" t="s">
        <v>640</v>
      </c>
      <c r="C24" s="180" t="s">
        <v>627</v>
      </c>
      <c r="D24" s="171" t="s">
        <v>624</v>
      </c>
      <c r="E24" s="172">
        <v>1</v>
      </c>
      <c r="F24" s="173"/>
      <c r="G24" s="174">
        <f>ROUND(E24*F24,2)</f>
        <v>0</v>
      </c>
      <c r="H24" s="173"/>
      <c r="I24" s="174">
        <f>ROUND(E24*H24,2)</f>
        <v>0</v>
      </c>
      <c r="J24" s="173"/>
      <c r="K24" s="174">
        <f>ROUND(E24*J24,2)</f>
        <v>0</v>
      </c>
      <c r="L24" s="174">
        <v>21</v>
      </c>
      <c r="M24" s="174">
        <f>G24*(1+L24/100)</f>
        <v>0</v>
      </c>
      <c r="N24" s="172">
        <v>0</v>
      </c>
      <c r="O24" s="172">
        <f>ROUND(E24*N24,2)</f>
        <v>0</v>
      </c>
      <c r="P24" s="172">
        <v>0</v>
      </c>
      <c r="Q24" s="172">
        <f>ROUND(E24*P24,2)</f>
        <v>0</v>
      </c>
      <c r="R24" s="174"/>
      <c r="S24" s="174" t="s">
        <v>223</v>
      </c>
      <c r="T24" s="175" t="s">
        <v>208</v>
      </c>
      <c r="U24" s="158">
        <v>0</v>
      </c>
      <c r="V24" s="158">
        <f>ROUND(E24*U24,2)</f>
        <v>0</v>
      </c>
      <c r="W24" s="158"/>
      <c r="X24" s="158" t="s">
        <v>224</v>
      </c>
      <c r="Y24" s="147"/>
      <c r="Z24" s="147"/>
      <c r="AA24" s="147"/>
      <c r="AB24" s="147"/>
      <c r="AC24" s="147"/>
      <c r="AD24" s="147"/>
      <c r="AE24" s="147"/>
      <c r="AF24" s="147"/>
      <c r="AG24" s="147" t="s">
        <v>290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52"/>
      <c r="D25" s="253"/>
      <c r="E25" s="253"/>
      <c r="F25" s="253"/>
      <c r="G25" s="253"/>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213</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x14ac:dyDescent="0.2">
      <c r="A26" s="3"/>
      <c r="B26" s="4"/>
      <c r="C26" s="182"/>
      <c r="D26" s="6"/>
      <c r="E26" s="3"/>
      <c r="F26" s="3"/>
      <c r="G26" s="3"/>
      <c r="H26" s="3"/>
      <c r="I26" s="3"/>
      <c r="J26" s="3"/>
      <c r="K26" s="3"/>
      <c r="L26" s="3"/>
      <c r="M26" s="3"/>
      <c r="N26" s="3"/>
      <c r="O26" s="3"/>
      <c r="P26" s="3"/>
      <c r="Q26" s="3"/>
      <c r="R26" s="3"/>
      <c r="S26" s="3"/>
      <c r="T26" s="3"/>
      <c r="U26" s="3"/>
      <c r="V26" s="3"/>
      <c r="W26" s="3"/>
      <c r="X26" s="3"/>
      <c r="AE26">
        <v>15</v>
      </c>
      <c r="AF26">
        <v>21</v>
      </c>
      <c r="AG26" t="s">
        <v>189</v>
      </c>
    </row>
    <row r="27" spans="1:60" x14ac:dyDescent="0.2">
      <c r="A27" s="150"/>
      <c r="B27" s="151" t="s">
        <v>29</v>
      </c>
      <c r="C27" s="183"/>
      <c r="D27" s="152"/>
      <c r="E27" s="153"/>
      <c r="F27" s="153"/>
      <c r="G27" s="178">
        <f>G8+G11+G14+G17</f>
        <v>0</v>
      </c>
      <c r="H27" s="3"/>
      <c r="I27" s="3"/>
      <c r="J27" s="3"/>
      <c r="K27" s="3"/>
      <c r="L27" s="3"/>
      <c r="M27" s="3"/>
      <c r="N27" s="3"/>
      <c r="O27" s="3"/>
      <c r="P27" s="3"/>
      <c r="Q27" s="3"/>
      <c r="R27" s="3"/>
      <c r="S27" s="3"/>
      <c r="T27" s="3"/>
      <c r="U27" s="3"/>
      <c r="V27" s="3"/>
      <c r="W27" s="3"/>
      <c r="X27" s="3"/>
      <c r="AE27">
        <f>SUMIF(L7:L25,AE26,G7:G25)</f>
        <v>0</v>
      </c>
      <c r="AF27">
        <f>SUMIF(L7:L25,AF26,G7:G25)</f>
        <v>0</v>
      </c>
      <c r="AG27" t="s">
        <v>236</v>
      </c>
    </row>
    <row r="28" spans="1:60" x14ac:dyDescent="0.2">
      <c r="C28" s="184"/>
      <c r="D28" s="10"/>
      <c r="AG28" t="s">
        <v>237</v>
      </c>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D13" sheet="1"/>
  <mergeCells count="11">
    <mergeCell ref="C16:G16"/>
    <mergeCell ref="C19:G19"/>
    <mergeCell ref="C21:G21"/>
    <mergeCell ref="C23:G23"/>
    <mergeCell ref="C25:G25"/>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76</vt:i4>
      </vt:variant>
    </vt:vector>
  </HeadingPairs>
  <TitlesOfParts>
    <vt:vector size="93" baseType="lpstr">
      <vt:lpstr>Stavba</vt:lpstr>
      <vt:lpstr>VzorPolozky</vt:lpstr>
      <vt:lpstr>SO 01 01 Pol</vt:lpstr>
      <vt:lpstr>SO 01 D.1.1 Pol</vt:lpstr>
      <vt:lpstr>SO 01 D.1.3 Pol</vt:lpstr>
      <vt:lpstr>SO 01 D.1.4 Pol</vt:lpstr>
      <vt:lpstr>SO 01 D.1.5 Pol</vt:lpstr>
      <vt:lpstr>SO 02 02 Pol</vt:lpstr>
      <vt:lpstr>SO 02 D.2.1 Pol</vt:lpstr>
      <vt:lpstr>SO 02 D.2.3 Pol</vt:lpstr>
      <vt:lpstr>SO 02 D.2.4 Pol</vt:lpstr>
      <vt:lpstr>SO 02 D.2.5 Pol</vt:lpstr>
      <vt:lpstr>SO 03 03 Pol</vt:lpstr>
      <vt:lpstr>SO 03 D.3.1 Pol</vt:lpstr>
      <vt:lpstr>SO 03 D.3.3 Pol</vt:lpstr>
      <vt:lpstr>SO 03 D.3.4 Pol</vt:lpstr>
      <vt:lpstr>SO 03 D.3.5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01 Pol'!Názvy_tisku</vt:lpstr>
      <vt:lpstr>'SO 01 D.1.1 Pol'!Názvy_tisku</vt:lpstr>
      <vt:lpstr>'SO 01 D.1.3 Pol'!Názvy_tisku</vt:lpstr>
      <vt:lpstr>'SO 01 D.1.4 Pol'!Názvy_tisku</vt:lpstr>
      <vt:lpstr>'SO 01 D.1.5 Pol'!Názvy_tisku</vt:lpstr>
      <vt:lpstr>'SO 02 02 Pol'!Názvy_tisku</vt:lpstr>
      <vt:lpstr>'SO 02 D.2.1 Pol'!Názvy_tisku</vt:lpstr>
      <vt:lpstr>'SO 02 D.2.3 Pol'!Názvy_tisku</vt:lpstr>
      <vt:lpstr>'SO 02 D.2.4 Pol'!Názvy_tisku</vt:lpstr>
      <vt:lpstr>'SO 02 D.2.5 Pol'!Názvy_tisku</vt:lpstr>
      <vt:lpstr>'SO 03 03 Pol'!Názvy_tisku</vt:lpstr>
      <vt:lpstr>'SO 03 D.3.1 Pol'!Názvy_tisku</vt:lpstr>
      <vt:lpstr>'SO 03 D.3.3 Pol'!Názvy_tisku</vt:lpstr>
      <vt:lpstr>'SO 03 D.3.4 Pol'!Názvy_tisku</vt:lpstr>
      <vt:lpstr>'SO 03 D.3.5 Pol'!Názvy_tisku</vt:lpstr>
      <vt:lpstr>oadresa</vt:lpstr>
      <vt:lpstr>Stavba!Objednatel</vt:lpstr>
      <vt:lpstr>Stavba!Objekt</vt:lpstr>
      <vt:lpstr>'SO 01 01 Pol'!Oblast_tisku</vt:lpstr>
      <vt:lpstr>'SO 01 D.1.1 Pol'!Oblast_tisku</vt:lpstr>
      <vt:lpstr>'SO 01 D.1.3 Pol'!Oblast_tisku</vt:lpstr>
      <vt:lpstr>'SO 01 D.1.4 Pol'!Oblast_tisku</vt:lpstr>
      <vt:lpstr>'SO 01 D.1.5 Pol'!Oblast_tisku</vt:lpstr>
      <vt:lpstr>'SO 02 02 Pol'!Oblast_tisku</vt:lpstr>
      <vt:lpstr>'SO 02 D.2.1 Pol'!Oblast_tisku</vt:lpstr>
      <vt:lpstr>'SO 02 D.2.3 Pol'!Oblast_tisku</vt:lpstr>
      <vt:lpstr>'SO 02 D.2.4 Pol'!Oblast_tisku</vt:lpstr>
      <vt:lpstr>'SO 02 D.2.5 Pol'!Oblast_tisku</vt:lpstr>
      <vt:lpstr>'SO 03 03 Pol'!Oblast_tisku</vt:lpstr>
      <vt:lpstr>'SO 03 D.3.1 Pol'!Oblast_tisku</vt:lpstr>
      <vt:lpstr>'SO 03 D.3.3 Pol'!Oblast_tisku</vt:lpstr>
      <vt:lpstr>'SO 03 D.3.4 Pol'!Oblast_tisku</vt:lpstr>
      <vt:lpstr>'SO 03 D.3.5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Radek Hlaváček</cp:lastModifiedBy>
  <cp:lastPrinted>2019-03-19T12:27:02Z</cp:lastPrinted>
  <dcterms:created xsi:type="dcterms:W3CDTF">2009-04-08T07:15:50Z</dcterms:created>
  <dcterms:modified xsi:type="dcterms:W3CDTF">2023-07-12T13:11:44Z</dcterms:modified>
</cp:coreProperties>
</file>